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<sst xmlns="http://schemas.openxmlformats.org/spreadsheetml/2006/main" uniqueCount="266">
  <si>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</si>
  <si>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</si>
  <si>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</si>
  <si>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</si>
  <si>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</si>
  <si>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</si>
  <si>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</si>
  <si>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</si>
  <si>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</si>
  <si>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</si>
  <si>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</si>
  <si>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</si>
  <si>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</si>
  <si>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</si>
  <si>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</si>
  <si>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</si>
  <si>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</si>
  <si>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</si>
  <si>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</si>
  <si>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</si>
  <si>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</si>
  <si>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</si>
  <si>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</si>
  <si>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</si>
  <si>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</si>
  <si>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</si>
  <si>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</si>
  <si>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</si>
  <si>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03月</t>
  </si>
  <si>
    <t>ヘスティア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</si>
  <si>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</si>
  <si>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</si>
  <si>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</si>
  <si>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</si>
  <si>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</si>
  <si>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</si>
  <si>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</si>
  <si>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</si>
  <si>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</si>
  <si>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</si>
  <si>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</si>
  <si>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</si>
  <si>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</si>
  <si>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</si>
  <si>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</si>
  <si>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</si>
  <si>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</si>
  <si>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</si>
  <si>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</si>
  <si>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</si>
  <si>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</si>
  <si>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</si>
  <si>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</si>
  <si>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</si>
  <si>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</si>
  <si>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</si>
  <si>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</si>
  <si>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</si>
  <si>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</si>
  <si>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</si>
  <si>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</si>
  <si>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</si>
  <si>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</si>
  <si>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</si>
  <si>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ln_ink247</t>
  </si>
  <si>
    <t>デリヘル版(LINEver)（高宮菜々子）</t>
  </si>
  <si>
    <t>三密(秘密♡親密♡密着)の出会い中高年で大流行(LINEver)</t>
  </si>
  <si>
    <t>line</t>
  </si>
  <si>
    <t>スポニチ西部</t>
  </si>
  <si>
    <t>全5段つかみ55段保証</t>
  </si>
  <si>
    <t>55段保証</t>
  </si>
  <si>
    <t>ic3472</t>
  </si>
  <si>
    <t>空電</t>
  </si>
  <si>
    <t>ln_ink248</t>
  </si>
  <si>
    <t>老人ホーム版(LINEver)（--）</t>
  </si>
  <si>
    <t>お相手待ちの女性が出ました(LINEver)</t>
  </si>
  <si>
    <t>半5段つかみ55段保証</t>
  </si>
  <si>
    <t>ic3473</t>
  </si>
  <si>
    <t>ln_ink249</t>
  </si>
  <si>
    <t>DVDパッケージ＿ストーリー版(LINEver)（晶エリー）</t>
  </si>
  <si>
    <t>え美熟女が(LINEver)</t>
  </si>
  <si>
    <t>全3段つかみ55段保証</t>
  </si>
  <si>
    <t>ic3474</t>
  </si>
  <si>
    <t>ln_ink250</t>
  </si>
  <si>
    <t>LINE版(つかみ)（高宮菜々子）</t>
  </si>
  <si>
    <t>LINEで熟女と出会いができるんです！</t>
  </si>
  <si>
    <t>lp07</t>
  </si>
  <si>
    <t>スポーツ報知関東</t>
  </si>
  <si>
    <t>半2段つかみ20段保証</t>
  </si>
  <si>
    <t>20段保証</t>
  </si>
  <si>
    <t>ln_ink251</t>
  </si>
  <si>
    <t>旧デイリー風(LINEver)（晶エリー）</t>
  </si>
  <si>
    <t>50〜70代男性限定熟女好きな男性募集中(LINEver)</t>
  </si>
  <si>
    <t>半3段つかみ20段保証</t>
  </si>
  <si>
    <t>ln_ink252</t>
  </si>
  <si>
    <t>半5段つかみ20段保証</t>
  </si>
  <si>
    <t>ic3475</t>
  </si>
  <si>
    <t>(空電共通)</t>
  </si>
  <si>
    <t>ln_ink254</t>
  </si>
  <si>
    <t>サンスポ関東</t>
  </si>
  <si>
    <t>全5段つかみ15段</t>
  </si>
  <si>
    <t>1～15日</t>
  </si>
  <si>
    <t>ic3476</t>
  </si>
  <si>
    <t>ln_ink255</t>
  </si>
  <si>
    <t>半5段つかみ15段</t>
  </si>
  <si>
    <t>ic3477</t>
  </si>
  <si>
    <t>ln_ink256</t>
  </si>
  <si>
    <t>右女9版(ヘスティア)(LINEver)（晶エリー）</t>
  </si>
  <si>
    <t>16～31日</t>
  </si>
  <si>
    <t>ic3478</t>
  </si>
  <si>
    <t>ln_ink257</t>
  </si>
  <si>
    <t>ic3479</t>
  </si>
  <si>
    <t>ln_ink258</t>
  </si>
  <si>
    <t>サンスポ関西</t>
  </si>
  <si>
    <t>ic3480</t>
  </si>
  <si>
    <t>ln_ink259</t>
  </si>
  <si>
    <t>ic3481</t>
  </si>
  <si>
    <t>ln_ink260</t>
  </si>
  <si>
    <t>ic3482</t>
  </si>
  <si>
    <t>ln_ink261</t>
  </si>
  <si>
    <t>ic3483</t>
  </si>
  <si>
    <t>ln_ink262</t>
  </si>
  <si>
    <t>デリヘル版3(LINEver)（高宮菜々子）</t>
  </si>
  <si>
    <t>LINEで出会いリクルート70歳まで応募可</t>
  </si>
  <si>
    <t>デイリースポーツ関西</t>
  </si>
  <si>
    <t>全5段・半5段段つかみ10段保証</t>
  </si>
  <si>
    <t>10段保証</t>
  </si>
  <si>
    <t>ln_ink263</t>
  </si>
  <si>
    <t>雑誌版SPA(LINEver)（百瀬凛花）</t>
  </si>
  <si>
    <t>「過剰なサービスが自慢です」素人熟女の出会いを暴露」(LINEver)</t>
  </si>
  <si>
    <t>ln_ink264</t>
  </si>
  <si>
    <t>「フラダンスが得意な熟女がフェラダンスを披露」(LINEver)</t>
  </si>
  <si>
    <t>ln_ink265</t>
  </si>
  <si>
    <t>携帯版(LINEver)（高宮菜々子）</t>
  </si>
  <si>
    <t>手間いらずのオヤジ向け出会い場！(LINEver)</t>
  </si>
  <si>
    <t>ln_ink266</t>
  </si>
  <si>
    <t>直接LINE交換版（百瀬凛花）</t>
  </si>
  <si>
    <t>熟女とLINEで出会いができる</t>
  </si>
  <si>
    <t>ic3484</t>
  </si>
  <si>
    <t>ln_ink267</t>
  </si>
  <si>
    <t>①デリヘル版3(LINEver)（高宮菜々子）</t>
  </si>
  <si>
    <t>①LINEで出会いリクルート70歳まで応募可</t>
  </si>
  <si>
    <t>東スポ</t>
  </si>
  <si>
    <t>全2段金土</t>
  </si>
  <si>
    <t>8回セット</t>
  </si>
  <si>
    <t>ln_ink268</t>
  </si>
  <si>
    <t>②雑誌版SPA(LINEver)（百瀬凛花）</t>
  </si>
  <si>
    <t>②「過剰なサービスが自慢です」素人熟女の出会いを暴露」(LINEver)</t>
  </si>
  <si>
    <t>ln_ink269</t>
  </si>
  <si>
    <t>③旧デイリー風(LINEver)（晶エリー）</t>
  </si>
  <si>
    <t>③50〜70代男性限定熟女好きな男性募集中(LINEver)</t>
  </si>
  <si>
    <t>ic3485</t>
  </si>
  <si>
    <t>ln_ink270</t>
  </si>
  <si>
    <t>ニッカン関西</t>
  </si>
  <si>
    <t>半2段つかみ10段保証</t>
  </si>
  <si>
    <t>1～10日</t>
  </si>
  <si>
    <t>ln_ink271</t>
  </si>
  <si>
    <t>11～20日</t>
  </si>
  <si>
    <t>ln_ink272</t>
  </si>
  <si>
    <t>21～31日</t>
  </si>
  <si>
    <t>ic3486</t>
  </si>
  <si>
    <t>ln_ink273</t>
  </si>
  <si>
    <t>スポーツ報知関西</t>
  </si>
  <si>
    <t>4C終面全5段</t>
  </si>
  <si>
    <t>3月25日(土)</t>
  </si>
  <si>
    <t>ic3487</t>
  </si>
  <si>
    <t>ln_ink274</t>
  </si>
  <si>
    <t>スポニチ関東</t>
  </si>
  <si>
    <t>全5段</t>
  </si>
  <si>
    <t>3月12日(日)</t>
  </si>
  <si>
    <t>ic3488</t>
  </si>
  <si>
    <t>ln_ink275</t>
  </si>
  <si>
    <t>スポニチ関西</t>
  </si>
  <si>
    <t>3月18日(土)</t>
  </si>
  <si>
    <t>ic3489</t>
  </si>
  <si>
    <t>ln_ink276</t>
  </si>
  <si>
    <t>1C終面全5段</t>
  </si>
  <si>
    <t>3月19日(日)</t>
  </si>
  <si>
    <t>ic3490</t>
  </si>
  <si>
    <t>ln_ink277</t>
  </si>
  <si>
    <t>3月04日(土)</t>
  </si>
  <si>
    <t>ic3491</t>
  </si>
  <si>
    <t>ln_ink278</t>
  </si>
  <si>
    <t>ic3492</t>
  </si>
  <si>
    <t>ln_ink279</t>
  </si>
  <si>
    <t>中京スポーツ</t>
  </si>
  <si>
    <t>3月24日(金)</t>
  </si>
  <si>
    <t>ic3493</t>
  </si>
  <si>
    <t>ln_ink280</t>
  </si>
  <si>
    <t>ic3494</t>
  </si>
  <si>
    <t>ln_ink281</t>
  </si>
  <si>
    <t>東スポ・大スポ・九スポ・中京</t>
  </si>
  <si>
    <t>記事枠</t>
  </si>
  <si>
    <t>3月29日(水)</t>
  </si>
  <si>
    <t>ic3495</t>
  </si>
  <si>
    <t>ln_ink282</t>
  </si>
  <si>
    <t>記事(ノーマル)（）</t>
  </si>
  <si>
    <t>デイリー26「見つけちゃいました。【究極の出会い】登録から10分でホテル直行」</t>
  </si>
  <si>
    <t>4C記事枠</t>
  </si>
  <si>
    <t>3月05日(日)</t>
  </si>
  <si>
    <t>ln_ink283</t>
  </si>
  <si>
    <t>記事(黄)（）</t>
  </si>
  <si>
    <t>デイリー27「「イヤシよりイヤラシイのが好き…」欲求不満な美熟女と即出会い」</t>
  </si>
  <si>
    <t>ln_ink284</t>
  </si>
  <si>
    <t>記事(青)（）</t>
  </si>
  <si>
    <t>228「LINEだから24時間いつでも利用可能！昭和世代の新出会い」</t>
  </si>
  <si>
    <t>ln_ink285</t>
  </si>
  <si>
    <t>記事(赤)（）</t>
  </si>
  <si>
    <t>229「ありえない！3人会ったらその内1人は超絶美人」</t>
  </si>
  <si>
    <t>3月26日(日)</t>
  </si>
  <si>
    <t>ic3496</t>
  </si>
  <si>
    <t>共通</t>
  </si>
  <si>
    <t>新聞 TOTAL</t>
  </si>
  <si>
    <t>●雑誌 広告</t>
  </si>
  <si>
    <t>ln_adn009</t>
  </si>
  <si>
    <t>大洋図書</t>
  </si>
  <si>
    <t>2Pスポーツ新聞_v01_ヘスティア(高宮菜々子さん)_LINE版</t>
  </si>
  <si>
    <t>ナックルズ極ベスト</t>
  </si>
  <si>
    <t>1C2P</t>
  </si>
  <si>
    <t>3月15日(水)</t>
  </si>
  <si>
    <t>ad818</t>
  </si>
  <si>
    <t>ln_adn010</t>
  </si>
  <si>
    <t>5P風俗ヘスティア(高宮菜々子さん)_LINE版</t>
  </si>
  <si>
    <t>別冊ラヴァーズ</t>
  </si>
  <si>
    <t>1C5P</t>
  </si>
  <si>
    <t>3月22日(水)</t>
  </si>
  <si>
    <t>ad819</t>
  </si>
  <si>
    <t>雑誌 TOTAL</t>
  </si>
  <si>
    <t>●DVD 広告</t>
  </si>
  <si>
    <t>ln_adn007</t>
  </si>
  <si>
    <t>三和出版</t>
  </si>
  <si>
    <t>DVD漫画きよし(LINE版)</t>
  </si>
  <si>
    <t>A4変形、CVSフル、860円、10万部</t>
  </si>
  <si>
    <t>MEN'S DVD</t>
  </si>
  <si>
    <t>DVD袋表4C</t>
  </si>
  <si>
    <t>3月27日(月)</t>
  </si>
  <si>
    <t>pa608</t>
  </si>
  <si>
    <t>ln_adn008</t>
  </si>
  <si>
    <t>DVD4コマ-ヘスティア(LINE版)</t>
  </si>
  <si>
    <t>A4、CVS日版PB</t>
  </si>
  <si>
    <t>人妻日和</t>
  </si>
  <si>
    <t>3月30日(木)</t>
  </si>
  <si>
    <t>pa609</t>
  </si>
  <si>
    <t>DVD TOTAL</t>
  </si>
  <si>
    <t>●アフィリエイト 広告</t>
  </si>
  <si>
    <t>UA</t>
  </si>
  <si>
    <t>AF単価</t>
  </si>
  <si>
    <t>20歳以上</t>
  </si>
  <si>
    <t>fr002</t>
  </si>
  <si>
    <t>おまたせ出会いNavi</t>
  </si>
  <si>
    <t>3/1～3/31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</si>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</sst>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63</v>
      </c>
      <c r="D6" s="330">
        <v>3790000</v>
      </c>
      <c r="E6" s="79">
        <v>587</v>
      </c>
      <c r="F6" s="79">
        <v>359</v>
      </c>
      <c r="G6" s="79">
        <v>332</v>
      </c>
      <c r="H6" s="89">
        <v>444</v>
      </c>
      <c r="I6" s="90">
        <v>0</v>
      </c>
      <c r="J6" s="143">
        <f>H6+I6</f>
        <v>444</v>
      </c>
      <c r="K6" s="80">
        <f>IFERROR(J6/G6,"-")</f>
        <v>1.3373493975904</v>
      </c>
      <c r="L6" s="79">
        <v>22</v>
      </c>
      <c r="M6" s="79">
        <v>75</v>
      </c>
      <c r="N6" s="80">
        <f>IFERROR(L6/J6,"-")</f>
        <v>0.04954954954955</v>
      </c>
      <c r="O6" s="81">
        <f>IFERROR(D6/J6,"-")</f>
        <v>8536.036036036</v>
      </c>
      <c r="P6" s="82">
        <v>47</v>
      </c>
      <c r="Q6" s="80">
        <f>IFERROR(P6/J6,"-")</f>
        <v>0.10585585585586</v>
      </c>
      <c r="R6" s="335">
        <v>2636100</v>
      </c>
      <c r="S6" s="336">
        <f>IFERROR(R6/J6,"-")</f>
        <v>5937.1621621622</v>
      </c>
      <c r="T6" s="336">
        <f>IFERROR(R6/P6,"-")</f>
        <v>56087.234042553</v>
      </c>
      <c r="U6" s="330">
        <f>IFERROR(R6-D6,"-")</f>
        <v>-1153900</v>
      </c>
      <c r="V6" s="83">
        <f>R6/D6</f>
        <v>0.69554089709763</v>
      </c>
      <c r="W6" s="77"/>
      <c r="X6" s="142"/>
    </row>
    <row r="7" spans="1:24">
      <c r="A7" s="78"/>
      <c r="B7" s="84" t="s">
        <v>24</v>
      </c>
      <c r="C7" s="84">
        <v>4</v>
      </c>
      <c r="D7" s="330">
        <v>120000</v>
      </c>
      <c r="E7" s="79">
        <v>104</v>
      </c>
      <c r="F7" s="79">
        <v>57</v>
      </c>
      <c r="G7" s="79">
        <v>34</v>
      </c>
      <c r="H7" s="89">
        <v>73</v>
      </c>
      <c r="I7" s="90">
        <v>0</v>
      </c>
      <c r="J7" s="143">
        <f>H7+I7</f>
        <v>73</v>
      </c>
      <c r="K7" s="80">
        <f>IFERROR(J7/G7,"-")</f>
        <v>2.1470588235294</v>
      </c>
      <c r="L7" s="79">
        <v>11</v>
      </c>
      <c r="M7" s="79">
        <v>10</v>
      </c>
      <c r="N7" s="80">
        <f>IFERROR(L7/J7,"-")</f>
        <v>0.15068493150685</v>
      </c>
      <c r="O7" s="81">
        <f>IFERROR(D7/J7,"-")</f>
        <v>1643.8356164384</v>
      </c>
      <c r="P7" s="82">
        <v>12</v>
      </c>
      <c r="Q7" s="80">
        <f>IFERROR(P7/J7,"-")</f>
        <v>0.16438356164384</v>
      </c>
      <c r="R7" s="335">
        <v>521000</v>
      </c>
      <c r="S7" s="336">
        <f>IFERROR(R7/J7,"-")</f>
        <v>7136.9863013699</v>
      </c>
      <c r="T7" s="336">
        <f>IFERROR(R7/P7,"-")</f>
        <v>43416.666666667</v>
      </c>
      <c r="U7" s="330">
        <f>IFERROR(R7-D7,"-")</f>
        <v>401000</v>
      </c>
      <c r="V7" s="83">
        <f>R7/D7</f>
        <v>4.3416666666667</v>
      </c>
      <c r="W7" s="77"/>
      <c r="X7" s="142"/>
    </row>
    <row r="8" spans="1:24">
      <c r="A8" s="78"/>
      <c r="B8" s="84" t="s">
        <v>25</v>
      </c>
      <c r="C8" s="84">
        <v>4</v>
      </c>
      <c r="D8" s="330">
        <v>250000</v>
      </c>
      <c r="E8" s="79">
        <v>318</v>
      </c>
      <c r="F8" s="79">
        <v>200</v>
      </c>
      <c r="G8" s="79">
        <v>307</v>
      </c>
      <c r="H8" s="89">
        <v>181</v>
      </c>
      <c r="I8" s="90">
        <v>5</v>
      </c>
      <c r="J8" s="143">
        <f>H8+I8</f>
        <v>186</v>
      </c>
      <c r="K8" s="80">
        <f>IFERROR(J8/G8,"-")</f>
        <v>0.60586319218241</v>
      </c>
      <c r="L8" s="79">
        <v>9</v>
      </c>
      <c r="M8" s="79">
        <v>37</v>
      </c>
      <c r="N8" s="80">
        <f>IFERROR(L8/J8,"-")</f>
        <v>0.048387096774194</v>
      </c>
      <c r="O8" s="81">
        <f>IFERROR(D8/J8,"-")</f>
        <v>1344.0860215054</v>
      </c>
      <c r="P8" s="82">
        <v>4</v>
      </c>
      <c r="Q8" s="80">
        <f>IFERROR(P8/J8,"-")</f>
        <v>0.021505376344086</v>
      </c>
      <c r="R8" s="335">
        <v>37000</v>
      </c>
      <c r="S8" s="336">
        <f>IFERROR(R8/J8,"-")</f>
        <v>198.9247311828</v>
      </c>
      <c r="T8" s="336">
        <f>IFERROR(R8/P8,"-")</f>
        <v>9250</v>
      </c>
      <c r="U8" s="330">
        <f>IFERROR(R8-D8,"-")</f>
        <v>-213000</v>
      </c>
      <c r="V8" s="83">
        <f>R8/D8</f>
        <v>0.148</v>
      </c>
      <c r="W8" s="77"/>
      <c r="X8" s="142"/>
    </row>
    <row r="9" spans="1:24">
      <c r="A9" s="78"/>
      <c r="B9" s="84" t="s">
        <v>26</v>
      </c>
      <c r="C9" s="84">
        <v>2</v>
      </c>
      <c r="D9" s="330">
        <v>0</v>
      </c>
      <c r="E9" s="79">
        <v>0</v>
      </c>
      <c r="F9" s="79">
        <v>0</v>
      </c>
      <c r="G9" s="79">
        <v>0</v>
      </c>
      <c r="H9" s="89">
        <v>0</v>
      </c>
      <c r="I9" s="90">
        <v>0</v>
      </c>
      <c r="J9" s="143">
        <f>H9+I9</f>
        <v>0</v>
      </c>
      <c r="K9" s="80" t="str">
        <f>IFERROR(J9/G9,"-")</f>
        <v>-</v>
      </c>
      <c r="L9" s="79">
        <v>0</v>
      </c>
      <c r="M9" s="79">
        <v>0</v>
      </c>
      <c r="N9" s="80" t="str">
        <f>IFERROR(L9/J9,"-")</f>
        <v>-</v>
      </c>
      <c r="O9" s="81" t="str">
        <f>IFERROR(D9/J9,"-")</f>
        <v>-</v>
      </c>
      <c r="P9" s="82">
        <v>0</v>
      </c>
      <c r="Q9" s="80" t="str">
        <f>IFERROR(P9/J9,"-")</f>
        <v>-</v>
      </c>
      <c r="R9" s="335">
        <v>0</v>
      </c>
      <c r="S9" s="336" t="str">
        <f>IFERROR(R9/J9,"-")</f>
        <v>-</v>
      </c>
      <c r="T9" s="336" t="str">
        <f>IFERROR(R9/P9,"-")</f>
        <v>-</v>
      </c>
      <c r="U9" s="330">
        <f>IFERROR(R9-D9,"-")</f>
        <v>0</v>
      </c>
      <c r="V9" s="83" t="str">
        <f>R9/D9</f>
        <v>0</v>
      </c>
      <c r="W9" s="77"/>
      <c r="X9" s="142"/>
    </row>
    <row r="10" spans="1:24">
      <c r="A10" s="78"/>
      <c r="B10" s="84" t="s">
        <v>27</v>
      </c>
      <c r="C10" s="84">
        <v>4</v>
      </c>
      <c r="D10" s="330">
        <v>10469284</v>
      </c>
      <c r="E10" s="79">
        <v>9026</v>
      </c>
      <c r="F10" s="79">
        <v>0</v>
      </c>
      <c r="G10" s="79">
        <v>401076</v>
      </c>
      <c r="H10" s="89">
        <v>3553</v>
      </c>
      <c r="I10" s="90">
        <v>196</v>
      </c>
      <c r="J10" s="143">
        <f>H10+I10</f>
        <v>3749</v>
      </c>
      <c r="K10" s="80">
        <f>IFERROR(J10/G10,"-")</f>
        <v>0.0093473556134</v>
      </c>
      <c r="L10" s="79">
        <v>136</v>
      </c>
      <c r="M10" s="79">
        <v>1384</v>
      </c>
      <c r="N10" s="80">
        <f>IFERROR(L10/J10,"-")</f>
        <v>0.036276340357429</v>
      </c>
      <c r="O10" s="81">
        <f>IFERROR(D10/J10,"-")</f>
        <v>2792.553747666</v>
      </c>
      <c r="P10" s="82">
        <v>442</v>
      </c>
      <c r="Q10" s="80">
        <f>IFERROR(P10/J10,"-")</f>
        <v>0.11789810616164</v>
      </c>
      <c r="R10" s="335">
        <v>17491490</v>
      </c>
      <c r="S10" s="336">
        <f>IFERROR(R10/J10,"-")</f>
        <v>4665.6415044012</v>
      </c>
      <c r="T10" s="336">
        <f>IFERROR(R10/P10,"-")</f>
        <v>39573.50678733</v>
      </c>
      <c r="U10" s="330">
        <f>IFERROR(R10-D10,"-")</f>
        <v>7022206</v>
      </c>
      <c r="V10" s="83">
        <f>R10/D10</f>
        <v>1.6707436726332</v>
      </c>
      <c r="W10" s="77"/>
      <c r="X10" s="142"/>
    </row>
    <row r="11" spans="1:24">
      <c r="A11" s="30"/>
      <c r="B11" s="85"/>
      <c r="C11" s="85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30"/>
      <c r="B12" s="37"/>
      <c r="C12" s="37"/>
      <c r="D12" s="332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19"/>
      <c r="B13" s="41"/>
      <c r="C13" s="41"/>
      <c r="D13" s="333">
        <f>SUM(D6:D11)</f>
        <v>14629284</v>
      </c>
      <c r="E13" s="41">
        <f>SUM(E6:E11)</f>
        <v>10035</v>
      </c>
      <c r="F13" s="41">
        <f>SUM(F6:F11)</f>
        <v>616</v>
      </c>
      <c r="G13" s="41">
        <f>SUM(G6:G11)</f>
        <v>401749</v>
      </c>
      <c r="H13" s="41">
        <f>SUM(H6:H11)</f>
        <v>4251</v>
      </c>
      <c r="I13" s="41">
        <f>SUM(I6:I11)</f>
        <v>201</v>
      </c>
      <c r="J13" s="41">
        <f>SUM(J6:J11)</f>
        <v>4452</v>
      </c>
      <c r="K13" s="42">
        <f>IFERROR(J13/G13,"-")</f>
        <v>0.011081545940376</v>
      </c>
      <c r="L13" s="76">
        <f>SUM(L6:L11)</f>
        <v>178</v>
      </c>
      <c r="M13" s="76">
        <f>SUM(M6:M11)</f>
        <v>1506</v>
      </c>
      <c r="N13" s="42">
        <f>IFERROR(L13/J13,"-")</f>
        <v>0.039982030548068</v>
      </c>
      <c r="O13" s="43">
        <f>IFERROR(D13/J13,"-")</f>
        <v>3286.0026954178</v>
      </c>
      <c r="P13" s="44">
        <f>SUM(P6:P11)</f>
        <v>505</v>
      </c>
      <c r="Q13" s="42">
        <f>IFERROR(P13/J13,"-")</f>
        <v>0.11343216531896</v>
      </c>
      <c r="R13" s="333">
        <f>SUM(R6:R11)</f>
        <v>20685590</v>
      </c>
      <c r="S13" s="333">
        <f>IFERROR(R13/J13,"-")</f>
        <v>4646.3589398023</v>
      </c>
      <c r="T13" s="333">
        <f>IFERROR(R13/P13,"-")</f>
        <v>40961.564356436</v>
      </c>
      <c r="U13" s="333">
        <f>SUM(U6:U11)</f>
        <v>6056306</v>
      </c>
      <c r="V13" s="45">
        <f>IFERROR(R13/D13,"-")</f>
        <v>1.4139851273651</v>
      </c>
      <c r="W13" s="58"/>
      <c r="X13" s="142"/>
    </row>
    <row r="14" spans="1:24">
      <c r="X14" s="142"/>
    </row>
    <row r="15" spans="1:24">
      <c r="X15" s="142"/>
    </row>
    <row r="16" spans="1:24">
      <c r="X16" s="142"/>
    </row>
    <row r="17" spans="1:24">
      <c r="X17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1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0.39818181818182</v>
      </c>
      <c r="B6" s="347" t="s">
        <v>64</v>
      </c>
      <c r="C6" s="347"/>
      <c r="D6" s="347" t="s">
        <v>65</v>
      </c>
      <c r="E6" s="347" t="s">
        <v>66</v>
      </c>
      <c r="F6" s="347" t="s">
        <v>67</v>
      </c>
      <c r="G6" s="88" t="s">
        <v>68</v>
      </c>
      <c r="H6" s="88" t="s">
        <v>69</v>
      </c>
      <c r="I6" s="88" t="s">
        <v>70</v>
      </c>
      <c r="J6" s="330">
        <v>550000</v>
      </c>
      <c r="K6" s="79">
        <v>0</v>
      </c>
      <c r="L6" s="79">
        <v>0</v>
      </c>
      <c r="M6" s="79">
        <v>0</v>
      </c>
      <c r="N6" s="89">
        <v>16</v>
      </c>
      <c r="O6" s="90">
        <v>0</v>
      </c>
      <c r="P6" s="91">
        <f>N6+O6</f>
        <v>16</v>
      </c>
      <c r="Q6" s="80" t="str">
        <f>IFERROR(P6/M6,"-")</f>
        <v>-</v>
      </c>
      <c r="R6" s="79">
        <v>0</v>
      </c>
      <c r="S6" s="79">
        <v>5</v>
      </c>
      <c r="T6" s="80">
        <f>IFERROR(R6/(P6),"-")</f>
        <v>0</v>
      </c>
      <c r="U6" s="336">
        <f>IFERROR(J6/SUM(N6:O11),"-")</f>
        <v>19642.857142857</v>
      </c>
      <c r="V6" s="82">
        <v>2</v>
      </c>
      <c r="W6" s="80">
        <f>IF(P6=0,"-",V6/P6)</f>
        <v>0.125</v>
      </c>
      <c r="X6" s="335">
        <v>13000</v>
      </c>
      <c r="Y6" s="336">
        <f>IFERROR(X6/P6,"-")</f>
        <v>812.5</v>
      </c>
      <c r="Z6" s="336">
        <f>IFERROR(X6/V6,"-")</f>
        <v>6500</v>
      </c>
      <c r="AA6" s="330">
        <f>SUM(X6:X11)-SUM(J6:J11)</f>
        <v>-331000</v>
      </c>
      <c r="AB6" s="83">
        <f>SUM(X6:X11)/SUM(J6:J11)</f>
        <v>0.39818181818182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3</v>
      </c>
      <c r="AN6" s="99">
        <f>IF(P6=0,"",IF(AM6=0,"",(AM6/P6)))</f>
        <v>0.1875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3</v>
      </c>
      <c r="BF6" s="111">
        <f>IF(P6=0,"",IF(BE6=0,"",(BE6/P6)))</f>
        <v>0.1875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3</v>
      </c>
      <c r="BO6" s="118">
        <f>IF(P6=0,"",IF(BN6=0,"",(BN6/P6)))</f>
        <v>0.1875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6</v>
      </c>
      <c r="BX6" s="125">
        <f>IF(P6=0,"",IF(BW6=0,"",(BW6/P6)))</f>
        <v>0.375</v>
      </c>
      <c r="BY6" s="126">
        <v>1</v>
      </c>
      <c r="BZ6" s="127">
        <f>IFERROR(BY6/BW6,"-")</f>
        <v>0.16666666666667</v>
      </c>
      <c r="CA6" s="128">
        <v>3000</v>
      </c>
      <c r="CB6" s="129">
        <f>IFERROR(CA6/BW6,"-")</f>
        <v>500</v>
      </c>
      <c r="CC6" s="130">
        <v>1</v>
      </c>
      <c r="CD6" s="130"/>
      <c r="CE6" s="130"/>
      <c r="CF6" s="131">
        <v>1</v>
      </c>
      <c r="CG6" s="132">
        <f>IF(P6=0,"",IF(CF6=0,"",(CF6/P6)))</f>
        <v>0.0625</v>
      </c>
      <c r="CH6" s="133">
        <v>1</v>
      </c>
      <c r="CI6" s="134">
        <f>IFERROR(CH6/CF6,"-")</f>
        <v>1</v>
      </c>
      <c r="CJ6" s="135">
        <v>10000</v>
      </c>
      <c r="CK6" s="136">
        <f>IFERROR(CJ6/CF6,"-")</f>
        <v>10000</v>
      </c>
      <c r="CL6" s="137"/>
      <c r="CM6" s="137">
        <v>1</v>
      </c>
      <c r="CN6" s="137"/>
      <c r="CO6" s="138">
        <v>2</v>
      </c>
      <c r="CP6" s="139">
        <v>13000</v>
      </c>
      <c r="CQ6" s="139">
        <v>10000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71</v>
      </c>
      <c r="C7" s="347"/>
      <c r="D7" s="347" t="s">
        <v>65</v>
      </c>
      <c r="E7" s="347" t="s">
        <v>66</v>
      </c>
      <c r="F7" s="347" t="s">
        <v>72</v>
      </c>
      <c r="G7" s="88"/>
      <c r="H7" s="88"/>
      <c r="I7" s="88"/>
      <c r="J7" s="330"/>
      <c r="K7" s="79">
        <v>37</v>
      </c>
      <c r="L7" s="79">
        <v>21</v>
      </c>
      <c r="M7" s="79">
        <v>7</v>
      </c>
      <c r="N7" s="89">
        <v>3</v>
      </c>
      <c r="O7" s="90">
        <v>0</v>
      </c>
      <c r="P7" s="91">
        <f>N7+O7</f>
        <v>3</v>
      </c>
      <c r="Q7" s="80">
        <f>IFERROR(P7/M7,"-")</f>
        <v>0.42857142857143</v>
      </c>
      <c r="R7" s="79">
        <v>0</v>
      </c>
      <c r="S7" s="79">
        <v>0</v>
      </c>
      <c r="T7" s="80">
        <f>IFERROR(R7/(P7),"-")</f>
        <v>0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1</v>
      </c>
      <c r="BO7" s="118">
        <f>IF(P7=0,"",IF(BN7=0,"",(BN7/P7)))</f>
        <v>0.33333333333333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0.33333333333333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1</v>
      </c>
      <c r="CG7" s="132">
        <f>IF(P7=0,"",IF(CF7=0,"",(CF7/P7)))</f>
        <v>0.33333333333333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73</v>
      </c>
      <c r="C8" s="347"/>
      <c r="D8" s="347" t="s">
        <v>74</v>
      </c>
      <c r="E8" s="347" t="s">
        <v>75</v>
      </c>
      <c r="F8" s="347" t="s">
        <v>67</v>
      </c>
      <c r="G8" s="88" t="s">
        <v>68</v>
      </c>
      <c r="H8" s="88" t="s">
        <v>76</v>
      </c>
      <c r="I8" s="88"/>
      <c r="J8" s="330"/>
      <c r="K8" s="79">
        <v>0</v>
      </c>
      <c r="L8" s="79">
        <v>0</v>
      </c>
      <c r="M8" s="79">
        <v>0</v>
      </c>
      <c r="N8" s="89">
        <v>7</v>
      </c>
      <c r="O8" s="90">
        <v>0</v>
      </c>
      <c r="P8" s="91">
        <f>N8+O8</f>
        <v>7</v>
      </c>
      <c r="Q8" s="80" t="str">
        <f>IFERROR(P8/M8,"-")</f>
        <v>-</v>
      </c>
      <c r="R8" s="79">
        <v>0</v>
      </c>
      <c r="S8" s="79">
        <v>0</v>
      </c>
      <c r="T8" s="80">
        <f>IFERROR(R8/(P8),"-")</f>
        <v>0</v>
      </c>
      <c r="U8" s="336"/>
      <c r="V8" s="82">
        <v>1</v>
      </c>
      <c r="W8" s="80">
        <f>IF(P8=0,"-",V8/P8)</f>
        <v>0.14285714285714</v>
      </c>
      <c r="X8" s="335">
        <v>14000</v>
      </c>
      <c r="Y8" s="336">
        <f>IFERROR(X8/P8,"-")</f>
        <v>2000</v>
      </c>
      <c r="Z8" s="336">
        <f>IFERROR(X8/V8,"-")</f>
        <v>14000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0.14285714285714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0.14285714285714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</v>
      </c>
      <c r="BO8" s="118">
        <f>IF(P8=0,"",IF(BN8=0,"",(BN8/P8)))</f>
        <v>0.14285714285714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2</v>
      </c>
      <c r="BX8" s="125">
        <f>IF(P8=0,"",IF(BW8=0,"",(BW8/P8)))</f>
        <v>0.28571428571429</v>
      </c>
      <c r="BY8" s="126">
        <v>1</v>
      </c>
      <c r="BZ8" s="127">
        <f>IFERROR(BY8/BW8,"-")</f>
        <v>0.5</v>
      </c>
      <c r="CA8" s="128">
        <v>14000</v>
      </c>
      <c r="CB8" s="129">
        <f>IFERROR(CA8/BW8,"-")</f>
        <v>7000</v>
      </c>
      <c r="CC8" s="130"/>
      <c r="CD8" s="130"/>
      <c r="CE8" s="130">
        <v>1</v>
      </c>
      <c r="CF8" s="131">
        <v>2</v>
      </c>
      <c r="CG8" s="132">
        <f>IF(P8=0,"",IF(CF8=0,"",(CF8/P8)))</f>
        <v>0.28571428571429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1</v>
      </c>
      <c r="CP8" s="139">
        <v>14000</v>
      </c>
      <c r="CQ8" s="139">
        <v>14000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77</v>
      </c>
      <c r="C9" s="347"/>
      <c r="D9" s="347" t="s">
        <v>74</v>
      </c>
      <c r="E9" s="347" t="s">
        <v>75</v>
      </c>
      <c r="F9" s="347" t="s">
        <v>72</v>
      </c>
      <c r="G9" s="88"/>
      <c r="H9" s="88"/>
      <c r="I9" s="88"/>
      <c r="J9" s="330"/>
      <c r="K9" s="79">
        <v>7</v>
      </c>
      <c r="L9" s="79">
        <v>5</v>
      </c>
      <c r="M9" s="79">
        <v>0</v>
      </c>
      <c r="N9" s="89">
        <v>0</v>
      </c>
      <c r="O9" s="90">
        <v>0</v>
      </c>
      <c r="P9" s="91">
        <f>N9+O9</f>
        <v>0</v>
      </c>
      <c r="Q9" s="80" t="str">
        <f>IFERROR(P9/M9,"-")</f>
        <v>-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78</v>
      </c>
      <c r="C10" s="347"/>
      <c r="D10" s="347" t="s">
        <v>79</v>
      </c>
      <c r="E10" s="347" t="s">
        <v>80</v>
      </c>
      <c r="F10" s="347" t="s">
        <v>67</v>
      </c>
      <c r="G10" s="88" t="s">
        <v>68</v>
      </c>
      <c r="H10" s="88" t="s">
        <v>81</v>
      </c>
      <c r="I10" s="88"/>
      <c r="J10" s="330"/>
      <c r="K10" s="79">
        <v>0</v>
      </c>
      <c r="L10" s="79">
        <v>0</v>
      </c>
      <c r="M10" s="79">
        <v>0</v>
      </c>
      <c r="N10" s="89">
        <v>0</v>
      </c>
      <c r="O10" s="90">
        <v>0</v>
      </c>
      <c r="P10" s="91">
        <f>N10+O10</f>
        <v>0</v>
      </c>
      <c r="Q10" s="80" t="str">
        <f>IFERROR(P10/M10,"-")</f>
        <v>-</v>
      </c>
      <c r="R10" s="79">
        <v>0</v>
      </c>
      <c r="S10" s="79">
        <v>0</v>
      </c>
      <c r="T10" s="80" t="str">
        <f>IFERROR(R10/(P10),"-")</f>
        <v>-</v>
      </c>
      <c r="U10" s="336"/>
      <c r="V10" s="82">
        <v>0</v>
      </c>
      <c r="W10" s="80" t="str">
        <f>IF(P10=0,"-",V10/P10)</f>
        <v>-</v>
      </c>
      <c r="X10" s="335">
        <v>0</v>
      </c>
      <c r="Y10" s="336" t="str">
        <f>IFERROR(X10/P10,"-")</f>
        <v>-</v>
      </c>
      <c r="Z10" s="336" t="str">
        <f>IFERROR(X10/V10,"-")</f>
        <v>-</v>
      </c>
      <c r="AA10" s="330"/>
      <c r="AB10" s="83"/>
      <c r="AC10" s="77"/>
      <c r="AD10" s="92"/>
      <c r="AE10" s="93" t="str">
        <f>IF(P10=0,"",IF(AD10=0,"",(AD10/P10)))</f>
        <v/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 t="str">
        <f>IF(P10=0,"",IF(AM10=0,"",(AM10/P10)))</f>
        <v/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 t="str">
        <f>IF(P10=0,"",IF(AV10=0,"",(AV10/P10)))</f>
        <v/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 t="str">
        <f>IF(P10=0,"",IF(BE10=0,"",(BE10/P10)))</f>
        <v/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 t="str">
        <f>IF(P10=0,"",IF(BN10=0,"",(BN10/P10)))</f>
        <v/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 t="str">
        <f>IF(P10=0,"",IF(BW10=0,"",(BW10/P10)))</f>
        <v/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 t="str">
        <f>IF(P10=0,"",IF(CF10=0,"",(CF10/P10)))</f>
        <v/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82</v>
      </c>
      <c r="C11" s="347"/>
      <c r="D11" s="347" t="s">
        <v>79</v>
      </c>
      <c r="E11" s="347" t="s">
        <v>80</v>
      </c>
      <c r="F11" s="347" t="s">
        <v>72</v>
      </c>
      <c r="G11" s="88"/>
      <c r="H11" s="88"/>
      <c r="I11" s="88"/>
      <c r="J11" s="330"/>
      <c r="K11" s="79">
        <v>8</v>
      </c>
      <c r="L11" s="79">
        <v>8</v>
      </c>
      <c r="M11" s="79">
        <v>4</v>
      </c>
      <c r="N11" s="89">
        <v>2</v>
      </c>
      <c r="O11" s="90">
        <v>0</v>
      </c>
      <c r="P11" s="91">
        <f>N11+O11</f>
        <v>2</v>
      </c>
      <c r="Q11" s="80">
        <f>IFERROR(P11/M11,"-")</f>
        <v>0.5</v>
      </c>
      <c r="R11" s="79">
        <v>1</v>
      </c>
      <c r="S11" s="79">
        <v>0</v>
      </c>
      <c r="T11" s="80">
        <f>IFERROR(R11/(P11),"-")</f>
        <v>0.5</v>
      </c>
      <c r="U11" s="336"/>
      <c r="V11" s="82">
        <v>1</v>
      </c>
      <c r="W11" s="80">
        <f>IF(P11=0,"-",V11/P11)</f>
        <v>0.5</v>
      </c>
      <c r="X11" s="335">
        <v>192000</v>
      </c>
      <c r="Y11" s="336">
        <f>IFERROR(X11/P11,"-")</f>
        <v>96000</v>
      </c>
      <c r="Z11" s="336">
        <f>IFERROR(X11/V11,"-")</f>
        <v>192000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1</v>
      </c>
      <c r="BO11" s="118">
        <f>IF(P11=0,"",IF(BN11=0,"",(BN11/P11)))</f>
        <v>0.5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>
        <v>1</v>
      </c>
      <c r="CG11" s="132">
        <f>IF(P11=0,"",IF(CF11=0,"",(CF11/P11)))</f>
        <v>0.5</v>
      </c>
      <c r="CH11" s="133">
        <v>1</v>
      </c>
      <c r="CI11" s="134">
        <f>IFERROR(CH11/CF11,"-")</f>
        <v>1</v>
      </c>
      <c r="CJ11" s="135">
        <v>192000</v>
      </c>
      <c r="CK11" s="136">
        <f>IFERROR(CJ11/CF11,"-")</f>
        <v>192000</v>
      </c>
      <c r="CL11" s="137"/>
      <c r="CM11" s="137"/>
      <c r="CN11" s="137">
        <v>1</v>
      </c>
      <c r="CO11" s="138">
        <v>1</v>
      </c>
      <c r="CP11" s="139">
        <v>192000</v>
      </c>
      <c r="CQ11" s="139">
        <v>192000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>
        <f>AB12</f>
        <v>0.19307692307692</v>
      </c>
      <c r="B12" s="347" t="s">
        <v>83</v>
      </c>
      <c r="C12" s="347"/>
      <c r="D12" s="347" t="s">
        <v>84</v>
      </c>
      <c r="E12" s="347" t="s">
        <v>85</v>
      </c>
      <c r="F12" s="347" t="s">
        <v>86</v>
      </c>
      <c r="G12" s="88" t="s">
        <v>87</v>
      </c>
      <c r="H12" s="88" t="s">
        <v>88</v>
      </c>
      <c r="I12" s="88" t="s">
        <v>89</v>
      </c>
      <c r="J12" s="330">
        <v>650000</v>
      </c>
      <c r="K12" s="79">
        <v>0</v>
      </c>
      <c r="L12" s="79">
        <v>0</v>
      </c>
      <c r="M12" s="79">
        <v>0</v>
      </c>
      <c r="N12" s="89">
        <v>0</v>
      </c>
      <c r="O12" s="90">
        <v>0</v>
      </c>
      <c r="P12" s="91">
        <f>N12+O12</f>
        <v>0</v>
      </c>
      <c r="Q12" s="80" t="str">
        <f>IFERROR(P12/M12,"-")</f>
        <v>-</v>
      </c>
      <c r="R12" s="79">
        <v>0</v>
      </c>
      <c r="S12" s="79">
        <v>0</v>
      </c>
      <c r="T12" s="80" t="str">
        <f>IFERROR(R12/(P12),"-")</f>
        <v>-</v>
      </c>
      <c r="U12" s="336">
        <f>IFERROR(J12/SUM(N12:O15),"-")</f>
        <v>11607.142857143</v>
      </c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>
        <f>SUM(X12:X15)-SUM(J12:J15)</f>
        <v>-524500</v>
      </c>
      <c r="AB12" s="83">
        <f>SUM(X12:X15)/SUM(J12:J15)</f>
        <v>0.19307692307692</v>
      </c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90</v>
      </c>
      <c r="C13" s="347"/>
      <c r="D13" s="347" t="s">
        <v>91</v>
      </c>
      <c r="E13" s="347" t="s">
        <v>92</v>
      </c>
      <c r="F13" s="347" t="s">
        <v>86</v>
      </c>
      <c r="G13" s="88" t="s">
        <v>87</v>
      </c>
      <c r="H13" s="88" t="s">
        <v>93</v>
      </c>
      <c r="I13" s="88"/>
      <c r="J13" s="330"/>
      <c r="K13" s="79">
        <v>0</v>
      </c>
      <c r="L13" s="79">
        <v>0</v>
      </c>
      <c r="M13" s="79">
        <v>0</v>
      </c>
      <c r="N13" s="89">
        <v>11</v>
      </c>
      <c r="O13" s="90">
        <v>0</v>
      </c>
      <c r="P13" s="91">
        <f>N13+O13</f>
        <v>11</v>
      </c>
      <c r="Q13" s="80" t="str">
        <f>IFERROR(P13/M13,"-")</f>
        <v>-</v>
      </c>
      <c r="R13" s="79">
        <v>0</v>
      </c>
      <c r="S13" s="79">
        <v>1</v>
      </c>
      <c r="T13" s="80">
        <f>IFERROR(R13/(P13),"-")</f>
        <v>0</v>
      </c>
      <c r="U13" s="336"/>
      <c r="V13" s="82">
        <v>4</v>
      </c>
      <c r="W13" s="80">
        <f>IF(P13=0,"-",V13/P13)</f>
        <v>0.36363636363636</v>
      </c>
      <c r="X13" s="335">
        <v>36000</v>
      </c>
      <c r="Y13" s="336">
        <f>IFERROR(X13/P13,"-")</f>
        <v>3272.7272727273</v>
      </c>
      <c r="Z13" s="336">
        <f>IFERROR(X13/V13,"-")</f>
        <v>9000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>
        <v>1</v>
      </c>
      <c r="AW13" s="105">
        <f>IF(P13=0,"",IF(AV13=0,"",(AV13/P13)))</f>
        <v>0.090909090909091</v>
      </c>
      <c r="AX13" s="104">
        <v>1</v>
      </c>
      <c r="AY13" s="106">
        <f>IFERROR(AX13/AV13,"-")</f>
        <v>1</v>
      </c>
      <c r="AZ13" s="107">
        <v>3000</v>
      </c>
      <c r="BA13" s="108">
        <f>IFERROR(AZ13/AV13,"-")</f>
        <v>3000</v>
      </c>
      <c r="BB13" s="109">
        <v>1</v>
      </c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1</v>
      </c>
      <c r="BO13" s="118">
        <f>IF(P13=0,"",IF(BN13=0,"",(BN13/P13)))</f>
        <v>0.090909090909091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6</v>
      </c>
      <c r="BX13" s="125">
        <f>IF(P13=0,"",IF(BW13=0,"",(BW13/P13)))</f>
        <v>0.54545454545455</v>
      </c>
      <c r="BY13" s="126">
        <v>2</v>
      </c>
      <c r="BZ13" s="127">
        <f>IFERROR(BY13/BW13,"-")</f>
        <v>0.33333333333333</v>
      </c>
      <c r="CA13" s="128">
        <v>23000</v>
      </c>
      <c r="CB13" s="129">
        <f>IFERROR(CA13/BW13,"-")</f>
        <v>3833.3333333333</v>
      </c>
      <c r="CC13" s="130">
        <v>1</v>
      </c>
      <c r="CD13" s="130"/>
      <c r="CE13" s="130">
        <v>1</v>
      </c>
      <c r="CF13" s="131">
        <v>3</v>
      </c>
      <c r="CG13" s="132">
        <f>IF(P13=0,"",IF(CF13=0,"",(CF13/P13)))</f>
        <v>0.27272727272727</v>
      </c>
      <c r="CH13" s="133">
        <v>1</v>
      </c>
      <c r="CI13" s="134">
        <f>IFERROR(CH13/CF13,"-")</f>
        <v>0.33333333333333</v>
      </c>
      <c r="CJ13" s="135">
        <v>10000</v>
      </c>
      <c r="CK13" s="136">
        <f>IFERROR(CJ13/CF13,"-")</f>
        <v>3333.3333333333</v>
      </c>
      <c r="CL13" s="137"/>
      <c r="CM13" s="137">
        <v>1</v>
      </c>
      <c r="CN13" s="137"/>
      <c r="CO13" s="138">
        <v>4</v>
      </c>
      <c r="CP13" s="139">
        <v>36000</v>
      </c>
      <c r="CQ13" s="139">
        <v>20000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94</v>
      </c>
      <c r="C14" s="347"/>
      <c r="D14" s="347" t="s">
        <v>74</v>
      </c>
      <c r="E14" s="347" t="s">
        <v>75</v>
      </c>
      <c r="F14" s="347" t="s">
        <v>86</v>
      </c>
      <c r="G14" s="88" t="s">
        <v>87</v>
      </c>
      <c r="H14" s="88" t="s">
        <v>95</v>
      </c>
      <c r="I14" s="88"/>
      <c r="J14" s="330"/>
      <c r="K14" s="79">
        <v>0</v>
      </c>
      <c r="L14" s="79">
        <v>0</v>
      </c>
      <c r="M14" s="79">
        <v>0</v>
      </c>
      <c r="N14" s="89">
        <v>28</v>
      </c>
      <c r="O14" s="90">
        <v>0</v>
      </c>
      <c r="P14" s="91">
        <f>N14+O14</f>
        <v>28</v>
      </c>
      <c r="Q14" s="80" t="str">
        <f>IFERROR(P14/M14,"-")</f>
        <v>-</v>
      </c>
      <c r="R14" s="79">
        <v>0</v>
      </c>
      <c r="S14" s="79">
        <v>5</v>
      </c>
      <c r="T14" s="80">
        <f>IFERROR(R14/(P14),"-")</f>
        <v>0</v>
      </c>
      <c r="U14" s="336"/>
      <c r="V14" s="82">
        <v>3</v>
      </c>
      <c r="W14" s="80">
        <f>IF(P14=0,"-",V14/P14)</f>
        <v>0.10714285714286</v>
      </c>
      <c r="X14" s="335">
        <v>11000</v>
      </c>
      <c r="Y14" s="336">
        <f>IFERROR(X14/P14,"-")</f>
        <v>392.85714285714</v>
      </c>
      <c r="Z14" s="336">
        <f>IFERROR(X14/V14,"-")</f>
        <v>3666.6666666667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3</v>
      </c>
      <c r="AN14" s="99">
        <f>IF(P14=0,"",IF(AM14=0,"",(AM14/P14)))</f>
        <v>0.10714285714286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0.035714285714286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12</v>
      </c>
      <c r="BO14" s="118">
        <f>IF(P14=0,"",IF(BN14=0,"",(BN14/P14)))</f>
        <v>0.42857142857143</v>
      </c>
      <c r="BP14" s="119">
        <v>2</v>
      </c>
      <c r="BQ14" s="120">
        <f>IFERROR(BP14/BN14,"-")</f>
        <v>0.16666666666667</v>
      </c>
      <c r="BR14" s="121">
        <v>6000</v>
      </c>
      <c r="BS14" s="122">
        <f>IFERROR(BR14/BN14,"-")</f>
        <v>500</v>
      </c>
      <c r="BT14" s="123">
        <v>2</v>
      </c>
      <c r="BU14" s="123"/>
      <c r="BV14" s="123"/>
      <c r="BW14" s="124">
        <v>11</v>
      </c>
      <c r="BX14" s="125">
        <f>IF(P14=0,"",IF(BW14=0,"",(BW14/P14)))</f>
        <v>0.39285714285714</v>
      </c>
      <c r="BY14" s="126">
        <v>1</v>
      </c>
      <c r="BZ14" s="127">
        <f>IFERROR(BY14/BW14,"-")</f>
        <v>0.090909090909091</v>
      </c>
      <c r="CA14" s="128">
        <v>5000</v>
      </c>
      <c r="CB14" s="129">
        <f>IFERROR(CA14/BW14,"-")</f>
        <v>454.54545454545</v>
      </c>
      <c r="CC14" s="130">
        <v>1</v>
      </c>
      <c r="CD14" s="130"/>
      <c r="CE14" s="130"/>
      <c r="CF14" s="131">
        <v>1</v>
      </c>
      <c r="CG14" s="132">
        <f>IF(P14=0,"",IF(CF14=0,"",(CF14/P14)))</f>
        <v>0.035714285714286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3</v>
      </c>
      <c r="CP14" s="139">
        <v>11000</v>
      </c>
      <c r="CQ14" s="139">
        <v>5000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96</v>
      </c>
      <c r="C15" s="347"/>
      <c r="D15" s="347" t="s">
        <v>97</v>
      </c>
      <c r="E15" s="347" t="s">
        <v>97</v>
      </c>
      <c r="F15" s="347" t="s">
        <v>72</v>
      </c>
      <c r="G15" s="88"/>
      <c r="H15" s="88"/>
      <c r="I15" s="88"/>
      <c r="J15" s="330"/>
      <c r="K15" s="79">
        <v>74</v>
      </c>
      <c r="L15" s="79">
        <v>48</v>
      </c>
      <c r="M15" s="79">
        <v>42</v>
      </c>
      <c r="N15" s="89">
        <v>17</v>
      </c>
      <c r="O15" s="90">
        <v>0</v>
      </c>
      <c r="P15" s="91">
        <f>N15+O15</f>
        <v>17</v>
      </c>
      <c r="Q15" s="80">
        <f>IFERROR(P15/M15,"-")</f>
        <v>0.4047619047619</v>
      </c>
      <c r="R15" s="79">
        <v>8</v>
      </c>
      <c r="S15" s="79">
        <v>1</v>
      </c>
      <c r="T15" s="80">
        <f>IFERROR(R15/(P15),"-")</f>
        <v>0.47058823529412</v>
      </c>
      <c r="U15" s="336"/>
      <c r="V15" s="82">
        <v>2</v>
      </c>
      <c r="W15" s="80">
        <f>IF(P15=0,"-",V15/P15)</f>
        <v>0.11764705882353</v>
      </c>
      <c r="X15" s="335">
        <v>78500</v>
      </c>
      <c r="Y15" s="336">
        <f>IFERROR(X15/P15,"-")</f>
        <v>4617.6470588235</v>
      </c>
      <c r="Z15" s="336">
        <f>IFERROR(X15/V15,"-")</f>
        <v>39250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5</v>
      </c>
      <c r="BO15" s="118">
        <f>IF(P15=0,"",IF(BN15=0,"",(BN15/P15)))</f>
        <v>0.29411764705882</v>
      </c>
      <c r="BP15" s="119">
        <v>1</v>
      </c>
      <c r="BQ15" s="120">
        <f>IFERROR(BP15/BN15,"-")</f>
        <v>0.2</v>
      </c>
      <c r="BR15" s="121">
        <v>65000</v>
      </c>
      <c r="BS15" s="122">
        <f>IFERROR(BR15/BN15,"-")</f>
        <v>13000</v>
      </c>
      <c r="BT15" s="123"/>
      <c r="BU15" s="123"/>
      <c r="BV15" s="123">
        <v>1</v>
      </c>
      <c r="BW15" s="124">
        <v>7</v>
      </c>
      <c r="BX15" s="125">
        <f>IF(P15=0,"",IF(BW15=0,"",(BW15/P15)))</f>
        <v>0.41176470588235</v>
      </c>
      <c r="BY15" s="126">
        <v>4</v>
      </c>
      <c r="BZ15" s="127">
        <f>IFERROR(BY15/BW15,"-")</f>
        <v>0.57142857142857</v>
      </c>
      <c r="CA15" s="128">
        <v>50500</v>
      </c>
      <c r="CB15" s="129">
        <f>IFERROR(CA15/BW15,"-")</f>
        <v>7214.2857142857</v>
      </c>
      <c r="CC15" s="130">
        <v>1</v>
      </c>
      <c r="CD15" s="130">
        <v>1</v>
      </c>
      <c r="CE15" s="130">
        <v>2</v>
      </c>
      <c r="CF15" s="131">
        <v>5</v>
      </c>
      <c r="CG15" s="132">
        <f>IF(P15=0,"",IF(CF15=0,"",(CF15/P15)))</f>
        <v>0.29411764705882</v>
      </c>
      <c r="CH15" s="133">
        <v>3</v>
      </c>
      <c r="CI15" s="134">
        <f>IFERROR(CH15/CF15,"-")</f>
        <v>0.6</v>
      </c>
      <c r="CJ15" s="135">
        <v>48000</v>
      </c>
      <c r="CK15" s="136">
        <f>IFERROR(CJ15/CF15,"-")</f>
        <v>9600</v>
      </c>
      <c r="CL15" s="137">
        <v>1</v>
      </c>
      <c r="CM15" s="137">
        <v>1</v>
      </c>
      <c r="CN15" s="137">
        <v>1</v>
      </c>
      <c r="CO15" s="138">
        <v>2</v>
      </c>
      <c r="CP15" s="139">
        <v>78500</v>
      </c>
      <c r="CQ15" s="139">
        <v>65000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0.40882352941176</v>
      </c>
      <c r="B16" s="347" t="s">
        <v>98</v>
      </c>
      <c r="C16" s="347"/>
      <c r="D16" s="347" t="s">
        <v>74</v>
      </c>
      <c r="E16" s="347" t="s">
        <v>75</v>
      </c>
      <c r="F16" s="347" t="s">
        <v>67</v>
      </c>
      <c r="G16" s="88" t="s">
        <v>99</v>
      </c>
      <c r="H16" s="88" t="s">
        <v>100</v>
      </c>
      <c r="I16" s="88" t="s">
        <v>101</v>
      </c>
      <c r="J16" s="330">
        <v>340000</v>
      </c>
      <c r="K16" s="79">
        <v>0</v>
      </c>
      <c r="L16" s="79">
        <v>0</v>
      </c>
      <c r="M16" s="79">
        <v>0</v>
      </c>
      <c r="N16" s="89">
        <v>5</v>
      </c>
      <c r="O16" s="90">
        <v>0</v>
      </c>
      <c r="P16" s="91">
        <f>N16+O16</f>
        <v>5</v>
      </c>
      <c r="Q16" s="80" t="str">
        <f>IFERROR(P16/M16,"-")</f>
        <v>-</v>
      </c>
      <c r="R16" s="79">
        <v>0</v>
      </c>
      <c r="S16" s="79">
        <v>1</v>
      </c>
      <c r="T16" s="80">
        <f>IFERROR(R16/(P16),"-")</f>
        <v>0</v>
      </c>
      <c r="U16" s="336">
        <f>IFERROR(J16/SUM(N16:O31),"-")</f>
        <v>5151.5151515152</v>
      </c>
      <c r="V16" s="82">
        <v>0</v>
      </c>
      <c r="W16" s="80">
        <f>IF(P16=0,"-",V16/P16)</f>
        <v>0</v>
      </c>
      <c r="X16" s="335">
        <v>0</v>
      </c>
      <c r="Y16" s="336">
        <f>IFERROR(X16/P16,"-")</f>
        <v>0</v>
      </c>
      <c r="Z16" s="336" t="str">
        <f>IFERROR(X16/V16,"-")</f>
        <v>-</v>
      </c>
      <c r="AA16" s="330">
        <f>SUM(X16:X31)-SUM(J16:J31)</f>
        <v>-201000</v>
      </c>
      <c r="AB16" s="83">
        <f>SUM(X16:X31)/SUM(J16:J31)</f>
        <v>0.40882352941176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1</v>
      </c>
      <c r="BF16" s="111">
        <f>IF(P16=0,"",IF(BE16=0,"",(BE16/P16)))</f>
        <v>0.2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1</v>
      </c>
      <c r="BO16" s="118">
        <f>IF(P16=0,"",IF(BN16=0,"",(BN16/P16)))</f>
        <v>0.2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1</v>
      </c>
      <c r="BX16" s="125">
        <f>IF(P16=0,"",IF(BW16=0,"",(BW16/P16)))</f>
        <v>0.2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>
        <v>2</v>
      </c>
      <c r="CG16" s="132">
        <f>IF(P16=0,"",IF(CF16=0,"",(CF16/P16)))</f>
        <v>0.4</v>
      </c>
      <c r="CH16" s="133"/>
      <c r="CI16" s="134">
        <f>IFERROR(CH16/CF16,"-")</f>
        <v>0</v>
      </c>
      <c r="CJ16" s="135"/>
      <c r="CK16" s="136">
        <f>IFERROR(CJ16/CF16,"-")</f>
        <v>0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102</v>
      </c>
      <c r="C17" s="347"/>
      <c r="D17" s="347" t="s">
        <v>74</v>
      </c>
      <c r="E17" s="347" t="s">
        <v>75</v>
      </c>
      <c r="F17" s="347" t="s">
        <v>72</v>
      </c>
      <c r="G17" s="88"/>
      <c r="H17" s="88"/>
      <c r="I17" s="88"/>
      <c r="J17" s="330"/>
      <c r="K17" s="79">
        <v>13</v>
      </c>
      <c r="L17" s="79">
        <v>8</v>
      </c>
      <c r="M17" s="79">
        <v>11</v>
      </c>
      <c r="N17" s="89">
        <v>1</v>
      </c>
      <c r="O17" s="90">
        <v>0</v>
      </c>
      <c r="P17" s="91">
        <f>N17+O17</f>
        <v>1</v>
      </c>
      <c r="Q17" s="80">
        <f>IFERROR(P17/M17,"-")</f>
        <v>0.090909090909091</v>
      </c>
      <c r="R17" s="79">
        <v>0</v>
      </c>
      <c r="S17" s="79">
        <v>0</v>
      </c>
      <c r="T17" s="80">
        <f>IFERROR(R17/(P17),"-")</f>
        <v>0</v>
      </c>
      <c r="U17" s="336"/>
      <c r="V17" s="82">
        <v>0</v>
      </c>
      <c r="W17" s="80">
        <f>IF(P17=0,"-",V17/P17)</f>
        <v>0</v>
      </c>
      <c r="X17" s="335">
        <v>0</v>
      </c>
      <c r="Y17" s="336">
        <f>IFERROR(X17/P17,"-")</f>
        <v>0</v>
      </c>
      <c r="Z17" s="336" t="str">
        <f>IFERROR(X17/V17,"-")</f>
        <v>-</v>
      </c>
      <c r="AA17" s="33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>
        <f>IF(P17=0,"",IF(BN17=0,"",(BN17/P17)))</f>
        <v>0</v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>
        <v>1</v>
      </c>
      <c r="CG17" s="132">
        <f>IF(P17=0,"",IF(CF17=0,"",(CF17/P17)))</f>
        <v>1</v>
      </c>
      <c r="CH17" s="133"/>
      <c r="CI17" s="134">
        <f>IFERROR(CH17/CF17,"-")</f>
        <v>0</v>
      </c>
      <c r="CJ17" s="135"/>
      <c r="CK17" s="136">
        <f>IFERROR(CJ17/CF17,"-")</f>
        <v>0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103</v>
      </c>
      <c r="C18" s="347"/>
      <c r="D18" s="347" t="s">
        <v>74</v>
      </c>
      <c r="E18" s="347" t="s">
        <v>75</v>
      </c>
      <c r="F18" s="347" t="s">
        <v>67</v>
      </c>
      <c r="G18" s="88" t="s">
        <v>99</v>
      </c>
      <c r="H18" s="88" t="s">
        <v>104</v>
      </c>
      <c r="I18" s="88"/>
      <c r="J18" s="330"/>
      <c r="K18" s="79">
        <v>0</v>
      </c>
      <c r="L18" s="79">
        <v>0</v>
      </c>
      <c r="M18" s="79">
        <v>0</v>
      </c>
      <c r="N18" s="89">
        <v>2</v>
      </c>
      <c r="O18" s="90">
        <v>0</v>
      </c>
      <c r="P18" s="91">
        <f>N18+O18</f>
        <v>2</v>
      </c>
      <c r="Q18" s="80" t="str">
        <f>IFERROR(P18/M18,"-")</f>
        <v>-</v>
      </c>
      <c r="R18" s="79">
        <v>0</v>
      </c>
      <c r="S18" s="79">
        <v>0</v>
      </c>
      <c r="T18" s="80">
        <f>IFERROR(R18/(P18),"-")</f>
        <v>0</v>
      </c>
      <c r="U18" s="336"/>
      <c r="V18" s="82">
        <v>0</v>
      </c>
      <c r="W18" s="80">
        <f>IF(P18=0,"-",V18/P18)</f>
        <v>0</v>
      </c>
      <c r="X18" s="335">
        <v>0</v>
      </c>
      <c r="Y18" s="336">
        <f>IFERROR(X18/P18,"-")</f>
        <v>0</v>
      </c>
      <c r="Z18" s="336" t="str">
        <f>IFERROR(X18/V18,"-")</f>
        <v>-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>
        <f>IF(P18=0,"",IF(BN18=0,"",(BN18/P18)))</f>
        <v>0</v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>
        <v>1</v>
      </c>
      <c r="BX18" s="125">
        <f>IF(P18=0,"",IF(BW18=0,"",(BW18/P18)))</f>
        <v>0.5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>
        <v>1</v>
      </c>
      <c r="CG18" s="132">
        <f>IF(P18=0,"",IF(CF18=0,"",(CF18/P18)))</f>
        <v>0.5</v>
      </c>
      <c r="CH18" s="133"/>
      <c r="CI18" s="134">
        <f>IFERROR(CH18/CF18,"-")</f>
        <v>0</v>
      </c>
      <c r="CJ18" s="135"/>
      <c r="CK18" s="136">
        <f>IFERROR(CJ18/CF18,"-")</f>
        <v>0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105</v>
      </c>
      <c r="C19" s="347"/>
      <c r="D19" s="347" t="s">
        <v>74</v>
      </c>
      <c r="E19" s="347" t="s">
        <v>75</v>
      </c>
      <c r="F19" s="347" t="s">
        <v>72</v>
      </c>
      <c r="G19" s="88"/>
      <c r="H19" s="88"/>
      <c r="I19" s="88"/>
      <c r="J19" s="330"/>
      <c r="K19" s="79">
        <v>2</v>
      </c>
      <c r="L19" s="79">
        <v>2</v>
      </c>
      <c r="M19" s="79">
        <v>0</v>
      </c>
      <c r="N19" s="89">
        <v>0</v>
      </c>
      <c r="O19" s="90">
        <v>0</v>
      </c>
      <c r="P19" s="91">
        <f>N19+O19</f>
        <v>0</v>
      </c>
      <c r="Q19" s="80" t="str">
        <f>IFERROR(P19/M19,"-")</f>
        <v>-</v>
      </c>
      <c r="R19" s="79">
        <v>0</v>
      </c>
      <c r="S19" s="79">
        <v>0</v>
      </c>
      <c r="T19" s="80" t="str">
        <f>IFERROR(R19/(P19),"-")</f>
        <v>-</v>
      </c>
      <c r="U19" s="336"/>
      <c r="V19" s="82">
        <v>0</v>
      </c>
      <c r="W19" s="80" t="str">
        <f>IF(P19=0,"-",V19/P19)</f>
        <v>-</v>
      </c>
      <c r="X19" s="335">
        <v>0</v>
      </c>
      <c r="Y19" s="336" t="str">
        <f>IFERROR(X19/P19,"-")</f>
        <v>-</v>
      </c>
      <c r="Z19" s="336" t="str">
        <f>IFERROR(X19/V19,"-")</f>
        <v>-</v>
      </c>
      <c r="AA19" s="330"/>
      <c r="AB19" s="83"/>
      <c r="AC19" s="77"/>
      <c r="AD19" s="92"/>
      <c r="AE19" s="93" t="str">
        <f>IF(P19=0,"",IF(AD19=0,"",(AD19/P19)))</f>
        <v/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 t="str">
        <f>IF(P19=0,"",IF(AM19=0,"",(AM19/P19)))</f>
        <v/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 t="str">
        <f>IF(P19=0,"",IF(AV19=0,"",(AV19/P19)))</f>
        <v/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 t="str">
        <f>IF(P19=0,"",IF(BE19=0,"",(BE19/P19)))</f>
        <v/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 t="str">
        <f>IF(P19=0,"",IF(BN19=0,"",(BN19/P19)))</f>
        <v/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 t="str">
        <f>IF(P19=0,"",IF(BW19=0,"",(BW19/P19)))</f>
        <v/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 t="str">
        <f>IF(P19=0,"",IF(CF19=0,"",(CF19/P19)))</f>
        <v/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106</v>
      </c>
      <c r="C20" s="347"/>
      <c r="D20" s="347" t="s">
        <v>107</v>
      </c>
      <c r="E20" s="347" t="s">
        <v>92</v>
      </c>
      <c r="F20" s="347" t="s">
        <v>67</v>
      </c>
      <c r="G20" s="88" t="s">
        <v>99</v>
      </c>
      <c r="H20" s="88" t="s">
        <v>100</v>
      </c>
      <c r="I20" s="88" t="s">
        <v>108</v>
      </c>
      <c r="J20" s="330"/>
      <c r="K20" s="79">
        <v>0</v>
      </c>
      <c r="L20" s="79">
        <v>0</v>
      </c>
      <c r="M20" s="79">
        <v>0</v>
      </c>
      <c r="N20" s="89">
        <v>9</v>
      </c>
      <c r="O20" s="90">
        <v>0</v>
      </c>
      <c r="P20" s="91">
        <f>N20+O20</f>
        <v>9</v>
      </c>
      <c r="Q20" s="80" t="str">
        <f>IFERROR(P20/M20,"-")</f>
        <v>-</v>
      </c>
      <c r="R20" s="79">
        <v>0</v>
      </c>
      <c r="S20" s="79">
        <v>0</v>
      </c>
      <c r="T20" s="80">
        <f>IFERROR(R20/(P20),"-")</f>
        <v>0</v>
      </c>
      <c r="U20" s="336"/>
      <c r="V20" s="82">
        <v>1</v>
      </c>
      <c r="W20" s="80">
        <f>IF(P20=0,"-",V20/P20)</f>
        <v>0.11111111111111</v>
      </c>
      <c r="X20" s="335">
        <v>3000</v>
      </c>
      <c r="Y20" s="336">
        <f>IFERROR(X20/P20,"-")</f>
        <v>333.33333333333</v>
      </c>
      <c r="Z20" s="336">
        <f>IFERROR(X20/V20,"-")</f>
        <v>3000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>
        <v>1</v>
      </c>
      <c r="AN20" s="99">
        <f>IF(P20=0,"",IF(AM20=0,"",(AM20/P20)))</f>
        <v>0.11111111111111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2</v>
      </c>
      <c r="BO20" s="118">
        <f>IF(P20=0,"",IF(BN20=0,"",(BN20/P20)))</f>
        <v>0.22222222222222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5</v>
      </c>
      <c r="BX20" s="125">
        <f>IF(P20=0,"",IF(BW20=0,"",(BW20/P20)))</f>
        <v>0.55555555555556</v>
      </c>
      <c r="BY20" s="126">
        <v>1</v>
      </c>
      <c r="BZ20" s="127">
        <f>IFERROR(BY20/BW20,"-")</f>
        <v>0.2</v>
      </c>
      <c r="CA20" s="128">
        <v>3000</v>
      </c>
      <c r="CB20" s="129">
        <f>IFERROR(CA20/BW20,"-")</f>
        <v>600</v>
      </c>
      <c r="CC20" s="130">
        <v>1</v>
      </c>
      <c r="CD20" s="130"/>
      <c r="CE20" s="130"/>
      <c r="CF20" s="131">
        <v>1</v>
      </c>
      <c r="CG20" s="132">
        <f>IF(P20=0,"",IF(CF20=0,"",(CF20/P20)))</f>
        <v>0.11111111111111</v>
      </c>
      <c r="CH20" s="133"/>
      <c r="CI20" s="134">
        <f>IFERROR(CH20/CF20,"-")</f>
        <v>0</v>
      </c>
      <c r="CJ20" s="135"/>
      <c r="CK20" s="136">
        <f>IFERROR(CJ20/CF20,"-")</f>
        <v>0</v>
      </c>
      <c r="CL20" s="137"/>
      <c r="CM20" s="137"/>
      <c r="CN20" s="137"/>
      <c r="CO20" s="138">
        <v>1</v>
      </c>
      <c r="CP20" s="139">
        <v>3000</v>
      </c>
      <c r="CQ20" s="139">
        <v>3000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109</v>
      </c>
      <c r="C21" s="347"/>
      <c r="D21" s="347" t="s">
        <v>107</v>
      </c>
      <c r="E21" s="347" t="s">
        <v>92</v>
      </c>
      <c r="F21" s="347" t="s">
        <v>72</v>
      </c>
      <c r="G21" s="88"/>
      <c r="H21" s="88"/>
      <c r="I21" s="88"/>
      <c r="J21" s="330"/>
      <c r="K21" s="79">
        <v>22</v>
      </c>
      <c r="L21" s="79">
        <v>18</v>
      </c>
      <c r="M21" s="79">
        <v>10</v>
      </c>
      <c r="N21" s="89">
        <v>1</v>
      </c>
      <c r="O21" s="90">
        <v>0</v>
      </c>
      <c r="P21" s="91">
        <f>N21+O21</f>
        <v>1</v>
      </c>
      <c r="Q21" s="80">
        <f>IFERROR(P21/M21,"-")</f>
        <v>0.1</v>
      </c>
      <c r="R21" s="79">
        <v>0</v>
      </c>
      <c r="S21" s="79">
        <v>0</v>
      </c>
      <c r="T21" s="80">
        <f>IFERROR(R21/(P21),"-")</f>
        <v>0</v>
      </c>
      <c r="U21" s="336"/>
      <c r="V21" s="82">
        <v>0</v>
      </c>
      <c r="W21" s="80">
        <f>IF(P21=0,"-",V21/P21)</f>
        <v>0</v>
      </c>
      <c r="X21" s="335">
        <v>0</v>
      </c>
      <c r="Y21" s="336">
        <f>IFERROR(X21/P21,"-")</f>
        <v>0</v>
      </c>
      <c r="Z21" s="336" t="str">
        <f>IFERROR(X21/V21,"-")</f>
        <v>-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1</v>
      </c>
      <c r="BO21" s="118">
        <f>IF(P21=0,"",IF(BN21=0,"",(BN21/P21)))</f>
        <v>1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110</v>
      </c>
      <c r="C22" s="347"/>
      <c r="D22" s="347" t="s">
        <v>107</v>
      </c>
      <c r="E22" s="347" t="s">
        <v>92</v>
      </c>
      <c r="F22" s="347" t="s">
        <v>67</v>
      </c>
      <c r="G22" s="88" t="s">
        <v>99</v>
      </c>
      <c r="H22" s="88" t="s">
        <v>104</v>
      </c>
      <c r="I22" s="88"/>
      <c r="J22" s="330"/>
      <c r="K22" s="79">
        <v>0</v>
      </c>
      <c r="L22" s="79">
        <v>0</v>
      </c>
      <c r="M22" s="79">
        <v>0</v>
      </c>
      <c r="N22" s="89">
        <v>7</v>
      </c>
      <c r="O22" s="90">
        <v>0</v>
      </c>
      <c r="P22" s="91">
        <f>N22+O22</f>
        <v>7</v>
      </c>
      <c r="Q22" s="80" t="str">
        <f>IFERROR(P22/M22,"-")</f>
        <v>-</v>
      </c>
      <c r="R22" s="79">
        <v>0</v>
      </c>
      <c r="S22" s="79">
        <v>1</v>
      </c>
      <c r="T22" s="80">
        <f>IFERROR(R22/(P22),"-")</f>
        <v>0</v>
      </c>
      <c r="U22" s="336"/>
      <c r="V22" s="82">
        <v>0</v>
      </c>
      <c r="W22" s="80">
        <f>IF(P22=0,"-",V22/P22)</f>
        <v>0</v>
      </c>
      <c r="X22" s="335">
        <v>0</v>
      </c>
      <c r="Y22" s="336">
        <f>IFERROR(X22/P22,"-")</f>
        <v>0</v>
      </c>
      <c r="Z22" s="336" t="str">
        <f>IFERROR(X22/V22,"-")</f>
        <v>-</v>
      </c>
      <c r="AA22" s="33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2</v>
      </c>
      <c r="BF22" s="111">
        <f>IF(P22=0,"",IF(BE22=0,"",(BE22/P22)))</f>
        <v>0.28571428571429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2</v>
      </c>
      <c r="BO22" s="118">
        <f>IF(P22=0,"",IF(BN22=0,"",(BN22/P22)))</f>
        <v>0.28571428571429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3</v>
      </c>
      <c r="BX22" s="125">
        <f>IF(P22=0,"",IF(BW22=0,"",(BW22/P22)))</f>
        <v>0.42857142857143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111</v>
      </c>
      <c r="C23" s="347"/>
      <c r="D23" s="347" t="s">
        <v>107</v>
      </c>
      <c r="E23" s="347" t="s">
        <v>92</v>
      </c>
      <c r="F23" s="347" t="s">
        <v>72</v>
      </c>
      <c r="G23" s="88"/>
      <c r="H23" s="88"/>
      <c r="I23" s="88"/>
      <c r="J23" s="330"/>
      <c r="K23" s="79">
        <v>19</v>
      </c>
      <c r="L23" s="79">
        <v>11</v>
      </c>
      <c r="M23" s="79">
        <v>10</v>
      </c>
      <c r="N23" s="89">
        <v>3</v>
      </c>
      <c r="O23" s="90">
        <v>0</v>
      </c>
      <c r="P23" s="91">
        <f>N23+O23</f>
        <v>3</v>
      </c>
      <c r="Q23" s="80">
        <f>IFERROR(P23/M23,"-")</f>
        <v>0.3</v>
      </c>
      <c r="R23" s="79">
        <v>0</v>
      </c>
      <c r="S23" s="79">
        <v>1</v>
      </c>
      <c r="T23" s="80">
        <f>IFERROR(R23/(P23),"-")</f>
        <v>0</v>
      </c>
      <c r="U23" s="336"/>
      <c r="V23" s="82">
        <v>0</v>
      </c>
      <c r="W23" s="80">
        <f>IF(P23=0,"-",V23/P23)</f>
        <v>0</v>
      </c>
      <c r="X23" s="335">
        <v>0</v>
      </c>
      <c r="Y23" s="336">
        <f>IFERROR(X23/P23,"-")</f>
        <v>0</v>
      </c>
      <c r="Z23" s="336" t="str">
        <f>IFERROR(X23/V23,"-")</f>
        <v>-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1</v>
      </c>
      <c r="BO23" s="118">
        <f>IF(P23=0,"",IF(BN23=0,"",(BN23/P23)))</f>
        <v>0.33333333333333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2</v>
      </c>
      <c r="BX23" s="125">
        <f>IF(P23=0,"",IF(BW23=0,"",(BW23/P23)))</f>
        <v>0.66666666666667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112</v>
      </c>
      <c r="C24" s="347"/>
      <c r="D24" s="347" t="s">
        <v>74</v>
      </c>
      <c r="E24" s="347" t="s">
        <v>75</v>
      </c>
      <c r="F24" s="347" t="s">
        <v>67</v>
      </c>
      <c r="G24" s="88" t="s">
        <v>113</v>
      </c>
      <c r="H24" s="88" t="s">
        <v>100</v>
      </c>
      <c r="I24" s="88" t="s">
        <v>101</v>
      </c>
      <c r="J24" s="330"/>
      <c r="K24" s="79">
        <v>0</v>
      </c>
      <c r="L24" s="79">
        <v>0</v>
      </c>
      <c r="M24" s="79">
        <v>0</v>
      </c>
      <c r="N24" s="89">
        <v>8</v>
      </c>
      <c r="O24" s="90">
        <v>0</v>
      </c>
      <c r="P24" s="91">
        <f>N24+O24</f>
        <v>8</v>
      </c>
      <c r="Q24" s="80" t="str">
        <f>IFERROR(P24/M24,"-")</f>
        <v>-</v>
      </c>
      <c r="R24" s="79">
        <v>0</v>
      </c>
      <c r="S24" s="79">
        <v>1</v>
      </c>
      <c r="T24" s="80">
        <f>IFERROR(R24/(P24),"-")</f>
        <v>0</v>
      </c>
      <c r="U24" s="336"/>
      <c r="V24" s="82">
        <v>0</v>
      </c>
      <c r="W24" s="80">
        <f>IF(P24=0,"-",V24/P24)</f>
        <v>0</v>
      </c>
      <c r="X24" s="335">
        <v>0</v>
      </c>
      <c r="Y24" s="336">
        <f>IFERROR(X24/P24,"-")</f>
        <v>0</v>
      </c>
      <c r="Z24" s="336" t="str">
        <f>IFERROR(X24/V24,"-")</f>
        <v>-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>
        <v>1</v>
      </c>
      <c r="AN24" s="99">
        <f>IF(P24=0,"",IF(AM24=0,"",(AM24/P24)))</f>
        <v>0.125</v>
      </c>
      <c r="AO24" s="98"/>
      <c r="AP24" s="100">
        <f>IFERROR(AO24/AM24,"-")</f>
        <v>0</v>
      </c>
      <c r="AQ24" s="101"/>
      <c r="AR24" s="102">
        <f>IFERROR(AQ24/AM24,"-")</f>
        <v>0</v>
      </c>
      <c r="AS24" s="103"/>
      <c r="AT24" s="103"/>
      <c r="AU24" s="103"/>
      <c r="AV24" s="104">
        <v>1</v>
      </c>
      <c r="AW24" s="105">
        <f>IF(P24=0,"",IF(AV24=0,"",(AV24/P24)))</f>
        <v>0.125</v>
      </c>
      <c r="AX24" s="104"/>
      <c r="AY24" s="106">
        <f>IFERROR(AX24/AV24,"-")</f>
        <v>0</v>
      </c>
      <c r="AZ24" s="107"/>
      <c r="BA24" s="108">
        <f>IFERROR(AZ24/AV24,"-")</f>
        <v>0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1</v>
      </c>
      <c r="BO24" s="118">
        <f>IF(P24=0,"",IF(BN24=0,"",(BN24/P24)))</f>
        <v>0.125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5</v>
      </c>
      <c r="BX24" s="125">
        <f>IF(P24=0,"",IF(BW24=0,"",(BW24/P24)))</f>
        <v>0.625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114</v>
      </c>
      <c r="C25" s="347"/>
      <c r="D25" s="347" t="s">
        <v>74</v>
      </c>
      <c r="E25" s="347" t="s">
        <v>75</v>
      </c>
      <c r="F25" s="347" t="s">
        <v>72</v>
      </c>
      <c r="G25" s="88"/>
      <c r="H25" s="88"/>
      <c r="I25" s="88"/>
      <c r="J25" s="330"/>
      <c r="K25" s="79">
        <v>13</v>
      </c>
      <c r="L25" s="79">
        <v>8</v>
      </c>
      <c r="M25" s="79">
        <v>10</v>
      </c>
      <c r="N25" s="89">
        <v>1</v>
      </c>
      <c r="O25" s="90">
        <v>0</v>
      </c>
      <c r="P25" s="91">
        <f>N25+O25</f>
        <v>1</v>
      </c>
      <c r="Q25" s="80">
        <f>IFERROR(P25/M25,"-")</f>
        <v>0.1</v>
      </c>
      <c r="R25" s="79">
        <v>0</v>
      </c>
      <c r="S25" s="79">
        <v>0</v>
      </c>
      <c r="T25" s="80">
        <f>IFERROR(R25/(P25),"-")</f>
        <v>0</v>
      </c>
      <c r="U25" s="336"/>
      <c r="V25" s="82">
        <v>0</v>
      </c>
      <c r="W25" s="80">
        <f>IF(P25=0,"-",V25/P25)</f>
        <v>0</v>
      </c>
      <c r="X25" s="335">
        <v>0</v>
      </c>
      <c r="Y25" s="336">
        <f>IFERROR(X25/P25,"-")</f>
        <v>0</v>
      </c>
      <c r="Z25" s="336" t="str">
        <f>IFERROR(X25/V25,"-")</f>
        <v>-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1</v>
      </c>
      <c r="BO25" s="118">
        <f>IF(P25=0,"",IF(BN25=0,"",(BN25/P25)))</f>
        <v>1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115</v>
      </c>
      <c r="C26" s="347"/>
      <c r="D26" s="347" t="s">
        <v>74</v>
      </c>
      <c r="E26" s="347" t="s">
        <v>75</v>
      </c>
      <c r="F26" s="347" t="s">
        <v>67</v>
      </c>
      <c r="G26" s="88" t="s">
        <v>113</v>
      </c>
      <c r="H26" s="88" t="s">
        <v>104</v>
      </c>
      <c r="I26" s="88"/>
      <c r="J26" s="330"/>
      <c r="K26" s="79">
        <v>0</v>
      </c>
      <c r="L26" s="79">
        <v>0</v>
      </c>
      <c r="M26" s="79">
        <v>0</v>
      </c>
      <c r="N26" s="89">
        <v>11</v>
      </c>
      <c r="O26" s="90">
        <v>0</v>
      </c>
      <c r="P26" s="91">
        <f>N26+O26</f>
        <v>11</v>
      </c>
      <c r="Q26" s="80" t="str">
        <f>IFERROR(P26/M26,"-")</f>
        <v>-</v>
      </c>
      <c r="R26" s="79">
        <v>1</v>
      </c>
      <c r="S26" s="79">
        <v>2</v>
      </c>
      <c r="T26" s="80">
        <f>IFERROR(R26/(P26),"-")</f>
        <v>0.090909090909091</v>
      </c>
      <c r="U26" s="336"/>
      <c r="V26" s="82">
        <v>3</v>
      </c>
      <c r="W26" s="80">
        <f>IF(P26=0,"-",V26/P26)</f>
        <v>0.27272727272727</v>
      </c>
      <c r="X26" s="335">
        <v>133000</v>
      </c>
      <c r="Y26" s="336">
        <f>IFERROR(X26/P26,"-")</f>
        <v>12090.909090909</v>
      </c>
      <c r="Z26" s="336">
        <f>IFERROR(X26/V26,"-")</f>
        <v>44333.333333333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0.090909090909091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3</v>
      </c>
      <c r="BO26" s="118">
        <f>IF(P26=0,"",IF(BN26=0,"",(BN26/P26)))</f>
        <v>0.27272727272727</v>
      </c>
      <c r="BP26" s="119">
        <v>2</v>
      </c>
      <c r="BQ26" s="120">
        <f>IFERROR(BP26/BN26,"-")</f>
        <v>0.66666666666667</v>
      </c>
      <c r="BR26" s="121">
        <v>28000</v>
      </c>
      <c r="BS26" s="122">
        <f>IFERROR(BR26/BN26,"-")</f>
        <v>9333.3333333333</v>
      </c>
      <c r="BT26" s="123">
        <v>1</v>
      </c>
      <c r="BU26" s="123"/>
      <c r="BV26" s="123">
        <v>1</v>
      </c>
      <c r="BW26" s="124">
        <v>6</v>
      </c>
      <c r="BX26" s="125">
        <f>IF(P26=0,"",IF(BW26=0,"",(BW26/P26)))</f>
        <v>0.54545454545455</v>
      </c>
      <c r="BY26" s="126">
        <v>1</v>
      </c>
      <c r="BZ26" s="127">
        <f>IFERROR(BY26/BW26,"-")</f>
        <v>0.16666666666667</v>
      </c>
      <c r="CA26" s="128">
        <v>110000</v>
      </c>
      <c r="CB26" s="129">
        <f>IFERROR(CA26/BW26,"-")</f>
        <v>18333.333333333</v>
      </c>
      <c r="CC26" s="130"/>
      <c r="CD26" s="130"/>
      <c r="CE26" s="130">
        <v>1</v>
      </c>
      <c r="CF26" s="131">
        <v>1</v>
      </c>
      <c r="CG26" s="132">
        <f>IF(P26=0,"",IF(CF26=0,"",(CF26/P26)))</f>
        <v>0.090909090909091</v>
      </c>
      <c r="CH26" s="133"/>
      <c r="CI26" s="134">
        <f>IFERROR(CH26/CF26,"-")</f>
        <v>0</v>
      </c>
      <c r="CJ26" s="135"/>
      <c r="CK26" s="136">
        <f>IFERROR(CJ26/CF26,"-")</f>
        <v>0</v>
      </c>
      <c r="CL26" s="137"/>
      <c r="CM26" s="137"/>
      <c r="CN26" s="137"/>
      <c r="CO26" s="138">
        <v>3</v>
      </c>
      <c r="CP26" s="139">
        <v>133000</v>
      </c>
      <c r="CQ26" s="139">
        <v>110000</v>
      </c>
      <c r="CR26" s="139"/>
      <c r="CS26" s="140" t="str">
        <f>IF(AND(CQ26=0,CR26=0),"",IF(AND(CQ26&lt;=100000,CR26&lt;=100000),"",IF(CQ26/CP26&gt;0.7,"男高",IF(CR26/CP26&gt;0.7,"女高",""))))</f>
        <v>男高</v>
      </c>
    </row>
    <row r="27" spans="1:98">
      <c r="A27" s="78"/>
      <c r="B27" s="347" t="s">
        <v>116</v>
      </c>
      <c r="C27" s="347"/>
      <c r="D27" s="347" t="s">
        <v>74</v>
      </c>
      <c r="E27" s="347" t="s">
        <v>75</v>
      </c>
      <c r="F27" s="347" t="s">
        <v>72</v>
      </c>
      <c r="G27" s="88"/>
      <c r="H27" s="88"/>
      <c r="I27" s="88"/>
      <c r="J27" s="330"/>
      <c r="K27" s="79">
        <v>17</v>
      </c>
      <c r="L27" s="79">
        <v>11</v>
      </c>
      <c r="M27" s="79">
        <v>2</v>
      </c>
      <c r="N27" s="89">
        <v>3</v>
      </c>
      <c r="O27" s="90">
        <v>0</v>
      </c>
      <c r="P27" s="91">
        <f>N27+O27</f>
        <v>3</v>
      </c>
      <c r="Q27" s="80">
        <f>IFERROR(P27/M27,"-")</f>
        <v>1.5</v>
      </c>
      <c r="R27" s="79">
        <v>1</v>
      </c>
      <c r="S27" s="79">
        <v>1</v>
      </c>
      <c r="T27" s="80">
        <f>IFERROR(R27/(P27),"-")</f>
        <v>0.33333333333333</v>
      </c>
      <c r="U27" s="336"/>
      <c r="V27" s="82">
        <v>0</v>
      </c>
      <c r="W27" s="80">
        <f>IF(P27=0,"-",V27/P27)</f>
        <v>0</v>
      </c>
      <c r="X27" s="335">
        <v>0</v>
      </c>
      <c r="Y27" s="336">
        <f>IFERROR(X27/P27,"-")</f>
        <v>0</v>
      </c>
      <c r="Z27" s="336" t="str">
        <f>IFERROR(X27/V27,"-")</f>
        <v>-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>
        <v>1</v>
      </c>
      <c r="AW27" s="105">
        <f>IF(P27=0,"",IF(AV27=0,"",(AV27/P27)))</f>
        <v>0.33333333333333</v>
      </c>
      <c r="AX27" s="104"/>
      <c r="AY27" s="106">
        <f>IFERROR(AX27/AV27,"-")</f>
        <v>0</v>
      </c>
      <c r="AZ27" s="107"/>
      <c r="BA27" s="108">
        <f>IFERROR(AZ27/AV27,"-")</f>
        <v>0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/>
      <c r="BO27" s="118">
        <f>IF(P27=0,"",IF(BN27=0,"",(BN27/P27)))</f>
        <v>0</v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>
        <v>2</v>
      </c>
      <c r="CG27" s="132">
        <f>IF(P27=0,"",IF(CF27=0,"",(CF27/P27)))</f>
        <v>0.66666666666667</v>
      </c>
      <c r="CH27" s="133">
        <v>1</v>
      </c>
      <c r="CI27" s="134">
        <f>IFERROR(CH27/CF27,"-")</f>
        <v>0.5</v>
      </c>
      <c r="CJ27" s="135">
        <v>46000</v>
      </c>
      <c r="CK27" s="136">
        <f>IFERROR(CJ27/CF27,"-")</f>
        <v>23000</v>
      </c>
      <c r="CL27" s="137"/>
      <c r="CM27" s="137"/>
      <c r="CN27" s="137">
        <v>1</v>
      </c>
      <c r="CO27" s="138">
        <v>0</v>
      </c>
      <c r="CP27" s="139">
        <v>0</v>
      </c>
      <c r="CQ27" s="139">
        <v>46000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117</v>
      </c>
      <c r="C28" s="347"/>
      <c r="D28" s="347" t="s">
        <v>107</v>
      </c>
      <c r="E28" s="347" t="s">
        <v>92</v>
      </c>
      <c r="F28" s="347" t="s">
        <v>67</v>
      </c>
      <c r="G28" s="88" t="s">
        <v>113</v>
      </c>
      <c r="H28" s="88" t="s">
        <v>100</v>
      </c>
      <c r="I28" s="88" t="s">
        <v>108</v>
      </c>
      <c r="J28" s="330"/>
      <c r="K28" s="79">
        <v>0</v>
      </c>
      <c r="L28" s="79">
        <v>0</v>
      </c>
      <c r="M28" s="79">
        <v>0</v>
      </c>
      <c r="N28" s="89">
        <v>7</v>
      </c>
      <c r="O28" s="90">
        <v>0</v>
      </c>
      <c r="P28" s="91">
        <f>N28+O28</f>
        <v>7</v>
      </c>
      <c r="Q28" s="80" t="str">
        <f>IFERROR(P28/M28,"-")</f>
        <v>-</v>
      </c>
      <c r="R28" s="79">
        <v>0</v>
      </c>
      <c r="S28" s="79">
        <v>2</v>
      </c>
      <c r="T28" s="80">
        <f>IFERROR(R28/(P28),"-")</f>
        <v>0</v>
      </c>
      <c r="U28" s="336"/>
      <c r="V28" s="82">
        <v>1</v>
      </c>
      <c r="W28" s="80">
        <f>IF(P28=0,"-",V28/P28)</f>
        <v>0.14285714285714</v>
      </c>
      <c r="X28" s="335">
        <v>3000</v>
      </c>
      <c r="Y28" s="336">
        <f>IFERROR(X28/P28,"-")</f>
        <v>428.57142857143</v>
      </c>
      <c r="Z28" s="336">
        <f>IFERROR(X28/V28,"-")</f>
        <v>3000</v>
      </c>
      <c r="AA28" s="33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>
        <v>1</v>
      </c>
      <c r="AN28" s="99">
        <f>IF(P28=0,"",IF(AM28=0,"",(AM28/P28)))</f>
        <v>0.14285714285714</v>
      </c>
      <c r="AO28" s="98"/>
      <c r="AP28" s="100">
        <f>IFERROR(AO28/AM28,"-")</f>
        <v>0</v>
      </c>
      <c r="AQ28" s="101"/>
      <c r="AR28" s="102">
        <f>IFERROR(AQ28/AM28,"-")</f>
        <v>0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3</v>
      </c>
      <c r="BF28" s="111">
        <f>IF(P28=0,"",IF(BE28=0,"",(BE28/P28)))</f>
        <v>0.42857142857143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2</v>
      </c>
      <c r="BO28" s="118">
        <f>IF(P28=0,"",IF(BN28=0,"",(BN28/P28)))</f>
        <v>0.28571428571429</v>
      </c>
      <c r="BP28" s="119">
        <v>1</v>
      </c>
      <c r="BQ28" s="120">
        <f>IFERROR(BP28/BN28,"-")</f>
        <v>0.5</v>
      </c>
      <c r="BR28" s="121">
        <v>3000</v>
      </c>
      <c r="BS28" s="122">
        <f>IFERROR(BR28/BN28,"-")</f>
        <v>1500</v>
      </c>
      <c r="BT28" s="123">
        <v>1</v>
      </c>
      <c r="BU28" s="123"/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>
        <v>1</v>
      </c>
      <c r="CG28" s="132">
        <f>IF(P28=0,"",IF(CF28=0,"",(CF28/P28)))</f>
        <v>0.14285714285714</v>
      </c>
      <c r="CH28" s="133"/>
      <c r="CI28" s="134">
        <f>IFERROR(CH28/CF28,"-")</f>
        <v>0</v>
      </c>
      <c r="CJ28" s="135"/>
      <c r="CK28" s="136">
        <f>IFERROR(CJ28/CF28,"-")</f>
        <v>0</v>
      </c>
      <c r="CL28" s="137"/>
      <c r="CM28" s="137"/>
      <c r="CN28" s="137"/>
      <c r="CO28" s="138">
        <v>1</v>
      </c>
      <c r="CP28" s="139">
        <v>3000</v>
      </c>
      <c r="CQ28" s="139">
        <v>3000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118</v>
      </c>
      <c r="C29" s="347"/>
      <c r="D29" s="347" t="s">
        <v>107</v>
      </c>
      <c r="E29" s="347" t="s">
        <v>92</v>
      </c>
      <c r="F29" s="347" t="s">
        <v>72</v>
      </c>
      <c r="G29" s="88"/>
      <c r="H29" s="88"/>
      <c r="I29" s="88"/>
      <c r="J29" s="330"/>
      <c r="K29" s="79">
        <v>15</v>
      </c>
      <c r="L29" s="79">
        <v>9</v>
      </c>
      <c r="M29" s="79">
        <v>7</v>
      </c>
      <c r="N29" s="89">
        <v>0</v>
      </c>
      <c r="O29" s="90">
        <v>0</v>
      </c>
      <c r="P29" s="91">
        <f>N29+O29</f>
        <v>0</v>
      </c>
      <c r="Q29" s="80">
        <f>IFERROR(P29/M29,"-")</f>
        <v>0</v>
      </c>
      <c r="R29" s="79">
        <v>0</v>
      </c>
      <c r="S29" s="79">
        <v>0</v>
      </c>
      <c r="T29" s="80" t="str">
        <f>IFERROR(R29/(P29),"-")</f>
        <v>-</v>
      </c>
      <c r="U29" s="336"/>
      <c r="V29" s="82">
        <v>0</v>
      </c>
      <c r="W29" s="80" t="str">
        <f>IF(P29=0,"-",V29/P29)</f>
        <v>-</v>
      </c>
      <c r="X29" s="335">
        <v>0</v>
      </c>
      <c r="Y29" s="336" t="str">
        <f>IFERROR(X29/P29,"-")</f>
        <v>-</v>
      </c>
      <c r="Z29" s="336" t="str">
        <f>IFERROR(X29/V29,"-")</f>
        <v>-</v>
      </c>
      <c r="AA29" s="330"/>
      <c r="AB29" s="83"/>
      <c r="AC29" s="77"/>
      <c r="AD29" s="92"/>
      <c r="AE29" s="93" t="str">
        <f>IF(P29=0,"",IF(AD29=0,"",(AD29/P29)))</f>
        <v/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 t="str">
        <f>IF(P29=0,"",IF(AM29=0,"",(AM29/P29)))</f>
        <v/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 t="str">
        <f>IF(P29=0,"",IF(AV29=0,"",(AV29/P29)))</f>
        <v/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 t="str">
        <f>IF(P29=0,"",IF(BE29=0,"",(BE29/P29)))</f>
        <v/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/>
      <c r="BO29" s="118" t="str">
        <f>IF(P29=0,"",IF(BN29=0,"",(BN29/P29)))</f>
        <v/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/>
      <c r="BX29" s="125" t="str">
        <f>IF(P29=0,"",IF(BW29=0,"",(BW29/P29)))</f>
        <v/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 t="str">
        <f>IF(P29=0,"",IF(CF29=0,"",(CF29/P29)))</f>
        <v/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119</v>
      </c>
      <c r="C30" s="347"/>
      <c r="D30" s="347" t="s">
        <v>107</v>
      </c>
      <c r="E30" s="347" t="s">
        <v>92</v>
      </c>
      <c r="F30" s="347" t="s">
        <v>67</v>
      </c>
      <c r="G30" s="88" t="s">
        <v>113</v>
      </c>
      <c r="H30" s="88" t="s">
        <v>104</v>
      </c>
      <c r="I30" s="88"/>
      <c r="J30" s="330"/>
      <c r="K30" s="79">
        <v>0</v>
      </c>
      <c r="L30" s="79">
        <v>0</v>
      </c>
      <c r="M30" s="79">
        <v>0</v>
      </c>
      <c r="N30" s="89">
        <v>6</v>
      </c>
      <c r="O30" s="90">
        <v>0</v>
      </c>
      <c r="P30" s="91">
        <f>N30+O30</f>
        <v>6</v>
      </c>
      <c r="Q30" s="80" t="str">
        <f>IFERROR(P30/M30,"-")</f>
        <v>-</v>
      </c>
      <c r="R30" s="79">
        <v>0</v>
      </c>
      <c r="S30" s="79">
        <v>1</v>
      </c>
      <c r="T30" s="80">
        <f>IFERROR(R30/(P30),"-")</f>
        <v>0</v>
      </c>
      <c r="U30" s="336"/>
      <c r="V30" s="82">
        <v>0</v>
      </c>
      <c r="W30" s="80">
        <f>IF(P30=0,"-",V30/P30)</f>
        <v>0</v>
      </c>
      <c r="X30" s="335">
        <v>0</v>
      </c>
      <c r="Y30" s="336">
        <f>IFERROR(X30/P30,"-")</f>
        <v>0</v>
      </c>
      <c r="Z30" s="336" t="str">
        <f>IFERROR(X30/V30,"-")</f>
        <v>-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1</v>
      </c>
      <c r="BF30" s="111">
        <f>IF(P30=0,"",IF(BE30=0,"",(BE30/P30)))</f>
        <v>0.16666666666667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1</v>
      </c>
      <c r="BO30" s="118">
        <f>IF(P30=0,"",IF(BN30=0,"",(BN30/P30)))</f>
        <v>0.16666666666667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2</v>
      </c>
      <c r="BX30" s="125">
        <f>IF(P30=0,"",IF(BW30=0,"",(BW30/P30)))</f>
        <v>0.33333333333333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>
        <v>2</v>
      </c>
      <c r="CG30" s="132">
        <f>IF(P30=0,"",IF(CF30=0,"",(CF30/P30)))</f>
        <v>0.33333333333333</v>
      </c>
      <c r="CH30" s="133"/>
      <c r="CI30" s="134">
        <f>IFERROR(CH30/CF30,"-")</f>
        <v>0</v>
      </c>
      <c r="CJ30" s="135"/>
      <c r="CK30" s="136">
        <f>IFERROR(CJ30/CF30,"-")</f>
        <v>0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120</v>
      </c>
      <c r="C31" s="347"/>
      <c r="D31" s="347" t="s">
        <v>107</v>
      </c>
      <c r="E31" s="347" t="s">
        <v>92</v>
      </c>
      <c r="F31" s="347" t="s">
        <v>72</v>
      </c>
      <c r="G31" s="88"/>
      <c r="H31" s="88"/>
      <c r="I31" s="88"/>
      <c r="J31" s="330"/>
      <c r="K31" s="79">
        <v>18</v>
      </c>
      <c r="L31" s="79">
        <v>13</v>
      </c>
      <c r="M31" s="79">
        <v>0</v>
      </c>
      <c r="N31" s="89">
        <v>2</v>
      </c>
      <c r="O31" s="90">
        <v>0</v>
      </c>
      <c r="P31" s="91">
        <f>N31+O31</f>
        <v>2</v>
      </c>
      <c r="Q31" s="80" t="str">
        <f>IFERROR(P31/M31,"-")</f>
        <v>-</v>
      </c>
      <c r="R31" s="79">
        <v>0</v>
      </c>
      <c r="S31" s="79">
        <v>2</v>
      </c>
      <c r="T31" s="80">
        <f>IFERROR(R31/(P31),"-")</f>
        <v>0</v>
      </c>
      <c r="U31" s="336"/>
      <c r="V31" s="82">
        <v>0</v>
      </c>
      <c r="W31" s="80">
        <f>IF(P31=0,"-",V31/P31)</f>
        <v>0</v>
      </c>
      <c r="X31" s="335">
        <v>0</v>
      </c>
      <c r="Y31" s="336">
        <f>IFERROR(X31/P31,"-")</f>
        <v>0</v>
      </c>
      <c r="Z31" s="336" t="str">
        <f>IFERROR(X31/V31,"-")</f>
        <v>-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>
        <v>1</v>
      </c>
      <c r="BO31" s="118">
        <f>IF(P31=0,"",IF(BN31=0,"",(BN31/P31)))</f>
        <v>0.5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>
        <v>1</v>
      </c>
      <c r="CG31" s="132">
        <f>IF(P31=0,"",IF(CF31=0,"",(CF31/P31)))</f>
        <v>0.5</v>
      </c>
      <c r="CH31" s="133">
        <v>1</v>
      </c>
      <c r="CI31" s="134">
        <f>IFERROR(CH31/CF31,"-")</f>
        <v>1</v>
      </c>
      <c r="CJ31" s="135">
        <v>8000</v>
      </c>
      <c r="CK31" s="136">
        <f>IFERROR(CJ31/CF31,"-")</f>
        <v>8000</v>
      </c>
      <c r="CL31" s="137">
        <v>1</v>
      </c>
      <c r="CM31" s="137"/>
      <c r="CN31" s="137"/>
      <c r="CO31" s="138">
        <v>0</v>
      </c>
      <c r="CP31" s="139">
        <v>0</v>
      </c>
      <c r="CQ31" s="139">
        <v>8000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>
        <f>AB32</f>
        <v>3.02</v>
      </c>
      <c r="B32" s="347" t="s">
        <v>121</v>
      </c>
      <c r="C32" s="347"/>
      <c r="D32" s="347" t="s">
        <v>122</v>
      </c>
      <c r="E32" s="347" t="s">
        <v>123</v>
      </c>
      <c r="F32" s="347" t="s">
        <v>67</v>
      </c>
      <c r="G32" s="88" t="s">
        <v>124</v>
      </c>
      <c r="H32" s="88" t="s">
        <v>125</v>
      </c>
      <c r="I32" s="88" t="s">
        <v>126</v>
      </c>
      <c r="J32" s="330">
        <v>200000</v>
      </c>
      <c r="K32" s="79">
        <v>0</v>
      </c>
      <c r="L32" s="79">
        <v>0</v>
      </c>
      <c r="M32" s="79">
        <v>0</v>
      </c>
      <c r="N32" s="89">
        <v>18</v>
      </c>
      <c r="O32" s="90">
        <v>0</v>
      </c>
      <c r="P32" s="91">
        <f>N32+O32</f>
        <v>18</v>
      </c>
      <c r="Q32" s="80" t="str">
        <f>IFERROR(P32/M32,"-")</f>
        <v>-</v>
      </c>
      <c r="R32" s="79">
        <v>0</v>
      </c>
      <c r="S32" s="79">
        <v>1</v>
      </c>
      <c r="T32" s="80">
        <f>IFERROR(R32/(P32),"-")</f>
        <v>0</v>
      </c>
      <c r="U32" s="336">
        <f>IFERROR(J32/SUM(N32:O37),"-")</f>
        <v>3448.275862069</v>
      </c>
      <c r="V32" s="82">
        <v>1</v>
      </c>
      <c r="W32" s="80">
        <f>IF(P32=0,"-",V32/P32)</f>
        <v>0.055555555555556</v>
      </c>
      <c r="X32" s="335">
        <v>9000</v>
      </c>
      <c r="Y32" s="336">
        <f>IFERROR(X32/P32,"-")</f>
        <v>500</v>
      </c>
      <c r="Z32" s="336">
        <f>IFERROR(X32/V32,"-")</f>
        <v>9000</v>
      </c>
      <c r="AA32" s="330">
        <f>SUM(X32:X37)-SUM(J32:J37)</f>
        <v>404000</v>
      </c>
      <c r="AB32" s="83">
        <f>SUM(X32:X37)/SUM(J32:J37)</f>
        <v>3.02</v>
      </c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>
        <v>1</v>
      </c>
      <c r="AN32" s="99">
        <f>IF(P32=0,"",IF(AM32=0,"",(AM32/P32)))</f>
        <v>0.055555555555556</v>
      </c>
      <c r="AO32" s="98"/>
      <c r="AP32" s="100">
        <f>IFERROR(AO32/AM32,"-")</f>
        <v>0</v>
      </c>
      <c r="AQ32" s="101"/>
      <c r="AR32" s="102">
        <f>IFERROR(AQ32/AM32,"-")</f>
        <v>0</v>
      </c>
      <c r="AS32" s="103"/>
      <c r="AT32" s="103"/>
      <c r="AU32" s="103"/>
      <c r="AV32" s="104">
        <v>1</v>
      </c>
      <c r="AW32" s="105">
        <f>IF(P32=0,"",IF(AV32=0,"",(AV32/P32)))</f>
        <v>0.055555555555556</v>
      </c>
      <c r="AX32" s="104"/>
      <c r="AY32" s="106">
        <f>IFERROR(AX32/AV32,"-")</f>
        <v>0</v>
      </c>
      <c r="AZ32" s="107"/>
      <c r="BA32" s="108">
        <f>IFERROR(AZ32/AV32,"-")</f>
        <v>0</v>
      </c>
      <c r="BB32" s="109"/>
      <c r="BC32" s="109"/>
      <c r="BD32" s="109"/>
      <c r="BE32" s="110">
        <v>3</v>
      </c>
      <c r="BF32" s="111">
        <f>IF(P32=0,"",IF(BE32=0,"",(BE32/P32)))</f>
        <v>0.16666666666667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4</v>
      </c>
      <c r="BO32" s="118">
        <f>IF(P32=0,"",IF(BN32=0,"",(BN32/P32)))</f>
        <v>0.22222222222222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7</v>
      </c>
      <c r="BX32" s="125">
        <f>IF(P32=0,"",IF(BW32=0,"",(BW32/P32)))</f>
        <v>0.38888888888889</v>
      </c>
      <c r="BY32" s="126">
        <v>1</v>
      </c>
      <c r="BZ32" s="127">
        <f>IFERROR(BY32/BW32,"-")</f>
        <v>0.14285714285714</v>
      </c>
      <c r="CA32" s="128">
        <v>9000</v>
      </c>
      <c r="CB32" s="129">
        <f>IFERROR(CA32/BW32,"-")</f>
        <v>1285.7142857143</v>
      </c>
      <c r="CC32" s="130"/>
      <c r="CD32" s="130"/>
      <c r="CE32" s="130">
        <v>1</v>
      </c>
      <c r="CF32" s="131">
        <v>2</v>
      </c>
      <c r="CG32" s="132">
        <f>IF(P32=0,"",IF(CF32=0,"",(CF32/P32)))</f>
        <v>0.11111111111111</v>
      </c>
      <c r="CH32" s="133"/>
      <c r="CI32" s="134">
        <f>IFERROR(CH32/CF32,"-")</f>
        <v>0</v>
      </c>
      <c r="CJ32" s="135"/>
      <c r="CK32" s="136">
        <f>IFERROR(CJ32/CF32,"-")</f>
        <v>0</v>
      </c>
      <c r="CL32" s="137"/>
      <c r="CM32" s="137"/>
      <c r="CN32" s="137"/>
      <c r="CO32" s="138">
        <v>1</v>
      </c>
      <c r="CP32" s="139">
        <v>9000</v>
      </c>
      <c r="CQ32" s="139">
        <v>9000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7" t="s">
        <v>127</v>
      </c>
      <c r="C33" s="347"/>
      <c r="D33" s="347" t="s">
        <v>128</v>
      </c>
      <c r="E33" s="347" t="s">
        <v>129</v>
      </c>
      <c r="F33" s="347" t="s">
        <v>67</v>
      </c>
      <c r="G33" s="88"/>
      <c r="H33" s="88" t="s">
        <v>125</v>
      </c>
      <c r="I33" s="88"/>
      <c r="J33" s="330"/>
      <c r="K33" s="79">
        <v>0</v>
      </c>
      <c r="L33" s="79">
        <v>0</v>
      </c>
      <c r="M33" s="79">
        <v>0</v>
      </c>
      <c r="N33" s="89">
        <v>8</v>
      </c>
      <c r="O33" s="90">
        <v>0</v>
      </c>
      <c r="P33" s="91">
        <f>N33+O33</f>
        <v>8</v>
      </c>
      <c r="Q33" s="80" t="str">
        <f>IFERROR(P33/M33,"-")</f>
        <v>-</v>
      </c>
      <c r="R33" s="79">
        <v>0</v>
      </c>
      <c r="S33" s="79">
        <v>4</v>
      </c>
      <c r="T33" s="80">
        <f>IFERROR(R33/(P33),"-")</f>
        <v>0</v>
      </c>
      <c r="U33" s="336"/>
      <c r="V33" s="82">
        <v>3</v>
      </c>
      <c r="W33" s="80">
        <f>IF(P33=0,"-",V33/P33)</f>
        <v>0.375</v>
      </c>
      <c r="X33" s="335">
        <v>41000</v>
      </c>
      <c r="Y33" s="336">
        <f>IFERROR(X33/P33,"-")</f>
        <v>5125</v>
      </c>
      <c r="Z33" s="336">
        <f>IFERROR(X33/V33,"-")</f>
        <v>13666.666666667</v>
      </c>
      <c r="AA33" s="33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5</v>
      </c>
      <c r="BO33" s="118">
        <f>IF(P33=0,"",IF(BN33=0,"",(BN33/P33)))</f>
        <v>0.625</v>
      </c>
      <c r="BP33" s="119">
        <v>1</v>
      </c>
      <c r="BQ33" s="120">
        <f>IFERROR(BP33/BN33,"-")</f>
        <v>0.2</v>
      </c>
      <c r="BR33" s="121">
        <v>6000</v>
      </c>
      <c r="BS33" s="122">
        <f>IFERROR(BR33/BN33,"-")</f>
        <v>1200</v>
      </c>
      <c r="BT33" s="123"/>
      <c r="BU33" s="123">
        <v>1</v>
      </c>
      <c r="BV33" s="123"/>
      <c r="BW33" s="124">
        <v>1</v>
      </c>
      <c r="BX33" s="125">
        <f>IF(P33=0,"",IF(BW33=0,"",(BW33/P33)))</f>
        <v>0.125</v>
      </c>
      <c r="BY33" s="126">
        <v>1</v>
      </c>
      <c r="BZ33" s="127">
        <f>IFERROR(BY33/BW33,"-")</f>
        <v>1</v>
      </c>
      <c r="CA33" s="128">
        <v>25000</v>
      </c>
      <c r="CB33" s="129">
        <f>IFERROR(CA33/BW33,"-")</f>
        <v>25000</v>
      </c>
      <c r="CC33" s="130"/>
      <c r="CD33" s="130"/>
      <c r="CE33" s="130">
        <v>1</v>
      </c>
      <c r="CF33" s="131">
        <v>2</v>
      </c>
      <c r="CG33" s="132">
        <f>IF(P33=0,"",IF(CF33=0,"",(CF33/P33)))</f>
        <v>0.25</v>
      </c>
      <c r="CH33" s="133">
        <v>1</v>
      </c>
      <c r="CI33" s="134">
        <f>IFERROR(CH33/CF33,"-")</f>
        <v>0.5</v>
      </c>
      <c r="CJ33" s="135">
        <v>10000</v>
      </c>
      <c r="CK33" s="136">
        <f>IFERROR(CJ33/CF33,"-")</f>
        <v>5000</v>
      </c>
      <c r="CL33" s="137"/>
      <c r="CM33" s="137">
        <v>1</v>
      </c>
      <c r="CN33" s="137"/>
      <c r="CO33" s="138">
        <v>3</v>
      </c>
      <c r="CP33" s="139">
        <v>41000</v>
      </c>
      <c r="CQ33" s="139">
        <v>25000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130</v>
      </c>
      <c r="C34" s="347"/>
      <c r="D34" s="347" t="s">
        <v>107</v>
      </c>
      <c r="E34" s="347" t="s">
        <v>131</v>
      </c>
      <c r="F34" s="347" t="s">
        <v>67</v>
      </c>
      <c r="G34" s="88"/>
      <c r="H34" s="88" t="s">
        <v>125</v>
      </c>
      <c r="I34" s="88"/>
      <c r="J34" s="330"/>
      <c r="K34" s="79">
        <v>0</v>
      </c>
      <c r="L34" s="79">
        <v>0</v>
      </c>
      <c r="M34" s="79">
        <v>0</v>
      </c>
      <c r="N34" s="89">
        <v>6</v>
      </c>
      <c r="O34" s="90">
        <v>0</v>
      </c>
      <c r="P34" s="91">
        <f>N34+O34</f>
        <v>6</v>
      </c>
      <c r="Q34" s="80" t="str">
        <f>IFERROR(P34/M34,"-")</f>
        <v>-</v>
      </c>
      <c r="R34" s="79">
        <v>0</v>
      </c>
      <c r="S34" s="79">
        <v>0</v>
      </c>
      <c r="T34" s="80">
        <f>IFERROR(R34/(P34),"-")</f>
        <v>0</v>
      </c>
      <c r="U34" s="336"/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>
        <v>1</v>
      </c>
      <c r="AN34" s="99">
        <f>IF(P34=0,"",IF(AM34=0,"",(AM34/P34)))</f>
        <v>0.16666666666667</v>
      </c>
      <c r="AO34" s="98"/>
      <c r="AP34" s="100">
        <f>IFERROR(AO34/AM34,"-")</f>
        <v>0</v>
      </c>
      <c r="AQ34" s="101"/>
      <c r="AR34" s="102">
        <f>IFERROR(AQ34/AM34,"-")</f>
        <v>0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4</v>
      </c>
      <c r="BO34" s="118">
        <f>IF(P34=0,"",IF(BN34=0,"",(BN34/P34)))</f>
        <v>0.66666666666667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1</v>
      </c>
      <c r="BX34" s="125">
        <f>IF(P34=0,"",IF(BW34=0,"",(BW34/P34)))</f>
        <v>0.16666666666667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132</v>
      </c>
      <c r="C35" s="347"/>
      <c r="D35" s="347" t="s">
        <v>133</v>
      </c>
      <c r="E35" s="347" t="s">
        <v>134</v>
      </c>
      <c r="F35" s="347" t="s">
        <v>67</v>
      </c>
      <c r="G35" s="88"/>
      <c r="H35" s="88" t="s">
        <v>125</v>
      </c>
      <c r="I35" s="88"/>
      <c r="J35" s="330"/>
      <c r="K35" s="79">
        <v>0</v>
      </c>
      <c r="L35" s="79">
        <v>0</v>
      </c>
      <c r="M35" s="79">
        <v>0</v>
      </c>
      <c r="N35" s="89">
        <v>8</v>
      </c>
      <c r="O35" s="90">
        <v>0</v>
      </c>
      <c r="P35" s="91">
        <f>N35+O35</f>
        <v>8</v>
      </c>
      <c r="Q35" s="80" t="str">
        <f>IFERROR(P35/M35,"-")</f>
        <v>-</v>
      </c>
      <c r="R35" s="79">
        <v>0</v>
      </c>
      <c r="S35" s="79">
        <v>2</v>
      </c>
      <c r="T35" s="80">
        <f>IFERROR(R35/(P35),"-")</f>
        <v>0</v>
      </c>
      <c r="U35" s="336"/>
      <c r="V35" s="82">
        <v>0</v>
      </c>
      <c r="W35" s="80">
        <f>IF(P35=0,"-",V35/P35)</f>
        <v>0</v>
      </c>
      <c r="X35" s="335">
        <v>0</v>
      </c>
      <c r="Y35" s="336">
        <f>IFERROR(X35/P35,"-")</f>
        <v>0</v>
      </c>
      <c r="Z35" s="336" t="str">
        <f>IFERROR(X35/V35,"-")</f>
        <v>-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>
        <v>2</v>
      </c>
      <c r="AN35" s="99">
        <f>IF(P35=0,"",IF(AM35=0,"",(AM35/P35)))</f>
        <v>0.25</v>
      </c>
      <c r="AO35" s="98"/>
      <c r="AP35" s="100">
        <f>IFERROR(AO35/AM35,"-")</f>
        <v>0</v>
      </c>
      <c r="AQ35" s="101"/>
      <c r="AR35" s="102">
        <f>IFERROR(AQ35/AM35,"-")</f>
        <v>0</v>
      </c>
      <c r="AS35" s="103"/>
      <c r="AT35" s="103"/>
      <c r="AU35" s="103"/>
      <c r="AV35" s="104">
        <v>1</v>
      </c>
      <c r="AW35" s="105">
        <f>IF(P35=0,"",IF(AV35=0,"",(AV35/P35)))</f>
        <v>0.125</v>
      </c>
      <c r="AX35" s="104"/>
      <c r="AY35" s="106">
        <f>IFERROR(AX35/AV35,"-")</f>
        <v>0</v>
      </c>
      <c r="AZ35" s="107"/>
      <c r="BA35" s="108">
        <f>IFERROR(AZ35/AV35,"-")</f>
        <v>0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3</v>
      </c>
      <c r="BO35" s="118">
        <f>IF(P35=0,"",IF(BN35=0,"",(BN35/P35)))</f>
        <v>0.375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1</v>
      </c>
      <c r="BX35" s="125">
        <f>IF(P35=0,"",IF(BW35=0,"",(BW35/P35)))</f>
        <v>0.125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>
        <v>1</v>
      </c>
      <c r="CG35" s="132">
        <f>IF(P35=0,"",IF(CF35=0,"",(CF35/P35)))</f>
        <v>0.125</v>
      </c>
      <c r="CH35" s="133"/>
      <c r="CI35" s="134">
        <f>IFERROR(CH35/CF35,"-")</f>
        <v>0</v>
      </c>
      <c r="CJ35" s="135"/>
      <c r="CK35" s="136">
        <f>IFERROR(CJ35/CF35,"-")</f>
        <v>0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135</v>
      </c>
      <c r="C36" s="347"/>
      <c r="D36" s="347" t="s">
        <v>136</v>
      </c>
      <c r="E36" s="347" t="s">
        <v>137</v>
      </c>
      <c r="F36" s="347" t="s">
        <v>67</v>
      </c>
      <c r="G36" s="88"/>
      <c r="H36" s="88" t="s">
        <v>125</v>
      </c>
      <c r="I36" s="88"/>
      <c r="J36" s="330"/>
      <c r="K36" s="79">
        <v>0</v>
      </c>
      <c r="L36" s="79">
        <v>0</v>
      </c>
      <c r="M36" s="79">
        <v>0</v>
      </c>
      <c r="N36" s="89">
        <v>9</v>
      </c>
      <c r="O36" s="90">
        <v>0</v>
      </c>
      <c r="P36" s="91">
        <f>N36+O36</f>
        <v>9</v>
      </c>
      <c r="Q36" s="80" t="str">
        <f>IFERROR(P36/M36,"-")</f>
        <v>-</v>
      </c>
      <c r="R36" s="79">
        <v>0</v>
      </c>
      <c r="S36" s="79">
        <v>0</v>
      </c>
      <c r="T36" s="80">
        <f>IFERROR(R36/(P36),"-")</f>
        <v>0</v>
      </c>
      <c r="U36" s="336"/>
      <c r="V36" s="82">
        <v>0</v>
      </c>
      <c r="W36" s="80">
        <f>IF(P36=0,"-",V36/P36)</f>
        <v>0</v>
      </c>
      <c r="X36" s="335">
        <v>0</v>
      </c>
      <c r="Y36" s="336">
        <f>IFERROR(X36/P36,"-")</f>
        <v>0</v>
      </c>
      <c r="Z36" s="336" t="str">
        <f>IFERROR(X36/V36,"-")</f>
        <v>-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>
        <v>2</v>
      </c>
      <c r="AN36" s="99">
        <f>IF(P36=0,"",IF(AM36=0,"",(AM36/P36)))</f>
        <v>0.22222222222222</v>
      </c>
      <c r="AO36" s="98"/>
      <c r="AP36" s="100">
        <f>IFERROR(AO36/AM36,"-")</f>
        <v>0</v>
      </c>
      <c r="AQ36" s="101"/>
      <c r="AR36" s="102">
        <f>IFERROR(AQ36/AM36,"-")</f>
        <v>0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3</v>
      </c>
      <c r="BF36" s="111">
        <f>IF(P36=0,"",IF(BE36=0,"",(BE36/P36)))</f>
        <v>0.33333333333333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3</v>
      </c>
      <c r="BO36" s="118">
        <f>IF(P36=0,"",IF(BN36=0,"",(BN36/P36)))</f>
        <v>0.33333333333333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>
        <v>1</v>
      </c>
      <c r="BX36" s="125">
        <f>IF(P36=0,"",IF(BW36=0,"",(BW36/P36)))</f>
        <v>0.11111111111111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138</v>
      </c>
      <c r="C37" s="347"/>
      <c r="D37" s="347" t="s">
        <v>97</v>
      </c>
      <c r="E37" s="347" t="s">
        <v>97</v>
      </c>
      <c r="F37" s="347" t="s">
        <v>72</v>
      </c>
      <c r="G37" s="88"/>
      <c r="H37" s="88"/>
      <c r="I37" s="88"/>
      <c r="J37" s="330"/>
      <c r="K37" s="79">
        <v>116</v>
      </c>
      <c r="L37" s="79">
        <v>54</v>
      </c>
      <c r="M37" s="79">
        <v>54</v>
      </c>
      <c r="N37" s="89">
        <v>9</v>
      </c>
      <c r="O37" s="90">
        <v>0</v>
      </c>
      <c r="P37" s="91">
        <f>N37+O37</f>
        <v>9</v>
      </c>
      <c r="Q37" s="80">
        <f>IFERROR(P37/M37,"-")</f>
        <v>0.16666666666667</v>
      </c>
      <c r="R37" s="79">
        <v>2</v>
      </c>
      <c r="S37" s="79">
        <v>2</v>
      </c>
      <c r="T37" s="80">
        <f>IFERROR(R37/(P37),"-")</f>
        <v>0.22222222222222</v>
      </c>
      <c r="U37" s="336"/>
      <c r="V37" s="82">
        <v>3</v>
      </c>
      <c r="W37" s="80">
        <f>IF(P37=0,"-",V37/P37)</f>
        <v>0.33333333333333</v>
      </c>
      <c r="X37" s="335">
        <v>554000</v>
      </c>
      <c r="Y37" s="336">
        <f>IFERROR(X37/P37,"-")</f>
        <v>61555.555555556</v>
      </c>
      <c r="Z37" s="336">
        <f>IFERROR(X37/V37,"-")</f>
        <v>184666.66666667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1</v>
      </c>
      <c r="BF37" s="111">
        <f>IF(P37=0,"",IF(BE37=0,"",(BE37/P37)))</f>
        <v>0.11111111111111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>
        <v>2</v>
      </c>
      <c r="BO37" s="118">
        <f>IF(P37=0,"",IF(BN37=0,"",(BN37/P37)))</f>
        <v>0.22222222222222</v>
      </c>
      <c r="BP37" s="119">
        <v>1</v>
      </c>
      <c r="BQ37" s="120">
        <f>IFERROR(BP37/BN37,"-")</f>
        <v>0.5</v>
      </c>
      <c r="BR37" s="121">
        <v>6000</v>
      </c>
      <c r="BS37" s="122">
        <f>IFERROR(BR37/BN37,"-")</f>
        <v>3000</v>
      </c>
      <c r="BT37" s="123"/>
      <c r="BU37" s="123">
        <v>1</v>
      </c>
      <c r="BV37" s="123"/>
      <c r="BW37" s="124">
        <v>2</v>
      </c>
      <c r="BX37" s="125">
        <f>IF(P37=0,"",IF(BW37=0,"",(BW37/P37)))</f>
        <v>0.22222222222222</v>
      </c>
      <c r="BY37" s="126">
        <v>2</v>
      </c>
      <c r="BZ37" s="127">
        <f>IFERROR(BY37/BW37,"-")</f>
        <v>1</v>
      </c>
      <c r="CA37" s="128">
        <v>548000</v>
      </c>
      <c r="CB37" s="129">
        <f>IFERROR(CA37/BW37,"-")</f>
        <v>274000</v>
      </c>
      <c r="CC37" s="130"/>
      <c r="CD37" s="130"/>
      <c r="CE37" s="130">
        <v>2</v>
      </c>
      <c r="CF37" s="131">
        <v>4</v>
      </c>
      <c r="CG37" s="132">
        <f>IF(P37=0,"",IF(CF37=0,"",(CF37/P37)))</f>
        <v>0.44444444444444</v>
      </c>
      <c r="CH37" s="133"/>
      <c r="CI37" s="134">
        <f>IFERROR(CH37/CF37,"-")</f>
        <v>0</v>
      </c>
      <c r="CJ37" s="135"/>
      <c r="CK37" s="136">
        <f>IFERROR(CJ37/CF37,"-")</f>
        <v>0</v>
      </c>
      <c r="CL37" s="137"/>
      <c r="CM37" s="137"/>
      <c r="CN37" s="137"/>
      <c r="CO37" s="138">
        <v>3</v>
      </c>
      <c r="CP37" s="139">
        <v>554000</v>
      </c>
      <c r="CQ37" s="139">
        <v>508000</v>
      </c>
      <c r="CR37" s="139"/>
      <c r="CS37" s="140" t="str">
        <f>IF(AND(CQ37=0,CR37=0),"",IF(AND(CQ37&lt;=100000,CR37&lt;=100000),"",IF(CQ37/CP37&gt;0.7,"男高",IF(CR37/CP37&gt;0.7,"女高",""))))</f>
        <v>男高</v>
      </c>
    </row>
    <row r="38" spans="1:98">
      <c r="A38" s="78">
        <f>AB38</f>
        <v>0.036</v>
      </c>
      <c r="B38" s="347" t="s">
        <v>139</v>
      </c>
      <c r="C38" s="347"/>
      <c r="D38" s="347" t="s">
        <v>140</v>
      </c>
      <c r="E38" s="347" t="s">
        <v>141</v>
      </c>
      <c r="F38" s="347" t="s">
        <v>67</v>
      </c>
      <c r="G38" s="88" t="s">
        <v>142</v>
      </c>
      <c r="H38" s="88" t="s">
        <v>143</v>
      </c>
      <c r="I38" s="88" t="s">
        <v>144</v>
      </c>
      <c r="J38" s="330">
        <v>500000</v>
      </c>
      <c r="K38" s="79">
        <v>0</v>
      </c>
      <c r="L38" s="79">
        <v>0</v>
      </c>
      <c r="M38" s="79">
        <v>0</v>
      </c>
      <c r="N38" s="89">
        <v>28</v>
      </c>
      <c r="O38" s="90">
        <v>0</v>
      </c>
      <c r="P38" s="91">
        <f>N38+O38</f>
        <v>28</v>
      </c>
      <c r="Q38" s="80" t="str">
        <f>IFERROR(P38/M38,"-")</f>
        <v>-</v>
      </c>
      <c r="R38" s="79">
        <v>0</v>
      </c>
      <c r="S38" s="79">
        <v>6</v>
      </c>
      <c r="T38" s="80">
        <f>IFERROR(R38/(P38),"-")</f>
        <v>0</v>
      </c>
      <c r="U38" s="336">
        <f>IFERROR(J38/SUM(N38:O41),"-")</f>
        <v>10638.29787234</v>
      </c>
      <c r="V38" s="82">
        <v>3</v>
      </c>
      <c r="W38" s="80">
        <f>IF(P38=0,"-",V38/P38)</f>
        <v>0.10714285714286</v>
      </c>
      <c r="X38" s="335">
        <v>15000</v>
      </c>
      <c r="Y38" s="336">
        <f>IFERROR(X38/P38,"-")</f>
        <v>535.71428571429</v>
      </c>
      <c r="Z38" s="336">
        <f>IFERROR(X38/V38,"-")</f>
        <v>5000</v>
      </c>
      <c r="AA38" s="330">
        <f>SUM(X38:X41)-SUM(J38:J41)</f>
        <v>-482000</v>
      </c>
      <c r="AB38" s="83">
        <f>SUM(X38:X41)/SUM(J38:J41)</f>
        <v>0.036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>
        <v>1</v>
      </c>
      <c r="AN38" s="99">
        <f>IF(P38=0,"",IF(AM38=0,"",(AM38/P38)))</f>
        <v>0.035714285714286</v>
      </c>
      <c r="AO38" s="98"/>
      <c r="AP38" s="100">
        <f>IFERROR(AO38/AM38,"-")</f>
        <v>0</v>
      </c>
      <c r="AQ38" s="101"/>
      <c r="AR38" s="102">
        <f>IFERROR(AQ38/AM38,"-")</f>
        <v>0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10</v>
      </c>
      <c r="BF38" s="111">
        <f>IF(P38=0,"",IF(BE38=0,"",(BE38/P38)))</f>
        <v>0.35714285714286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9</v>
      </c>
      <c r="BO38" s="118">
        <f>IF(P38=0,"",IF(BN38=0,"",(BN38/P38)))</f>
        <v>0.32142857142857</v>
      </c>
      <c r="BP38" s="119">
        <v>1</v>
      </c>
      <c r="BQ38" s="120">
        <f>IFERROR(BP38/BN38,"-")</f>
        <v>0.11111111111111</v>
      </c>
      <c r="BR38" s="121">
        <v>9000</v>
      </c>
      <c r="BS38" s="122">
        <f>IFERROR(BR38/BN38,"-")</f>
        <v>1000</v>
      </c>
      <c r="BT38" s="123"/>
      <c r="BU38" s="123"/>
      <c r="BV38" s="123">
        <v>1</v>
      </c>
      <c r="BW38" s="124">
        <v>6</v>
      </c>
      <c r="BX38" s="125">
        <f>IF(P38=0,"",IF(BW38=0,"",(BW38/P38)))</f>
        <v>0.21428571428571</v>
      </c>
      <c r="BY38" s="126">
        <v>1</v>
      </c>
      <c r="BZ38" s="127">
        <f>IFERROR(BY38/BW38,"-")</f>
        <v>0.16666666666667</v>
      </c>
      <c r="CA38" s="128">
        <v>3000</v>
      </c>
      <c r="CB38" s="129">
        <f>IFERROR(CA38/BW38,"-")</f>
        <v>500</v>
      </c>
      <c r="CC38" s="130">
        <v>1</v>
      </c>
      <c r="CD38" s="130"/>
      <c r="CE38" s="130"/>
      <c r="CF38" s="131">
        <v>2</v>
      </c>
      <c r="CG38" s="132">
        <f>IF(P38=0,"",IF(CF38=0,"",(CF38/P38)))</f>
        <v>0.071428571428571</v>
      </c>
      <c r="CH38" s="133">
        <v>1</v>
      </c>
      <c r="CI38" s="134">
        <f>IFERROR(CH38/CF38,"-")</f>
        <v>0.5</v>
      </c>
      <c r="CJ38" s="135">
        <v>3000</v>
      </c>
      <c r="CK38" s="136">
        <f>IFERROR(CJ38/CF38,"-")</f>
        <v>1500</v>
      </c>
      <c r="CL38" s="137">
        <v>1</v>
      </c>
      <c r="CM38" s="137"/>
      <c r="CN38" s="137"/>
      <c r="CO38" s="138">
        <v>3</v>
      </c>
      <c r="CP38" s="139">
        <v>15000</v>
      </c>
      <c r="CQ38" s="139">
        <v>9000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145</v>
      </c>
      <c r="C39" s="347"/>
      <c r="D39" s="347" t="s">
        <v>146</v>
      </c>
      <c r="E39" s="347" t="s">
        <v>147</v>
      </c>
      <c r="F39" s="347" t="s">
        <v>67</v>
      </c>
      <c r="G39" s="88"/>
      <c r="H39" s="88" t="s">
        <v>143</v>
      </c>
      <c r="I39" s="88"/>
      <c r="J39" s="330"/>
      <c r="K39" s="79">
        <v>0</v>
      </c>
      <c r="L39" s="79">
        <v>0</v>
      </c>
      <c r="M39" s="79">
        <v>0</v>
      </c>
      <c r="N39" s="89">
        <v>6</v>
      </c>
      <c r="O39" s="90">
        <v>0</v>
      </c>
      <c r="P39" s="91">
        <f>N39+O39</f>
        <v>6</v>
      </c>
      <c r="Q39" s="80" t="str">
        <f>IFERROR(P39/M39,"-")</f>
        <v>-</v>
      </c>
      <c r="R39" s="79">
        <v>1</v>
      </c>
      <c r="S39" s="79">
        <v>0</v>
      </c>
      <c r="T39" s="80">
        <f>IFERROR(R39/(P39),"-")</f>
        <v>0.16666666666667</v>
      </c>
      <c r="U39" s="336"/>
      <c r="V39" s="82">
        <v>0</v>
      </c>
      <c r="W39" s="80">
        <f>IF(P39=0,"-",V39/P39)</f>
        <v>0</v>
      </c>
      <c r="X39" s="335">
        <v>0</v>
      </c>
      <c r="Y39" s="336">
        <f>IFERROR(X39/P39,"-")</f>
        <v>0</v>
      </c>
      <c r="Z39" s="336" t="str">
        <f>IFERROR(X39/V39,"-")</f>
        <v>-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2</v>
      </c>
      <c r="BF39" s="111">
        <f>IF(P39=0,"",IF(BE39=0,"",(BE39/P39)))</f>
        <v>0.33333333333333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>
        <v>2</v>
      </c>
      <c r="BO39" s="118">
        <f>IF(P39=0,"",IF(BN39=0,"",(BN39/P39)))</f>
        <v>0.33333333333333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>
        <v>2</v>
      </c>
      <c r="BX39" s="125">
        <f>IF(P39=0,"",IF(BW39=0,"",(BW39/P39)))</f>
        <v>0.33333333333333</v>
      </c>
      <c r="BY39" s="126"/>
      <c r="BZ39" s="127">
        <f>IFERROR(BY39/BW39,"-")</f>
        <v>0</v>
      </c>
      <c r="CA39" s="128"/>
      <c r="CB39" s="129">
        <f>IFERROR(CA39/BW39,"-")</f>
        <v>0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148</v>
      </c>
      <c r="C40" s="347"/>
      <c r="D40" s="347" t="s">
        <v>149</v>
      </c>
      <c r="E40" s="347" t="s">
        <v>150</v>
      </c>
      <c r="F40" s="347" t="s">
        <v>67</v>
      </c>
      <c r="G40" s="88"/>
      <c r="H40" s="88" t="s">
        <v>143</v>
      </c>
      <c r="I40" s="88"/>
      <c r="J40" s="330"/>
      <c r="K40" s="79">
        <v>0</v>
      </c>
      <c r="L40" s="79">
        <v>0</v>
      </c>
      <c r="M40" s="79">
        <v>0</v>
      </c>
      <c r="N40" s="89">
        <v>10</v>
      </c>
      <c r="O40" s="90">
        <v>0</v>
      </c>
      <c r="P40" s="91">
        <f>N40+O40</f>
        <v>10</v>
      </c>
      <c r="Q40" s="80" t="str">
        <f>IFERROR(P40/M40,"-")</f>
        <v>-</v>
      </c>
      <c r="R40" s="79">
        <v>1</v>
      </c>
      <c r="S40" s="79">
        <v>1</v>
      </c>
      <c r="T40" s="80">
        <f>IFERROR(R40/(P40),"-")</f>
        <v>0.1</v>
      </c>
      <c r="U40" s="336"/>
      <c r="V40" s="82">
        <v>1</v>
      </c>
      <c r="W40" s="80">
        <f>IF(P40=0,"-",V40/P40)</f>
        <v>0.1</v>
      </c>
      <c r="X40" s="335">
        <v>3000</v>
      </c>
      <c r="Y40" s="336">
        <f>IFERROR(X40/P40,"-")</f>
        <v>300</v>
      </c>
      <c r="Z40" s="336">
        <f>IFERROR(X40/V40,"-")</f>
        <v>3000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2</v>
      </c>
      <c r="BF40" s="111">
        <f>IF(P40=0,"",IF(BE40=0,"",(BE40/P40)))</f>
        <v>0.2</v>
      </c>
      <c r="BG40" s="110">
        <v>1</v>
      </c>
      <c r="BH40" s="112">
        <f>IFERROR(BG40/BE40,"-")</f>
        <v>0.5</v>
      </c>
      <c r="BI40" s="113">
        <v>3000</v>
      </c>
      <c r="BJ40" s="114">
        <f>IFERROR(BI40/BE40,"-")</f>
        <v>1500</v>
      </c>
      <c r="BK40" s="115">
        <v>1</v>
      </c>
      <c r="BL40" s="115"/>
      <c r="BM40" s="115"/>
      <c r="BN40" s="117">
        <v>6</v>
      </c>
      <c r="BO40" s="118">
        <f>IF(P40=0,"",IF(BN40=0,"",(BN40/P40)))</f>
        <v>0.6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>
        <v>2</v>
      </c>
      <c r="BX40" s="125">
        <f>IF(P40=0,"",IF(BW40=0,"",(BW40/P40)))</f>
        <v>0.2</v>
      </c>
      <c r="BY40" s="126"/>
      <c r="BZ40" s="127">
        <f>IFERROR(BY40/BW40,"-")</f>
        <v>0</v>
      </c>
      <c r="CA40" s="128"/>
      <c r="CB40" s="129">
        <f>IFERROR(CA40/BW40,"-")</f>
        <v>0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1</v>
      </c>
      <c r="CP40" s="139">
        <v>3000</v>
      </c>
      <c r="CQ40" s="139">
        <v>3000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151</v>
      </c>
      <c r="C41" s="347"/>
      <c r="D41" s="347" t="s">
        <v>97</v>
      </c>
      <c r="E41" s="347" t="s">
        <v>97</v>
      </c>
      <c r="F41" s="347" t="s">
        <v>72</v>
      </c>
      <c r="G41" s="88"/>
      <c r="H41" s="88"/>
      <c r="I41" s="88"/>
      <c r="J41" s="330"/>
      <c r="K41" s="79">
        <v>52</v>
      </c>
      <c r="L41" s="79">
        <v>31</v>
      </c>
      <c r="M41" s="79">
        <v>18</v>
      </c>
      <c r="N41" s="89">
        <v>3</v>
      </c>
      <c r="O41" s="90">
        <v>0</v>
      </c>
      <c r="P41" s="91">
        <f>N41+O41</f>
        <v>3</v>
      </c>
      <c r="Q41" s="80">
        <f>IFERROR(P41/M41,"-")</f>
        <v>0.16666666666667</v>
      </c>
      <c r="R41" s="79">
        <v>0</v>
      </c>
      <c r="S41" s="79">
        <v>0</v>
      </c>
      <c r="T41" s="80">
        <f>IFERROR(R41/(P41),"-")</f>
        <v>0</v>
      </c>
      <c r="U41" s="336"/>
      <c r="V41" s="82">
        <v>0</v>
      </c>
      <c r="W41" s="80">
        <f>IF(P41=0,"-",V41/P41)</f>
        <v>0</v>
      </c>
      <c r="X41" s="335">
        <v>0</v>
      </c>
      <c r="Y41" s="336">
        <f>IFERROR(X41/P41,"-")</f>
        <v>0</v>
      </c>
      <c r="Z41" s="336" t="str">
        <f>IFERROR(X41/V41,"-")</f>
        <v>-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1</v>
      </c>
      <c r="BO41" s="118">
        <f>IF(P41=0,"",IF(BN41=0,"",(BN41/P41)))</f>
        <v>0.33333333333333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>
        <v>1</v>
      </c>
      <c r="BX41" s="125">
        <f>IF(P41=0,"",IF(BW41=0,"",(BW41/P41)))</f>
        <v>0.33333333333333</v>
      </c>
      <c r="BY41" s="126"/>
      <c r="BZ41" s="127">
        <f>IFERROR(BY41/BW41,"-")</f>
        <v>0</v>
      </c>
      <c r="CA41" s="128"/>
      <c r="CB41" s="129">
        <f>IFERROR(CA41/BW41,"-")</f>
        <v>0</v>
      </c>
      <c r="CC41" s="130"/>
      <c r="CD41" s="130"/>
      <c r="CE41" s="130"/>
      <c r="CF41" s="131">
        <v>1</v>
      </c>
      <c r="CG41" s="132">
        <f>IF(P41=0,"",IF(CF41=0,"",(CF41/P41)))</f>
        <v>0.33333333333333</v>
      </c>
      <c r="CH41" s="133"/>
      <c r="CI41" s="134">
        <f>IFERROR(CH41/CF41,"-")</f>
        <v>0</v>
      </c>
      <c r="CJ41" s="135"/>
      <c r="CK41" s="136">
        <f>IFERROR(CJ41/CF41,"-")</f>
        <v>0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>
        <f>AB42</f>
        <v>0</v>
      </c>
      <c r="B42" s="347" t="s">
        <v>152</v>
      </c>
      <c r="C42" s="347"/>
      <c r="D42" s="347" t="s">
        <v>84</v>
      </c>
      <c r="E42" s="347" t="s">
        <v>85</v>
      </c>
      <c r="F42" s="347" t="s">
        <v>67</v>
      </c>
      <c r="G42" s="88" t="s">
        <v>153</v>
      </c>
      <c r="H42" s="88" t="s">
        <v>154</v>
      </c>
      <c r="I42" s="88" t="s">
        <v>155</v>
      </c>
      <c r="J42" s="330">
        <v>260000</v>
      </c>
      <c r="K42" s="79">
        <v>0</v>
      </c>
      <c r="L42" s="79">
        <v>0</v>
      </c>
      <c r="M42" s="79">
        <v>0</v>
      </c>
      <c r="N42" s="89">
        <v>7</v>
      </c>
      <c r="O42" s="90">
        <v>0</v>
      </c>
      <c r="P42" s="91">
        <f>N42+O42</f>
        <v>7</v>
      </c>
      <c r="Q42" s="80" t="str">
        <f>IFERROR(P42/M42,"-")</f>
        <v>-</v>
      </c>
      <c r="R42" s="79">
        <v>0</v>
      </c>
      <c r="S42" s="79">
        <v>2</v>
      </c>
      <c r="T42" s="80">
        <f>IFERROR(R42/(P42),"-")</f>
        <v>0</v>
      </c>
      <c r="U42" s="336">
        <f>IFERROR(J42/SUM(N42:O45),"-")</f>
        <v>14444.444444444</v>
      </c>
      <c r="V42" s="82">
        <v>0</v>
      </c>
      <c r="W42" s="80">
        <f>IF(P42=0,"-",V42/P42)</f>
        <v>0</v>
      </c>
      <c r="X42" s="335">
        <v>0</v>
      </c>
      <c r="Y42" s="336">
        <f>IFERROR(X42/P42,"-")</f>
        <v>0</v>
      </c>
      <c r="Z42" s="336" t="str">
        <f>IFERROR(X42/V42,"-")</f>
        <v>-</v>
      </c>
      <c r="AA42" s="330">
        <f>SUM(X42:X45)-SUM(J42:J45)</f>
        <v>-260000</v>
      </c>
      <c r="AB42" s="83">
        <f>SUM(X42:X45)/SUM(J42:J45)</f>
        <v>0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1</v>
      </c>
      <c r="BF42" s="111">
        <f>IF(P42=0,"",IF(BE42=0,"",(BE42/P42)))</f>
        <v>0.14285714285714</v>
      </c>
      <c r="BG42" s="110"/>
      <c r="BH42" s="112">
        <f>IFERROR(BG42/BE42,"-")</f>
        <v>0</v>
      </c>
      <c r="BI42" s="113"/>
      <c r="BJ42" s="114">
        <f>IFERROR(BI42/BE42,"-")</f>
        <v>0</v>
      </c>
      <c r="BK42" s="115"/>
      <c r="BL42" s="115"/>
      <c r="BM42" s="115"/>
      <c r="BN42" s="117">
        <v>3</v>
      </c>
      <c r="BO42" s="118">
        <f>IF(P42=0,"",IF(BN42=0,"",(BN42/P42)))</f>
        <v>0.42857142857143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>
        <v>2</v>
      </c>
      <c r="BX42" s="125">
        <f>IF(P42=0,"",IF(BW42=0,"",(BW42/P42)))</f>
        <v>0.28571428571429</v>
      </c>
      <c r="BY42" s="126"/>
      <c r="BZ42" s="127">
        <f>IFERROR(BY42/BW42,"-")</f>
        <v>0</v>
      </c>
      <c r="CA42" s="128"/>
      <c r="CB42" s="129">
        <f>IFERROR(CA42/BW42,"-")</f>
        <v>0</v>
      </c>
      <c r="CC42" s="130"/>
      <c r="CD42" s="130"/>
      <c r="CE42" s="130"/>
      <c r="CF42" s="131">
        <v>1</v>
      </c>
      <c r="CG42" s="132">
        <f>IF(P42=0,"",IF(CF42=0,"",(CF42/P42)))</f>
        <v>0.14285714285714</v>
      </c>
      <c r="CH42" s="133"/>
      <c r="CI42" s="134">
        <f>IFERROR(CH42/CF42,"-")</f>
        <v>0</v>
      </c>
      <c r="CJ42" s="135"/>
      <c r="CK42" s="136">
        <f>IFERROR(CJ42/CF42,"-")</f>
        <v>0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156</v>
      </c>
      <c r="C43" s="347"/>
      <c r="D43" s="347" t="s">
        <v>128</v>
      </c>
      <c r="E43" s="347" t="s">
        <v>129</v>
      </c>
      <c r="F43" s="347" t="s">
        <v>67</v>
      </c>
      <c r="G43" s="88"/>
      <c r="H43" s="88" t="s">
        <v>154</v>
      </c>
      <c r="I43" s="88" t="s">
        <v>157</v>
      </c>
      <c r="J43" s="330"/>
      <c r="K43" s="79">
        <v>0</v>
      </c>
      <c r="L43" s="79">
        <v>0</v>
      </c>
      <c r="M43" s="79">
        <v>0</v>
      </c>
      <c r="N43" s="89">
        <v>8</v>
      </c>
      <c r="O43" s="90">
        <v>0</v>
      </c>
      <c r="P43" s="91">
        <f>N43+O43</f>
        <v>8</v>
      </c>
      <c r="Q43" s="80" t="str">
        <f>IFERROR(P43/M43,"-")</f>
        <v>-</v>
      </c>
      <c r="R43" s="79">
        <v>0</v>
      </c>
      <c r="S43" s="79">
        <v>2</v>
      </c>
      <c r="T43" s="80">
        <f>IFERROR(R43/(P43),"-")</f>
        <v>0</v>
      </c>
      <c r="U43" s="336"/>
      <c r="V43" s="82">
        <v>0</v>
      </c>
      <c r="W43" s="80">
        <f>IF(P43=0,"-",V43/P43)</f>
        <v>0</v>
      </c>
      <c r="X43" s="335">
        <v>0</v>
      </c>
      <c r="Y43" s="336">
        <f>IFERROR(X43/P43,"-")</f>
        <v>0</v>
      </c>
      <c r="Z43" s="336" t="str">
        <f>IFERROR(X43/V43,"-")</f>
        <v>-</v>
      </c>
      <c r="AA43" s="330"/>
      <c r="AB43" s="83"/>
      <c r="AC43" s="77"/>
      <c r="AD43" s="92">
        <v>1</v>
      </c>
      <c r="AE43" s="93">
        <f>IF(P43=0,"",IF(AD43=0,"",(AD43/P43)))</f>
        <v>0.125</v>
      </c>
      <c r="AF43" s="92"/>
      <c r="AG43" s="94">
        <f>IFERROR(AF43/AD43,"-")</f>
        <v>0</v>
      </c>
      <c r="AH43" s="95"/>
      <c r="AI43" s="96">
        <f>IFERROR(AH43/AD43,"-")</f>
        <v>0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1</v>
      </c>
      <c r="BF43" s="111">
        <f>IF(P43=0,"",IF(BE43=0,"",(BE43/P43)))</f>
        <v>0.125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>
        <v>2</v>
      </c>
      <c r="BO43" s="118">
        <f>IF(P43=0,"",IF(BN43=0,"",(BN43/P43)))</f>
        <v>0.25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>
        <v>3</v>
      </c>
      <c r="BX43" s="125">
        <f>IF(P43=0,"",IF(BW43=0,"",(BW43/P43)))</f>
        <v>0.375</v>
      </c>
      <c r="BY43" s="126"/>
      <c r="BZ43" s="127">
        <f>IFERROR(BY43/BW43,"-")</f>
        <v>0</v>
      </c>
      <c r="CA43" s="128"/>
      <c r="CB43" s="129">
        <f>IFERROR(CA43/BW43,"-")</f>
        <v>0</v>
      </c>
      <c r="CC43" s="130"/>
      <c r="CD43" s="130"/>
      <c r="CE43" s="130"/>
      <c r="CF43" s="131">
        <v>1</v>
      </c>
      <c r="CG43" s="132">
        <f>IF(P43=0,"",IF(CF43=0,"",(CF43/P43)))</f>
        <v>0.125</v>
      </c>
      <c r="CH43" s="133"/>
      <c r="CI43" s="134">
        <f>IFERROR(CH43/CF43,"-")</f>
        <v>0</v>
      </c>
      <c r="CJ43" s="135"/>
      <c r="CK43" s="136">
        <f>IFERROR(CJ43/CF43,"-")</f>
        <v>0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158</v>
      </c>
      <c r="C44" s="347"/>
      <c r="D44" s="347" t="s">
        <v>91</v>
      </c>
      <c r="E44" s="347" t="s">
        <v>92</v>
      </c>
      <c r="F44" s="347" t="s">
        <v>67</v>
      </c>
      <c r="G44" s="88"/>
      <c r="H44" s="88" t="s">
        <v>154</v>
      </c>
      <c r="I44" s="88" t="s">
        <v>159</v>
      </c>
      <c r="J44" s="330"/>
      <c r="K44" s="79">
        <v>0</v>
      </c>
      <c r="L44" s="79">
        <v>0</v>
      </c>
      <c r="M44" s="79">
        <v>0</v>
      </c>
      <c r="N44" s="89">
        <v>3</v>
      </c>
      <c r="O44" s="90">
        <v>0</v>
      </c>
      <c r="P44" s="91">
        <f>N44+O44</f>
        <v>3</v>
      </c>
      <c r="Q44" s="80" t="str">
        <f>IFERROR(P44/M44,"-")</f>
        <v>-</v>
      </c>
      <c r="R44" s="79">
        <v>0</v>
      </c>
      <c r="S44" s="79">
        <v>1</v>
      </c>
      <c r="T44" s="80">
        <f>IFERROR(R44/(P44),"-")</f>
        <v>0</v>
      </c>
      <c r="U44" s="336"/>
      <c r="V44" s="82">
        <v>0</v>
      </c>
      <c r="W44" s="80">
        <f>IF(P44=0,"-",V44/P44)</f>
        <v>0</v>
      </c>
      <c r="X44" s="335">
        <v>0</v>
      </c>
      <c r="Y44" s="336">
        <f>IFERROR(X44/P44,"-")</f>
        <v>0</v>
      </c>
      <c r="Z44" s="336" t="str">
        <f>IFERROR(X44/V44,"-")</f>
        <v>-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2</v>
      </c>
      <c r="BO44" s="118">
        <f>IF(P44=0,"",IF(BN44=0,"",(BN44/P44)))</f>
        <v>0.66666666666667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>
        <v>1</v>
      </c>
      <c r="BX44" s="125">
        <f>IF(P44=0,"",IF(BW44=0,"",(BW44/P44)))</f>
        <v>0.33333333333333</v>
      </c>
      <c r="BY44" s="126"/>
      <c r="BZ44" s="127">
        <f>IFERROR(BY44/BW44,"-")</f>
        <v>0</v>
      </c>
      <c r="CA44" s="128"/>
      <c r="CB44" s="129">
        <f>IFERROR(CA44/BW44,"-")</f>
        <v>0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160</v>
      </c>
      <c r="C45" s="347"/>
      <c r="D45" s="347" t="s">
        <v>97</v>
      </c>
      <c r="E45" s="347" t="s">
        <v>97</v>
      </c>
      <c r="F45" s="347" t="s">
        <v>72</v>
      </c>
      <c r="G45" s="88"/>
      <c r="H45" s="88"/>
      <c r="I45" s="88"/>
      <c r="J45" s="330"/>
      <c r="K45" s="79">
        <v>34</v>
      </c>
      <c r="L45" s="79">
        <v>18</v>
      </c>
      <c r="M45" s="79">
        <v>99</v>
      </c>
      <c r="N45" s="89">
        <v>0</v>
      </c>
      <c r="O45" s="90">
        <v>0</v>
      </c>
      <c r="P45" s="91">
        <f>N45+O45</f>
        <v>0</v>
      </c>
      <c r="Q45" s="80">
        <f>IFERROR(P45/M45,"-")</f>
        <v>0</v>
      </c>
      <c r="R45" s="79">
        <v>0</v>
      </c>
      <c r="S45" s="79">
        <v>0</v>
      </c>
      <c r="T45" s="80" t="str">
        <f>IFERROR(R45/(P45),"-")</f>
        <v>-</v>
      </c>
      <c r="U45" s="336"/>
      <c r="V45" s="82">
        <v>0</v>
      </c>
      <c r="W45" s="80" t="str">
        <f>IF(P45=0,"-",V45/P45)</f>
        <v>-</v>
      </c>
      <c r="X45" s="335">
        <v>0</v>
      </c>
      <c r="Y45" s="336" t="str">
        <f>IFERROR(X45/P45,"-")</f>
        <v>-</v>
      </c>
      <c r="Z45" s="336" t="str">
        <f>IFERROR(X45/V45,"-")</f>
        <v>-</v>
      </c>
      <c r="AA45" s="330"/>
      <c r="AB45" s="83"/>
      <c r="AC45" s="77"/>
      <c r="AD45" s="92"/>
      <c r="AE45" s="93" t="str">
        <f>IF(P45=0,"",IF(AD45=0,"",(AD45/P45)))</f>
        <v/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 t="str">
        <f>IF(P45=0,"",IF(AM45=0,"",(AM45/P45)))</f>
        <v/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 t="str">
        <f>IF(P45=0,"",IF(AV45=0,"",(AV45/P45)))</f>
        <v/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 t="str">
        <f>IF(P45=0,"",IF(BE45=0,"",(BE45/P45)))</f>
        <v/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/>
      <c r="BO45" s="118" t="str">
        <f>IF(P45=0,"",IF(BN45=0,"",(BN45/P45)))</f>
        <v/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/>
      <c r="BX45" s="125" t="str">
        <f>IF(P45=0,"",IF(BW45=0,"",(BW45/P45)))</f>
        <v/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 t="str">
        <f>IF(P45=0,"",IF(CF45=0,"",(CF45/P45)))</f>
        <v/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>
        <f>AB46</f>
        <v>5.2315789473684</v>
      </c>
      <c r="B46" s="347" t="s">
        <v>161</v>
      </c>
      <c r="C46" s="347"/>
      <c r="D46" s="347" t="s">
        <v>122</v>
      </c>
      <c r="E46" s="347" t="s">
        <v>123</v>
      </c>
      <c r="F46" s="347" t="s">
        <v>67</v>
      </c>
      <c r="G46" s="88" t="s">
        <v>162</v>
      </c>
      <c r="H46" s="88" t="s">
        <v>163</v>
      </c>
      <c r="I46" s="348" t="s">
        <v>164</v>
      </c>
      <c r="J46" s="330">
        <v>190000</v>
      </c>
      <c r="K46" s="79">
        <v>0</v>
      </c>
      <c r="L46" s="79">
        <v>0</v>
      </c>
      <c r="M46" s="79">
        <v>0</v>
      </c>
      <c r="N46" s="89">
        <v>26</v>
      </c>
      <c r="O46" s="90">
        <v>0</v>
      </c>
      <c r="P46" s="91">
        <f>N46+O46</f>
        <v>26</v>
      </c>
      <c r="Q46" s="80" t="str">
        <f>IFERROR(P46/M46,"-")</f>
        <v>-</v>
      </c>
      <c r="R46" s="79">
        <v>1</v>
      </c>
      <c r="S46" s="79">
        <v>4</v>
      </c>
      <c r="T46" s="80">
        <f>IFERROR(R46/(P46),"-")</f>
        <v>0.038461538461538</v>
      </c>
      <c r="U46" s="336">
        <f>IFERROR(J46/SUM(N46:O47),"-")</f>
        <v>7307.6923076923</v>
      </c>
      <c r="V46" s="82">
        <v>3</v>
      </c>
      <c r="W46" s="80">
        <f>IF(P46=0,"-",V46/P46)</f>
        <v>0.11538461538462</v>
      </c>
      <c r="X46" s="335">
        <v>994000</v>
      </c>
      <c r="Y46" s="336">
        <f>IFERROR(X46/P46,"-")</f>
        <v>38230.769230769</v>
      </c>
      <c r="Z46" s="336">
        <f>IFERROR(X46/V46,"-")</f>
        <v>331333.33333333</v>
      </c>
      <c r="AA46" s="330">
        <f>SUM(X46:X47)-SUM(J46:J47)</f>
        <v>804000</v>
      </c>
      <c r="AB46" s="83">
        <f>SUM(X46:X47)/SUM(J46:J47)</f>
        <v>5.2315789473684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>
        <v>2</v>
      </c>
      <c r="AN46" s="99">
        <f>IF(P46=0,"",IF(AM46=0,"",(AM46/P46)))</f>
        <v>0.076923076923077</v>
      </c>
      <c r="AO46" s="98"/>
      <c r="AP46" s="100">
        <f>IFERROR(AO46/AM46,"-")</f>
        <v>0</v>
      </c>
      <c r="AQ46" s="101"/>
      <c r="AR46" s="102">
        <f>IFERROR(AQ46/AM46,"-")</f>
        <v>0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5</v>
      </c>
      <c r="BF46" s="111">
        <f>IF(P46=0,"",IF(BE46=0,"",(BE46/P46)))</f>
        <v>0.19230769230769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>
        <v>11</v>
      </c>
      <c r="BO46" s="118">
        <f>IF(P46=0,"",IF(BN46=0,"",(BN46/P46)))</f>
        <v>0.42307692307692</v>
      </c>
      <c r="BP46" s="119">
        <v>2</v>
      </c>
      <c r="BQ46" s="120">
        <f>IFERROR(BP46/BN46,"-")</f>
        <v>0.18181818181818</v>
      </c>
      <c r="BR46" s="121">
        <v>69000</v>
      </c>
      <c r="BS46" s="122">
        <f>IFERROR(BR46/BN46,"-")</f>
        <v>6272.7272727273</v>
      </c>
      <c r="BT46" s="123"/>
      <c r="BU46" s="123">
        <v>1</v>
      </c>
      <c r="BV46" s="123">
        <v>1</v>
      </c>
      <c r="BW46" s="124">
        <v>6</v>
      </c>
      <c r="BX46" s="125">
        <f>IF(P46=0,"",IF(BW46=0,"",(BW46/P46)))</f>
        <v>0.23076923076923</v>
      </c>
      <c r="BY46" s="126">
        <v>1</v>
      </c>
      <c r="BZ46" s="127">
        <f>IFERROR(BY46/BW46,"-")</f>
        <v>0.16666666666667</v>
      </c>
      <c r="CA46" s="128">
        <v>925000</v>
      </c>
      <c r="CB46" s="129">
        <f>IFERROR(CA46/BW46,"-")</f>
        <v>154166.66666667</v>
      </c>
      <c r="CC46" s="130"/>
      <c r="CD46" s="130"/>
      <c r="CE46" s="130">
        <v>1</v>
      </c>
      <c r="CF46" s="131">
        <v>2</v>
      </c>
      <c r="CG46" s="132">
        <f>IF(P46=0,"",IF(CF46=0,"",(CF46/P46)))</f>
        <v>0.076923076923077</v>
      </c>
      <c r="CH46" s="133"/>
      <c r="CI46" s="134">
        <f>IFERROR(CH46/CF46,"-")</f>
        <v>0</v>
      </c>
      <c r="CJ46" s="135"/>
      <c r="CK46" s="136">
        <f>IFERROR(CJ46/CF46,"-")</f>
        <v>0</v>
      </c>
      <c r="CL46" s="137"/>
      <c r="CM46" s="137"/>
      <c r="CN46" s="137"/>
      <c r="CO46" s="138">
        <v>3</v>
      </c>
      <c r="CP46" s="139">
        <v>994000</v>
      </c>
      <c r="CQ46" s="139">
        <v>925000</v>
      </c>
      <c r="CR46" s="139"/>
      <c r="CS46" s="140" t="str">
        <f>IF(AND(CQ46=0,CR46=0),"",IF(AND(CQ46&lt;=100000,CR46&lt;=100000),"",IF(CQ46/CP46&gt;0.7,"男高",IF(CR46/CP46&gt;0.7,"女高",""))))</f>
        <v>男高</v>
      </c>
    </row>
    <row r="47" spans="1:98">
      <c r="A47" s="78"/>
      <c r="B47" s="347" t="s">
        <v>165</v>
      </c>
      <c r="C47" s="347"/>
      <c r="D47" s="347" t="s">
        <v>122</v>
      </c>
      <c r="E47" s="347" t="s">
        <v>123</v>
      </c>
      <c r="F47" s="347" t="s">
        <v>72</v>
      </c>
      <c r="G47" s="88"/>
      <c r="H47" s="88"/>
      <c r="I47" s="88"/>
      <c r="J47" s="330"/>
      <c r="K47" s="79">
        <v>7</v>
      </c>
      <c r="L47" s="79">
        <v>7</v>
      </c>
      <c r="M47" s="79">
        <v>3</v>
      </c>
      <c r="N47" s="89">
        <v>0</v>
      </c>
      <c r="O47" s="90">
        <v>0</v>
      </c>
      <c r="P47" s="91">
        <f>N47+O47</f>
        <v>0</v>
      </c>
      <c r="Q47" s="80">
        <f>IFERROR(P47/M47,"-")</f>
        <v>0</v>
      </c>
      <c r="R47" s="79">
        <v>0</v>
      </c>
      <c r="S47" s="79">
        <v>0</v>
      </c>
      <c r="T47" s="80" t="str">
        <f>IFERROR(R47/(P47),"-")</f>
        <v>-</v>
      </c>
      <c r="U47" s="336"/>
      <c r="V47" s="82">
        <v>0</v>
      </c>
      <c r="W47" s="80" t="str">
        <f>IF(P47=0,"-",V47/P47)</f>
        <v>-</v>
      </c>
      <c r="X47" s="335">
        <v>0</v>
      </c>
      <c r="Y47" s="336" t="str">
        <f>IFERROR(X47/P47,"-")</f>
        <v>-</v>
      </c>
      <c r="Z47" s="336" t="str">
        <f>IFERROR(X47/V47,"-")</f>
        <v>-</v>
      </c>
      <c r="AA47" s="330"/>
      <c r="AB47" s="83"/>
      <c r="AC47" s="77"/>
      <c r="AD47" s="92"/>
      <c r="AE47" s="93" t="str">
        <f>IF(P47=0,"",IF(AD47=0,"",(AD47/P47)))</f>
        <v/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 t="str">
        <f>IF(P47=0,"",IF(AM47=0,"",(AM47/P47)))</f>
        <v/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 t="str">
        <f>IF(P47=0,"",IF(AV47=0,"",(AV47/P47)))</f>
        <v/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 t="str">
        <f>IF(P47=0,"",IF(BE47=0,"",(BE47/P47)))</f>
        <v/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/>
      <c r="BO47" s="118" t="str">
        <f>IF(P47=0,"",IF(BN47=0,"",(BN47/P47)))</f>
        <v/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/>
      <c r="BX47" s="125" t="str">
        <f>IF(P47=0,"",IF(BW47=0,"",(BW47/P47)))</f>
        <v/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 t="str">
        <f>IF(P47=0,"",IF(CF47=0,"",(CF47/P47)))</f>
        <v/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1.5666666666667</v>
      </c>
      <c r="B48" s="347" t="s">
        <v>166</v>
      </c>
      <c r="C48" s="347"/>
      <c r="D48" s="347" t="s">
        <v>122</v>
      </c>
      <c r="E48" s="347" t="s">
        <v>123</v>
      </c>
      <c r="F48" s="347" t="s">
        <v>67</v>
      </c>
      <c r="G48" s="88" t="s">
        <v>167</v>
      </c>
      <c r="H48" s="88" t="s">
        <v>168</v>
      </c>
      <c r="I48" s="349" t="s">
        <v>169</v>
      </c>
      <c r="J48" s="330">
        <v>120000</v>
      </c>
      <c r="K48" s="79">
        <v>0</v>
      </c>
      <c r="L48" s="79">
        <v>0</v>
      </c>
      <c r="M48" s="79">
        <v>0</v>
      </c>
      <c r="N48" s="89">
        <v>23</v>
      </c>
      <c r="O48" s="90">
        <v>0</v>
      </c>
      <c r="P48" s="91">
        <f>N48+O48</f>
        <v>23</v>
      </c>
      <c r="Q48" s="80" t="str">
        <f>IFERROR(P48/M48,"-")</f>
        <v>-</v>
      </c>
      <c r="R48" s="79">
        <v>0</v>
      </c>
      <c r="S48" s="79">
        <v>9</v>
      </c>
      <c r="T48" s="80">
        <f>IFERROR(R48/(P48),"-")</f>
        <v>0</v>
      </c>
      <c r="U48" s="336">
        <f>IFERROR(J48/SUM(N48:O49),"-")</f>
        <v>4800</v>
      </c>
      <c r="V48" s="82">
        <v>4</v>
      </c>
      <c r="W48" s="80">
        <f>IF(P48=0,"-",V48/P48)</f>
        <v>0.17391304347826</v>
      </c>
      <c r="X48" s="335">
        <v>188000</v>
      </c>
      <c r="Y48" s="336">
        <f>IFERROR(X48/P48,"-")</f>
        <v>8173.9130434783</v>
      </c>
      <c r="Z48" s="336">
        <f>IFERROR(X48/V48,"-")</f>
        <v>47000</v>
      </c>
      <c r="AA48" s="330">
        <f>SUM(X48:X49)-SUM(J48:J49)</f>
        <v>68000</v>
      </c>
      <c r="AB48" s="83">
        <f>SUM(X48:X49)/SUM(J48:J49)</f>
        <v>1.5666666666667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>
        <v>2</v>
      </c>
      <c r="AN48" s="99">
        <f>IF(P48=0,"",IF(AM48=0,"",(AM48/P48)))</f>
        <v>0.08695652173913</v>
      </c>
      <c r="AO48" s="98"/>
      <c r="AP48" s="100">
        <f>IFERROR(AO48/AM48,"-")</f>
        <v>0</v>
      </c>
      <c r="AQ48" s="101"/>
      <c r="AR48" s="102">
        <f>IFERROR(AQ48/AM48,"-")</f>
        <v>0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>
        <v>3</v>
      </c>
      <c r="BF48" s="111">
        <f>IF(P48=0,"",IF(BE48=0,"",(BE48/P48)))</f>
        <v>0.1304347826087</v>
      </c>
      <c r="BG48" s="110">
        <v>1</v>
      </c>
      <c r="BH48" s="112">
        <f>IFERROR(BG48/BE48,"-")</f>
        <v>0.33333333333333</v>
      </c>
      <c r="BI48" s="113">
        <v>140000</v>
      </c>
      <c r="BJ48" s="114">
        <f>IFERROR(BI48/BE48,"-")</f>
        <v>46666.666666667</v>
      </c>
      <c r="BK48" s="115"/>
      <c r="BL48" s="115"/>
      <c r="BM48" s="115">
        <v>1</v>
      </c>
      <c r="BN48" s="117">
        <v>7</v>
      </c>
      <c r="BO48" s="118">
        <f>IF(P48=0,"",IF(BN48=0,"",(BN48/P48)))</f>
        <v>0.30434782608696</v>
      </c>
      <c r="BP48" s="119"/>
      <c r="BQ48" s="120">
        <f>IFERROR(BP48/BN48,"-")</f>
        <v>0</v>
      </c>
      <c r="BR48" s="121"/>
      <c r="BS48" s="122">
        <f>IFERROR(BR48/BN48,"-")</f>
        <v>0</v>
      </c>
      <c r="BT48" s="123"/>
      <c r="BU48" s="123"/>
      <c r="BV48" s="123"/>
      <c r="BW48" s="124">
        <v>9</v>
      </c>
      <c r="BX48" s="125">
        <f>IF(P48=0,"",IF(BW48=0,"",(BW48/P48)))</f>
        <v>0.39130434782609</v>
      </c>
      <c r="BY48" s="126">
        <v>2</v>
      </c>
      <c r="BZ48" s="127">
        <f>IFERROR(BY48/BW48,"-")</f>
        <v>0.22222222222222</v>
      </c>
      <c r="CA48" s="128">
        <v>24000</v>
      </c>
      <c r="CB48" s="129">
        <f>IFERROR(CA48/BW48,"-")</f>
        <v>2666.6666666667</v>
      </c>
      <c r="CC48" s="130"/>
      <c r="CD48" s="130">
        <v>1</v>
      </c>
      <c r="CE48" s="130">
        <v>1</v>
      </c>
      <c r="CF48" s="131">
        <v>2</v>
      </c>
      <c r="CG48" s="132">
        <f>IF(P48=0,"",IF(CF48=0,"",(CF48/P48)))</f>
        <v>0.08695652173913</v>
      </c>
      <c r="CH48" s="133">
        <v>1</v>
      </c>
      <c r="CI48" s="134">
        <f>IFERROR(CH48/CF48,"-")</f>
        <v>0.5</v>
      </c>
      <c r="CJ48" s="135">
        <v>24000</v>
      </c>
      <c r="CK48" s="136">
        <f>IFERROR(CJ48/CF48,"-")</f>
        <v>12000</v>
      </c>
      <c r="CL48" s="137"/>
      <c r="CM48" s="137"/>
      <c r="CN48" s="137">
        <v>1</v>
      </c>
      <c r="CO48" s="138">
        <v>4</v>
      </c>
      <c r="CP48" s="139">
        <v>188000</v>
      </c>
      <c r="CQ48" s="139">
        <v>140000</v>
      </c>
      <c r="CR48" s="139"/>
      <c r="CS48" s="140" t="str">
        <f>IF(AND(CQ48=0,CR48=0),"",IF(AND(CQ48&lt;=100000,CR48&lt;=100000),"",IF(CQ48/CP48&gt;0.7,"男高",IF(CR48/CP48&gt;0.7,"女高",""))))</f>
        <v>男高</v>
      </c>
    </row>
    <row r="49" spans="1:98">
      <c r="A49" s="78"/>
      <c r="B49" s="347" t="s">
        <v>170</v>
      </c>
      <c r="C49" s="347"/>
      <c r="D49" s="347" t="s">
        <v>122</v>
      </c>
      <c r="E49" s="347" t="s">
        <v>123</v>
      </c>
      <c r="F49" s="347" t="s">
        <v>72</v>
      </c>
      <c r="G49" s="88"/>
      <c r="H49" s="88"/>
      <c r="I49" s="88"/>
      <c r="J49" s="330"/>
      <c r="K49" s="79">
        <v>13</v>
      </c>
      <c r="L49" s="79">
        <v>12</v>
      </c>
      <c r="M49" s="79">
        <v>3</v>
      </c>
      <c r="N49" s="89">
        <v>2</v>
      </c>
      <c r="O49" s="90">
        <v>0</v>
      </c>
      <c r="P49" s="91">
        <f>N49+O49</f>
        <v>2</v>
      </c>
      <c r="Q49" s="80">
        <f>IFERROR(P49/M49,"-")</f>
        <v>0.66666666666667</v>
      </c>
      <c r="R49" s="79">
        <v>1</v>
      </c>
      <c r="S49" s="79">
        <v>0</v>
      </c>
      <c r="T49" s="80">
        <f>IFERROR(R49/(P49),"-")</f>
        <v>0.5</v>
      </c>
      <c r="U49" s="336"/>
      <c r="V49" s="82">
        <v>0</v>
      </c>
      <c r="W49" s="80">
        <f>IF(P49=0,"-",V49/P49)</f>
        <v>0</v>
      </c>
      <c r="X49" s="335">
        <v>0</v>
      </c>
      <c r="Y49" s="336">
        <f>IFERROR(X49/P49,"-")</f>
        <v>0</v>
      </c>
      <c r="Z49" s="336" t="str">
        <f>IFERROR(X49/V49,"-")</f>
        <v>-</v>
      </c>
      <c r="AA49" s="33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>
        <v>1</v>
      </c>
      <c r="BO49" s="118">
        <f>IF(P49=0,"",IF(BN49=0,"",(BN49/P49)))</f>
        <v>0.5</v>
      </c>
      <c r="BP49" s="119">
        <v>1</v>
      </c>
      <c r="BQ49" s="120">
        <f>IFERROR(BP49/BN49,"-")</f>
        <v>1</v>
      </c>
      <c r="BR49" s="121">
        <v>5000</v>
      </c>
      <c r="BS49" s="122">
        <f>IFERROR(BR49/BN49,"-")</f>
        <v>5000</v>
      </c>
      <c r="BT49" s="123">
        <v>1</v>
      </c>
      <c r="BU49" s="123"/>
      <c r="BV49" s="123"/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>
        <v>1</v>
      </c>
      <c r="CG49" s="132">
        <f>IF(P49=0,"",IF(CF49=0,"",(CF49/P49)))</f>
        <v>0.5</v>
      </c>
      <c r="CH49" s="133"/>
      <c r="CI49" s="134">
        <f>IFERROR(CH49/CF49,"-")</f>
        <v>0</v>
      </c>
      <c r="CJ49" s="135"/>
      <c r="CK49" s="136">
        <f>IFERROR(CJ49/CF49,"-")</f>
        <v>0</v>
      </c>
      <c r="CL49" s="137"/>
      <c r="CM49" s="137"/>
      <c r="CN49" s="137"/>
      <c r="CO49" s="138">
        <v>0</v>
      </c>
      <c r="CP49" s="139">
        <v>0</v>
      </c>
      <c r="CQ49" s="139">
        <v>5000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>
        <f>AB50</f>
        <v>0.26666666666667</v>
      </c>
      <c r="B50" s="347" t="s">
        <v>171</v>
      </c>
      <c r="C50" s="347"/>
      <c r="D50" s="347" t="s">
        <v>122</v>
      </c>
      <c r="E50" s="347" t="s">
        <v>123</v>
      </c>
      <c r="F50" s="347" t="s">
        <v>67</v>
      </c>
      <c r="G50" s="88" t="s">
        <v>172</v>
      </c>
      <c r="H50" s="88" t="s">
        <v>168</v>
      </c>
      <c r="I50" s="348" t="s">
        <v>173</v>
      </c>
      <c r="J50" s="330">
        <v>150000</v>
      </c>
      <c r="K50" s="79">
        <v>0</v>
      </c>
      <c r="L50" s="79">
        <v>0</v>
      </c>
      <c r="M50" s="79">
        <v>0</v>
      </c>
      <c r="N50" s="89">
        <v>11</v>
      </c>
      <c r="O50" s="90">
        <v>0</v>
      </c>
      <c r="P50" s="91">
        <f>N50+O50</f>
        <v>11</v>
      </c>
      <c r="Q50" s="80" t="str">
        <f>IFERROR(P50/M50,"-")</f>
        <v>-</v>
      </c>
      <c r="R50" s="79">
        <v>1</v>
      </c>
      <c r="S50" s="79">
        <v>0</v>
      </c>
      <c r="T50" s="80">
        <f>IFERROR(R50/(P50),"-")</f>
        <v>0.090909090909091</v>
      </c>
      <c r="U50" s="336">
        <f>IFERROR(J50/SUM(N50:O51),"-")</f>
        <v>13636.363636364</v>
      </c>
      <c r="V50" s="82">
        <v>1</v>
      </c>
      <c r="W50" s="80">
        <f>IF(P50=0,"-",V50/P50)</f>
        <v>0.090909090909091</v>
      </c>
      <c r="X50" s="335">
        <v>40000</v>
      </c>
      <c r="Y50" s="336">
        <f>IFERROR(X50/P50,"-")</f>
        <v>3636.3636363636</v>
      </c>
      <c r="Z50" s="336">
        <f>IFERROR(X50/V50,"-")</f>
        <v>40000</v>
      </c>
      <c r="AA50" s="330">
        <f>SUM(X50:X51)-SUM(J50:J51)</f>
        <v>-110000</v>
      </c>
      <c r="AB50" s="83">
        <f>SUM(X50:X51)/SUM(J50:J51)</f>
        <v>0.26666666666667</v>
      </c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>
        <v>1</v>
      </c>
      <c r="AN50" s="99">
        <f>IF(P50=0,"",IF(AM50=0,"",(AM50/P50)))</f>
        <v>0.090909090909091</v>
      </c>
      <c r="AO50" s="98"/>
      <c r="AP50" s="100">
        <f>IFERROR(AO50/AM50,"-")</f>
        <v>0</v>
      </c>
      <c r="AQ50" s="101"/>
      <c r="AR50" s="102">
        <f>IFERROR(AQ50/AM50,"-")</f>
        <v>0</v>
      </c>
      <c r="AS50" s="103"/>
      <c r="AT50" s="103"/>
      <c r="AU50" s="103"/>
      <c r="AV50" s="104">
        <v>2</v>
      </c>
      <c r="AW50" s="105">
        <f>IF(P50=0,"",IF(AV50=0,"",(AV50/P50)))</f>
        <v>0.18181818181818</v>
      </c>
      <c r="AX50" s="104"/>
      <c r="AY50" s="106">
        <f>IFERROR(AX50/AV50,"-")</f>
        <v>0</v>
      </c>
      <c r="AZ50" s="107"/>
      <c r="BA50" s="108">
        <f>IFERROR(AZ50/AV50,"-")</f>
        <v>0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>
        <v>3</v>
      </c>
      <c r="BO50" s="118">
        <f>IF(P50=0,"",IF(BN50=0,"",(BN50/P50)))</f>
        <v>0.27272727272727</v>
      </c>
      <c r="BP50" s="119"/>
      <c r="BQ50" s="120">
        <f>IFERROR(BP50/BN50,"-")</f>
        <v>0</v>
      </c>
      <c r="BR50" s="121"/>
      <c r="BS50" s="122">
        <f>IFERROR(BR50/BN50,"-")</f>
        <v>0</v>
      </c>
      <c r="BT50" s="123"/>
      <c r="BU50" s="123"/>
      <c r="BV50" s="123"/>
      <c r="BW50" s="124">
        <v>4</v>
      </c>
      <c r="BX50" s="125">
        <f>IF(P50=0,"",IF(BW50=0,"",(BW50/P50)))</f>
        <v>0.36363636363636</v>
      </c>
      <c r="BY50" s="126">
        <v>1</v>
      </c>
      <c r="BZ50" s="127">
        <f>IFERROR(BY50/BW50,"-")</f>
        <v>0.25</v>
      </c>
      <c r="CA50" s="128">
        <v>40000</v>
      </c>
      <c r="CB50" s="129">
        <f>IFERROR(CA50/BW50,"-")</f>
        <v>10000</v>
      </c>
      <c r="CC50" s="130"/>
      <c r="CD50" s="130"/>
      <c r="CE50" s="130">
        <v>1</v>
      </c>
      <c r="CF50" s="131">
        <v>1</v>
      </c>
      <c r="CG50" s="132">
        <f>IF(P50=0,"",IF(CF50=0,"",(CF50/P50)))</f>
        <v>0.090909090909091</v>
      </c>
      <c r="CH50" s="133"/>
      <c r="CI50" s="134">
        <f>IFERROR(CH50/CF50,"-")</f>
        <v>0</v>
      </c>
      <c r="CJ50" s="135"/>
      <c r="CK50" s="136">
        <f>IFERROR(CJ50/CF50,"-")</f>
        <v>0</v>
      </c>
      <c r="CL50" s="137"/>
      <c r="CM50" s="137"/>
      <c r="CN50" s="137"/>
      <c r="CO50" s="138">
        <v>1</v>
      </c>
      <c r="CP50" s="139">
        <v>40000</v>
      </c>
      <c r="CQ50" s="139">
        <v>40000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174</v>
      </c>
      <c r="C51" s="347"/>
      <c r="D51" s="347" t="s">
        <v>122</v>
      </c>
      <c r="E51" s="347" t="s">
        <v>123</v>
      </c>
      <c r="F51" s="347" t="s">
        <v>72</v>
      </c>
      <c r="G51" s="88"/>
      <c r="H51" s="88"/>
      <c r="I51" s="88"/>
      <c r="J51" s="330"/>
      <c r="K51" s="79">
        <v>29</v>
      </c>
      <c r="L51" s="79">
        <v>11</v>
      </c>
      <c r="M51" s="79">
        <v>3</v>
      </c>
      <c r="N51" s="89">
        <v>0</v>
      </c>
      <c r="O51" s="90">
        <v>0</v>
      </c>
      <c r="P51" s="91">
        <f>N51+O51</f>
        <v>0</v>
      </c>
      <c r="Q51" s="80">
        <f>IFERROR(P51/M51,"-")</f>
        <v>0</v>
      </c>
      <c r="R51" s="79">
        <v>0</v>
      </c>
      <c r="S51" s="79">
        <v>0</v>
      </c>
      <c r="T51" s="80" t="str">
        <f>IFERROR(R51/(P51),"-")</f>
        <v>-</v>
      </c>
      <c r="U51" s="336"/>
      <c r="V51" s="82">
        <v>0</v>
      </c>
      <c r="W51" s="80" t="str">
        <f>IF(P51=0,"-",V51/P51)</f>
        <v>-</v>
      </c>
      <c r="X51" s="335">
        <v>0</v>
      </c>
      <c r="Y51" s="336" t="str">
        <f>IFERROR(X51/P51,"-")</f>
        <v>-</v>
      </c>
      <c r="Z51" s="336" t="str">
        <f>IFERROR(X51/V51,"-")</f>
        <v>-</v>
      </c>
      <c r="AA51" s="330"/>
      <c r="AB51" s="83"/>
      <c r="AC51" s="77"/>
      <c r="AD51" s="92"/>
      <c r="AE51" s="93" t="str">
        <f>IF(P51=0,"",IF(AD51=0,"",(AD51/P51)))</f>
        <v/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 t="str">
        <f>IF(P51=0,"",IF(AM51=0,"",(AM51/P51)))</f>
        <v/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 t="str">
        <f>IF(P51=0,"",IF(AV51=0,"",(AV51/P51)))</f>
        <v/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 t="str">
        <f>IF(P51=0,"",IF(BE51=0,"",(BE51/P51)))</f>
        <v/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/>
      <c r="BO51" s="118" t="str">
        <f>IF(P51=0,"",IF(BN51=0,"",(BN51/P51)))</f>
        <v/>
      </c>
      <c r="BP51" s="119"/>
      <c r="BQ51" s="120" t="str">
        <f>IFERROR(BP51/BN51,"-")</f>
        <v>-</v>
      </c>
      <c r="BR51" s="121"/>
      <c r="BS51" s="122" t="str">
        <f>IFERROR(BR51/BN51,"-")</f>
        <v>-</v>
      </c>
      <c r="BT51" s="123"/>
      <c r="BU51" s="123"/>
      <c r="BV51" s="123"/>
      <c r="BW51" s="124"/>
      <c r="BX51" s="125" t="str">
        <f>IF(P51=0,"",IF(BW51=0,"",(BW51/P51)))</f>
        <v/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/>
      <c r="CG51" s="132" t="str">
        <f>IF(P51=0,"",IF(CF51=0,"",(CF51/P51)))</f>
        <v/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>
        <f>AB52</f>
        <v>1.3733333333333</v>
      </c>
      <c r="B52" s="347" t="s">
        <v>175</v>
      </c>
      <c r="C52" s="347"/>
      <c r="D52" s="347" t="s">
        <v>122</v>
      </c>
      <c r="E52" s="347" t="s">
        <v>123</v>
      </c>
      <c r="F52" s="347" t="s">
        <v>67</v>
      </c>
      <c r="G52" s="88" t="s">
        <v>99</v>
      </c>
      <c r="H52" s="88" t="s">
        <v>176</v>
      </c>
      <c r="I52" s="349" t="s">
        <v>177</v>
      </c>
      <c r="J52" s="330">
        <v>150000</v>
      </c>
      <c r="K52" s="79">
        <v>0</v>
      </c>
      <c r="L52" s="79">
        <v>0</v>
      </c>
      <c r="M52" s="79">
        <v>0</v>
      </c>
      <c r="N52" s="89">
        <v>16</v>
      </c>
      <c r="O52" s="90">
        <v>0</v>
      </c>
      <c r="P52" s="91">
        <f>N52+O52</f>
        <v>16</v>
      </c>
      <c r="Q52" s="80" t="str">
        <f>IFERROR(P52/M52,"-")</f>
        <v>-</v>
      </c>
      <c r="R52" s="79">
        <v>2</v>
      </c>
      <c r="S52" s="79">
        <v>6</v>
      </c>
      <c r="T52" s="80">
        <f>IFERROR(R52/(P52),"-")</f>
        <v>0.125</v>
      </c>
      <c r="U52" s="336">
        <f>IFERROR(J52/SUM(N52:O53),"-")</f>
        <v>8823.5294117647</v>
      </c>
      <c r="V52" s="82">
        <v>1</v>
      </c>
      <c r="W52" s="80">
        <f>IF(P52=0,"-",V52/P52)</f>
        <v>0.0625</v>
      </c>
      <c r="X52" s="335">
        <v>206000</v>
      </c>
      <c r="Y52" s="336">
        <f>IFERROR(X52/P52,"-")</f>
        <v>12875</v>
      </c>
      <c r="Z52" s="336">
        <f>IFERROR(X52/V52,"-")</f>
        <v>206000</v>
      </c>
      <c r="AA52" s="330">
        <f>SUM(X52:X53)-SUM(J52:J53)</f>
        <v>56000</v>
      </c>
      <c r="AB52" s="83">
        <f>SUM(X52:X53)/SUM(J52:J53)</f>
        <v>1.3733333333333</v>
      </c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>
        <v>2</v>
      </c>
      <c r="AN52" s="99">
        <f>IF(P52=0,"",IF(AM52=0,"",(AM52/P52)))</f>
        <v>0.125</v>
      </c>
      <c r="AO52" s="98"/>
      <c r="AP52" s="100">
        <f>IFERROR(AO52/AM52,"-")</f>
        <v>0</v>
      </c>
      <c r="AQ52" s="101"/>
      <c r="AR52" s="102">
        <f>IFERROR(AQ52/AM52,"-")</f>
        <v>0</v>
      </c>
      <c r="AS52" s="103"/>
      <c r="AT52" s="103"/>
      <c r="AU52" s="103"/>
      <c r="AV52" s="104">
        <v>2</v>
      </c>
      <c r="AW52" s="105">
        <f>IF(P52=0,"",IF(AV52=0,"",(AV52/P52)))</f>
        <v>0.125</v>
      </c>
      <c r="AX52" s="104"/>
      <c r="AY52" s="106">
        <f>IFERROR(AX52/AV52,"-")</f>
        <v>0</v>
      </c>
      <c r="AZ52" s="107"/>
      <c r="BA52" s="108">
        <f>IFERROR(AZ52/AV52,"-")</f>
        <v>0</v>
      </c>
      <c r="BB52" s="109"/>
      <c r="BC52" s="109"/>
      <c r="BD52" s="109"/>
      <c r="BE52" s="110">
        <v>1</v>
      </c>
      <c r="BF52" s="111">
        <f>IF(P52=0,"",IF(BE52=0,"",(BE52/P52)))</f>
        <v>0.0625</v>
      </c>
      <c r="BG52" s="110"/>
      <c r="BH52" s="112">
        <f>IFERROR(BG52/BE52,"-")</f>
        <v>0</v>
      </c>
      <c r="BI52" s="113"/>
      <c r="BJ52" s="114">
        <f>IFERROR(BI52/BE52,"-")</f>
        <v>0</v>
      </c>
      <c r="BK52" s="115"/>
      <c r="BL52" s="115"/>
      <c r="BM52" s="115"/>
      <c r="BN52" s="117">
        <v>2</v>
      </c>
      <c r="BO52" s="118">
        <f>IF(P52=0,"",IF(BN52=0,"",(BN52/P52)))</f>
        <v>0.125</v>
      </c>
      <c r="BP52" s="119"/>
      <c r="BQ52" s="120">
        <f>IFERROR(BP52/BN52,"-")</f>
        <v>0</v>
      </c>
      <c r="BR52" s="121"/>
      <c r="BS52" s="122">
        <f>IFERROR(BR52/BN52,"-")</f>
        <v>0</v>
      </c>
      <c r="BT52" s="123"/>
      <c r="BU52" s="123"/>
      <c r="BV52" s="123"/>
      <c r="BW52" s="124">
        <v>7</v>
      </c>
      <c r="BX52" s="125">
        <f>IF(P52=0,"",IF(BW52=0,"",(BW52/P52)))</f>
        <v>0.4375</v>
      </c>
      <c r="BY52" s="126">
        <v>1</v>
      </c>
      <c r="BZ52" s="127">
        <f>IFERROR(BY52/BW52,"-")</f>
        <v>0.14285714285714</v>
      </c>
      <c r="CA52" s="128">
        <v>206000</v>
      </c>
      <c r="CB52" s="129">
        <f>IFERROR(CA52/BW52,"-")</f>
        <v>29428.571428571</v>
      </c>
      <c r="CC52" s="130"/>
      <c r="CD52" s="130"/>
      <c r="CE52" s="130">
        <v>1</v>
      </c>
      <c r="CF52" s="131">
        <v>2</v>
      </c>
      <c r="CG52" s="132">
        <f>IF(P52=0,"",IF(CF52=0,"",(CF52/P52)))</f>
        <v>0.125</v>
      </c>
      <c r="CH52" s="133"/>
      <c r="CI52" s="134">
        <f>IFERROR(CH52/CF52,"-")</f>
        <v>0</v>
      </c>
      <c r="CJ52" s="135"/>
      <c r="CK52" s="136">
        <f>IFERROR(CJ52/CF52,"-")</f>
        <v>0</v>
      </c>
      <c r="CL52" s="137"/>
      <c r="CM52" s="137"/>
      <c r="CN52" s="137"/>
      <c r="CO52" s="138">
        <v>1</v>
      </c>
      <c r="CP52" s="139">
        <v>206000</v>
      </c>
      <c r="CQ52" s="139">
        <v>206000</v>
      </c>
      <c r="CR52" s="139"/>
      <c r="CS52" s="140" t="str">
        <f>IF(AND(CQ52=0,CR52=0),"",IF(AND(CQ52&lt;=100000,CR52&lt;=100000),"",IF(CQ52/CP52&gt;0.7,"男高",IF(CR52/CP52&gt;0.7,"女高",""))))</f>
        <v>男高</v>
      </c>
    </row>
    <row r="53" spans="1:98">
      <c r="A53" s="78"/>
      <c r="B53" s="347" t="s">
        <v>178</v>
      </c>
      <c r="C53" s="347"/>
      <c r="D53" s="347" t="s">
        <v>122</v>
      </c>
      <c r="E53" s="347" t="s">
        <v>123</v>
      </c>
      <c r="F53" s="347" t="s">
        <v>72</v>
      </c>
      <c r="G53" s="88"/>
      <c r="H53" s="88"/>
      <c r="I53" s="88"/>
      <c r="J53" s="330"/>
      <c r="K53" s="79">
        <v>16</v>
      </c>
      <c r="L53" s="79">
        <v>14</v>
      </c>
      <c r="M53" s="79">
        <v>7</v>
      </c>
      <c r="N53" s="89">
        <v>1</v>
      </c>
      <c r="O53" s="90">
        <v>0</v>
      </c>
      <c r="P53" s="91">
        <f>N53+O53</f>
        <v>1</v>
      </c>
      <c r="Q53" s="80">
        <f>IFERROR(P53/M53,"-")</f>
        <v>0.14285714285714</v>
      </c>
      <c r="R53" s="79">
        <v>0</v>
      </c>
      <c r="S53" s="79">
        <v>0</v>
      </c>
      <c r="T53" s="80">
        <f>IFERROR(R53/(P53),"-")</f>
        <v>0</v>
      </c>
      <c r="U53" s="336"/>
      <c r="V53" s="82">
        <v>0</v>
      </c>
      <c r="W53" s="80">
        <f>IF(P53=0,"-",V53/P53)</f>
        <v>0</v>
      </c>
      <c r="X53" s="335">
        <v>0</v>
      </c>
      <c r="Y53" s="336">
        <f>IFERROR(X53/P53,"-")</f>
        <v>0</v>
      </c>
      <c r="Z53" s="336" t="str">
        <f>IFERROR(X53/V53,"-")</f>
        <v>-</v>
      </c>
      <c r="AA53" s="33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>
        <f>IF(P53=0,"",IF(BE53=0,"",(BE53/P53)))</f>
        <v>0</v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/>
      <c r="BO53" s="118">
        <f>IF(P53=0,"",IF(BN53=0,"",(BN53/P53)))</f>
        <v>0</v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>
        <v>1</v>
      </c>
      <c r="BX53" s="125">
        <f>IF(P53=0,"",IF(BW53=0,"",(BW53/P53)))</f>
        <v>1</v>
      </c>
      <c r="BY53" s="126"/>
      <c r="BZ53" s="127">
        <f>IFERROR(BY53/BW53,"-")</f>
        <v>0</v>
      </c>
      <c r="CA53" s="128"/>
      <c r="CB53" s="129">
        <f>IFERROR(CA53/BW53,"-")</f>
        <v>0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>
        <f>AB54</f>
        <v>0.14666666666667</v>
      </c>
      <c r="B54" s="347" t="s">
        <v>179</v>
      </c>
      <c r="C54" s="347"/>
      <c r="D54" s="347" t="s">
        <v>122</v>
      </c>
      <c r="E54" s="347" t="s">
        <v>123</v>
      </c>
      <c r="F54" s="347" t="s">
        <v>67</v>
      </c>
      <c r="G54" s="88" t="s">
        <v>113</v>
      </c>
      <c r="H54" s="88" t="s">
        <v>176</v>
      </c>
      <c r="I54" s="348" t="s">
        <v>180</v>
      </c>
      <c r="J54" s="330">
        <v>150000</v>
      </c>
      <c r="K54" s="79">
        <v>0</v>
      </c>
      <c r="L54" s="79">
        <v>0</v>
      </c>
      <c r="M54" s="79">
        <v>0</v>
      </c>
      <c r="N54" s="89">
        <v>23</v>
      </c>
      <c r="O54" s="90">
        <v>0</v>
      </c>
      <c r="P54" s="91">
        <f>N54+O54</f>
        <v>23</v>
      </c>
      <c r="Q54" s="80" t="str">
        <f>IFERROR(P54/M54,"-")</f>
        <v>-</v>
      </c>
      <c r="R54" s="79">
        <v>0</v>
      </c>
      <c r="S54" s="79">
        <v>3</v>
      </c>
      <c r="T54" s="80">
        <f>IFERROR(R54/(P54),"-")</f>
        <v>0</v>
      </c>
      <c r="U54" s="336">
        <f>IFERROR(J54/SUM(N54:O55),"-")</f>
        <v>5769.2307692308</v>
      </c>
      <c r="V54" s="82">
        <v>2</v>
      </c>
      <c r="W54" s="80">
        <f>IF(P54=0,"-",V54/P54)</f>
        <v>0.08695652173913</v>
      </c>
      <c r="X54" s="335">
        <v>14000</v>
      </c>
      <c r="Y54" s="336">
        <f>IFERROR(X54/P54,"-")</f>
        <v>608.69565217391</v>
      </c>
      <c r="Z54" s="336">
        <f>IFERROR(X54/V54,"-")</f>
        <v>7000</v>
      </c>
      <c r="AA54" s="330">
        <f>SUM(X54:X55)-SUM(J54:J55)</f>
        <v>-128000</v>
      </c>
      <c r="AB54" s="83">
        <f>SUM(X54:X55)/SUM(J54:J55)</f>
        <v>0.14666666666667</v>
      </c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>
        <v>2</v>
      </c>
      <c r="AN54" s="99">
        <f>IF(P54=0,"",IF(AM54=0,"",(AM54/P54)))</f>
        <v>0.08695652173913</v>
      </c>
      <c r="AO54" s="98"/>
      <c r="AP54" s="100">
        <f>IFERROR(AO54/AM54,"-")</f>
        <v>0</v>
      </c>
      <c r="AQ54" s="101"/>
      <c r="AR54" s="102">
        <f>IFERROR(AQ54/AM54,"-")</f>
        <v>0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>
        <v>2</v>
      </c>
      <c r="BF54" s="111">
        <f>IF(P54=0,"",IF(BE54=0,"",(BE54/P54)))</f>
        <v>0.08695652173913</v>
      </c>
      <c r="BG54" s="110">
        <v>1</v>
      </c>
      <c r="BH54" s="112">
        <f>IFERROR(BG54/BE54,"-")</f>
        <v>0.5</v>
      </c>
      <c r="BI54" s="113">
        <v>3000</v>
      </c>
      <c r="BJ54" s="114">
        <f>IFERROR(BI54/BE54,"-")</f>
        <v>1500</v>
      </c>
      <c r="BK54" s="115">
        <v>1</v>
      </c>
      <c r="BL54" s="115"/>
      <c r="BM54" s="115"/>
      <c r="BN54" s="117">
        <v>9</v>
      </c>
      <c r="BO54" s="118">
        <f>IF(P54=0,"",IF(BN54=0,"",(BN54/P54)))</f>
        <v>0.39130434782609</v>
      </c>
      <c r="BP54" s="119">
        <v>1</v>
      </c>
      <c r="BQ54" s="120">
        <f>IFERROR(BP54/BN54,"-")</f>
        <v>0.11111111111111</v>
      </c>
      <c r="BR54" s="121">
        <v>11000</v>
      </c>
      <c r="BS54" s="122">
        <f>IFERROR(BR54/BN54,"-")</f>
        <v>1222.2222222222</v>
      </c>
      <c r="BT54" s="123"/>
      <c r="BU54" s="123"/>
      <c r="BV54" s="123">
        <v>1</v>
      </c>
      <c r="BW54" s="124">
        <v>8</v>
      </c>
      <c r="BX54" s="125">
        <f>IF(P54=0,"",IF(BW54=0,"",(BW54/P54)))</f>
        <v>0.34782608695652</v>
      </c>
      <c r="BY54" s="126"/>
      <c r="BZ54" s="127">
        <f>IFERROR(BY54/BW54,"-")</f>
        <v>0</v>
      </c>
      <c r="CA54" s="128"/>
      <c r="CB54" s="129">
        <f>IFERROR(CA54/BW54,"-")</f>
        <v>0</v>
      </c>
      <c r="CC54" s="130"/>
      <c r="CD54" s="130"/>
      <c r="CE54" s="130"/>
      <c r="CF54" s="131">
        <v>2</v>
      </c>
      <c r="CG54" s="132">
        <f>IF(P54=0,"",IF(CF54=0,"",(CF54/P54)))</f>
        <v>0.08695652173913</v>
      </c>
      <c r="CH54" s="133"/>
      <c r="CI54" s="134">
        <f>IFERROR(CH54/CF54,"-")</f>
        <v>0</v>
      </c>
      <c r="CJ54" s="135"/>
      <c r="CK54" s="136">
        <f>IFERROR(CJ54/CF54,"-")</f>
        <v>0</v>
      </c>
      <c r="CL54" s="137"/>
      <c r="CM54" s="137"/>
      <c r="CN54" s="137"/>
      <c r="CO54" s="138">
        <v>2</v>
      </c>
      <c r="CP54" s="139">
        <v>14000</v>
      </c>
      <c r="CQ54" s="139">
        <v>11000</v>
      </c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181</v>
      </c>
      <c r="C55" s="347"/>
      <c r="D55" s="347" t="s">
        <v>122</v>
      </c>
      <c r="E55" s="347" t="s">
        <v>123</v>
      </c>
      <c r="F55" s="347" t="s">
        <v>72</v>
      </c>
      <c r="G55" s="88"/>
      <c r="H55" s="88"/>
      <c r="I55" s="88"/>
      <c r="J55" s="330"/>
      <c r="K55" s="79">
        <v>27</v>
      </c>
      <c r="L55" s="79">
        <v>18</v>
      </c>
      <c r="M55" s="79">
        <v>6</v>
      </c>
      <c r="N55" s="89">
        <v>3</v>
      </c>
      <c r="O55" s="90">
        <v>0</v>
      </c>
      <c r="P55" s="91">
        <f>N55+O55</f>
        <v>3</v>
      </c>
      <c r="Q55" s="80">
        <f>IFERROR(P55/M55,"-")</f>
        <v>0.5</v>
      </c>
      <c r="R55" s="79">
        <v>0</v>
      </c>
      <c r="S55" s="79">
        <v>0</v>
      </c>
      <c r="T55" s="80">
        <f>IFERROR(R55/(P55),"-")</f>
        <v>0</v>
      </c>
      <c r="U55" s="336"/>
      <c r="V55" s="82">
        <v>1</v>
      </c>
      <c r="W55" s="80">
        <f>IF(P55=0,"-",V55/P55)</f>
        <v>0.33333333333333</v>
      </c>
      <c r="X55" s="335">
        <v>8000</v>
      </c>
      <c r="Y55" s="336">
        <f>IFERROR(X55/P55,"-")</f>
        <v>2666.6666666667</v>
      </c>
      <c r="Z55" s="336">
        <f>IFERROR(X55/V55,"-")</f>
        <v>8000</v>
      </c>
      <c r="AA55" s="33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>
        <v>1</v>
      </c>
      <c r="BO55" s="118">
        <f>IF(P55=0,"",IF(BN55=0,"",(BN55/P55)))</f>
        <v>0.33333333333333</v>
      </c>
      <c r="BP55" s="119">
        <v>1</v>
      </c>
      <c r="BQ55" s="120">
        <f>IFERROR(BP55/BN55,"-")</f>
        <v>1</v>
      </c>
      <c r="BR55" s="121">
        <v>8000</v>
      </c>
      <c r="BS55" s="122">
        <f>IFERROR(BR55/BN55,"-")</f>
        <v>8000</v>
      </c>
      <c r="BT55" s="123"/>
      <c r="BU55" s="123"/>
      <c r="BV55" s="123">
        <v>1</v>
      </c>
      <c r="BW55" s="124"/>
      <c r="BX55" s="125">
        <f>IF(P55=0,"",IF(BW55=0,"",(BW55/P55)))</f>
        <v>0</v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>
        <v>2</v>
      </c>
      <c r="CG55" s="132">
        <f>IF(P55=0,"",IF(CF55=0,"",(CF55/P55)))</f>
        <v>0.66666666666667</v>
      </c>
      <c r="CH55" s="133"/>
      <c r="CI55" s="134">
        <f>IFERROR(CH55/CF55,"-")</f>
        <v>0</v>
      </c>
      <c r="CJ55" s="135"/>
      <c r="CK55" s="136">
        <f>IFERROR(CJ55/CF55,"-")</f>
        <v>0</v>
      </c>
      <c r="CL55" s="137"/>
      <c r="CM55" s="137"/>
      <c r="CN55" s="137"/>
      <c r="CO55" s="138">
        <v>1</v>
      </c>
      <c r="CP55" s="139">
        <v>8000</v>
      </c>
      <c r="CQ55" s="139">
        <v>8000</v>
      </c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>
        <f>AB56</f>
        <v>0.23076923076923</v>
      </c>
      <c r="B56" s="347" t="s">
        <v>182</v>
      </c>
      <c r="C56" s="347"/>
      <c r="D56" s="347" t="s">
        <v>122</v>
      </c>
      <c r="E56" s="347" t="s">
        <v>123</v>
      </c>
      <c r="F56" s="347" t="s">
        <v>67</v>
      </c>
      <c r="G56" s="88" t="s">
        <v>153</v>
      </c>
      <c r="H56" s="88" t="s">
        <v>168</v>
      </c>
      <c r="I56" s="348" t="s">
        <v>173</v>
      </c>
      <c r="J56" s="330">
        <v>130000</v>
      </c>
      <c r="K56" s="79">
        <v>0</v>
      </c>
      <c r="L56" s="79">
        <v>0</v>
      </c>
      <c r="M56" s="79">
        <v>0</v>
      </c>
      <c r="N56" s="89">
        <v>10</v>
      </c>
      <c r="O56" s="90">
        <v>0</v>
      </c>
      <c r="P56" s="91">
        <f>N56+O56</f>
        <v>10</v>
      </c>
      <c r="Q56" s="80" t="str">
        <f>IFERROR(P56/M56,"-")</f>
        <v>-</v>
      </c>
      <c r="R56" s="79">
        <v>1</v>
      </c>
      <c r="S56" s="79">
        <v>1</v>
      </c>
      <c r="T56" s="80">
        <f>IFERROR(R56/(P56),"-")</f>
        <v>0.1</v>
      </c>
      <c r="U56" s="336">
        <f>IFERROR(J56/SUM(N56:O57),"-")</f>
        <v>10000</v>
      </c>
      <c r="V56" s="82">
        <v>1</v>
      </c>
      <c r="W56" s="80">
        <f>IF(P56=0,"-",V56/P56)</f>
        <v>0.1</v>
      </c>
      <c r="X56" s="335">
        <v>30000</v>
      </c>
      <c r="Y56" s="336">
        <f>IFERROR(X56/P56,"-")</f>
        <v>3000</v>
      </c>
      <c r="Z56" s="336">
        <f>IFERROR(X56/V56,"-")</f>
        <v>30000</v>
      </c>
      <c r="AA56" s="330">
        <f>SUM(X56:X57)-SUM(J56:J57)</f>
        <v>-100000</v>
      </c>
      <c r="AB56" s="83">
        <f>SUM(X56:X57)/SUM(J56:J57)</f>
        <v>0.23076923076923</v>
      </c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>
        <v>1</v>
      </c>
      <c r="AW56" s="105">
        <f>IF(P56=0,"",IF(AV56=0,"",(AV56/P56)))</f>
        <v>0.1</v>
      </c>
      <c r="AX56" s="104"/>
      <c r="AY56" s="106">
        <f>IFERROR(AX56/AV56,"-")</f>
        <v>0</v>
      </c>
      <c r="AZ56" s="107"/>
      <c r="BA56" s="108">
        <f>IFERROR(AZ56/AV56,"-")</f>
        <v>0</v>
      </c>
      <c r="BB56" s="109"/>
      <c r="BC56" s="109"/>
      <c r="BD56" s="109"/>
      <c r="BE56" s="110">
        <v>3</v>
      </c>
      <c r="BF56" s="111">
        <f>IF(P56=0,"",IF(BE56=0,"",(BE56/P56)))</f>
        <v>0.3</v>
      </c>
      <c r="BG56" s="110">
        <v>1</v>
      </c>
      <c r="BH56" s="112">
        <f>IFERROR(BG56/BE56,"-")</f>
        <v>0.33333333333333</v>
      </c>
      <c r="BI56" s="113">
        <v>30000</v>
      </c>
      <c r="BJ56" s="114">
        <f>IFERROR(BI56/BE56,"-")</f>
        <v>10000</v>
      </c>
      <c r="BK56" s="115"/>
      <c r="BL56" s="115">
        <v>1</v>
      </c>
      <c r="BM56" s="115"/>
      <c r="BN56" s="117">
        <v>3</v>
      </c>
      <c r="BO56" s="118">
        <f>IF(P56=0,"",IF(BN56=0,"",(BN56/P56)))</f>
        <v>0.3</v>
      </c>
      <c r="BP56" s="119"/>
      <c r="BQ56" s="120">
        <f>IFERROR(BP56/BN56,"-")</f>
        <v>0</v>
      </c>
      <c r="BR56" s="121"/>
      <c r="BS56" s="122">
        <f>IFERROR(BR56/BN56,"-")</f>
        <v>0</v>
      </c>
      <c r="BT56" s="123"/>
      <c r="BU56" s="123"/>
      <c r="BV56" s="123"/>
      <c r="BW56" s="124">
        <v>2</v>
      </c>
      <c r="BX56" s="125">
        <f>IF(P56=0,"",IF(BW56=0,"",(BW56/P56)))</f>
        <v>0.2</v>
      </c>
      <c r="BY56" s="126"/>
      <c r="BZ56" s="127">
        <f>IFERROR(BY56/BW56,"-")</f>
        <v>0</v>
      </c>
      <c r="CA56" s="128"/>
      <c r="CB56" s="129">
        <f>IFERROR(CA56/BW56,"-")</f>
        <v>0</v>
      </c>
      <c r="CC56" s="130"/>
      <c r="CD56" s="130"/>
      <c r="CE56" s="130"/>
      <c r="CF56" s="131">
        <v>1</v>
      </c>
      <c r="CG56" s="132">
        <f>IF(P56=0,"",IF(CF56=0,"",(CF56/P56)))</f>
        <v>0.1</v>
      </c>
      <c r="CH56" s="133"/>
      <c r="CI56" s="134">
        <f>IFERROR(CH56/CF56,"-")</f>
        <v>0</v>
      </c>
      <c r="CJ56" s="135"/>
      <c r="CK56" s="136">
        <f>IFERROR(CJ56/CF56,"-")</f>
        <v>0</v>
      </c>
      <c r="CL56" s="137"/>
      <c r="CM56" s="137"/>
      <c r="CN56" s="137"/>
      <c r="CO56" s="138">
        <v>1</v>
      </c>
      <c r="CP56" s="139">
        <v>30000</v>
      </c>
      <c r="CQ56" s="139">
        <v>30000</v>
      </c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347" t="s">
        <v>183</v>
      </c>
      <c r="C57" s="347"/>
      <c r="D57" s="347" t="s">
        <v>122</v>
      </c>
      <c r="E57" s="347" t="s">
        <v>123</v>
      </c>
      <c r="F57" s="347" t="s">
        <v>72</v>
      </c>
      <c r="G57" s="88"/>
      <c r="H57" s="88"/>
      <c r="I57" s="88"/>
      <c r="J57" s="330"/>
      <c r="K57" s="79">
        <v>12</v>
      </c>
      <c r="L57" s="79">
        <v>10</v>
      </c>
      <c r="M57" s="79">
        <v>4</v>
      </c>
      <c r="N57" s="89">
        <v>3</v>
      </c>
      <c r="O57" s="90">
        <v>0</v>
      </c>
      <c r="P57" s="91">
        <f>N57+O57</f>
        <v>3</v>
      </c>
      <c r="Q57" s="80">
        <f>IFERROR(P57/M57,"-")</f>
        <v>0.75</v>
      </c>
      <c r="R57" s="79">
        <v>0</v>
      </c>
      <c r="S57" s="79">
        <v>0</v>
      </c>
      <c r="T57" s="80">
        <f>IFERROR(R57/(P57),"-")</f>
        <v>0</v>
      </c>
      <c r="U57" s="336"/>
      <c r="V57" s="82">
        <v>0</v>
      </c>
      <c r="W57" s="80">
        <f>IF(P57=0,"-",V57/P57)</f>
        <v>0</v>
      </c>
      <c r="X57" s="335">
        <v>0</v>
      </c>
      <c r="Y57" s="336">
        <f>IFERROR(X57/P57,"-")</f>
        <v>0</v>
      </c>
      <c r="Z57" s="336" t="str">
        <f>IFERROR(X57/V57,"-")</f>
        <v>-</v>
      </c>
      <c r="AA57" s="33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>
        <f>IF(P57=0,"",IF(BE57=0,"",(BE57/P57)))</f>
        <v>0</v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/>
      <c r="BO57" s="118">
        <f>IF(P57=0,"",IF(BN57=0,"",(BN57/P57)))</f>
        <v>0</v>
      </c>
      <c r="BP57" s="119"/>
      <c r="BQ57" s="120" t="str">
        <f>IFERROR(BP57/BN57,"-")</f>
        <v>-</v>
      </c>
      <c r="BR57" s="121"/>
      <c r="BS57" s="122" t="str">
        <f>IFERROR(BR57/BN57,"-")</f>
        <v>-</v>
      </c>
      <c r="BT57" s="123"/>
      <c r="BU57" s="123"/>
      <c r="BV57" s="123"/>
      <c r="BW57" s="124">
        <v>2</v>
      </c>
      <c r="BX57" s="125">
        <f>IF(P57=0,"",IF(BW57=0,"",(BW57/P57)))</f>
        <v>0.66666666666667</v>
      </c>
      <c r="BY57" s="126"/>
      <c r="BZ57" s="127">
        <f>IFERROR(BY57/BW57,"-")</f>
        <v>0</v>
      </c>
      <c r="CA57" s="128"/>
      <c r="CB57" s="129">
        <f>IFERROR(CA57/BW57,"-")</f>
        <v>0</v>
      </c>
      <c r="CC57" s="130"/>
      <c r="CD57" s="130"/>
      <c r="CE57" s="130"/>
      <c r="CF57" s="131">
        <v>1</v>
      </c>
      <c r="CG57" s="132">
        <f>IF(P57=0,"",IF(CF57=0,"",(CF57/P57)))</f>
        <v>0.33333333333333</v>
      </c>
      <c r="CH57" s="133">
        <v>1</v>
      </c>
      <c r="CI57" s="134">
        <f>IFERROR(CH57/CF57,"-")</f>
        <v>1</v>
      </c>
      <c r="CJ57" s="135">
        <v>3000</v>
      </c>
      <c r="CK57" s="136">
        <f>IFERROR(CJ57/CF57,"-")</f>
        <v>3000</v>
      </c>
      <c r="CL57" s="137">
        <v>1</v>
      </c>
      <c r="CM57" s="137"/>
      <c r="CN57" s="137"/>
      <c r="CO57" s="138">
        <v>0</v>
      </c>
      <c r="CP57" s="139">
        <v>0</v>
      </c>
      <c r="CQ57" s="139">
        <v>3000</v>
      </c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>
        <f>AB58</f>
        <v>0.037333333333333</v>
      </c>
      <c r="B58" s="347" t="s">
        <v>184</v>
      </c>
      <c r="C58" s="347"/>
      <c r="D58" s="347" t="s">
        <v>122</v>
      </c>
      <c r="E58" s="347" t="s">
        <v>123</v>
      </c>
      <c r="F58" s="347" t="s">
        <v>67</v>
      </c>
      <c r="G58" s="88" t="s">
        <v>185</v>
      </c>
      <c r="H58" s="88" t="s">
        <v>163</v>
      </c>
      <c r="I58" s="88" t="s">
        <v>186</v>
      </c>
      <c r="J58" s="330">
        <v>150000</v>
      </c>
      <c r="K58" s="79">
        <v>0</v>
      </c>
      <c r="L58" s="79">
        <v>0</v>
      </c>
      <c r="M58" s="79">
        <v>0</v>
      </c>
      <c r="N58" s="89">
        <v>32</v>
      </c>
      <c r="O58" s="90">
        <v>0</v>
      </c>
      <c r="P58" s="91">
        <f>N58+O58</f>
        <v>32</v>
      </c>
      <c r="Q58" s="80" t="str">
        <f>IFERROR(P58/M58,"-")</f>
        <v>-</v>
      </c>
      <c r="R58" s="79">
        <v>0</v>
      </c>
      <c r="S58" s="79">
        <v>3</v>
      </c>
      <c r="T58" s="80">
        <f>IFERROR(R58/(P58),"-")</f>
        <v>0</v>
      </c>
      <c r="U58" s="336">
        <f>IFERROR(J58/SUM(N58:O59),"-")</f>
        <v>4285.7142857143</v>
      </c>
      <c r="V58" s="82">
        <v>2</v>
      </c>
      <c r="W58" s="80">
        <f>IF(P58=0,"-",V58/P58)</f>
        <v>0.0625</v>
      </c>
      <c r="X58" s="335">
        <v>5600</v>
      </c>
      <c r="Y58" s="336">
        <f>IFERROR(X58/P58,"-")</f>
        <v>175</v>
      </c>
      <c r="Z58" s="336">
        <f>IFERROR(X58/V58,"-")</f>
        <v>2800</v>
      </c>
      <c r="AA58" s="330">
        <f>SUM(X58:X59)-SUM(J58:J59)</f>
        <v>-144400</v>
      </c>
      <c r="AB58" s="83">
        <f>SUM(X58:X59)/SUM(J58:J59)</f>
        <v>0.037333333333333</v>
      </c>
      <c r="AC58" s="77"/>
      <c r="AD58" s="92">
        <v>1</v>
      </c>
      <c r="AE58" s="93">
        <f>IF(P58=0,"",IF(AD58=0,"",(AD58/P58)))</f>
        <v>0.03125</v>
      </c>
      <c r="AF58" s="92"/>
      <c r="AG58" s="94">
        <f>IFERROR(AF58/AD58,"-")</f>
        <v>0</v>
      </c>
      <c r="AH58" s="95"/>
      <c r="AI58" s="96">
        <f>IFERROR(AH58/AD58,"-")</f>
        <v>0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>
        <v>11</v>
      </c>
      <c r="BF58" s="111">
        <f>IF(P58=0,"",IF(BE58=0,"",(BE58/P58)))</f>
        <v>0.34375</v>
      </c>
      <c r="BG58" s="110"/>
      <c r="BH58" s="112">
        <f>IFERROR(BG58/BE58,"-")</f>
        <v>0</v>
      </c>
      <c r="BI58" s="113"/>
      <c r="BJ58" s="114">
        <f>IFERROR(BI58/BE58,"-")</f>
        <v>0</v>
      </c>
      <c r="BK58" s="115"/>
      <c r="BL58" s="115"/>
      <c r="BM58" s="115"/>
      <c r="BN58" s="117">
        <v>11</v>
      </c>
      <c r="BO58" s="118">
        <f>IF(P58=0,"",IF(BN58=0,"",(BN58/P58)))</f>
        <v>0.34375</v>
      </c>
      <c r="BP58" s="119">
        <v>1</v>
      </c>
      <c r="BQ58" s="120">
        <f>IFERROR(BP58/BN58,"-")</f>
        <v>0.090909090909091</v>
      </c>
      <c r="BR58" s="121">
        <v>600</v>
      </c>
      <c r="BS58" s="122">
        <f>IFERROR(BR58/BN58,"-")</f>
        <v>54.545454545455</v>
      </c>
      <c r="BT58" s="123">
        <v>1</v>
      </c>
      <c r="BU58" s="123"/>
      <c r="BV58" s="123"/>
      <c r="BW58" s="124">
        <v>8</v>
      </c>
      <c r="BX58" s="125">
        <f>IF(P58=0,"",IF(BW58=0,"",(BW58/P58)))</f>
        <v>0.25</v>
      </c>
      <c r="BY58" s="126">
        <v>1</v>
      </c>
      <c r="BZ58" s="127">
        <f>IFERROR(BY58/BW58,"-")</f>
        <v>0.125</v>
      </c>
      <c r="CA58" s="128">
        <v>5000</v>
      </c>
      <c r="CB58" s="129">
        <f>IFERROR(CA58/BW58,"-")</f>
        <v>625</v>
      </c>
      <c r="CC58" s="130">
        <v>1</v>
      </c>
      <c r="CD58" s="130"/>
      <c r="CE58" s="130"/>
      <c r="CF58" s="131">
        <v>1</v>
      </c>
      <c r="CG58" s="132">
        <f>IF(P58=0,"",IF(CF58=0,"",(CF58/P58)))</f>
        <v>0.03125</v>
      </c>
      <c r="CH58" s="133"/>
      <c r="CI58" s="134">
        <f>IFERROR(CH58/CF58,"-")</f>
        <v>0</v>
      </c>
      <c r="CJ58" s="135"/>
      <c r="CK58" s="136">
        <f>IFERROR(CJ58/CF58,"-")</f>
        <v>0</v>
      </c>
      <c r="CL58" s="137"/>
      <c r="CM58" s="137"/>
      <c r="CN58" s="137"/>
      <c r="CO58" s="138">
        <v>2</v>
      </c>
      <c r="CP58" s="139">
        <v>5600</v>
      </c>
      <c r="CQ58" s="139">
        <v>5000</v>
      </c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347" t="s">
        <v>187</v>
      </c>
      <c r="C59" s="347"/>
      <c r="D59" s="347" t="s">
        <v>122</v>
      </c>
      <c r="E59" s="347" t="s">
        <v>123</v>
      </c>
      <c r="F59" s="347" t="s">
        <v>72</v>
      </c>
      <c r="G59" s="88"/>
      <c r="H59" s="88"/>
      <c r="I59" s="88"/>
      <c r="J59" s="330"/>
      <c r="K59" s="79">
        <v>15</v>
      </c>
      <c r="L59" s="79">
        <v>8</v>
      </c>
      <c r="M59" s="79">
        <v>2</v>
      </c>
      <c r="N59" s="89">
        <v>3</v>
      </c>
      <c r="O59" s="90">
        <v>0</v>
      </c>
      <c r="P59" s="91">
        <f>N59+O59</f>
        <v>3</v>
      </c>
      <c r="Q59" s="80">
        <f>IFERROR(P59/M59,"-")</f>
        <v>1.5</v>
      </c>
      <c r="R59" s="79">
        <v>0</v>
      </c>
      <c r="S59" s="79">
        <v>2</v>
      </c>
      <c r="T59" s="80">
        <f>IFERROR(R59/(P59),"-")</f>
        <v>0</v>
      </c>
      <c r="U59" s="336"/>
      <c r="V59" s="82">
        <v>0</v>
      </c>
      <c r="W59" s="80">
        <f>IF(P59=0,"-",V59/P59)</f>
        <v>0</v>
      </c>
      <c r="X59" s="335">
        <v>0</v>
      </c>
      <c r="Y59" s="336">
        <f>IFERROR(X59/P59,"-")</f>
        <v>0</v>
      </c>
      <c r="Z59" s="336" t="str">
        <f>IFERROR(X59/V59,"-")</f>
        <v>-</v>
      </c>
      <c r="AA59" s="33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>
        <v>1</v>
      </c>
      <c r="BF59" s="111">
        <f>IF(P59=0,"",IF(BE59=0,"",(BE59/P59)))</f>
        <v>0.33333333333333</v>
      </c>
      <c r="BG59" s="110"/>
      <c r="BH59" s="112">
        <f>IFERROR(BG59/BE59,"-")</f>
        <v>0</v>
      </c>
      <c r="BI59" s="113"/>
      <c r="BJ59" s="114">
        <f>IFERROR(BI59/BE59,"-")</f>
        <v>0</v>
      </c>
      <c r="BK59" s="115"/>
      <c r="BL59" s="115"/>
      <c r="BM59" s="115"/>
      <c r="BN59" s="117">
        <v>1</v>
      </c>
      <c r="BO59" s="118">
        <f>IF(P59=0,"",IF(BN59=0,"",(BN59/P59)))</f>
        <v>0.33333333333333</v>
      </c>
      <c r="BP59" s="119"/>
      <c r="BQ59" s="120">
        <f>IFERROR(BP59/BN59,"-")</f>
        <v>0</v>
      </c>
      <c r="BR59" s="121"/>
      <c r="BS59" s="122">
        <f>IFERROR(BR59/BN59,"-")</f>
        <v>0</v>
      </c>
      <c r="BT59" s="123"/>
      <c r="BU59" s="123"/>
      <c r="BV59" s="123"/>
      <c r="BW59" s="124"/>
      <c r="BX59" s="125">
        <f>IF(P59=0,"",IF(BW59=0,"",(BW59/P59)))</f>
        <v>0</v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>
        <v>1</v>
      </c>
      <c r="CG59" s="132">
        <f>IF(P59=0,"",IF(CF59=0,"",(CF59/P59)))</f>
        <v>0.33333333333333</v>
      </c>
      <c r="CH59" s="133">
        <v>1</v>
      </c>
      <c r="CI59" s="134">
        <f>IFERROR(CH59/CF59,"-")</f>
        <v>1</v>
      </c>
      <c r="CJ59" s="135">
        <v>9000</v>
      </c>
      <c r="CK59" s="136">
        <f>IFERROR(CJ59/CF59,"-")</f>
        <v>9000</v>
      </c>
      <c r="CL59" s="137"/>
      <c r="CM59" s="137"/>
      <c r="CN59" s="137">
        <v>1</v>
      </c>
      <c r="CO59" s="138">
        <v>0</v>
      </c>
      <c r="CP59" s="139">
        <v>0</v>
      </c>
      <c r="CQ59" s="139">
        <v>9000</v>
      </c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>
        <f>AB60</f>
        <v>0</v>
      </c>
      <c r="B60" s="347" t="s">
        <v>188</v>
      </c>
      <c r="C60" s="347"/>
      <c r="D60" s="347" t="s">
        <v>128</v>
      </c>
      <c r="E60" s="347" t="s">
        <v>129</v>
      </c>
      <c r="F60" s="347" t="s">
        <v>67</v>
      </c>
      <c r="G60" s="88" t="s">
        <v>185</v>
      </c>
      <c r="H60" s="88" t="s">
        <v>168</v>
      </c>
      <c r="I60" s="348" t="s">
        <v>180</v>
      </c>
      <c r="J60" s="330">
        <v>90000</v>
      </c>
      <c r="K60" s="79">
        <v>0</v>
      </c>
      <c r="L60" s="79">
        <v>0</v>
      </c>
      <c r="M60" s="79">
        <v>0</v>
      </c>
      <c r="N60" s="89">
        <v>3</v>
      </c>
      <c r="O60" s="90">
        <v>0</v>
      </c>
      <c r="P60" s="91">
        <f>N60+O60</f>
        <v>3</v>
      </c>
      <c r="Q60" s="80" t="str">
        <f>IFERROR(P60/M60,"-")</f>
        <v>-</v>
      </c>
      <c r="R60" s="79">
        <v>0</v>
      </c>
      <c r="S60" s="79">
        <v>0</v>
      </c>
      <c r="T60" s="80">
        <f>IFERROR(R60/(P60),"-")</f>
        <v>0</v>
      </c>
      <c r="U60" s="336">
        <f>IFERROR(J60/SUM(N60:O61),"-")</f>
        <v>30000</v>
      </c>
      <c r="V60" s="82">
        <v>0</v>
      </c>
      <c r="W60" s="80">
        <f>IF(P60=0,"-",V60/P60)</f>
        <v>0</v>
      </c>
      <c r="X60" s="335">
        <v>0</v>
      </c>
      <c r="Y60" s="336">
        <f>IFERROR(X60/P60,"-")</f>
        <v>0</v>
      </c>
      <c r="Z60" s="336" t="str">
        <f>IFERROR(X60/V60,"-")</f>
        <v>-</v>
      </c>
      <c r="AA60" s="330">
        <f>SUM(X60:X61)-SUM(J60:J61)</f>
        <v>-90000</v>
      </c>
      <c r="AB60" s="83">
        <f>SUM(X60:X61)/SUM(J60:J61)</f>
        <v>0</v>
      </c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>
        <f>IF(P60=0,"",IF(BE60=0,"",(BE60/P60)))</f>
        <v>0</v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>
        <v>1</v>
      </c>
      <c r="BO60" s="118">
        <f>IF(P60=0,"",IF(BN60=0,"",(BN60/P60)))</f>
        <v>0.33333333333333</v>
      </c>
      <c r="BP60" s="119"/>
      <c r="BQ60" s="120">
        <f>IFERROR(BP60/BN60,"-")</f>
        <v>0</v>
      </c>
      <c r="BR60" s="121"/>
      <c r="BS60" s="122">
        <f>IFERROR(BR60/BN60,"-")</f>
        <v>0</v>
      </c>
      <c r="BT60" s="123"/>
      <c r="BU60" s="123"/>
      <c r="BV60" s="123"/>
      <c r="BW60" s="124">
        <v>2</v>
      </c>
      <c r="BX60" s="125">
        <f>IF(P60=0,"",IF(BW60=0,"",(BW60/P60)))</f>
        <v>0.66666666666667</v>
      </c>
      <c r="BY60" s="126"/>
      <c r="BZ60" s="127">
        <f>IFERROR(BY60/BW60,"-")</f>
        <v>0</v>
      </c>
      <c r="CA60" s="128"/>
      <c r="CB60" s="129">
        <f>IFERROR(CA60/BW60,"-")</f>
        <v>0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347" t="s">
        <v>189</v>
      </c>
      <c r="C61" s="347"/>
      <c r="D61" s="347" t="s">
        <v>128</v>
      </c>
      <c r="E61" s="347" t="s">
        <v>129</v>
      </c>
      <c r="F61" s="347" t="s">
        <v>72</v>
      </c>
      <c r="G61" s="88"/>
      <c r="H61" s="88"/>
      <c r="I61" s="88"/>
      <c r="J61" s="330"/>
      <c r="K61" s="79">
        <v>6</v>
      </c>
      <c r="L61" s="79">
        <v>3</v>
      </c>
      <c r="M61" s="79">
        <v>26</v>
      </c>
      <c r="N61" s="89">
        <v>0</v>
      </c>
      <c r="O61" s="90">
        <v>0</v>
      </c>
      <c r="P61" s="91">
        <f>N61+O61</f>
        <v>0</v>
      </c>
      <c r="Q61" s="80">
        <f>IFERROR(P61/M61,"-")</f>
        <v>0</v>
      </c>
      <c r="R61" s="79">
        <v>0</v>
      </c>
      <c r="S61" s="79">
        <v>0</v>
      </c>
      <c r="T61" s="80" t="str">
        <f>IFERROR(R61/(P61),"-")</f>
        <v>-</v>
      </c>
      <c r="U61" s="336"/>
      <c r="V61" s="82">
        <v>0</v>
      </c>
      <c r="W61" s="80" t="str">
        <f>IF(P61=0,"-",V61/P61)</f>
        <v>-</v>
      </c>
      <c r="X61" s="335">
        <v>0</v>
      </c>
      <c r="Y61" s="336" t="str">
        <f>IFERROR(X61/P61,"-")</f>
        <v>-</v>
      </c>
      <c r="Z61" s="336" t="str">
        <f>IFERROR(X61/V61,"-")</f>
        <v>-</v>
      </c>
      <c r="AA61" s="330"/>
      <c r="AB61" s="83"/>
      <c r="AC61" s="77"/>
      <c r="AD61" s="92"/>
      <c r="AE61" s="93" t="str">
        <f>IF(P61=0,"",IF(AD61=0,"",(AD61/P61)))</f>
        <v/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 t="str">
        <f>IF(P61=0,"",IF(AM61=0,"",(AM61/P61)))</f>
        <v/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 t="str">
        <f>IF(P61=0,"",IF(AV61=0,"",(AV61/P61)))</f>
        <v/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 t="str">
        <f>IF(P61=0,"",IF(BE61=0,"",(BE61/P61)))</f>
        <v/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/>
      <c r="BO61" s="118" t="str">
        <f>IF(P61=0,"",IF(BN61=0,"",(BN61/P61)))</f>
        <v/>
      </c>
      <c r="BP61" s="119"/>
      <c r="BQ61" s="120" t="str">
        <f>IFERROR(BP61/BN61,"-")</f>
        <v>-</v>
      </c>
      <c r="BR61" s="121"/>
      <c r="BS61" s="122" t="str">
        <f>IFERROR(BR61/BN61,"-")</f>
        <v>-</v>
      </c>
      <c r="BT61" s="123"/>
      <c r="BU61" s="123"/>
      <c r="BV61" s="123"/>
      <c r="BW61" s="124"/>
      <c r="BX61" s="125" t="str">
        <f>IF(P61=0,"",IF(BW61=0,"",(BW61/P61)))</f>
        <v/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 t="str">
        <f>IF(P61=0,"",IF(CF61=0,"",(CF61/P61)))</f>
        <v/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>
        <f>AB62</f>
        <v>0.125</v>
      </c>
      <c r="B62" s="347" t="s">
        <v>190</v>
      </c>
      <c r="C62" s="347"/>
      <c r="D62" s="347"/>
      <c r="E62" s="347"/>
      <c r="F62" s="347" t="s">
        <v>67</v>
      </c>
      <c r="G62" s="88" t="s">
        <v>191</v>
      </c>
      <c r="H62" s="88" t="s">
        <v>192</v>
      </c>
      <c r="I62" s="88" t="s">
        <v>193</v>
      </c>
      <c r="J62" s="330">
        <v>80000</v>
      </c>
      <c r="K62" s="79">
        <v>0</v>
      </c>
      <c r="L62" s="79">
        <v>0</v>
      </c>
      <c r="M62" s="79">
        <v>0</v>
      </c>
      <c r="N62" s="89">
        <v>4</v>
      </c>
      <c r="O62" s="90">
        <v>0</v>
      </c>
      <c r="P62" s="91">
        <f>N62+O62</f>
        <v>4</v>
      </c>
      <c r="Q62" s="80" t="str">
        <f>IFERROR(P62/M62,"-")</f>
        <v>-</v>
      </c>
      <c r="R62" s="79">
        <v>1</v>
      </c>
      <c r="S62" s="79">
        <v>0</v>
      </c>
      <c r="T62" s="80">
        <f>IFERROR(R62/(P62),"-")</f>
        <v>0.25</v>
      </c>
      <c r="U62" s="336">
        <f>IFERROR(J62/SUM(N62:O63),"-")</f>
        <v>16000</v>
      </c>
      <c r="V62" s="82">
        <v>1</v>
      </c>
      <c r="W62" s="80">
        <f>IF(P62=0,"-",V62/P62)</f>
        <v>0.25</v>
      </c>
      <c r="X62" s="335">
        <v>10000</v>
      </c>
      <c r="Y62" s="336">
        <f>IFERROR(X62/P62,"-")</f>
        <v>2500</v>
      </c>
      <c r="Z62" s="336">
        <f>IFERROR(X62/V62,"-")</f>
        <v>10000</v>
      </c>
      <c r="AA62" s="330">
        <f>SUM(X62:X63)-SUM(J62:J63)</f>
        <v>-70000</v>
      </c>
      <c r="AB62" s="83">
        <f>SUM(X62:X63)/SUM(J62:J63)</f>
        <v>0.125</v>
      </c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>
        <f>IF(P62=0,"",IF(BE62=0,"",(BE62/P62)))</f>
        <v>0</v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/>
      <c r="BO62" s="118">
        <f>IF(P62=0,"",IF(BN62=0,"",(BN62/P62)))</f>
        <v>0</v>
      </c>
      <c r="BP62" s="119"/>
      <c r="BQ62" s="120" t="str">
        <f>IFERROR(BP62/BN62,"-")</f>
        <v>-</v>
      </c>
      <c r="BR62" s="121"/>
      <c r="BS62" s="122" t="str">
        <f>IFERROR(BR62/BN62,"-")</f>
        <v>-</v>
      </c>
      <c r="BT62" s="123"/>
      <c r="BU62" s="123"/>
      <c r="BV62" s="123"/>
      <c r="BW62" s="124">
        <v>3</v>
      </c>
      <c r="BX62" s="125">
        <f>IF(P62=0,"",IF(BW62=0,"",(BW62/P62)))</f>
        <v>0.75</v>
      </c>
      <c r="BY62" s="126"/>
      <c r="BZ62" s="127">
        <f>IFERROR(BY62/BW62,"-")</f>
        <v>0</v>
      </c>
      <c r="CA62" s="128"/>
      <c r="CB62" s="129">
        <f>IFERROR(CA62/BW62,"-")</f>
        <v>0</v>
      </c>
      <c r="CC62" s="130"/>
      <c r="CD62" s="130"/>
      <c r="CE62" s="130"/>
      <c r="CF62" s="131">
        <v>1</v>
      </c>
      <c r="CG62" s="132">
        <f>IF(P62=0,"",IF(CF62=0,"",(CF62/P62)))</f>
        <v>0.25</v>
      </c>
      <c r="CH62" s="133">
        <v>1</v>
      </c>
      <c r="CI62" s="134">
        <f>IFERROR(CH62/CF62,"-")</f>
        <v>1</v>
      </c>
      <c r="CJ62" s="135">
        <v>10000</v>
      </c>
      <c r="CK62" s="136">
        <f>IFERROR(CJ62/CF62,"-")</f>
        <v>10000</v>
      </c>
      <c r="CL62" s="137">
        <v>1</v>
      </c>
      <c r="CM62" s="137"/>
      <c r="CN62" s="137"/>
      <c r="CO62" s="138">
        <v>1</v>
      </c>
      <c r="CP62" s="139">
        <v>10000</v>
      </c>
      <c r="CQ62" s="139">
        <v>10000</v>
      </c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347" t="s">
        <v>194</v>
      </c>
      <c r="C63" s="347"/>
      <c r="D63" s="347"/>
      <c r="E63" s="347"/>
      <c r="F63" s="347" t="s">
        <v>72</v>
      </c>
      <c r="G63" s="88"/>
      <c r="H63" s="88"/>
      <c r="I63" s="88"/>
      <c r="J63" s="330"/>
      <c r="K63" s="79">
        <v>5</v>
      </c>
      <c r="L63" s="79">
        <v>5</v>
      </c>
      <c r="M63" s="79">
        <v>4</v>
      </c>
      <c r="N63" s="89">
        <v>1</v>
      </c>
      <c r="O63" s="90">
        <v>0</v>
      </c>
      <c r="P63" s="91">
        <f>N63+O63</f>
        <v>1</v>
      </c>
      <c r="Q63" s="80">
        <f>IFERROR(P63/M63,"-")</f>
        <v>0.25</v>
      </c>
      <c r="R63" s="79">
        <v>0</v>
      </c>
      <c r="S63" s="79">
        <v>0</v>
      </c>
      <c r="T63" s="80">
        <f>IFERROR(R63/(P63),"-")</f>
        <v>0</v>
      </c>
      <c r="U63" s="336"/>
      <c r="V63" s="82">
        <v>0</v>
      </c>
      <c r="W63" s="80">
        <f>IF(P63=0,"-",V63/P63)</f>
        <v>0</v>
      </c>
      <c r="X63" s="335">
        <v>0</v>
      </c>
      <c r="Y63" s="336">
        <f>IFERROR(X63/P63,"-")</f>
        <v>0</v>
      </c>
      <c r="Z63" s="336" t="str">
        <f>IFERROR(X63/V63,"-")</f>
        <v>-</v>
      </c>
      <c r="AA63" s="33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>
        <v>1</v>
      </c>
      <c r="AN63" s="99">
        <f>IF(P63=0,"",IF(AM63=0,"",(AM63/P63)))</f>
        <v>1</v>
      </c>
      <c r="AO63" s="98"/>
      <c r="AP63" s="100">
        <f>IFERROR(AO63/AM63,"-")</f>
        <v>0</v>
      </c>
      <c r="AQ63" s="101"/>
      <c r="AR63" s="102">
        <f>IFERROR(AQ63/AM63,"-")</f>
        <v>0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>
        <f>IF(P63=0,"",IF(BE63=0,"",(BE63/P63)))</f>
        <v>0</v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/>
      <c r="BO63" s="118">
        <f>IF(P63=0,"",IF(BN63=0,"",(BN63/P63)))</f>
        <v>0</v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/>
      <c r="BX63" s="125">
        <f>IF(P63=0,"",IF(BW63=0,"",(BW63/P63)))</f>
        <v>0</v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>
        <f>AB64</f>
        <v>0.4375</v>
      </c>
      <c r="B64" s="347" t="s">
        <v>195</v>
      </c>
      <c r="C64" s="347"/>
      <c r="D64" s="347" t="s">
        <v>196</v>
      </c>
      <c r="E64" s="347" t="s">
        <v>197</v>
      </c>
      <c r="F64" s="347" t="s">
        <v>67</v>
      </c>
      <c r="G64" s="88" t="s">
        <v>124</v>
      </c>
      <c r="H64" s="88" t="s">
        <v>198</v>
      </c>
      <c r="I64" s="349" t="s">
        <v>199</v>
      </c>
      <c r="J64" s="330">
        <v>80000</v>
      </c>
      <c r="K64" s="79">
        <v>0</v>
      </c>
      <c r="L64" s="79">
        <v>0</v>
      </c>
      <c r="M64" s="79">
        <v>0</v>
      </c>
      <c r="N64" s="89">
        <v>2</v>
      </c>
      <c r="O64" s="90">
        <v>0</v>
      </c>
      <c r="P64" s="91">
        <f>N64+O64</f>
        <v>2</v>
      </c>
      <c r="Q64" s="80" t="str">
        <f>IFERROR(P64/M64,"-")</f>
        <v>-</v>
      </c>
      <c r="R64" s="79">
        <v>0</v>
      </c>
      <c r="S64" s="79">
        <v>1</v>
      </c>
      <c r="T64" s="80">
        <f>IFERROR(R64/(P64),"-")</f>
        <v>0</v>
      </c>
      <c r="U64" s="336">
        <f>IFERROR(J64/SUM(N64:O68),"-")</f>
        <v>8000</v>
      </c>
      <c r="V64" s="82">
        <v>1</v>
      </c>
      <c r="W64" s="80">
        <f>IF(P64=0,"-",V64/P64)</f>
        <v>0.5</v>
      </c>
      <c r="X64" s="335">
        <v>32000</v>
      </c>
      <c r="Y64" s="336">
        <f>IFERROR(X64/P64,"-")</f>
        <v>16000</v>
      </c>
      <c r="Z64" s="336">
        <f>IFERROR(X64/V64,"-")</f>
        <v>32000</v>
      </c>
      <c r="AA64" s="330">
        <f>SUM(X64:X68)-SUM(J64:J68)</f>
        <v>-45000</v>
      </c>
      <c r="AB64" s="83">
        <f>SUM(X64:X68)/SUM(J64:J68)</f>
        <v>0.4375</v>
      </c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>
        <f>IF(P64=0,"",IF(BE64=0,"",(BE64/P64)))</f>
        <v>0</v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>
        <v>1</v>
      </c>
      <c r="BO64" s="118">
        <f>IF(P64=0,"",IF(BN64=0,"",(BN64/P64)))</f>
        <v>0.5</v>
      </c>
      <c r="BP64" s="119">
        <v>1</v>
      </c>
      <c r="BQ64" s="120">
        <f>IFERROR(BP64/BN64,"-")</f>
        <v>1</v>
      </c>
      <c r="BR64" s="121">
        <v>32000</v>
      </c>
      <c r="BS64" s="122">
        <f>IFERROR(BR64/BN64,"-")</f>
        <v>32000</v>
      </c>
      <c r="BT64" s="123"/>
      <c r="BU64" s="123"/>
      <c r="BV64" s="123">
        <v>1</v>
      </c>
      <c r="BW64" s="124">
        <v>1</v>
      </c>
      <c r="BX64" s="125">
        <f>IF(P64=0,"",IF(BW64=0,"",(BW64/P64)))</f>
        <v>0.5</v>
      </c>
      <c r="BY64" s="126"/>
      <c r="BZ64" s="127">
        <f>IFERROR(BY64/BW64,"-")</f>
        <v>0</v>
      </c>
      <c r="CA64" s="128"/>
      <c r="CB64" s="129">
        <f>IFERROR(CA64/BW64,"-")</f>
        <v>0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1</v>
      </c>
      <c r="CP64" s="139">
        <v>32000</v>
      </c>
      <c r="CQ64" s="139">
        <v>32000</v>
      </c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347" t="s">
        <v>200</v>
      </c>
      <c r="C65" s="347"/>
      <c r="D65" s="347" t="s">
        <v>201</v>
      </c>
      <c r="E65" s="347" t="s">
        <v>202</v>
      </c>
      <c r="F65" s="347" t="s">
        <v>67</v>
      </c>
      <c r="G65" s="88" t="s">
        <v>124</v>
      </c>
      <c r="H65" s="88" t="s">
        <v>198</v>
      </c>
      <c r="I65" s="349" t="s">
        <v>169</v>
      </c>
      <c r="J65" s="330"/>
      <c r="K65" s="79">
        <v>0</v>
      </c>
      <c r="L65" s="79">
        <v>0</v>
      </c>
      <c r="M65" s="79">
        <v>0</v>
      </c>
      <c r="N65" s="89">
        <v>2</v>
      </c>
      <c r="O65" s="90">
        <v>0</v>
      </c>
      <c r="P65" s="91">
        <f>N65+O65</f>
        <v>2</v>
      </c>
      <c r="Q65" s="80" t="str">
        <f>IFERROR(P65/M65,"-")</f>
        <v>-</v>
      </c>
      <c r="R65" s="79">
        <v>0</v>
      </c>
      <c r="S65" s="79">
        <v>1</v>
      </c>
      <c r="T65" s="80">
        <f>IFERROR(R65/(P65),"-")</f>
        <v>0</v>
      </c>
      <c r="U65" s="336"/>
      <c r="V65" s="82">
        <v>1</v>
      </c>
      <c r="W65" s="80">
        <f>IF(P65=0,"-",V65/P65)</f>
        <v>0.5</v>
      </c>
      <c r="X65" s="335">
        <v>3000</v>
      </c>
      <c r="Y65" s="336">
        <f>IFERROR(X65/P65,"-")</f>
        <v>1500</v>
      </c>
      <c r="Z65" s="336">
        <f>IFERROR(X65/V65,"-")</f>
        <v>3000</v>
      </c>
      <c r="AA65" s="330"/>
      <c r="AB65" s="83"/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>
        <f>IF(P65=0,"",IF(BE65=0,"",(BE65/P65)))</f>
        <v>0</v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/>
      <c r="BO65" s="118">
        <f>IF(P65=0,"",IF(BN65=0,"",(BN65/P65)))</f>
        <v>0</v>
      </c>
      <c r="BP65" s="119"/>
      <c r="BQ65" s="120" t="str">
        <f>IFERROR(BP65/BN65,"-")</f>
        <v>-</v>
      </c>
      <c r="BR65" s="121"/>
      <c r="BS65" s="122" t="str">
        <f>IFERROR(BR65/BN65,"-")</f>
        <v>-</v>
      </c>
      <c r="BT65" s="123"/>
      <c r="BU65" s="123"/>
      <c r="BV65" s="123"/>
      <c r="BW65" s="124">
        <v>1</v>
      </c>
      <c r="BX65" s="125">
        <f>IF(P65=0,"",IF(BW65=0,"",(BW65/P65)))</f>
        <v>0.5</v>
      </c>
      <c r="BY65" s="126">
        <v>1</v>
      </c>
      <c r="BZ65" s="127">
        <f>IFERROR(BY65/BW65,"-")</f>
        <v>1</v>
      </c>
      <c r="CA65" s="128">
        <v>3000</v>
      </c>
      <c r="CB65" s="129">
        <f>IFERROR(CA65/BW65,"-")</f>
        <v>3000</v>
      </c>
      <c r="CC65" s="130">
        <v>1</v>
      </c>
      <c r="CD65" s="130"/>
      <c r="CE65" s="130"/>
      <c r="CF65" s="131">
        <v>1</v>
      </c>
      <c r="CG65" s="132">
        <f>IF(P65=0,"",IF(CF65=0,"",(CF65/P65)))</f>
        <v>0.5</v>
      </c>
      <c r="CH65" s="133"/>
      <c r="CI65" s="134">
        <f>IFERROR(CH65/CF65,"-")</f>
        <v>0</v>
      </c>
      <c r="CJ65" s="135"/>
      <c r="CK65" s="136">
        <f>IFERROR(CJ65/CF65,"-")</f>
        <v>0</v>
      </c>
      <c r="CL65" s="137"/>
      <c r="CM65" s="137"/>
      <c r="CN65" s="137"/>
      <c r="CO65" s="138">
        <v>1</v>
      </c>
      <c r="CP65" s="139">
        <v>3000</v>
      </c>
      <c r="CQ65" s="139">
        <v>3000</v>
      </c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347" t="s">
        <v>203</v>
      </c>
      <c r="C66" s="347"/>
      <c r="D66" s="347" t="s">
        <v>204</v>
      </c>
      <c r="E66" s="347" t="s">
        <v>205</v>
      </c>
      <c r="F66" s="347" t="s">
        <v>67</v>
      </c>
      <c r="G66" s="88" t="s">
        <v>124</v>
      </c>
      <c r="H66" s="88" t="s">
        <v>198</v>
      </c>
      <c r="I66" s="349" t="s">
        <v>177</v>
      </c>
      <c r="J66" s="330"/>
      <c r="K66" s="79">
        <v>0</v>
      </c>
      <c r="L66" s="79">
        <v>0</v>
      </c>
      <c r="M66" s="79">
        <v>0</v>
      </c>
      <c r="N66" s="89">
        <v>3</v>
      </c>
      <c r="O66" s="90">
        <v>0</v>
      </c>
      <c r="P66" s="91">
        <f>N66+O66</f>
        <v>3</v>
      </c>
      <c r="Q66" s="80" t="str">
        <f>IFERROR(P66/M66,"-")</f>
        <v>-</v>
      </c>
      <c r="R66" s="79">
        <v>0</v>
      </c>
      <c r="S66" s="79">
        <v>0</v>
      </c>
      <c r="T66" s="80">
        <f>IFERROR(R66/(P66),"-")</f>
        <v>0</v>
      </c>
      <c r="U66" s="336"/>
      <c r="V66" s="82">
        <v>0</v>
      </c>
      <c r="W66" s="80">
        <f>IF(P66=0,"-",V66/P66)</f>
        <v>0</v>
      </c>
      <c r="X66" s="335">
        <v>0</v>
      </c>
      <c r="Y66" s="336">
        <f>IFERROR(X66/P66,"-")</f>
        <v>0</v>
      </c>
      <c r="Z66" s="336" t="str">
        <f>IFERROR(X66/V66,"-")</f>
        <v>-</v>
      </c>
      <c r="AA66" s="330"/>
      <c r="AB66" s="83"/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>
        <v>1</v>
      </c>
      <c r="AN66" s="99">
        <f>IF(P66=0,"",IF(AM66=0,"",(AM66/P66)))</f>
        <v>0.33333333333333</v>
      </c>
      <c r="AO66" s="98"/>
      <c r="AP66" s="100">
        <f>IFERROR(AO66/AM66,"-")</f>
        <v>0</v>
      </c>
      <c r="AQ66" s="101"/>
      <c r="AR66" s="102">
        <f>IFERROR(AQ66/AM66,"-")</f>
        <v>0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>
        <f>IF(P66=0,"",IF(BE66=0,"",(BE66/P66)))</f>
        <v>0</v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/>
      <c r="BO66" s="118">
        <f>IF(P66=0,"",IF(BN66=0,"",(BN66/P66)))</f>
        <v>0</v>
      </c>
      <c r="BP66" s="119"/>
      <c r="BQ66" s="120" t="str">
        <f>IFERROR(BP66/BN66,"-")</f>
        <v>-</v>
      </c>
      <c r="BR66" s="121"/>
      <c r="BS66" s="122" t="str">
        <f>IFERROR(BR66/BN66,"-")</f>
        <v>-</v>
      </c>
      <c r="BT66" s="123"/>
      <c r="BU66" s="123"/>
      <c r="BV66" s="123"/>
      <c r="BW66" s="124">
        <v>2</v>
      </c>
      <c r="BX66" s="125">
        <f>IF(P66=0,"",IF(BW66=0,"",(BW66/P66)))</f>
        <v>0.66666666666667</v>
      </c>
      <c r="BY66" s="126"/>
      <c r="BZ66" s="127">
        <f>IFERROR(BY66/BW66,"-")</f>
        <v>0</v>
      </c>
      <c r="CA66" s="128"/>
      <c r="CB66" s="129">
        <f>IFERROR(CA66/BW66,"-")</f>
        <v>0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347" t="s">
        <v>206</v>
      </c>
      <c r="C67" s="347"/>
      <c r="D67" s="347" t="s">
        <v>207</v>
      </c>
      <c r="E67" s="347" t="s">
        <v>208</v>
      </c>
      <c r="F67" s="347" t="s">
        <v>67</v>
      </c>
      <c r="G67" s="88" t="s">
        <v>124</v>
      </c>
      <c r="H67" s="88" t="s">
        <v>198</v>
      </c>
      <c r="I67" s="349" t="s">
        <v>209</v>
      </c>
      <c r="J67" s="330"/>
      <c r="K67" s="79">
        <v>0</v>
      </c>
      <c r="L67" s="79">
        <v>0</v>
      </c>
      <c r="M67" s="79">
        <v>0</v>
      </c>
      <c r="N67" s="89">
        <v>3</v>
      </c>
      <c r="O67" s="90">
        <v>0</v>
      </c>
      <c r="P67" s="91">
        <f>N67+O67</f>
        <v>3</v>
      </c>
      <c r="Q67" s="80" t="str">
        <f>IFERROR(P67/M67,"-")</f>
        <v>-</v>
      </c>
      <c r="R67" s="79">
        <v>0</v>
      </c>
      <c r="S67" s="79">
        <v>0</v>
      </c>
      <c r="T67" s="80">
        <f>IFERROR(R67/(P67),"-")</f>
        <v>0</v>
      </c>
      <c r="U67" s="336"/>
      <c r="V67" s="82">
        <v>0</v>
      </c>
      <c r="W67" s="80">
        <f>IF(P67=0,"-",V67/P67)</f>
        <v>0</v>
      </c>
      <c r="X67" s="335">
        <v>0</v>
      </c>
      <c r="Y67" s="336">
        <f>IFERROR(X67/P67,"-")</f>
        <v>0</v>
      </c>
      <c r="Z67" s="336" t="str">
        <f>IFERROR(X67/V67,"-")</f>
        <v>-</v>
      </c>
      <c r="AA67" s="330"/>
      <c r="AB67" s="83"/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>
        <v>1</v>
      </c>
      <c r="BF67" s="111">
        <f>IF(P67=0,"",IF(BE67=0,"",(BE67/P67)))</f>
        <v>0.33333333333333</v>
      </c>
      <c r="BG67" s="110"/>
      <c r="BH67" s="112">
        <f>IFERROR(BG67/BE67,"-")</f>
        <v>0</v>
      </c>
      <c r="BI67" s="113"/>
      <c r="BJ67" s="114">
        <f>IFERROR(BI67/BE67,"-")</f>
        <v>0</v>
      </c>
      <c r="BK67" s="115"/>
      <c r="BL67" s="115"/>
      <c r="BM67" s="115"/>
      <c r="BN67" s="117">
        <v>1</v>
      </c>
      <c r="BO67" s="118">
        <f>IF(P67=0,"",IF(BN67=0,"",(BN67/P67)))</f>
        <v>0.33333333333333</v>
      </c>
      <c r="BP67" s="119"/>
      <c r="BQ67" s="120">
        <f>IFERROR(BP67/BN67,"-")</f>
        <v>0</v>
      </c>
      <c r="BR67" s="121"/>
      <c r="BS67" s="122">
        <f>IFERROR(BR67/BN67,"-")</f>
        <v>0</v>
      </c>
      <c r="BT67" s="123"/>
      <c r="BU67" s="123"/>
      <c r="BV67" s="123"/>
      <c r="BW67" s="124">
        <v>1</v>
      </c>
      <c r="BX67" s="125">
        <f>IF(P67=0,"",IF(BW67=0,"",(BW67/P67)))</f>
        <v>0.33333333333333</v>
      </c>
      <c r="BY67" s="126"/>
      <c r="BZ67" s="127">
        <f>IFERROR(BY67/BW67,"-")</f>
        <v>0</v>
      </c>
      <c r="CA67" s="128"/>
      <c r="CB67" s="129">
        <f>IFERROR(CA67/BW67,"-")</f>
        <v>0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347" t="s">
        <v>210</v>
      </c>
      <c r="C68" s="347"/>
      <c r="D68" s="347" t="s">
        <v>97</v>
      </c>
      <c r="E68" s="347" t="s">
        <v>97</v>
      </c>
      <c r="F68" s="347" t="s">
        <v>72</v>
      </c>
      <c r="G68" s="88" t="s">
        <v>211</v>
      </c>
      <c r="H68" s="88"/>
      <c r="I68" s="88"/>
      <c r="J68" s="330"/>
      <c r="K68" s="79">
        <v>10</v>
      </c>
      <c r="L68" s="79">
        <v>6</v>
      </c>
      <c r="M68" s="79">
        <v>0</v>
      </c>
      <c r="N68" s="89">
        <v>0</v>
      </c>
      <c r="O68" s="90">
        <v>0</v>
      </c>
      <c r="P68" s="91">
        <f>N68+O68</f>
        <v>0</v>
      </c>
      <c r="Q68" s="80" t="str">
        <f>IFERROR(P68/M68,"-")</f>
        <v>-</v>
      </c>
      <c r="R68" s="79">
        <v>0</v>
      </c>
      <c r="S68" s="79">
        <v>0</v>
      </c>
      <c r="T68" s="80" t="str">
        <f>IFERROR(R68/(P68),"-")</f>
        <v>-</v>
      </c>
      <c r="U68" s="336"/>
      <c r="V68" s="82">
        <v>0</v>
      </c>
      <c r="W68" s="80" t="str">
        <f>IF(P68=0,"-",V68/P68)</f>
        <v>-</v>
      </c>
      <c r="X68" s="335">
        <v>0</v>
      </c>
      <c r="Y68" s="336" t="str">
        <f>IFERROR(X68/P68,"-")</f>
        <v>-</v>
      </c>
      <c r="Z68" s="336" t="str">
        <f>IFERROR(X68/V68,"-")</f>
        <v>-</v>
      </c>
      <c r="AA68" s="330"/>
      <c r="AB68" s="83"/>
      <c r="AC68" s="77"/>
      <c r="AD68" s="92"/>
      <c r="AE68" s="93" t="str">
        <f>IF(P68=0,"",IF(AD68=0,"",(AD68/P68)))</f>
        <v/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 t="str">
        <f>IF(P68=0,"",IF(AM68=0,"",(AM68/P68)))</f>
        <v/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 t="str">
        <f>IF(P68=0,"",IF(AV68=0,"",(AV68/P68)))</f>
        <v/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 t="str">
        <f>IF(P68=0,"",IF(BE68=0,"",(BE68/P68)))</f>
        <v/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/>
      <c r="BO68" s="118" t="str">
        <f>IF(P68=0,"",IF(BN68=0,"",(BN68/P68)))</f>
        <v/>
      </c>
      <c r="BP68" s="119"/>
      <c r="BQ68" s="120" t="str">
        <f>IFERROR(BP68/BN68,"-")</f>
        <v>-</v>
      </c>
      <c r="BR68" s="121"/>
      <c r="BS68" s="122" t="str">
        <f>IFERROR(BR68/BN68,"-")</f>
        <v>-</v>
      </c>
      <c r="BT68" s="123"/>
      <c r="BU68" s="123"/>
      <c r="BV68" s="123"/>
      <c r="BW68" s="124"/>
      <c r="BX68" s="125" t="str">
        <f>IF(P68=0,"",IF(BW68=0,"",(BW68/P68)))</f>
        <v/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/>
      <c r="CG68" s="132" t="str">
        <f>IF(P68=0,"",IF(CF68=0,"",(CF68/P68)))</f>
        <v/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30"/>
      <c r="B69" s="85"/>
      <c r="C69" s="86"/>
      <c r="D69" s="86"/>
      <c r="E69" s="86"/>
      <c r="F69" s="87"/>
      <c r="G69" s="88"/>
      <c r="H69" s="88"/>
      <c r="I69" s="88"/>
      <c r="J69" s="331"/>
      <c r="K69" s="34"/>
      <c r="L69" s="34"/>
      <c r="M69" s="31"/>
      <c r="N69" s="23"/>
      <c r="O69" s="23"/>
      <c r="P69" s="23"/>
      <c r="Q69" s="32"/>
      <c r="R69" s="32"/>
      <c r="S69" s="23"/>
      <c r="T69" s="32"/>
      <c r="U69" s="337"/>
      <c r="V69" s="25"/>
      <c r="W69" s="25"/>
      <c r="X69" s="337"/>
      <c r="Y69" s="337"/>
      <c r="Z69" s="337"/>
      <c r="AA69" s="337"/>
      <c r="AB69" s="33"/>
      <c r="AC69" s="57"/>
      <c r="AD69" s="61"/>
      <c r="AE69" s="62"/>
      <c r="AF69" s="61"/>
      <c r="AG69" s="65"/>
      <c r="AH69" s="66"/>
      <c r="AI69" s="67"/>
      <c r="AJ69" s="68"/>
      <c r="AK69" s="68"/>
      <c r="AL69" s="68"/>
      <c r="AM69" s="61"/>
      <c r="AN69" s="62"/>
      <c r="AO69" s="61"/>
      <c r="AP69" s="65"/>
      <c r="AQ69" s="66"/>
      <c r="AR69" s="67"/>
      <c r="AS69" s="68"/>
      <c r="AT69" s="68"/>
      <c r="AU69" s="68"/>
      <c r="AV69" s="61"/>
      <c r="AW69" s="62"/>
      <c r="AX69" s="61"/>
      <c r="AY69" s="65"/>
      <c r="AZ69" s="66"/>
      <c r="BA69" s="67"/>
      <c r="BB69" s="68"/>
      <c r="BC69" s="68"/>
      <c r="BD69" s="68"/>
      <c r="BE69" s="61"/>
      <c r="BF69" s="62"/>
      <c r="BG69" s="61"/>
      <c r="BH69" s="65"/>
      <c r="BI69" s="66"/>
      <c r="BJ69" s="67"/>
      <c r="BK69" s="68"/>
      <c r="BL69" s="68"/>
      <c r="BM69" s="68"/>
      <c r="BN69" s="63"/>
      <c r="BO69" s="64"/>
      <c r="BP69" s="61"/>
      <c r="BQ69" s="65"/>
      <c r="BR69" s="66"/>
      <c r="BS69" s="67"/>
      <c r="BT69" s="68"/>
      <c r="BU69" s="68"/>
      <c r="BV69" s="68"/>
      <c r="BW69" s="63"/>
      <c r="BX69" s="64"/>
      <c r="BY69" s="61"/>
      <c r="BZ69" s="65"/>
      <c r="CA69" s="66"/>
      <c r="CB69" s="67"/>
      <c r="CC69" s="68"/>
      <c r="CD69" s="68"/>
      <c r="CE69" s="68"/>
      <c r="CF69" s="63"/>
      <c r="CG69" s="64"/>
      <c r="CH69" s="61"/>
      <c r="CI69" s="65"/>
      <c r="CJ69" s="66"/>
      <c r="CK69" s="67"/>
      <c r="CL69" s="68"/>
      <c r="CM69" s="68"/>
      <c r="CN69" s="68"/>
      <c r="CO69" s="69"/>
      <c r="CP69" s="66"/>
      <c r="CQ69" s="66"/>
      <c r="CR69" s="66"/>
      <c r="CS69" s="70"/>
    </row>
    <row r="70" spans="1:98">
      <c r="A70" s="30"/>
      <c r="B70" s="37"/>
      <c r="C70" s="21"/>
      <c r="D70" s="21"/>
      <c r="E70" s="21"/>
      <c r="F70" s="22"/>
      <c r="G70" s="36"/>
      <c r="H70" s="36"/>
      <c r="I70" s="73"/>
      <c r="J70" s="332"/>
      <c r="K70" s="34"/>
      <c r="L70" s="34"/>
      <c r="M70" s="31"/>
      <c r="N70" s="23"/>
      <c r="O70" s="23"/>
      <c r="P70" s="23"/>
      <c r="Q70" s="32"/>
      <c r="R70" s="32"/>
      <c r="S70" s="23"/>
      <c r="T70" s="32"/>
      <c r="U70" s="337"/>
      <c r="V70" s="25"/>
      <c r="W70" s="25"/>
      <c r="X70" s="337"/>
      <c r="Y70" s="337"/>
      <c r="Z70" s="337"/>
      <c r="AA70" s="337"/>
      <c r="AB70" s="33"/>
      <c r="AC70" s="59"/>
      <c r="AD70" s="61"/>
      <c r="AE70" s="62"/>
      <c r="AF70" s="61"/>
      <c r="AG70" s="65"/>
      <c r="AH70" s="66"/>
      <c r="AI70" s="67"/>
      <c r="AJ70" s="68"/>
      <c r="AK70" s="68"/>
      <c r="AL70" s="68"/>
      <c r="AM70" s="61"/>
      <c r="AN70" s="62"/>
      <c r="AO70" s="61"/>
      <c r="AP70" s="65"/>
      <c r="AQ70" s="66"/>
      <c r="AR70" s="67"/>
      <c r="AS70" s="68"/>
      <c r="AT70" s="68"/>
      <c r="AU70" s="68"/>
      <c r="AV70" s="61"/>
      <c r="AW70" s="62"/>
      <c r="AX70" s="61"/>
      <c r="AY70" s="65"/>
      <c r="AZ70" s="66"/>
      <c r="BA70" s="67"/>
      <c r="BB70" s="68"/>
      <c r="BC70" s="68"/>
      <c r="BD70" s="68"/>
      <c r="BE70" s="61"/>
      <c r="BF70" s="62"/>
      <c r="BG70" s="61"/>
      <c r="BH70" s="65"/>
      <c r="BI70" s="66"/>
      <c r="BJ70" s="67"/>
      <c r="BK70" s="68"/>
      <c r="BL70" s="68"/>
      <c r="BM70" s="68"/>
      <c r="BN70" s="63"/>
      <c r="BO70" s="64"/>
      <c r="BP70" s="61"/>
      <c r="BQ70" s="65"/>
      <c r="BR70" s="66"/>
      <c r="BS70" s="67"/>
      <c r="BT70" s="68"/>
      <c r="BU70" s="68"/>
      <c r="BV70" s="68"/>
      <c r="BW70" s="63"/>
      <c r="BX70" s="64"/>
      <c r="BY70" s="61"/>
      <c r="BZ70" s="65"/>
      <c r="CA70" s="66"/>
      <c r="CB70" s="67"/>
      <c r="CC70" s="68"/>
      <c r="CD70" s="68"/>
      <c r="CE70" s="68"/>
      <c r="CF70" s="63"/>
      <c r="CG70" s="64"/>
      <c r="CH70" s="61"/>
      <c r="CI70" s="65"/>
      <c r="CJ70" s="66"/>
      <c r="CK70" s="67"/>
      <c r="CL70" s="68"/>
      <c r="CM70" s="68"/>
      <c r="CN70" s="68"/>
      <c r="CO70" s="69"/>
      <c r="CP70" s="66"/>
      <c r="CQ70" s="66"/>
      <c r="CR70" s="66"/>
      <c r="CS70" s="70"/>
    </row>
    <row r="71" spans="1:98">
      <c r="A71" s="19">
        <f>AB71</f>
        <v>0.69554089709763</v>
      </c>
      <c r="B71" s="39"/>
      <c r="C71" s="39"/>
      <c r="D71" s="39"/>
      <c r="E71" s="39"/>
      <c r="F71" s="39"/>
      <c r="G71" s="40" t="s">
        <v>212</v>
      </c>
      <c r="H71" s="40"/>
      <c r="I71" s="40"/>
      <c r="J71" s="333">
        <f>SUM(J6:J70)</f>
        <v>3790000</v>
      </c>
      <c r="K71" s="41">
        <f>SUM(K6:K70)</f>
        <v>587</v>
      </c>
      <c r="L71" s="41">
        <f>SUM(L6:L70)</f>
        <v>359</v>
      </c>
      <c r="M71" s="41">
        <f>SUM(M6:M70)</f>
        <v>332</v>
      </c>
      <c r="N71" s="41">
        <f>SUM(N6:N70)</f>
        <v>444</v>
      </c>
      <c r="O71" s="41">
        <f>SUM(O6:O70)</f>
        <v>0</v>
      </c>
      <c r="P71" s="41">
        <f>SUM(P6:P70)</f>
        <v>444</v>
      </c>
      <c r="Q71" s="42">
        <f>IFERROR(P71/M71,"-")</f>
        <v>1.3373493975904</v>
      </c>
      <c r="R71" s="76">
        <f>SUM(R6:R70)</f>
        <v>22</v>
      </c>
      <c r="S71" s="76">
        <f>SUM(S6:S70)</f>
        <v>75</v>
      </c>
      <c r="T71" s="42">
        <f>IFERROR(R71/P71,"-")</f>
        <v>0.04954954954955</v>
      </c>
      <c r="U71" s="338">
        <f>IFERROR(J71/P71,"-")</f>
        <v>8536.036036036</v>
      </c>
      <c r="V71" s="44">
        <f>SUM(V6:V70)</f>
        <v>47</v>
      </c>
      <c r="W71" s="42">
        <f>IFERROR(V71/P71,"-")</f>
        <v>0.10585585585586</v>
      </c>
      <c r="X71" s="333">
        <f>SUM(X6:X70)</f>
        <v>2636100</v>
      </c>
      <c r="Y71" s="333">
        <f>IFERROR(X71/P71,"-")</f>
        <v>5937.1621621622</v>
      </c>
      <c r="Z71" s="333">
        <f>IFERROR(X71/V71,"-")</f>
        <v>56087.234042553</v>
      </c>
      <c r="AA71" s="333">
        <f>X71-J71</f>
        <v>-1153900</v>
      </c>
      <c r="AB71" s="45">
        <f>X71/J71</f>
        <v>0.69554089709763</v>
      </c>
      <c r="AC71" s="58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  <c r="BM71" s="60"/>
      <c r="BN71" s="60"/>
      <c r="BO71" s="60"/>
      <c r="BP71" s="60"/>
      <c r="BQ71" s="60"/>
      <c r="BR71" s="60"/>
      <c r="BS71" s="60"/>
      <c r="BT71" s="60"/>
      <c r="BU71" s="60"/>
      <c r="BV71" s="60"/>
      <c r="BW71" s="60"/>
      <c r="BX71" s="60"/>
      <c r="BY71" s="60"/>
      <c r="BZ71" s="60"/>
      <c r="CA71" s="60"/>
      <c r="CB71" s="60"/>
      <c r="CC71" s="60"/>
      <c r="CD71" s="60"/>
      <c r="CE71" s="60"/>
      <c r="CF71" s="60"/>
      <c r="CG71" s="60"/>
      <c r="CH71" s="60"/>
      <c r="CI71" s="60"/>
      <c r="CJ71" s="60"/>
      <c r="CK71" s="60"/>
      <c r="CL71" s="60"/>
      <c r="CM71" s="60"/>
      <c r="CN71" s="60"/>
      <c r="CO71" s="60"/>
      <c r="CP71" s="60"/>
      <c r="CQ71" s="60"/>
      <c r="CR71" s="60"/>
      <c r="CS7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1"/>
    <mergeCell ref="J6:J11"/>
    <mergeCell ref="U6:U11"/>
    <mergeCell ref="AA6:AA11"/>
    <mergeCell ref="AB6:AB11"/>
    <mergeCell ref="A12:A15"/>
    <mergeCell ref="J12:J15"/>
    <mergeCell ref="U12:U15"/>
    <mergeCell ref="AA12:AA15"/>
    <mergeCell ref="AB12:AB15"/>
    <mergeCell ref="A16:A31"/>
    <mergeCell ref="J16:J31"/>
    <mergeCell ref="U16:U31"/>
    <mergeCell ref="AA16:AA31"/>
    <mergeCell ref="AB16:AB31"/>
    <mergeCell ref="A32:A37"/>
    <mergeCell ref="J32:J37"/>
    <mergeCell ref="U32:U37"/>
    <mergeCell ref="AA32:AA37"/>
    <mergeCell ref="AB32:AB37"/>
    <mergeCell ref="A38:A41"/>
    <mergeCell ref="J38:J41"/>
    <mergeCell ref="U38:U41"/>
    <mergeCell ref="AA38:AA41"/>
    <mergeCell ref="AB38:AB41"/>
    <mergeCell ref="A42:A45"/>
    <mergeCell ref="J42:J45"/>
    <mergeCell ref="U42:U45"/>
    <mergeCell ref="AA42:AA45"/>
    <mergeCell ref="AB42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8"/>
    <mergeCell ref="J64:J68"/>
    <mergeCell ref="U64:U68"/>
    <mergeCell ref="AA64:AA68"/>
    <mergeCell ref="AB64:AB68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213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</v>
      </c>
      <c r="B6" s="347" t="s">
        <v>214</v>
      </c>
      <c r="C6" s="347" t="s">
        <v>215</v>
      </c>
      <c r="D6" s="347" t="s">
        <v>216</v>
      </c>
      <c r="E6" s="347"/>
      <c r="F6" s="347" t="s">
        <v>67</v>
      </c>
      <c r="G6" s="88" t="s">
        <v>217</v>
      </c>
      <c r="H6" s="88" t="s">
        <v>218</v>
      </c>
      <c r="I6" s="88" t="s">
        <v>219</v>
      </c>
      <c r="J6" s="330">
        <v>45000</v>
      </c>
      <c r="K6" s="79">
        <v>0</v>
      </c>
      <c r="L6" s="79">
        <v>0</v>
      </c>
      <c r="M6" s="79">
        <v>0</v>
      </c>
      <c r="N6" s="89">
        <v>13</v>
      </c>
      <c r="O6" s="90">
        <v>0</v>
      </c>
      <c r="P6" s="91">
        <f>N6+O6</f>
        <v>13</v>
      </c>
      <c r="Q6" s="80" t="str">
        <f>IFERROR(P6/M6,"-")</f>
        <v>-</v>
      </c>
      <c r="R6" s="79">
        <v>2</v>
      </c>
      <c r="S6" s="79">
        <v>1</v>
      </c>
      <c r="T6" s="80">
        <f>IFERROR(R6/(P6),"-")</f>
        <v>0.15384615384615</v>
      </c>
      <c r="U6" s="336">
        <f>IFERROR(J6/SUM(N6:O7),"-")</f>
        <v>2500</v>
      </c>
      <c r="V6" s="82">
        <v>4</v>
      </c>
      <c r="W6" s="80">
        <f>IF(P6=0,"-",V6/P6)</f>
        <v>0.30769230769231</v>
      </c>
      <c r="X6" s="335">
        <v>45000</v>
      </c>
      <c r="Y6" s="336">
        <f>IFERROR(X6/P6,"-")</f>
        <v>3461.5384615385</v>
      </c>
      <c r="Z6" s="336">
        <f>IFERROR(X6/V6,"-")</f>
        <v>11250</v>
      </c>
      <c r="AA6" s="330">
        <f>SUM(X6:X7)-SUM(J6:J7)</f>
        <v>0</v>
      </c>
      <c r="AB6" s="83">
        <f>SUM(X6:X7)/SUM(J6:J7)</f>
        <v>1</v>
      </c>
      <c r="AC6" s="77"/>
      <c r="AD6" s="92">
        <v>1</v>
      </c>
      <c r="AE6" s="93">
        <f>IF(P6=0,"",IF(AD6=0,"",(AD6/P6)))</f>
        <v>0.076923076923077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3</v>
      </c>
      <c r="AN6" s="99">
        <f>IF(P6=0,"",IF(AM6=0,"",(AM6/P6)))</f>
        <v>0.23076923076923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0.076923076923077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3</v>
      </c>
      <c r="BF6" s="111">
        <f>IF(P6=0,"",IF(BE6=0,"",(BE6/P6)))</f>
        <v>0.23076923076923</v>
      </c>
      <c r="BG6" s="110">
        <v>1</v>
      </c>
      <c r="BH6" s="112">
        <f>IFERROR(BG6/BE6,"-")</f>
        <v>0.33333333333333</v>
      </c>
      <c r="BI6" s="113">
        <v>27000</v>
      </c>
      <c r="BJ6" s="114">
        <f>IFERROR(BI6/BE6,"-")</f>
        <v>9000</v>
      </c>
      <c r="BK6" s="115"/>
      <c r="BL6" s="115"/>
      <c r="BM6" s="115">
        <v>1</v>
      </c>
      <c r="BN6" s="117">
        <v>3</v>
      </c>
      <c r="BO6" s="118">
        <f>IF(P6=0,"",IF(BN6=0,"",(BN6/P6)))</f>
        <v>0.23076923076923</v>
      </c>
      <c r="BP6" s="119">
        <v>1</v>
      </c>
      <c r="BQ6" s="120">
        <f>IFERROR(BP6/BN6,"-")</f>
        <v>0.33333333333333</v>
      </c>
      <c r="BR6" s="121">
        <v>3000</v>
      </c>
      <c r="BS6" s="122">
        <f>IFERROR(BR6/BN6,"-")</f>
        <v>1000</v>
      </c>
      <c r="BT6" s="123">
        <v>1</v>
      </c>
      <c r="BU6" s="123"/>
      <c r="BV6" s="123"/>
      <c r="BW6" s="124">
        <v>2</v>
      </c>
      <c r="BX6" s="125">
        <f>IF(P6=0,"",IF(BW6=0,"",(BW6/P6)))</f>
        <v>0.15384615384615</v>
      </c>
      <c r="BY6" s="126">
        <v>2</v>
      </c>
      <c r="BZ6" s="127">
        <f>IFERROR(BY6/BW6,"-")</f>
        <v>1</v>
      </c>
      <c r="CA6" s="128">
        <v>15000</v>
      </c>
      <c r="CB6" s="129">
        <f>IFERROR(CA6/BW6,"-")</f>
        <v>7500</v>
      </c>
      <c r="CC6" s="130">
        <v>2</v>
      </c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4</v>
      </c>
      <c r="CP6" s="139">
        <v>45000</v>
      </c>
      <c r="CQ6" s="139">
        <v>27000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220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33</v>
      </c>
      <c r="L7" s="79">
        <v>17</v>
      </c>
      <c r="M7" s="79">
        <v>8</v>
      </c>
      <c r="N7" s="89">
        <v>5</v>
      </c>
      <c r="O7" s="90">
        <v>0</v>
      </c>
      <c r="P7" s="91">
        <f>N7+O7</f>
        <v>5</v>
      </c>
      <c r="Q7" s="80">
        <f>IFERROR(P7/M7,"-")</f>
        <v>0.625</v>
      </c>
      <c r="R7" s="79">
        <v>0</v>
      </c>
      <c r="S7" s="79">
        <v>0</v>
      </c>
      <c r="T7" s="80">
        <f>IFERROR(R7/(P7),"-")</f>
        <v>0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2</v>
      </c>
      <c r="AW7" s="105">
        <f>IF(P7=0,"",IF(AV7=0,"",(AV7/P7)))</f>
        <v>0.4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2</v>
      </c>
      <c r="BF7" s="111">
        <f>IF(P7=0,"",IF(BE7=0,"",(BE7/P7)))</f>
        <v>0.4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</v>
      </c>
      <c r="BO7" s="118">
        <f>IF(P7=0,"",IF(BN7=0,"",(BN7/P7)))</f>
        <v>0.2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6.3466666666667</v>
      </c>
      <c r="B8" s="347" t="s">
        <v>221</v>
      </c>
      <c r="C8" s="347" t="s">
        <v>215</v>
      </c>
      <c r="D8" s="347" t="s">
        <v>222</v>
      </c>
      <c r="E8" s="347"/>
      <c r="F8" s="347" t="s">
        <v>67</v>
      </c>
      <c r="G8" s="88" t="s">
        <v>223</v>
      </c>
      <c r="H8" s="88" t="s">
        <v>224</v>
      </c>
      <c r="I8" s="88" t="s">
        <v>225</v>
      </c>
      <c r="J8" s="330">
        <v>75000</v>
      </c>
      <c r="K8" s="79">
        <v>0</v>
      </c>
      <c r="L8" s="79">
        <v>0</v>
      </c>
      <c r="M8" s="79">
        <v>0</v>
      </c>
      <c r="N8" s="89">
        <v>42</v>
      </c>
      <c r="O8" s="90">
        <v>0</v>
      </c>
      <c r="P8" s="91">
        <f>N8+O8</f>
        <v>42</v>
      </c>
      <c r="Q8" s="80" t="str">
        <f>IFERROR(P8/M8,"-")</f>
        <v>-</v>
      </c>
      <c r="R8" s="79">
        <v>5</v>
      </c>
      <c r="S8" s="79">
        <v>8</v>
      </c>
      <c r="T8" s="80">
        <f>IFERROR(R8/(P8),"-")</f>
        <v>0.11904761904762</v>
      </c>
      <c r="U8" s="336">
        <f>IFERROR(J8/SUM(N8:O9),"-")</f>
        <v>1363.6363636364</v>
      </c>
      <c r="V8" s="82">
        <v>6</v>
      </c>
      <c r="W8" s="80">
        <f>IF(P8=0,"-",V8/P8)</f>
        <v>0.14285714285714</v>
      </c>
      <c r="X8" s="335">
        <v>433000</v>
      </c>
      <c r="Y8" s="336">
        <f>IFERROR(X8/P8,"-")</f>
        <v>10309.523809524</v>
      </c>
      <c r="Z8" s="336">
        <f>IFERROR(X8/V8,"-")</f>
        <v>72166.666666667</v>
      </c>
      <c r="AA8" s="330">
        <f>SUM(X8:X9)-SUM(J8:J9)</f>
        <v>401000</v>
      </c>
      <c r="AB8" s="83">
        <f>SUM(X8:X9)/SUM(J8:J9)</f>
        <v>6.3466666666667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7</v>
      </c>
      <c r="AN8" s="99">
        <f>IF(P8=0,"",IF(AM8=0,"",(AM8/P8)))</f>
        <v>0.16666666666667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5</v>
      </c>
      <c r="AW8" s="105">
        <f>IF(P8=0,"",IF(AV8=0,"",(AV8/P8)))</f>
        <v>0.11904761904762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5</v>
      </c>
      <c r="BF8" s="111">
        <f>IF(P8=0,"",IF(BE8=0,"",(BE8/P8)))</f>
        <v>0.11904761904762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11</v>
      </c>
      <c r="BO8" s="118">
        <f>IF(P8=0,"",IF(BN8=0,"",(BN8/P8)))</f>
        <v>0.26190476190476</v>
      </c>
      <c r="BP8" s="119">
        <v>1</v>
      </c>
      <c r="BQ8" s="120">
        <f>IFERROR(BP8/BN8,"-")</f>
        <v>0.090909090909091</v>
      </c>
      <c r="BR8" s="121">
        <v>10000</v>
      </c>
      <c r="BS8" s="122">
        <f>IFERROR(BR8/BN8,"-")</f>
        <v>909.09090909091</v>
      </c>
      <c r="BT8" s="123">
        <v>1</v>
      </c>
      <c r="BU8" s="123"/>
      <c r="BV8" s="123"/>
      <c r="BW8" s="124">
        <v>11</v>
      </c>
      <c r="BX8" s="125">
        <f>IF(P8=0,"",IF(BW8=0,"",(BW8/P8)))</f>
        <v>0.26190476190476</v>
      </c>
      <c r="BY8" s="126">
        <v>3</v>
      </c>
      <c r="BZ8" s="127">
        <f>IFERROR(BY8/BW8,"-")</f>
        <v>0.27272727272727</v>
      </c>
      <c r="CA8" s="128">
        <v>19000</v>
      </c>
      <c r="CB8" s="129">
        <f>IFERROR(CA8/BW8,"-")</f>
        <v>1727.2727272727</v>
      </c>
      <c r="CC8" s="130">
        <v>2</v>
      </c>
      <c r="CD8" s="130">
        <v>1</v>
      </c>
      <c r="CE8" s="130"/>
      <c r="CF8" s="131">
        <v>3</v>
      </c>
      <c r="CG8" s="132">
        <f>IF(P8=0,"",IF(CF8=0,"",(CF8/P8)))</f>
        <v>0.071428571428571</v>
      </c>
      <c r="CH8" s="133">
        <v>2</v>
      </c>
      <c r="CI8" s="134">
        <f>IFERROR(CH8/CF8,"-")</f>
        <v>0.66666666666667</v>
      </c>
      <c r="CJ8" s="135">
        <v>404000</v>
      </c>
      <c r="CK8" s="136">
        <f>IFERROR(CJ8/CF8,"-")</f>
        <v>134666.66666667</v>
      </c>
      <c r="CL8" s="137"/>
      <c r="CM8" s="137">
        <v>1</v>
      </c>
      <c r="CN8" s="137">
        <v>1</v>
      </c>
      <c r="CO8" s="138">
        <v>6</v>
      </c>
      <c r="CP8" s="139">
        <v>433000</v>
      </c>
      <c r="CQ8" s="139">
        <v>398000</v>
      </c>
      <c r="CR8" s="139"/>
      <c r="CS8" s="140" t="str">
        <f>IF(AND(CQ8=0,CR8=0),"",IF(AND(CQ8&lt;=100000,CR8&lt;=100000),"",IF(CQ8/CP8&gt;0.7,"男高",IF(CR8/CP8&gt;0.7,"女高",""))))</f>
        <v>男高</v>
      </c>
    </row>
    <row r="9" spans="1:98">
      <c r="A9" s="78"/>
      <c r="B9" s="347" t="s">
        <v>226</v>
      </c>
      <c r="C9" s="347"/>
      <c r="D9" s="347"/>
      <c r="E9" s="347"/>
      <c r="F9" s="347" t="s">
        <v>72</v>
      </c>
      <c r="G9" s="88"/>
      <c r="H9" s="88"/>
      <c r="I9" s="88"/>
      <c r="J9" s="330"/>
      <c r="K9" s="79">
        <v>71</v>
      </c>
      <c r="L9" s="79">
        <v>40</v>
      </c>
      <c r="M9" s="79">
        <v>26</v>
      </c>
      <c r="N9" s="89">
        <v>13</v>
      </c>
      <c r="O9" s="90">
        <v>0</v>
      </c>
      <c r="P9" s="91">
        <f>N9+O9</f>
        <v>13</v>
      </c>
      <c r="Q9" s="80">
        <f>IFERROR(P9/M9,"-")</f>
        <v>0.5</v>
      </c>
      <c r="R9" s="79">
        <v>4</v>
      </c>
      <c r="S9" s="79">
        <v>1</v>
      </c>
      <c r="T9" s="80">
        <f>IFERROR(R9/(P9),"-")</f>
        <v>0.30769230769231</v>
      </c>
      <c r="U9" s="336"/>
      <c r="V9" s="82">
        <v>2</v>
      </c>
      <c r="W9" s="80">
        <f>IF(P9=0,"-",V9/P9)</f>
        <v>0.15384615384615</v>
      </c>
      <c r="X9" s="335">
        <v>43000</v>
      </c>
      <c r="Y9" s="336">
        <f>IFERROR(X9/P9,"-")</f>
        <v>3307.6923076923</v>
      </c>
      <c r="Z9" s="336">
        <f>IFERROR(X9/V9,"-")</f>
        <v>21500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2</v>
      </c>
      <c r="BF9" s="111">
        <f>IF(P9=0,"",IF(BE9=0,"",(BE9/P9)))</f>
        <v>0.15384615384615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6</v>
      </c>
      <c r="BO9" s="118">
        <f>IF(P9=0,"",IF(BN9=0,"",(BN9/P9)))</f>
        <v>0.46153846153846</v>
      </c>
      <c r="BP9" s="119">
        <v>2</v>
      </c>
      <c r="BQ9" s="120">
        <f>IFERROR(BP9/BN9,"-")</f>
        <v>0.33333333333333</v>
      </c>
      <c r="BR9" s="121">
        <v>43000</v>
      </c>
      <c r="BS9" s="122">
        <f>IFERROR(BR9/BN9,"-")</f>
        <v>7166.6666666667</v>
      </c>
      <c r="BT9" s="123">
        <v>1</v>
      </c>
      <c r="BU9" s="123"/>
      <c r="BV9" s="123">
        <v>1</v>
      </c>
      <c r="BW9" s="124">
        <v>5</v>
      </c>
      <c r="BX9" s="125">
        <f>IF(P9=0,"",IF(BW9=0,"",(BW9/P9)))</f>
        <v>0.38461538461538</v>
      </c>
      <c r="BY9" s="126">
        <v>1</v>
      </c>
      <c r="BZ9" s="127">
        <f>IFERROR(BY9/BW9,"-")</f>
        <v>0.2</v>
      </c>
      <c r="CA9" s="128">
        <v>23000</v>
      </c>
      <c r="CB9" s="129">
        <f>IFERROR(CA9/BW9,"-")</f>
        <v>4600</v>
      </c>
      <c r="CC9" s="130"/>
      <c r="CD9" s="130">
        <v>1</v>
      </c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2</v>
      </c>
      <c r="CP9" s="139">
        <v>43000</v>
      </c>
      <c r="CQ9" s="139">
        <v>33000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33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337"/>
      <c r="V10" s="25"/>
      <c r="W10" s="25"/>
      <c r="X10" s="337"/>
      <c r="Y10" s="337"/>
      <c r="Z10" s="337"/>
      <c r="AA10" s="33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33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337"/>
      <c r="V11" s="25"/>
      <c r="W11" s="25"/>
      <c r="X11" s="337"/>
      <c r="Y11" s="337"/>
      <c r="Z11" s="337"/>
      <c r="AA11" s="33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4.3416666666667</v>
      </c>
      <c r="B12" s="39"/>
      <c r="C12" s="39"/>
      <c r="D12" s="39"/>
      <c r="E12" s="39"/>
      <c r="F12" s="39"/>
      <c r="G12" s="40" t="s">
        <v>227</v>
      </c>
      <c r="H12" s="40"/>
      <c r="I12" s="40"/>
      <c r="J12" s="333">
        <f>SUM(J6:J11)</f>
        <v>120000</v>
      </c>
      <c r="K12" s="41">
        <f>SUM(K6:K11)</f>
        <v>104</v>
      </c>
      <c r="L12" s="41">
        <f>SUM(L6:L11)</f>
        <v>57</v>
      </c>
      <c r="M12" s="41">
        <f>SUM(M6:M11)</f>
        <v>34</v>
      </c>
      <c r="N12" s="41">
        <f>SUM(N6:N11)</f>
        <v>73</v>
      </c>
      <c r="O12" s="41">
        <f>SUM(O6:O11)</f>
        <v>0</v>
      </c>
      <c r="P12" s="41">
        <f>SUM(P6:P11)</f>
        <v>73</v>
      </c>
      <c r="Q12" s="42">
        <f>IFERROR(P12/M12,"-")</f>
        <v>2.1470588235294</v>
      </c>
      <c r="R12" s="76">
        <f>SUM(R6:R11)</f>
        <v>11</v>
      </c>
      <c r="S12" s="76">
        <f>SUM(S6:S11)</f>
        <v>10</v>
      </c>
      <c r="T12" s="42">
        <f>IFERROR(R12/P12,"-")</f>
        <v>0.15068493150685</v>
      </c>
      <c r="U12" s="338">
        <f>IFERROR(J12/P12,"-")</f>
        <v>1643.8356164384</v>
      </c>
      <c r="V12" s="44">
        <f>SUM(V6:V11)</f>
        <v>12</v>
      </c>
      <c r="W12" s="42">
        <f>IFERROR(V12/P12,"-")</f>
        <v>0.16438356164384</v>
      </c>
      <c r="X12" s="333">
        <f>SUM(X6:X11)</f>
        <v>521000</v>
      </c>
      <c r="Y12" s="333">
        <f>IFERROR(X12/P12,"-")</f>
        <v>7136.9863013699</v>
      </c>
      <c r="Z12" s="333">
        <f>IFERROR(X12/V12,"-")</f>
        <v>43416.666666667</v>
      </c>
      <c r="AA12" s="333">
        <f>X12-J12</f>
        <v>401000</v>
      </c>
      <c r="AB12" s="45">
        <f>X12/J12</f>
        <v>4.3416666666667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228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0.24</v>
      </c>
      <c r="B6" s="347" t="s">
        <v>229</v>
      </c>
      <c r="C6" s="347" t="s">
        <v>230</v>
      </c>
      <c r="D6" s="347" t="s">
        <v>231</v>
      </c>
      <c r="E6" s="347" t="s">
        <v>232</v>
      </c>
      <c r="F6" s="347" t="s">
        <v>67</v>
      </c>
      <c r="G6" s="88" t="s">
        <v>233</v>
      </c>
      <c r="H6" s="88" t="s">
        <v>234</v>
      </c>
      <c r="I6" s="88" t="s">
        <v>235</v>
      </c>
      <c r="J6" s="330">
        <v>125000</v>
      </c>
      <c r="K6" s="79">
        <v>0</v>
      </c>
      <c r="L6" s="79">
        <v>0</v>
      </c>
      <c r="M6" s="79">
        <v>0</v>
      </c>
      <c r="N6" s="89">
        <v>57</v>
      </c>
      <c r="O6" s="90">
        <v>2</v>
      </c>
      <c r="P6" s="91">
        <f>N6+O6</f>
        <v>59</v>
      </c>
      <c r="Q6" s="80" t="str">
        <f>IFERROR(P6/M6,"-")</f>
        <v>-</v>
      </c>
      <c r="R6" s="79">
        <v>1</v>
      </c>
      <c r="S6" s="79">
        <v>9</v>
      </c>
      <c r="T6" s="80">
        <f>IFERROR(R6/(P6),"-")</f>
        <v>0.016949152542373</v>
      </c>
      <c r="U6" s="336">
        <f>IFERROR(J6/SUM(N6:O7),"-")</f>
        <v>1126.1261261261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-95000</v>
      </c>
      <c r="AB6" s="83">
        <f>SUM(X6:X7)/SUM(J6:J7)</f>
        <v>0.24</v>
      </c>
      <c r="AC6" s="77"/>
      <c r="AD6" s="92">
        <v>2</v>
      </c>
      <c r="AE6" s="93">
        <f>IF(P6=0,"",IF(AD6=0,"",(AD6/P6)))</f>
        <v>0.033898305084746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27</v>
      </c>
      <c r="AN6" s="99">
        <f>IF(P6=0,"",IF(AM6=0,"",(AM6/P6)))</f>
        <v>0.45762711864407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10</v>
      </c>
      <c r="AW6" s="105">
        <f>IF(P6=0,"",IF(AV6=0,"",(AV6/P6)))</f>
        <v>0.16949152542373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8</v>
      </c>
      <c r="BF6" s="111">
        <f>IF(P6=0,"",IF(BE6=0,"",(BE6/P6)))</f>
        <v>0.13559322033898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9</v>
      </c>
      <c r="BO6" s="118">
        <f>IF(P6=0,"",IF(BN6=0,"",(BN6/P6)))</f>
        <v>0.15254237288136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3</v>
      </c>
      <c r="BX6" s="125">
        <f>IF(P6=0,"",IF(BW6=0,"",(BW6/P6)))</f>
        <v>0.050847457627119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236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215</v>
      </c>
      <c r="L7" s="79">
        <v>125</v>
      </c>
      <c r="M7" s="79">
        <v>257</v>
      </c>
      <c r="N7" s="89">
        <v>51</v>
      </c>
      <c r="O7" s="90">
        <v>1</v>
      </c>
      <c r="P7" s="91">
        <f>N7+O7</f>
        <v>52</v>
      </c>
      <c r="Q7" s="80">
        <f>IFERROR(P7/M7,"-")</f>
        <v>0.20233463035019</v>
      </c>
      <c r="R7" s="79">
        <v>4</v>
      </c>
      <c r="S7" s="79">
        <v>11</v>
      </c>
      <c r="T7" s="80">
        <f>IFERROR(R7/(P7),"-")</f>
        <v>0.076923076923077</v>
      </c>
      <c r="U7" s="336"/>
      <c r="V7" s="82">
        <v>2</v>
      </c>
      <c r="W7" s="80">
        <f>IF(P7=0,"-",V7/P7)</f>
        <v>0.038461538461538</v>
      </c>
      <c r="X7" s="335">
        <v>30000</v>
      </c>
      <c r="Y7" s="336">
        <f>IFERROR(X7/P7,"-")</f>
        <v>576.92307692308</v>
      </c>
      <c r="Z7" s="336">
        <f>IFERROR(X7/V7,"-")</f>
        <v>15000</v>
      </c>
      <c r="AA7" s="330"/>
      <c r="AB7" s="83"/>
      <c r="AC7" s="77"/>
      <c r="AD7" s="92">
        <v>1</v>
      </c>
      <c r="AE7" s="93">
        <f>IF(P7=0,"",IF(AD7=0,"",(AD7/P7)))</f>
        <v>0.019230769230769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23</v>
      </c>
      <c r="AN7" s="99">
        <f>IF(P7=0,"",IF(AM7=0,"",(AM7/P7)))</f>
        <v>0.44230769230769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8</v>
      </c>
      <c r="AW7" s="105">
        <f>IF(P7=0,"",IF(AV7=0,"",(AV7/P7)))</f>
        <v>0.15384615384615</v>
      </c>
      <c r="AX7" s="104">
        <v>1</v>
      </c>
      <c r="AY7" s="106">
        <f>IFERROR(AX7/AV7,"-")</f>
        <v>0.125</v>
      </c>
      <c r="AZ7" s="107">
        <v>27000</v>
      </c>
      <c r="BA7" s="108">
        <f>IFERROR(AZ7/AV7,"-")</f>
        <v>3375</v>
      </c>
      <c r="BB7" s="109"/>
      <c r="BC7" s="109"/>
      <c r="BD7" s="109">
        <v>1</v>
      </c>
      <c r="BE7" s="110">
        <v>6</v>
      </c>
      <c r="BF7" s="111">
        <f>IF(P7=0,"",IF(BE7=0,"",(BE7/P7)))</f>
        <v>0.11538461538462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8</v>
      </c>
      <c r="BO7" s="118">
        <f>IF(P7=0,"",IF(BN7=0,"",(BN7/P7)))</f>
        <v>0.15384615384615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5</v>
      </c>
      <c r="BX7" s="125">
        <f>IF(P7=0,"",IF(BW7=0,"",(BW7/P7)))</f>
        <v>0.096153846153846</v>
      </c>
      <c r="BY7" s="126">
        <v>1</v>
      </c>
      <c r="BZ7" s="127">
        <f>IFERROR(BY7/BW7,"-")</f>
        <v>0.2</v>
      </c>
      <c r="CA7" s="128">
        <v>3000</v>
      </c>
      <c r="CB7" s="129">
        <f>IFERROR(CA7/BW7,"-")</f>
        <v>600</v>
      </c>
      <c r="CC7" s="130">
        <v>1</v>
      </c>
      <c r="CD7" s="130"/>
      <c r="CE7" s="130"/>
      <c r="CF7" s="131">
        <v>1</v>
      </c>
      <c r="CG7" s="132">
        <f>IF(P7=0,"",IF(CF7=0,"",(CF7/P7)))</f>
        <v>0.019230769230769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2</v>
      </c>
      <c r="CP7" s="139">
        <v>30000</v>
      </c>
      <c r="CQ7" s="139">
        <v>27000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0.056</v>
      </c>
      <c r="B8" s="347" t="s">
        <v>237</v>
      </c>
      <c r="C8" s="347" t="s">
        <v>230</v>
      </c>
      <c r="D8" s="347" t="s">
        <v>238</v>
      </c>
      <c r="E8" s="347" t="s">
        <v>239</v>
      </c>
      <c r="F8" s="347" t="s">
        <v>67</v>
      </c>
      <c r="G8" s="88" t="s">
        <v>240</v>
      </c>
      <c r="H8" s="88" t="s">
        <v>234</v>
      </c>
      <c r="I8" s="88" t="s">
        <v>241</v>
      </c>
      <c r="J8" s="330">
        <v>125000</v>
      </c>
      <c r="K8" s="79">
        <v>0</v>
      </c>
      <c r="L8" s="79">
        <v>0</v>
      </c>
      <c r="M8" s="79">
        <v>0</v>
      </c>
      <c r="N8" s="89">
        <v>43</v>
      </c>
      <c r="O8" s="90">
        <v>1</v>
      </c>
      <c r="P8" s="91">
        <f>N8+O8</f>
        <v>44</v>
      </c>
      <c r="Q8" s="80" t="str">
        <f>IFERROR(P8/M8,"-")</f>
        <v>-</v>
      </c>
      <c r="R8" s="79">
        <v>1</v>
      </c>
      <c r="S8" s="79">
        <v>7</v>
      </c>
      <c r="T8" s="80">
        <f>IFERROR(R8/(P8),"-")</f>
        <v>0.022727272727273</v>
      </c>
      <c r="U8" s="336">
        <f>IFERROR(J8/SUM(N8:O9),"-")</f>
        <v>1666.6666666667</v>
      </c>
      <c r="V8" s="82">
        <v>2</v>
      </c>
      <c r="W8" s="80">
        <f>IF(P8=0,"-",V8/P8)</f>
        <v>0.045454545454545</v>
      </c>
      <c r="X8" s="335">
        <v>7000</v>
      </c>
      <c r="Y8" s="336">
        <f>IFERROR(X8/P8,"-")</f>
        <v>159.09090909091</v>
      </c>
      <c r="Z8" s="336">
        <f>IFERROR(X8/V8,"-")</f>
        <v>3500</v>
      </c>
      <c r="AA8" s="330">
        <f>SUM(X8:X9)-SUM(J8:J9)</f>
        <v>-118000</v>
      </c>
      <c r="AB8" s="83">
        <f>SUM(X8:X9)/SUM(J8:J9)</f>
        <v>0.056</v>
      </c>
      <c r="AC8" s="77"/>
      <c r="AD8" s="92">
        <v>1</v>
      </c>
      <c r="AE8" s="93">
        <f>IF(P8=0,"",IF(AD8=0,"",(AD8/P8)))</f>
        <v>0.022727272727273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8</v>
      </c>
      <c r="AN8" s="99">
        <f>IF(P8=0,"",IF(AM8=0,"",(AM8/P8)))</f>
        <v>0.18181818181818</v>
      </c>
      <c r="AO8" s="98">
        <v>1</v>
      </c>
      <c r="AP8" s="100">
        <f>IFERROR(AO8/AM8,"-")</f>
        <v>0.125</v>
      </c>
      <c r="AQ8" s="101">
        <v>5000</v>
      </c>
      <c r="AR8" s="102">
        <f>IFERROR(AQ8/AM8,"-")</f>
        <v>625</v>
      </c>
      <c r="AS8" s="103">
        <v>1</v>
      </c>
      <c r="AT8" s="103"/>
      <c r="AU8" s="103"/>
      <c r="AV8" s="104">
        <v>6</v>
      </c>
      <c r="AW8" s="105">
        <f>IF(P8=0,"",IF(AV8=0,"",(AV8/P8)))</f>
        <v>0.13636363636364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10</v>
      </c>
      <c r="BF8" s="111">
        <f>IF(P8=0,"",IF(BE8=0,"",(BE8/P8)))</f>
        <v>0.22727272727273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12</v>
      </c>
      <c r="BO8" s="118">
        <f>IF(P8=0,"",IF(BN8=0,"",(BN8/P8)))</f>
        <v>0.27272727272727</v>
      </c>
      <c r="BP8" s="119">
        <v>1</v>
      </c>
      <c r="BQ8" s="120">
        <f>IFERROR(BP8/BN8,"-")</f>
        <v>0.083333333333333</v>
      </c>
      <c r="BR8" s="121">
        <v>2000</v>
      </c>
      <c r="BS8" s="122">
        <f>IFERROR(BR8/BN8,"-")</f>
        <v>166.66666666667</v>
      </c>
      <c r="BT8" s="123">
        <v>1</v>
      </c>
      <c r="BU8" s="123"/>
      <c r="BV8" s="123"/>
      <c r="BW8" s="124">
        <v>6</v>
      </c>
      <c r="BX8" s="125">
        <f>IF(P8=0,"",IF(BW8=0,"",(BW8/P8)))</f>
        <v>0.13636363636364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>
        <v>1</v>
      </c>
      <c r="CG8" s="132">
        <f>IF(P8=0,"",IF(CF8=0,"",(CF8/P8)))</f>
        <v>0.022727272727273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2</v>
      </c>
      <c r="CP8" s="139">
        <v>7000</v>
      </c>
      <c r="CQ8" s="139">
        <v>5000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242</v>
      </c>
      <c r="C9" s="347"/>
      <c r="D9" s="347"/>
      <c r="E9" s="347"/>
      <c r="F9" s="347" t="s">
        <v>72</v>
      </c>
      <c r="G9" s="88"/>
      <c r="H9" s="88"/>
      <c r="I9" s="88"/>
      <c r="J9" s="330"/>
      <c r="K9" s="79">
        <v>103</v>
      </c>
      <c r="L9" s="79">
        <v>75</v>
      </c>
      <c r="M9" s="79">
        <v>50</v>
      </c>
      <c r="N9" s="89">
        <v>30</v>
      </c>
      <c r="O9" s="90">
        <v>1</v>
      </c>
      <c r="P9" s="91">
        <f>N9+O9</f>
        <v>31</v>
      </c>
      <c r="Q9" s="80">
        <f>IFERROR(P9/M9,"-")</f>
        <v>0.62</v>
      </c>
      <c r="R9" s="79">
        <v>3</v>
      </c>
      <c r="S9" s="79">
        <v>10</v>
      </c>
      <c r="T9" s="80">
        <f>IFERROR(R9/(P9),"-")</f>
        <v>0.096774193548387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8</v>
      </c>
      <c r="AN9" s="99">
        <f>IF(P9=0,"",IF(AM9=0,"",(AM9/P9)))</f>
        <v>0.25806451612903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7</v>
      </c>
      <c r="AW9" s="105">
        <f>IF(P9=0,"",IF(AV9=0,"",(AV9/P9)))</f>
        <v>0.2258064516129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5</v>
      </c>
      <c r="BF9" s="111">
        <f>IF(P9=0,"",IF(BE9=0,"",(BE9/P9)))</f>
        <v>0.16129032258065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8</v>
      </c>
      <c r="BO9" s="118">
        <f>IF(P9=0,"",IF(BN9=0,"",(BN9/P9)))</f>
        <v>0.25806451612903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3</v>
      </c>
      <c r="BX9" s="125">
        <f>IF(P9=0,"",IF(BW9=0,"",(BW9/P9)))</f>
        <v>0.096774193548387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33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337"/>
      <c r="V10" s="25"/>
      <c r="W10" s="25"/>
      <c r="X10" s="337"/>
      <c r="Y10" s="337"/>
      <c r="Z10" s="337"/>
      <c r="AA10" s="33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33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337"/>
      <c r="V11" s="25"/>
      <c r="W11" s="25"/>
      <c r="X11" s="337"/>
      <c r="Y11" s="337"/>
      <c r="Z11" s="337"/>
      <c r="AA11" s="33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0.148</v>
      </c>
      <c r="B12" s="39"/>
      <c r="C12" s="39"/>
      <c r="D12" s="39"/>
      <c r="E12" s="39"/>
      <c r="F12" s="39"/>
      <c r="G12" s="40" t="s">
        <v>243</v>
      </c>
      <c r="H12" s="40"/>
      <c r="I12" s="40"/>
      <c r="J12" s="333">
        <f>SUM(J6:J11)</f>
        <v>250000</v>
      </c>
      <c r="K12" s="41">
        <f>SUM(K6:K11)</f>
        <v>318</v>
      </c>
      <c r="L12" s="41">
        <f>SUM(L6:L11)</f>
        <v>200</v>
      </c>
      <c r="M12" s="41">
        <f>SUM(M6:M11)</f>
        <v>307</v>
      </c>
      <c r="N12" s="41">
        <f>SUM(N6:N11)</f>
        <v>181</v>
      </c>
      <c r="O12" s="41">
        <f>SUM(O6:O11)</f>
        <v>5</v>
      </c>
      <c r="P12" s="41">
        <f>SUM(P6:P11)</f>
        <v>186</v>
      </c>
      <c r="Q12" s="42">
        <f>IFERROR(P12/M12,"-")</f>
        <v>0.60586319218241</v>
      </c>
      <c r="R12" s="76">
        <f>SUM(R6:R11)</f>
        <v>9</v>
      </c>
      <c r="S12" s="76">
        <f>SUM(S6:S11)</f>
        <v>37</v>
      </c>
      <c r="T12" s="42">
        <f>IFERROR(R12/P12,"-")</f>
        <v>0.048387096774194</v>
      </c>
      <c r="U12" s="338">
        <f>IFERROR(J12/P12,"-")</f>
        <v>1344.0860215054</v>
      </c>
      <c r="V12" s="44">
        <f>SUM(V6:V11)</f>
        <v>4</v>
      </c>
      <c r="W12" s="42">
        <f>IFERROR(V12/P12,"-")</f>
        <v>0.021505376344086</v>
      </c>
      <c r="X12" s="333">
        <f>SUM(X6:X11)</f>
        <v>37000</v>
      </c>
      <c r="Y12" s="333">
        <f>IFERROR(X12/P12,"-")</f>
        <v>198.9247311828</v>
      </c>
      <c r="Z12" s="333">
        <f>IFERROR(X12/V12,"-")</f>
        <v>9250</v>
      </c>
      <c r="AA12" s="333">
        <f>X12-J12</f>
        <v>-213000</v>
      </c>
      <c r="AB12" s="45">
        <f>X12/J12</f>
        <v>0.148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7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32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33</v>
      </c>
      <c r="CM2" s="307" t="s">
        <v>34</v>
      </c>
      <c r="CN2" s="310" t="s">
        <v>35</v>
      </c>
      <c r="CO2" s="311"/>
      <c r="CP2" s="312"/>
    </row>
    <row r="3" spans="1:96" customHeight="1" ht="14.25">
      <c r="A3" s="145" t="s">
        <v>244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37</v>
      </c>
      <c r="AB3" s="319"/>
      <c r="AC3" s="319"/>
      <c r="AD3" s="319"/>
      <c r="AE3" s="319"/>
      <c r="AF3" s="319"/>
      <c r="AG3" s="319"/>
      <c r="AH3" s="319"/>
      <c r="AI3" s="319"/>
      <c r="AJ3" s="320" t="s">
        <v>38</v>
      </c>
      <c r="AK3" s="321"/>
      <c r="AL3" s="321"/>
      <c r="AM3" s="321"/>
      <c r="AN3" s="321"/>
      <c r="AO3" s="321"/>
      <c r="AP3" s="321"/>
      <c r="AQ3" s="321"/>
      <c r="AR3" s="322"/>
      <c r="AS3" s="323" t="s">
        <v>39</v>
      </c>
      <c r="AT3" s="324"/>
      <c r="AU3" s="324"/>
      <c r="AV3" s="324"/>
      <c r="AW3" s="324"/>
      <c r="AX3" s="324"/>
      <c r="AY3" s="324"/>
      <c r="AZ3" s="324"/>
      <c r="BA3" s="325"/>
      <c r="BB3" s="326" t="s">
        <v>40</v>
      </c>
      <c r="BC3" s="327"/>
      <c r="BD3" s="327"/>
      <c r="BE3" s="327"/>
      <c r="BF3" s="327"/>
      <c r="BG3" s="327"/>
      <c r="BH3" s="327"/>
      <c r="BI3" s="327"/>
      <c r="BJ3" s="328"/>
      <c r="BK3" s="313" t="s">
        <v>41</v>
      </c>
      <c r="BL3" s="314"/>
      <c r="BM3" s="314"/>
      <c r="BN3" s="314"/>
      <c r="BO3" s="314"/>
      <c r="BP3" s="314"/>
      <c r="BQ3" s="314"/>
      <c r="BR3" s="314"/>
      <c r="BS3" s="315"/>
      <c r="BT3" s="294" t="s">
        <v>42</v>
      </c>
      <c r="BU3" s="295"/>
      <c r="BV3" s="295"/>
      <c r="BW3" s="295"/>
      <c r="BX3" s="295"/>
      <c r="BY3" s="295"/>
      <c r="BZ3" s="295"/>
      <c r="CA3" s="295"/>
      <c r="CB3" s="296"/>
      <c r="CC3" s="297" t="s">
        <v>43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44</v>
      </c>
      <c r="CO3" s="301"/>
      <c r="CP3" s="302" t="s">
        <v>45</v>
      </c>
    </row>
    <row r="4" spans="1:96">
      <c r="A4" s="151"/>
      <c r="B4" s="152" t="s">
        <v>46</v>
      </c>
      <c r="C4" s="152" t="s">
        <v>245</v>
      </c>
      <c r="D4" s="153" t="s">
        <v>50</v>
      </c>
      <c r="E4" s="152" t="s">
        <v>51</v>
      </c>
      <c r="F4" s="154" t="s">
        <v>53</v>
      </c>
      <c r="G4" s="152" t="s">
        <v>4</v>
      </c>
      <c r="H4" s="152" t="s">
        <v>246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247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54</v>
      </c>
      <c r="AB4" s="158" t="s">
        <v>55</v>
      </c>
      <c r="AC4" s="158" t="s">
        <v>56</v>
      </c>
      <c r="AD4" s="158" t="s">
        <v>17</v>
      </c>
      <c r="AE4" s="158" t="s">
        <v>57</v>
      </c>
      <c r="AF4" s="158" t="s">
        <v>58</v>
      </c>
      <c r="AG4" s="158" t="s">
        <v>59</v>
      </c>
      <c r="AH4" s="158" t="s">
        <v>60</v>
      </c>
      <c r="AI4" s="158" t="s">
        <v>61</v>
      </c>
      <c r="AJ4" s="159" t="s">
        <v>54</v>
      </c>
      <c r="AK4" s="159" t="s">
        <v>55</v>
      </c>
      <c r="AL4" s="159" t="s">
        <v>56</v>
      </c>
      <c r="AM4" s="159" t="s">
        <v>17</v>
      </c>
      <c r="AN4" s="159" t="s">
        <v>57</v>
      </c>
      <c r="AO4" s="159" t="s">
        <v>58</v>
      </c>
      <c r="AP4" s="159" t="s">
        <v>59</v>
      </c>
      <c r="AQ4" s="159" t="s">
        <v>60</v>
      </c>
      <c r="AR4" s="159" t="s">
        <v>61</v>
      </c>
      <c r="AS4" s="160" t="s">
        <v>54</v>
      </c>
      <c r="AT4" s="160" t="s">
        <v>55</v>
      </c>
      <c r="AU4" s="160" t="s">
        <v>56</v>
      </c>
      <c r="AV4" s="160" t="s">
        <v>17</v>
      </c>
      <c r="AW4" s="160" t="s">
        <v>57</v>
      </c>
      <c r="AX4" s="160" t="s">
        <v>58</v>
      </c>
      <c r="AY4" s="160" t="s">
        <v>59</v>
      </c>
      <c r="AZ4" s="160" t="s">
        <v>60</v>
      </c>
      <c r="BA4" s="160" t="s">
        <v>61</v>
      </c>
      <c r="BB4" s="161" t="s">
        <v>54</v>
      </c>
      <c r="BC4" s="161" t="s">
        <v>55</v>
      </c>
      <c r="BD4" s="161" t="s">
        <v>56</v>
      </c>
      <c r="BE4" s="161" t="s">
        <v>17</v>
      </c>
      <c r="BF4" s="161" t="s">
        <v>57</v>
      </c>
      <c r="BG4" s="161" t="s">
        <v>58</v>
      </c>
      <c r="BH4" s="161" t="s">
        <v>59</v>
      </c>
      <c r="BI4" s="161" t="s">
        <v>60</v>
      </c>
      <c r="BJ4" s="161" t="s">
        <v>61</v>
      </c>
      <c r="BK4" s="162" t="s">
        <v>54</v>
      </c>
      <c r="BL4" s="162" t="s">
        <v>55</v>
      </c>
      <c r="BM4" s="162" t="s">
        <v>56</v>
      </c>
      <c r="BN4" s="162" t="s">
        <v>17</v>
      </c>
      <c r="BO4" s="162" t="s">
        <v>57</v>
      </c>
      <c r="BP4" s="162" t="s">
        <v>58</v>
      </c>
      <c r="BQ4" s="162" t="s">
        <v>59</v>
      </c>
      <c r="BR4" s="162" t="s">
        <v>60</v>
      </c>
      <c r="BS4" s="162" t="s">
        <v>61</v>
      </c>
      <c r="BT4" s="163" t="s">
        <v>54</v>
      </c>
      <c r="BU4" s="163" t="s">
        <v>55</v>
      </c>
      <c r="BV4" s="163" t="s">
        <v>56</v>
      </c>
      <c r="BW4" s="163" t="s">
        <v>17</v>
      </c>
      <c r="BX4" s="163" t="s">
        <v>57</v>
      </c>
      <c r="BY4" s="163" t="s">
        <v>58</v>
      </c>
      <c r="BZ4" s="163" t="s">
        <v>59</v>
      </c>
      <c r="CA4" s="163" t="s">
        <v>60</v>
      </c>
      <c r="CB4" s="163" t="s">
        <v>61</v>
      </c>
      <c r="CC4" s="164" t="s">
        <v>54</v>
      </c>
      <c r="CD4" s="164" t="s">
        <v>55</v>
      </c>
      <c r="CE4" s="164" t="s">
        <v>56</v>
      </c>
      <c r="CF4" s="164" t="s">
        <v>17</v>
      </c>
      <c r="CG4" s="164" t="s">
        <v>57</v>
      </c>
      <c r="CH4" s="164" t="s">
        <v>58</v>
      </c>
      <c r="CI4" s="164" t="s">
        <v>59</v>
      </c>
      <c r="CJ4" s="164" t="s">
        <v>60</v>
      </c>
      <c r="CK4" s="164" t="s">
        <v>61</v>
      </c>
      <c r="CL4" s="306"/>
      <c r="CM4" s="309"/>
      <c r="CN4" s="165" t="s">
        <v>62</v>
      </c>
      <c r="CO4" s="165" t="s">
        <v>63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248</v>
      </c>
      <c r="C6" s="347"/>
      <c r="D6" s="347" t="s">
        <v>86</v>
      </c>
      <c r="E6" s="175" t="s">
        <v>249</v>
      </c>
      <c r="F6" s="175" t="s">
        <v>250</v>
      </c>
      <c r="G6" s="340">
        <v>0</v>
      </c>
      <c r="H6" s="340">
        <v>1500</v>
      </c>
      <c r="I6" s="176">
        <v>0</v>
      </c>
      <c r="J6" s="176">
        <v>0</v>
      </c>
      <c r="K6" s="176">
        <v>0</v>
      </c>
      <c r="L6" s="177">
        <v>0</v>
      </c>
      <c r="M6" s="178">
        <v>0</v>
      </c>
      <c r="N6" s="179" t="str">
        <f>IFERROR(L6/K6,"-")</f>
        <v>-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251</v>
      </c>
      <c r="C7" s="347"/>
      <c r="D7" s="347" t="s">
        <v>86</v>
      </c>
      <c r="E7" s="175" t="s">
        <v>252</v>
      </c>
      <c r="F7" s="175" t="s">
        <v>250</v>
      </c>
      <c r="G7" s="340">
        <v>0</v>
      </c>
      <c r="H7" s="340">
        <v>1500</v>
      </c>
      <c r="I7" s="176">
        <v>0</v>
      </c>
      <c r="J7" s="176">
        <v>0</v>
      </c>
      <c r="K7" s="176">
        <v>0</v>
      </c>
      <c r="L7" s="177">
        <v>0</v>
      </c>
      <c r="M7" s="178">
        <v>0</v>
      </c>
      <c r="N7" s="179" t="str">
        <f>IFERROR(L7/K7,"-")</f>
        <v>-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253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0</v>
      </c>
      <c r="L10" s="250">
        <f>SUM(L6:L9)</f>
        <v>0</v>
      </c>
      <c r="M10" s="250">
        <f>SUM(M6:M9)</f>
        <v>0</v>
      </c>
      <c r="N10" s="252" t="str">
        <f>IFERROR(L10/K10,"-")</f>
        <v>-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254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245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255</v>
      </c>
      <c r="C6" s="347" t="s">
        <v>256</v>
      </c>
      <c r="D6" s="347" t="s">
        <v>257</v>
      </c>
      <c r="E6" s="175" t="s">
        <v>258</v>
      </c>
      <c r="F6" s="175" t="s">
        <v>250</v>
      </c>
      <c r="G6" s="340">
        <v>0</v>
      </c>
      <c r="H6" s="176">
        <v>0</v>
      </c>
      <c r="I6" s="176">
        <v>0</v>
      </c>
      <c r="J6" s="176">
        <v>0</v>
      </c>
      <c r="K6" s="177">
        <v>0</v>
      </c>
      <c r="L6" s="179" t="str">
        <f>IFERROR(K6/J6,"-")</f>
        <v>-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2.3512090700672</v>
      </c>
      <c r="B7" s="347" t="s">
        <v>259</v>
      </c>
      <c r="C7" s="347" t="s">
        <v>256</v>
      </c>
      <c r="D7" s="347" t="s">
        <v>257</v>
      </c>
      <c r="E7" s="175" t="s">
        <v>260</v>
      </c>
      <c r="F7" s="175" t="s">
        <v>250</v>
      </c>
      <c r="G7" s="340">
        <v>5803882</v>
      </c>
      <c r="H7" s="176">
        <v>5258</v>
      </c>
      <c r="I7" s="176">
        <v>0</v>
      </c>
      <c r="J7" s="176">
        <v>308683</v>
      </c>
      <c r="K7" s="177">
        <v>1904</v>
      </c>
      <c r="L7" s="179">
        <f>IFERROR(K7/J7,"-")</f>
        <v>0.0061681401308138</v>
      </c>
      <c r="M7" s="176">
        <v>100</v>
      </c>
      <c r="N7" s="176">
        <v>675</v>
      </c>
      <c r="O7" s="179">
        <f>IFERROR(M7/(K7),"-")</f>
        <v>0.052521008403361</v>
      </c>
      <c r="P7" s="180">
        <f>IFERROR(G7/SUM(K7:K7),"-")</f>
        <v>3048.2573529412</v>
      </c>
      <c r="Q7" s="181">
        <v>260</v>
      </c>
      <c r="R7" s="179">
        <f>IF(K7=0,"-",Q7/K7)</f>
        <v>0.13655462184874</v>
      </c>
      <c r="S7" s="345">
        <v>13646140</v>
      </c>
      <c r="T7" s="346">
        <f>IFERROR(S7/K7,"-")</f>
        <v>7167.0903361345</v>
      </c>
      <c r="U7" s="346">
        <f>IFERROR(S7/Q7,"-")</f>
        <v>52485.153846154</v>
      </c>
      <c r="V7" s="340">
        <f>SUM(S7:S7)-SUM(G7:G7)</f>
        <v>7842258</v>
      </c>
      <c r="W7" s="183">
        <f>SUM(S7:S7)/SUM(G7:G7)</f>
        <v>2.3512090700672</v>
      </c>
      <c r="Y7" s="184">
        <v>5</v>
      </c>
      <c r="Z7" s="185">
        <f>IF(K7=0,"",IF(Y7=0,"",(Y7/K7)))</f>
        <v>0.0026260504201681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22</v>
      </c>
      <c r="AI7" s="191">
        <f>IF(K7=0,"",IF(AH7=0,"",(AH7/K7)))</f>
        <v>0.011554621848739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16</v>
      </c>
      <c r="AR7" s="197">
        <f>IF(K7=0,"",IF(AQ7=0,"",(AQ7/K7)))</f>
        <v>0.0084033613445378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112</v>
      </c>
      <c r="BA7" s="203">
        <f>IF(K7=0,"",IF(AZ7=0,"",(AZ7/K7)))</f>
        <v>0.058823529411765</v>
      </c>
      <c r="BB7" s="202">
        <v>11</v>
      </c>
      <c r="BC7" s="204">
        <f>IFERROR(BB7/AZ7,"-")</f>
        <v>0.098214285714286</v>
      </c>
      <c r="BD7" s="205">
        <v>51000</v>
      </c>
      <c r="BE7" s="206">
        <f>IFERROR(BD7/AZ7,"-")</f>
        <v>455.35714285714</v>
      </c>
      <c r="BF7" s="207">
        <v>9</v>
      </c>
      <c r="BG7" s="207">
        <v>2</v>
      </c>
      <c r="BH7" s="207"/>
      <c r="BI7" s="208">
        <v>1057</v>
      </c>
      <c r="BJ7" s="209">
        <f>IF(K7=0,"",IF(BI7=0,"",(BI7/K7)))</f>
        <v>0.55514705882353</v>
      </c>
      <c r="BK7" s="210">
        <v>125</v>
      </c>
      <c r="BL7" s="211">
        <f>IFERROR(BK7/BI7,"-")</f>
        <v>0.11825922421949</v>
      </c>
      <c r="BM7" s="212">
        <v>4597610</v>
      </c>
      <c r="BN7" s="213">
        <f>IFERROR(BM7/BI7,"-")</f>
        <v>4349.6783349101</v>
      </c>
      <c r="BO7" s="214">
        <v>43</v>
      </c>
      <c r="BP7" s="214">
        <v>27</v>
      </c>
      <c r="BQ7" s="214">
        <v>55</v>
      </c>
      <c r="BR7" s="215">
        <v>551</v>
      </c>
      <c r="BS7" s="216">
        <f>IF(K7=0,"",IF(BR7=0,"",(BR7/K7)))</f>
        <v>0.28939075630252</v>
      </c>
      <c r="BT7" s="217">
        <v>87</v>
      </c>
      <c r="BU7" s="218">
        <f>IFERROR(BT7/BR7,"-")</f>
        <v>0.15789473684211</v>
      </c>
      <c r="BV7" s="219">
        <v>6092530</v>
      </c>
      <c r="BW7" s="220">
        <f>IFERROR(BV7/BR7,"-")</f>
        <v>11057.22323049</v>
      </c>
      <c r="BX7" s="221">
        <v>22</v>
      </c>
      <c r="BY7" s="221">
        <v>11</v>
      </c>
      <c r="BZ7" s="221">
        <v>54</v>
      </c>
      <c r="CA7" s="222">
        <v>141</v>
      </c>
      <c r="CB7" s="223">
        <f>IF(K7=0,"",IF(CA7=0,"",(CA7/K7)))</f>
        <v>0.074054621848739</v>
      </c>
      <c r="CC7" s="224">
        <v>37</v>
      </c>
      <c r="CD7" s="225">
        <f>IFERROR(CC7/CA7,"-")</f>
        <v>0.26241134751773</v>
      </c>
      <c r="CE7" s="226">
        <v>2905000</v>
      </c>
      <c r="CF7" s="227">
        <f>IFERROR(CE7/CA7,"-")</f>
        <v>20602.836879433</v>
      </c>
      <c r="CG7" s="228">
        <v>9</v>
      </c>
      <c r="CH7" s="228">
        <v>5</v>
      </c>
      <c r="CI7" s="228">
        <v>23</v>
      </c>
      <c r="CJ7" s="229">
        <v>260</v>
      </c>
      <c r="CK7" s="230">
        <v>13646140</v>
      </c>
      <c r="CL7" s="230">
        <v>990000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0.82422693692848</v>
      </c>
      <c r="B8" s="347" t="s">
        <v>261</v>
      </c>
      <c r="C8" s="347" t="s">
        <v>256</v>
      </c>
      <c r="D8" s="347" t="s">
        <v>257</v>
      </c>
      <c r="E8" s="175" t="s">
        <v>262</v>
      </c>
      <c r="F8" s="175" t="s">
        <v>250</v>
      </c>
      <c r="G8" s="340">
        <v>4665402</v>
      </c>
      <c r="H8" s="176">
        <v>3768</v>
      </c>
      <c r="I8" s="176">
        <v>0</v>
      </c>
      <c r="J8" s="176">
        <v>92393</v>
      </c>
      <c r="K8" s="177">
        <v>1845</v>
      </c>
      <c r="L8" s="179">
        <f>IFERROR(K8/J8,"-")</f>
        <v>0.019969045273993</v>
      </c>
      <c r="M8" s="176">
        <v>36</v>
      </c>
      <c r="N8" s="176">
        <v>709</v>
      </c>
      <c r="O8" s="179">
        <f>IFERROR(M8/(K8),"-")</f>
        <v>0.019512195121951</v>
      </c>
      <c r="P8" s="180">
        <f>IFERROR(G8/SUM(K8:K8),"-")</f>
        <v>2528.6731707317</v>
      </c>
      <c r="Q8" s="181">
        <v>182</v>
      </c>
      <c r="R8" s="179">
        <f>IF(K8=0,"-",Q8/K8)</f>
        <v>0.098644986449864</v>
      </c>
      <c r="S8" s="345">
        <v>3845350</v>
      </c>
      <c r="T8" s="346">
        <f>IFERROR(S8/K8,"-")</f>
        <v>2084.2005420054</v>
      </c>
      <c r="U8" s="346">
        <f>IFERROR(S8/Q8,"-")</f>
        <v>21128.296703297</v>
      </c>
      <c r="V8" s="340">
        <f>SUM(S8:S8)-SUM(G8:G8)</f>
        <v>-820052</v>
      </c>
      <c r="W8" s="183">
        <f>SUM(S8:S8)/SUM(G8:G8)</f>
        <v>0.82422693692848</v>
      </c>
      <c r="Y8" s="184">
        <v>99</v>
      </c>
      <c r="Z8" s="185">
        <f>IF(K8=0,"",IF(Y8=0,"",(Y8/K8)))</f>
        <v>0.053658536585366</v>
      </c>
      <c r="AA8" s="184"/>
      <c r="AB8" s="186">
        <f>IFERROR(AA8/Y8,"-")</f>
        <v>0</v>
      </c>
      <c r="AC8" s="187"/>
      <c r="AD8" s="188">
        <f>IFERROR(AC8/Y8,"-")</f>
        <v>0</v>
      </c>
      <c r="AE8" s="189"/>
      <c r="AF8" s="189"/>
      <c r="AG8" s="189"/>
      <c r="AH8" s="190">
        <v>350</v>
      </c>
      <c r="AI8" s="191">
        <f>IF(K8=0,"",IF(AH8=0,"",(AH8/K8)))</f>
        <v>0.18970189701897</v>
      </c>
      <c r="AJ8" s="190">
        <v>20</v>
      </c>
      <c r="AK8" s="192">
        <f>IFERROR(AJ8/AH8,"-")</f>
        <v>0.057142857142857</v>
      </c>
      <c r="AL8" s="193">
        <v>229170</v>
      </c>
      <c r="AM8" s="194">
        <f>IFERROR(AL8/AH8,"-")</f>
        <v>654.77142857143</v>
      </c>
      <c r="AN8" s="195">
        <v>12</v>
      </c>
      <c r="AO8" s="195">
        <v>4</v>
      </c>
      <c r="AP8" s="195">
        <v>4</v>
      </c>
      <c r="AQ8" s="196">
        <v>263</v>
      </c>
      <c r="AR8" s="197">
        <f>IF(K8=0,"",IF(AQ8=0,"",(AQ8/K8)))</f>
        <v>0.14254742547425</v>
      </c>
      <c r="AS8" s="196">
        <v>11</v>
      </c>
      <c r="AT8" s="198">
        <f>IFERROR(AS8/AQ8,"-")</f>
        <v>0.041825095057034</v>
      </c>
      <c r="AU8" s="199">
        <v>70880</v>
      </c>
      <c r="AV8" s="200">
        <f>IFERROR(AU8/AQ8,"-")</f>
        <v>269.50570342205</v>
      </c>
      <c r="AW8" s="201">
        <v>6</v>
      </c>
      <c r="AX8" s="201">
        <v>3</v>
      </c>
      <c r="AY8" s="201">
        <v>2</v>
      </c>
      <c r="AZ8" s="202">
        <v>452</v>
      </c>
      <c r="BA8" s="203">
        <f>IF(K8=0,"",IF(AZ8=0,"",(AZ8/K8)))</f>
        <v>0.2449864498645</v>
      </c>
      <c r="BB8" s="202">
        <v>41</v>
      </c>
      <c r="BC8" s="204">
        <f>IFERROR(BB8/AZ8,"-")</f>
        <v>0.09070796460177</v>
      </c>
      <c r="BD8" s="205">
        <v>455600</v>
      </c>
      <c r="BE8" s="206">
        <f>IFERROR(BD8/AZ8,"-")</f>
        <v>1007.9646017699</v>
      </c>
      <c r="BF8" s="207">
        <v>20</v>
      </c>
      <c r="BG8" s="207">
        <v>9</v>
      </c>
      <c r="BH8" s="207">
        <v>12</v>
      </c>
      <c r="BI8" s="208">
        <v>466</v>
      </c>
      <c r="BJ8" s="209">
        <f>IF(K8=0,"",IF(BI8=0,"",(BI8/K8)))</f>
        <v>0.25257452574526</v>
      </c>
      <c r="BK8" s="210">
        <v>59</v>
      </c>
      <c r="BL8" s="211">
        <f>IFERROR(BK8/BI8,"-")</f>
        <v>0.12660944206009</v>
      </c>
      <c r="BM8" s="212">
        <v>1400700</v>
      </c>
      <c r="BN8" s="213">
        <f>IFERROR(BM8/BI8,"-")</f>
        <v>3005.7939914163</v>
      </c>
      <c r="BO8" s="214">
        <v>32</v>
      </c>
      <c r="BP8" s="214">
        <v>12</v>
      </c>
      <c r="BQ8" s="214">
        <v>15</v>
      </c>
      <c r="BR8" s="215">
        <v>178</v>
      </c>
      <c r="BS8" s="216">
        <f>IF(K8=0,"",IF(BR8=0,"",(BR8/K8)))</f>
        <v>0.096476964769648</v>
      </c>
      <c r="BT8" s="217">
        <v>37</v>
      </c>
      <c r="BU8" s="218">
        <f>IFERROR(BT8/BR8,"-")</f>
        <v>0.20786516853933</v>
      </c>
      <c r="BV8" s="219">
        <v>997000</v>
      </c>
      <c r="BW8" s="220">
        <f>IFERROR(BV8/BR8,"-")</f>
        <v>5601.1235955056</v>
      </c>
      <c r="BX8" s="221">
        <v>13</v>
      </c>
      <c r="BY8" s="221">
        <v>7</v>
      </c>
      <c r="BZ8" s="221">
        <v>17</v>
      </c>
      <c r="CA8" s="222">
        <v>37</v>
      </c>
      <c r="CB8" s="223">
        <f>IF(K8=0,"",IF(CA8=0,"",(CA8/K8)))</f>
        <v>0.020054200542005</v>
      </c>
      <c r="CC8" s="224">
        <v>14</v>
      </c>
      <c r="CD8" s="225">
        <f>IFERROR(CC8/CA8,"-")</f>
        <v>0.37837837837838</v>
      </c>
      <c r="CE8" s="226">
        <v>692000</v>
      </c>
      <c r="CF8" s="227">
        <f>IFERROR(CE8/CA8,"-")</f>
        <v>18702.702702703</v>
      </c>
      <c r="CG8" s="228">
        <v>6</v>
      </c>
      <c r="CH8" s="228">
        <v>2</v>
      </c>
      <c r="CI8" s="228">
        <v>6</v>
      </c>
      <c r="CJ8" s="229">
        <v>182</v>
      </c>
      <c r="CK8" s="230">
        <v>3845350</v>
      </c>
      <c r="CL8" s="230">
        <v>425270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 t="str">
        <f>W9</f>
        <v>0</v>
      </c>
      <c r="B9" s="347" t="s">
        <v>263</v>
      </c>
      <c r="C9" s="347" t="s">
        <v>256</v>
      </c>
      <c r="D9" s="347" t="s">
        <v>257</v>
      </c>
      <c r="E9" s="175" t="s">
        <v>264</v>
      </c>
      <c r="F9" s="175" t="s">
        <v>250</v>
      </c>
      <c r="G9" s="340">
        <v>0</v>
      </c>
      <c r="H9" s="176">
        <v>0</v>
      </c>
      <c r="I9" s="176">
        <v>0</v>
      </c>
      <c r="J9" s="176">
        <v>0</v>
      </c>
      <c r="K9" s="177">
        <v>0</v>
      </c>
      <c r="L9" s="179" t="str">
        <f>IFERROR(K9/J9,"-")</f>
        <v>-</v>
      </c>
      <c r="M9" s="176">
        <v>0</v>
      </c>
      <c r="N9" s="176">
        <v>0</v>
      </c>
      <c r="O9" s="179" t="str">
        <f>IFERROR(M9/(K9),"-")</f>
        <v>-</v>
      </c>
      <c r="P9" s="180" t="str">
        <f>IFERROR(G9/SUM(K9:K9),"-")</f>
        <v>-</v>
      </c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>
        <f>SUM(S9:S9)-SUM(G9:G9)</f>
        <v>0</v>
      </c>
      <c r="W9" s="183" t="str">
        <f>SUM(S9:S9)/SUM(G9:G9)</f>
        <v>0</v>
      </c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232"/>
      <c r="B10" s="151"/>
      <c r="C10" s="233"/>
      <c r="D10" s="234"/>
      <c r="E10" s="175"/>
      <c r="F10" s="175"/>
      <c r="G10" s="341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172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232"/>
      <c r="B11" s="246"/>
      <c r="C11" s="176"/>
      <c r="D11" s="176"/>
      <c r="E11" s="247"/>
      <c r="F11" s="248"/>
      <c r="G11" s="342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249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166">
        <f>Z12</f>
        <v/>
      </c>
      <c r="B12" s="250"/>
      <c r="C12" s="250"/>
      <c r="D12" s="250"/>
      <c r="E12" s="251" t="s">
        <v>265</v>
      </c>
      <c r="F12" s="251"/>
      <c r="G12" s="343">
        <f>SUM(G6:G11)</f>
        <v>10469284</v>
      </c>
      <c r="H12" s="250">
        <f>SUM(H6:H11)</f>
        <v>9026</v>
      </c>
      <c r="I12" s="250">
        <f>SUM(I6:I11)</f>
        <v>0</v>
      </c>
      <c r="J12" s="250">
        <f>SUM(J6:J11)</f>
        <v>401076</v>
      </c>
      <c r="K12" s="250">
        <f>SUM(K6:K11)</f>
        <v>3749</v>
      </c>
      <c r="L12" s="252">
        <f>IFERROR(K12/J12,"-")</f>
        <v>0.0093473556134</v>
      </c>
      <c r="M12" s="253">
        <f>SUM(M6:M11)</f>
        <v>136</v>
      </c>
      <c r="N12" s="253">
        <f>SUM(N6:N11)</f>
        <v>1384</v>
      </c>
      <c r="O12" s="252">
        <f>IFERROR(M12/K12,"-")</f>
        <v>0.036276340357429</v>
      </c>
      <c r="P12" s="254">
        <f>IFERROR(G12/K12,"-")</f>
        <v>2792.553747666</v>
      </c>
      <c r="Q12" s="255">
        <f>SUM(Q6:Q11)</f>
        <v>442</v>
      </c>
      <c r="R12" s="252">
        <f>IFERROR(Q12/K12,"-")</f>
        <v>0.11789810616164</v>
      </c>
      <c r="S12" s="343">
        <f>SUM(S6:S11)</f>
        <v>17491490</v>
      </c>
      <c r="T12" s="343">
        <f>IFERROR(S12/K12,"-")</f>
        <v>4665.6415044012</v>
      </c>
      <c r="U12" s="343">
        <f>IFERROR(S12/Q12,"-")</f>
        <v>39573.50678733</v>
      </c>
      <c r="V12" s="343">
        <f>S12-G12</f>
        <v>7022206</v>
      </c>
      <c r="W12" s="256">
        <f>S12/G12</f>
        <v>1.6707436726332</v>
      </c>
      <c r="X12" s="257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