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<sst xmlns="http://schemas.openxmlformats.org/spreadsheetml/2006/main" uniqueCount="268">
  <si>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</si>
  <si>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</si>
  <si>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</si>
  <si>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</si>
  <si>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</si>
  <si>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</si>
  <si>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</si>
  <si>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</si>
  <si>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</si>
  <si>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</si>
  <si>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</si>
  <si>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</si>
  <si>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</si>
  <si>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</si>
  <si>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</si>
  <si>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</si>
  <si>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</si>
  <si>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</si>
  <si>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</si>
  <si>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</si>
  <si>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</si>
  <si>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</si>
  <si>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</si>
  <si>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</si>
  <si>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</si>
  <si>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</si>
  <si>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</si>
  <si>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</si>
  <si>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01月</t>
  </si>
  <si>
    <t>ヘスティア</t>
  </si>
  <si>
    <t>最終更新日</t>
  </si>
  <si>
    <t>04月30日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</si>
  <si>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</si>
  <si>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</si>
  <si>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</si>
  <si>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</si>
  <si>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</si>
  <si>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</si>
  <si>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</si>
  <si>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</si>
  <si>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</si>
  <si>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</si>
  <si>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</si>
  <si>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</si>
  <si>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</si>
  <si>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</si>
  <si>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</si>
  <si>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</si>
  <si>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</si>
  <si>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</si>
  <si>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</si>
  <si>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</si>
  <si>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</si>
  <si>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</si>
  <si>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</si>
  <si>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</si>
  <si>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</si>
  <si>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</si>
  <si>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</si>
  <si>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</si>
  <si>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</si>
  <si>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</si>
  <si>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</si>
  <si>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</si>
  <si>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ln_ink163</t>
  </si>
  <si>
    <t>老人ホーム版(LINEver)（百瀬凛花）</t>
  </si>
  <si>
    <t>お相手待ちの女性が出ました(LINEver)</t>
  </si>
  <si>
    <t>line</t>
  </si>
  <si>
    <t>デイリースポーツ関西</t>
  </si>
  <si>
    <t>全5段・半5段段つかみ10段保証</t>
  </si>
  <si>
    <t>10段保証</t>
  </si>
  <si>
    <t>ln_ink164</t>
  </si>
  <si>
    <t>雑誌版SPA(LINEver)（高宮菜々子）</t>
  </si>
  <si>
    <t>え?LINEでこんなに出会えんのダメ元で始めたはずが</t>
  </si>
  <si>
    <t>ln_ink165</t>
  </si>
  <si>
    <t>STOP版(LINEver)（晶エリー）</t>
  </si>
  <si>
    <t>要注意！50歳以上の男性(LINEver)</t>
  </si>
  <si>
    <t>ln_ink166</t>
  </si>
  <si>
    <t>右女9版(ヘスティア)(LINEver)（百瀬凛花）</t>
  </si>
  <si>
    <t>学生いませんギャルいません(LINEver)</t>
  </si>
  <si>
    <t>ln_ink167</t>
  </si>
  <si>
    <t>デリヘル版3(LINEver)（高宮菜々子）</t>
  </si>
  <si>
    <t>もう50代の熟女だけどLINEで</t>
  </si>
  <si>
    <t>ic3426</t>
  </si>
  <si>
    <t>(空電共通)</t>
  </si>
  <si>
    <t>空電</t>
  </si>
  <si>
    <t>ln_ink168</t>
  </si>
  <si>
    <t>①再婚&amp;理解者版(LINEver)（百瀬凛花）</t>
  </si>
  <si>
    <t>①再婚&amp;理解者(LINEver)</t>
  </si>
  <si>
    <t>スポニチ関西</t>
  </si>
  <si>
    <t>半2段つかみ20段保証</t>
  </si>
  <si>
    <t>20段保証</t>
  </si>
  <si>
    <t>ln_ink169</t>
  </si>
  <si>
    <t>②雑誌版SPA(LINEver)（晶エリー）</t>
  </si>
  <si>
    <t>②え?LINEでこんなに出会えんのダメ元で始めたはずが</t>
  </si>
  <si>
    <t>ln_ink170</t>
  </si>
  <si>
    <t>③看板案内版(LINEver)（高宮菜々子）</t>
  </si>
  <si>
    <t>③美しい熟女との出会いまでここから約3分(LINEver)</t>
  </si>
  <si>
    <t>ln_ink171</t>
  </si>
  <si>
    <t>④右女3(LINEver)（百瀬凛花）</t>
  </si>
  <si>
    <t>④え?LINEでこんなに出会えんのダメ元で始めたはずが</t>
  </si>
  <si>
    <t>ic3427</t>
  </si>
  <si>
    <t>ln_ink172</t>
  </si>
  <si>
    <t>ニッカン西部</t>
  </si>
  <si>
    <t>1～10日</t>
  </si>
  <si>
    <t>ln_ink173</t>
  </si>
  <si>
    <t>11～20日</t>
  </si>
  <si>
    <t>ln_ink174</t>
  </si>
  <si>
    <t>21～31日</t>
  </si>
  <si>
    <t>ic3428</t>
  </si>
  <si>
    <t>ln_ink175</t>
  </si>
  <si>
    <t>スポニチ関東</t>
  </si>
  <si>
    <t>全5段</t>
  </si>
  <si>
    <t>1月03日(火)</t>
  </si>
  <si>
    <t>ic3429</t>
  </si>
  <si>
    <t>ln_ink176</t>
  </si>
  <si>
    <t>1月15日(日)</t>
  </si>
  <si>
    <t>ic3430</t>
  </si>
  <si>
    <t>ln_ink177</t>
  </si>
  <si>
    <t>直接LINE交換版（晶エリー）</t>
  </si>
  <si>
    <t>熟女とLINEで出会いができる</t>
  </si>
  <si>
    <t>1月28日(土)</t>
  </si>
  <si>
    <t>ic3431</t>
  </si>
  <si>
    <t>ln_ink178</t>
  </si>
  <si>
    <t>ic3432</t>
  </si>
  <si>
    <t>ln_ink179</t>
  </si>
  <si>
    <t>1月22日(日)</t>
  </si>
  <si>
    <t>ic3433</t>
  </si>
  <si>
    <t>ln_ink180</t>
  </si>
  <si>
    <t>サンスポ関東</t>
  </si>
  <si>
    <t>4C終面全5段</t>
  </si>
  <si>
    <t>1月27日(金)</t>
  </si>
  <si>
    <t>ic3434</t>
  </si>
  <si>
    <t>ln_ink181</t>
  </si>
  <si>
    <t>もう50代の熟女だけどLINEで(書:ごめんなさい)</t>
  </si>
  <si>
    <t>1C終面全5段</t>
  </si>
  <si>
    <t>1月13日(金)</t>
  </si>
  <si>
    <t>ic3435</t>
  </si>
  <si>
    <t>ln_ink182</t>
  </si>
  <si>
    <t>サンスポ関西</t>
  </si>
  <si>
    <t>1月14日(土)</t>
  </si>
  <si>
    <t>ic3436</t>
  </si>
  <si>
    <t>ln_ink183</t>
  </si>
  <si>
    <t>ic3437</t>
  </si>
  <si>
    <t>ln_ink184</t>
  </si>
  <si>
    <t>ニッカン関西</t>
  </si>
  <si>
    <t>ic3438</t>
  </si>
  <si>
    <t>ln_ink185</t>
  </si>
  <si>
    <t>1月21日(土)</t>
  </si>
  <si>
    <t>ic3439</t>
  </si>
  <si>
    <t>ln_ink186</t>
  </si>
  <si>
    <t>ic3440</t>
  </si>
  <si>
    <t>ln_ink187</t>
  </si>
  <si>
    <t>ic3441</t>
  </si>
  <si>
    <t>ln_ink161</t>
  </si>
  <si>
    <t>LINEで出会いリクルート70歳まで応募可</t>
  </si>
  <si>
    <t>東スポ 年末年始特別号</t>
  </si>
  <si>
    <t>全3段</t>
  </si>
  <si>
    <t>年末年始</t>
  </si>
  <si>
    <t>ic3425</t>
  </si>
  <si>
    <t>ln_ink188</t>
  </si>
  <si>
    <t>男性募集版(LINEver)（百瀬凛花）</t>
  </si>
  <si>
    <t>50代以上の男性大募集(LINEver)</t>
  </si>
  <si>
    <t>スポーツ報知関東</t>
  </si>
  <si>
    <t>4C終面雑報</t>
  </si>
  <si>
    <t>1月11日(水)</t>
  </si>
  <si>
    <t>ic3442</t>
  </si>
  <si>
    <t>ln_ink189</t>
  </si>
  <si>
    <t>再婚&amp;理解者版(LINEver)（高宮菜々子）</t>
  </si>
  <si>
    <t>再婚&amp;理解者(LINEver)</t>
  </si>
  <si>
    <t>1月17日(火)</t>
  </si>
  <si>
    <t>ic3443</t>
  </si>
  <si>
    <t>ln_ink190</t>
  </si>
  <si>
    <t>LINE版(つかみ)（晶エリー）</t>
  </si>
  <si>
    <t>1月19日(木)</t>
  </si>
  <si>
    <t>ic3444</t>
  </si>
  <si>
    <t>ln_ink191</t>
  </si>
  <si>
    <t>大正版(LINEver)（百瀬凛花）</t>
  </si>
  <si>
    <t>1月24日(火)</t>
  </si>
  <si>
    <t>ic3445</t>
  </si>
  <si>
    <t>ln_ink192</t>
  </si>
  <si>
    <t>東スポ・大スポ・九スポ・中京</t>
  </si>
  <si>
    <t>記事枠</t>
  </si>
  <si>
    <t>1月25日(水)</t>
  </si>
  <si>
    <t>ic3446</t>
  </si>
  <si>
    <t>ln_ink193</t>
  </si>
  <si>
    <t>記事(ノーマル)（）</t>
  </si>
  <si>
    <t>デイリー22「フラダンスが得意な熟女がフェラダンスを披露」</t>
  </si>
  <si>
    <t>4C記事枠</t>
  </si>
  <si>
    <t>1月08日(日)</t>
  </si>
  <si>
    <t>ln_ink194</t>
  </si>
  <si>
    <t>記事(黄)（）</t>
  </si>
  <si>
    <t>デイリー23「セックスレス」な中年に「キャッシュレス」な出会い</t>
  </si>
  <si>
    <t>ln_ink195</t>
  </si>
  <si>
    <t>記事(青)（）</t>
  </si>
  <si>
    <t>224「過剰なサービスが自慢です」素人熟女の出会いを暴露」</t>
  </si>
  <si>
    <t>ln_ink196</t>
  </si>
  <si>
    <t>記事(赤)（）</t>
  </si>
  <si>
    <t>225「オジサンを悦ばせたい女性が出会いを待ってます」</t>
  </si>
  <si>
    <t>1月29日(日)</t>
  </si>
  <si>
    <t>ic3447</t>
  </si>
  <si>
    <t>共通</t>
  </si>
  <si>
    <t>新聞 TOTAL</t>
  </si>
  <si>
    <t>●雑誌 広告</t>
  </si>
  <si>
    <t>ln_ink160</t>
  </si>
  <si>
    <t>芸文社</t>
  </si>
  <si>
    <t>アダルトチック版(LINEver)（高宮菜々子）</t>
  </si>
  <si>
    <t>元手0円お色気熟女と中年男性がLINEで出会える</t>
  </si>
  <si>
    <t>カミオン</t>
  </si>
  <si>
    <t>1C1P</t>
  </si>
  <si>
    <t>12月27日(火)</t>
  </si>
  <si>
    <t>za241</t>
  </si>
  <si>
    <t>ln_ink162</t>
  </si>
  <si>
    <t>日本ジャーナル出版</t>
  </si>
  <si>
    <t>アダルトチック版(LINEver)（百瀬凛花）</t>
  </si>
  <si>
    <t>週刊実話</t>
  </si>
  <si>
    <t>表4</t>
  </si>
  <si>
    <t>za242</t>
  </si>
  <si>
    <t>ad815</t>
  </si>
  <si>
    <t>文友舎</t>
  </si>
  <si>
    <t>5P風俗ヘスティア(高宮菜々子さん)</t>
  </si>
  <si>
    <t>lp07</t>
  </si>
  <si>
    <t>EXCITING MAX ! DELUXE 2023早春特大号</t>
  </si>
  <si>
    <t>1C5P</t>
  </si>
  <si>
    <t>1月31日(火)</t>
  </si>
  <si>
    <t>ad816</t>
  </si>
  <si>
    <t>雑誌 TOTAL</t>
  </si>
  <si>
    <t>●DVD 広告</t>
  </si>
  <si>
    <t>pa601</t>
  </si>
  <si>
    <t>DVD4コマ-ヘスティア</t>
  </si>
  <si>
    <t>毎月売</t>
  </si>
  <si>
    <t>EXCITING MAX!SPECIAL</t>
  </si>
  <si>
    <t>DVD袋裏1C+コンテンツ枠</t>
  </si>
  <si>
    <t>pa602</t>
  </si>
  <si>
    <t>pa603</t>
  </si>
  <si>
    <t>三和出版</t>
  </si>
  <si>
    <t>A4変形、CVSフル、860円、10万部</t>
  </si>
  <si>
    <t>MEN'S DVD</t>
  </si>
  <si>
    <t>DVD袋表4C</t>
  </si>
  <si>
    <t>pa604</t>
  </si>
  <si>
    <t>pa605</t>
  </si>
  <si>
    <t>DVD漫画きよし</t>
  </si>
  <si>
    <t>A4、CVS日版PB</t>
  </si>
  <si>
    <t>人妻日和</t>
  </si>
  <si>
    <t>pa606</t>
  </si>
  <si>
    <t>DVD TOTAL</t>
  </si>
  <si>
    <t>●アフィリエイト 広告</t>
  </si>
  <si>
    <t>UA</t>
  </si>
  <si>
    <t>AF単価</t>
  </si>
  <si>
    <t>20歳以上</t>
  </si>
  <si>
    <t>fr002</t>
  </si>
  <si>
    <t>おまたせ出会いNavi</t>
  </si>
  <si>
    <t>1/1～1/31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</si>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</sst>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58</v>
      </c>
      <c r="D6" s="330">
        <v>3120000</v>
      </c>
      <c r="E6" s="79">
        <v>415</v>
      </c>
      <c r="F6" s="79">
        <v>262</v>
      </c>
      <c r="G6" s="79">
        <v>169</v>
      </c>
      <c r="H6" s="89">
        <v>307</v>
      </c>
      <c r="I6" s="90">
        <v>3</v>
      </c>
      <c r="J6" s="143">
        <f>H6+I6</f>
        <v>310</v>
      </c>
      <c r="K6" s="80">
        <f>IFERROR(J6/G6,"-")</f>
        <v>1.8343195266272</v>
      </c>
      <c r="L6" s="79">
        <v>21</v>
      </c>
      <c r="M6" s="79">
        <v>34</v>
      </c>
      <c r="N6" s="80">
        <f>IFERROR(L6/J6,"-")</f>
        <v>0.067741935483871</v>
      </c>
      <c r="O6" s="81">
        <f>IFERROR(D6/J6,"-")</f>
        <v>10064.516129032</v>
      </c>
      <c r="P6" s="82">
        <v>27</v>
      </c>
      <c r="Q6" s="80">
        <f>IFERROR(P6/J6,"-")</f>
        <v>0.087096774193548</v>
      </c>
      <c r="R6" s="335">
        <v>2296000</v>
      </c>
      <c r="S6" s="336">
        <f>IFERROR(R6/J6,"-")</f>
        <v>7406.4516129032</v>
      </c>
      <c r="T6" s="336">
        <f>IFERROR(R6/P6,"-")</f>
        <v>85037.037037037</v>
      </c>
      <c r="U6" s="330">
        <f>IFERROR(R6-D6,"-")</f>
        <v>-824000</v>
      </c>
      <c r="V6" s="83">
        <f>R6/D6</f>
        <v>0.73589743589744</v>
      </c>
      <c r="W6" s="77"/>
      <c r="X6" s="142"/>
    </row>
    <row r="7" spans="1:24">
      <c r="A7" s="78"/>
      <c r="B7" s="84" t="s">
        <v>24</v>
      </c>
      <c r="C7" s="84">
        <v>6</v>
      </c>
      <c r="D7" s="330">
        <v>495000</v>
      </c>
      <c r="E7" s="79">
        <v>222</v>
      </c>
      <c r="F7" s="79">
        <v>102</v>
      </c>
      <c r="G7" s="79">
        <v>119</v>
      </c>
      <c r="H7" s="89">
        <v>102</v>
      </c>
      <c r="I7" s="90">
        <v>0</v>
      </c>
      <c r="J7" s="143">
        <f>H7+I7</f>
        <v>102</v>
      </c>
      <c r="K7" s="80">
        <f>IFERROR(J7/G7,"-")</f>
        <v>0.85714285714286</v>
      </c>
      <c r="L7" s="79">
        <v>9</v>
      </c>
      <c r="M7" s="79">
        <v>10</v>
      </c>
      <c r="N7" s="80">
        <f>IFERROR(L7/J7,"-")</f>
        <v>0.088235294117647</v>
      </c>
      <c r="O7" s="81">
        <f>IFERROR(D7/J7,"-")</f>
        <v>4852.9411764706</v>
      </c>
      <c r="P7" s="82">
        <v>8</v>
      </c>
      <c r="Q7" s="80">
        <f>IFERROR(P7/J7,"-")</f>
        <v>0.07843137254902</v>
      </c>
      <c r="R7" s="335">
        <v>104880</v>
      </c>
      <c r="S7" s="336">
        <f>IFERROR(R7/J7,"-")</f>
        <v>1028.2352941176</v>
      </c>
      <c r="T7" s="336">
        <f>IFERROR(R7/P7,"-")</f>
        <v>13110</v>
      </c>
      <c r="U7" s="330">
        <f>IFERROR(R7-D7,"-")</f>
        <v>-390120</v>
      </c>
      <c r="V7" s="83">
        <f>R7/D7</f>
        <v>0.21187878787879</v>
      </c>
      <c r="W7" s="77"/>
      <c r="X7" s="142"/>
    </row>
    <row r="8" spans="1:24">
      <c r="A8" s="78"/>
      <c r="B8" s="84" t="s">
        <v>25</v>
      </c>
      <c r="C8" s="84">
        <v>6</v>
      </c>
      <c r="D8" s="330">
        <v>375000</v>
      </c>
      <c r="E8" s="79">
        <v>824</v>
      </c>
      <c r="F8" s="79">
        <v>422</v>
      </c>
      <c r="G8" s="79">
        <v>1096</v>
      </c>
      <c r="H8" s="89">
        <v>256</v>
      </c>
      <c r="I8" s="90">
        <v>1</v>
      </c>
      <c r="J8" s="143">
        <f>H8+I8</f>
        <v>257</v>
      </c>
      <c r="K8" s="80">
        <f>IFERROR(J8/G8,"-")</f>
        <v>0.23448905109489</v>
      </c>
      <c r="L8" s="79">
        <v>20</v>
      </c>
      <c r="M8" s="79">
        <v>58</v>
      </c>
      <c r="N8" s="80">
        <f>IFERROR(L8/J8,"-")</f>
        <v>0.077821011673152</v>
      </c>
      <c r="O8" s="81">
        <f>IFERROR(D8/J8,"-")</f>
        <v>1459.1439688716</v>
      </c>
      <c r="P8" s="82">
        <v>9</v>
      </c>
      <c r="Q8" s="80">
        <f>IFERROR(P8/J8,"-")</f>
        <v>0.035019455252918</v>
      </c>
      <c r="R8" s="335">
        <v>2006000</v>
      </c>
      <c r="S8" s="336">
        <f>IFERROR(R8/J8,"-")</f>
        <v>7805.4474708171</v>
      </c>
      <c r="T8" s="336">
        <f>IFERROR(R8/P8,"-")</f>
        <v>222888.88888889</v>
      </c>
      <c r="U8" s="330">
        <f>IFERROR(R8-D8,"-")</f>
        <v>1631000</v>
      </c>
      <c r="V8" s="83">
        <f>R8/D8</f>
        <v>5.3493333333333</v>
      </c>
      <c r="W8" s="77"/>
      <c r="X8" s="142"/>
    </row>
    <row r="9" spans="1:24">
      <c r="A9" s="78"/>
      <c r="B9" s="84" t="s">
        <v>26</v>
      </c>
      <c r="C9" s="84">
        <v>2</v>
      </c>
      <c r="D9" s="330">
        <v>0</v>
      </c>
      <c r="E9" s="79">
        <v>0</v>
      </c>
      <c r="F9" s="79">
        <v>0</v>
      </c>
      <c r="G9" s="79">
        <v>31</v>
      </c>
      <c r="H9" s="89">
        <v>0</v>
      </c>
      <c r="I9" s="90">
        <v>0</v>
      </c>
      <c r="J9" s="143">
        <f>H9+I9</f>
        <v>0</v>
      </c>
      <c r="K9" s="80">
        <f>IFERROR(J9/G9,"-")</f>
        <v>0</v>
      </c>
      <c r="L9" s="79">
        <v>0</v>
      </c>
      <c r="M9" s="79">
        <v>0</v>
      </c>
      <c r="N9" s="80" t="str">
        <f>IFERROR(L9/J9,"-")</f>
        <v>-</v>
      </c>
      <c r="O9" s="81" t="str">
        <f>IFERROR(D9/J9,"-")</f>
        <v>-</v>
      </c>
      <c r="P9" s="82">
        <v>0</v>
      </c>
      <c r="Q9" s="80" t="str">
        <f>IFERROR(P9/J9,"-")</f>
        <v>-</v>
      </c>
      <c r="R9" s="335">
        <v>0</v>
      </c>
      <c r="S9" s="336" t="str">
        <f>IFERROR(R9/J9,"-")</f>
        <v>-</v>
      </c>
      <c r="T9" s="336" t="str">
        <f>IFERROR(R9/P9,"-")</f>
        <v>-</v>
      </c>
      <c r="U9" s="330">
        <f>IFERROR(R9-D9,"-")</f>
        <v>0</v>
      </c>
      <c r="V9" s="83" t="str">
        <f>R9/D9</f>
        <v>0</v>
      </c>
      <c r="W9" s="77"/>
      <c r="X9" s="142"/>
    </row>
    <row r="10" spans="1:24">
      <c r="A10" s="78"/>
      <c r="B10" s="84" t="s">
        <v>27</v>
      </c>
      <c r="C10" s="84">
        <v>4</v>
      </c>
      <c r="D10" s="330">
        <v>11609217</v>
      </c>
      <c r="E10" s="79">
        <v>9228</v>
      </c>
      <c r="F10" s="79">
        <v>0</v>
      </c>
      <c r="G10" s="79">
        <v>474523</v>
      </c>
      <c r="H10" s="89">
        <v>4043</v>
      </c>
      <c r="I10" s="90">
        <v>209</v>
      </c>
      <c r="J10" s="143">
        <f>H10+I10</f>
        <v>4252</v>
      </c>
      <c r="K10" s="80">
        <f>IFERROR(J10/G10,"-")</f>
        <v>0.0089605772533681</v>
      </c>
      <c r="L10" s="79">
        <v>119</v>
      </c>
      <c r="M10" s="79">
        <v>1541</v>
      </c>
      <c r="N10" s="80">
        <f>IFERROR(L10/J10,"-")</f>
        <v>0.027986829727187</v>
      </c>
      <c r="O10" s="81">
        <f>IFERROR(D10/J10,"-")</f>
        <v>2730.295625588</v>
      </c>
      <c r="P10" s="82">
        <v>449</v>
      </c>
      <c r="Q10" s="80">
        <f>IFERROR(P10/J10,"-")</f>
        <v>0.10559736594544</v>
      </c>
      <c r="R10" s="335">
        <v>24101225</v>
      </c>
      <c r="S10" s="336">
        <f>IFERROR(R10/J10,"-")</f>
        <v>5668.2090780809</v>
      </c>
      <c r="T10" s="336">
        <f>IFERROR(R10/P10,"-")</f>
        <v>53677.561247216</v>
      </c>
      <c r="U10" s="330">
        <f>IFERROR(R10-D10,"-")</f>
        <v>12492008</v>
      </c>
      <c r="V10" s="83">
        <f>R10/D10</f>
        <v>2.0760422516006</v>
      </c>
      <c r="W10" s="77"/>
      <c r="X10" s="142"/>
    </row>
    <row r="11" spans="1:24">
      <c r="A11" s="30"/>
      <c r="B11" s="85"/>
      <c r="C11" s="85"/>
      <c r="D11" s="331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30"/>
      <c r="B12" s="37"/>
      <c r="C12" s="37"/>
      <c r="D12" s="332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19"/>
      <c r="B13" s="41"/>
      <c r="C13" s="41"/>
      <c r="D13" s="333">
        <f>SUM(D6:D11)</f>
        <v>15599217</v>
      </c>
      <c r="E13" s="41">
        <f>SUM(E6:E11)</f>
        <v>10689</v>
      </c>
      <c r="F13" s="41">
        <f>SUM(F6:F11)</f>
        <v>786</v>
      </c>
      <c r="G13" s="41">
        <f>SUM(G6:G11)</f>
        <v>475938</v>
      </c>
      <c r="H13" s="41">
        <f>SUM(H6:H11)</f>
        <v>4708</v>
      </c>
      <c r="I13" s="41">
        <f>SUM(I6:I11)</f>
        <v>213</v>
      </c>
      <c r="J13" s="41">
        <f>SUM(J6:J11)</f>
        <v>4921</v>
      </c>
      <c r="K13" s="42">
        <f>IFERROR(J13/G13,"-")</f>
        <v>0.010339582046401</v>
      </c>
      <c r="L13" s="76">
        <f>SUM(L6:L11)</f>
        <v>169</v>
      </c>
      <c r="M13" s="76">
        <f>SUM(M6:M11)</f>
        <v>1643</v>
      </c>
      <c r="N13" s="42">
        <f>IFERROR(L13/J13,"-")</f>
        <v>0.034342613289982</v>
      </c>
      <c r="O13" s="43">
        <f>IFERROR(D13/J13,"-")</f>
        <v>3169.9282666125</v>
      </c>
      <c r="P13" s="44">
        <f>SUM(P6:P11)</f>
        <v>493</v>
      </c>
      <c r="Q13" s="42">
        <f>IFERROR(P13/J13,"-")</f>
        <v>0.10018288965657</v>
      </c>
      <c r="R13" s="333">
        <f>SUM(R6:R11)</f>
        <v>28508105</v>
      </c>
      <c r="S13" s="333">
        <f>IFERROR(R13/J13,"-")</f>
        <v>5793.1528144686</v>
      </c>
      <c r="T13" s="333">
        <f>IFERROR(R13/P13,"-")</f>
        <v>57825.770791075</v>
      </c>
      <c r="U13" s="333">
        <f>SUM(U6:U11)</f>
        <v>12908888</v>
      </c>
      <c r="V13" s="45">
        <f>IFERROR(R13/D13,"-")</f>
        <v>1.8275343563719</v>
      </c>
      <c r="W13" s="58"/>
      <c r="X13" s="142"/>
    </row>
    <row r="14" spans="1:24">
      <c r="X14" s="142"/>
    </row>
    <row r="15" spans="1:24">
      <c r="X15" s="142"/>
    </row>
    <row r="16" spans="1:24">
      <c r="X16" s="142"/>
    </row>
    <row r="17" spans="1:24">
      <c r="X17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6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36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5.06</v>
      </c>
      <c r="B6" s="347" t="s">
        <v>64</v>
      </c>
      <c r="C6" s="347"/>
      <c r="D6" s="347" t="s">
        <v>65</v>
      </c>
      <c r="E6" s="347" t="s">
        <v>66</v>
      </c>
      <c r="F6" s="347" t="s">
        <v>67</v>
      </c>
      <c r="G6" s="88" t="s">
        <v>68</v>
      </c>
      <c r="H6" s="88" t="s">
        <v>69</v>
      </c>
      <c r="I6" s="88" t="s">
        <v>70</v>
      </c>
      <c r="J6" s="330">
        <v>200000</v>
      </c>
      <c r="K6" s="79">
        <v>0</v>
      </c>
      <c r="L6" s="79">
        <v>0</v>
      </c>
      <c r="M6" s="79">
        <v>0</v>
      </c>
      <c r="N6" s="89">
        <v>11</v>
      </c>
      <c r="O6" s="90">
        <v>0</v>
      </c>
      <c r="P6" s="91">
        <f>N6+O6</f>
        <v>11</v>
      </c>
      <c r="Q6" s="80" t="str">
        <f>IFERROR(P6/M6,"-")</f>
        <v>-</v>
      </c>
      <c r="R6" s="79">
        <v>0</v>
      </c>
      <c r="S6" s="79">
        <v>0</v>
      </c>
      <c r="T6" s="80">
        <f>IFERROR(R6/(P6),"-")</f>
        <v>0</v>
      </c>
      <c r="U6" s="336">
        <f>IFERROR(J6/SUM(N6:O11),"-")</f>
        <v>4651.1627906977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SUM(X6:X11)-SUM(J6:J11)</f>
        <v>812000</v>
      </c>
      <c r="AB6" s="83">
        <f>SUM(X6:X11)/SUM(J6:J11)</f>
        <v>5.06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2</v>
      </c>
      <c r="AN6" s="99">
        <f>IF(P6=0,"",IF(AM6=0,"",(AM6/P6)))</f>
        <v>0.18181818181818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</v>
      </c>
      <c r="AW6" s="105">
        <f>IF(P6=0,"",IF(AV6=0,"",(AV6/P6)))</f>
        <v>0.090909090909091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2</v>
      </c>
      <c r="BF6" s="111">
        <f>IF(P6=0,"",IF(BE6=0,"",(BE6/P6)))</f>
        <v>0.18181818181818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</v>
      </c>
      <c r="BO6" s="118">
        <f>IF(P6=0,"",IF(BN6=0,"",(BN6/P6)))</f>
        <v>0.090909090909091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2</v>
      </c>
      <c r="BX6" s="125">
        <f>IF(P6=0,"",IF(BW6=0,"",(BW6/P6)))</f>
        <v>0.18181818181818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3</v>
      </c>
      <c r="CG6" s="132">
        <f>IF(P6=0,"",IF(CF6=0,"",(CF6/P6)))</f>
        <v>0.27272727272727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71</v>
      </c>
      <c r="C7" s="347"/>
      <c r="D7" s="347" t="s">
        <v>72</v>
      </c>
      <c r="E7" s="347" t="s">
        <v>73</v>
      </c>
      <c r="F7" s="347" t="s">
        <v>67</v>
      </c>
      <c r="G7" s="88"/>
      <c r="H7" s="88" t="s">
        <v>69</v>
      </c>
      <c r="I7" s="88"/>
      <c r="J7" s="330"/>
      <c r="K7" s="79">
        <v>0</v>
      </c>
      <c r="L7" s="79">
        <v>0</v>
      </c>
      <c r="M7" s="79">
        <v>0</v>
      </c>
      <c r="N7" s="89">
        <v>5</v>
      </c>
      <c r="O7" s="90">
        <v>0</v>
      </c>
      <c r="P7" s="91">
        <f>N7+O7</f>
        <v>5</v>
      </c>
      <c r="Q7" s="80" t="str">
        <f>IFERROR(P7/M7,"-")</f>
        <v>-</v>
      </c>
      <c r="R7" s="79">
        <v>1</v>
      </c>
      <c r="S7" s="79">
        <v>1</v>
      </c>
      <c r="T7" s="80">
        <f>IFERROR(R7/(P7),"-")</f>
        <v>0.2</v>
      </c>
      <c r="U7" s="336"/>
      <c r="V7" s="82">
        <v>2</v>
      </c>
      <c r="W7" s="80">
        <f>IF(P7=0,"-",V7/P7)</f>
        <v>0.4</v>
      </c>
      <c r="X7" s="335">
        <v>495000</v>
      </c>
      <c r="Y7" s="336">
        <f>IFERROR(X7/P7,"-")</f>
        <v>99000</v>
      </c>
      <c r="Z7" s="336">
        <f>IFERROR(X7/V7,"-")</f>
        <v>247500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2</v>
      </c>
      <c r="BF7" s="111">
        <f>IF(P7=0,"",IF(BE7=0,"",(BE7/P7)))</f>
        <v>0.4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/>
      <c r="BO7" s="118">
        <f>IF(P7=0,"",IF(BN7=0,"",(BN7/P7)))</f>
        <v>0</v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>
        <v>3</v>
      </c>
      <c r="BX7" s="125">
        <f>IF(P7=0,"",IF(BW7=0,"",(BW7/P7)))</f>
        <v>0.6</v>
      </c>
      <c r="BY7" s="126">
        <v>2</v>
      </c>
      <c r="BZ7" s="127">
        <f>IFERROR(BY7/BW7,"-")</f>
        <v>0.66666666666667</v>
      </c>
      <c r="CA7" s="128">
        <v>495000</v>
      </c>
      <c r="CB7" s="129">
        <f>IFERROR(CA7/BW7,"-")</f>
        <v>165000</v>
      </c>
      <c r="CC7" s="130"/>
      <c r="CD7" s="130"/>
      <c r="CE7" s="130">
        <v>2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2</v>
      </c>
      <c r="CP7" s="139">
        <v>495000</v>
      </c>
      <c r="CQ7" s="139">
        <v>315000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74</v>
      </c>
      <c r="C8" s="347"/>
      <c r="D8" s="347" t="s">
        <v>75</v>
      </c>
      <c r="E8" s="347" t="s">
        <v>76</v>
      </c>
      <c r="F8" s="347" t="s">
        <v>67</v>
      </c>
      <c r="G8" s="88"/>
      <c r="H8" s="88" t="s">
        <v>69</v>
      </c>
      <c r="I8" s="88"/>
      <c r="J8" s="330"/>
      <c r="K8" s="79">
        <v>0</v>
      </c>
      <c r="L8" s="79">
        <v>0</v>
      </c>
      <c r="M8" s="79">
        <v>0</v>
      </c>
      <c r="N8" s="89">
        <v>3</v>
      </c>
      <c r="O8" s="90">
        <v>0</v>
      </c>
      <c r="P8" s="91">
        <f>N8+O8</f>
        <v>3</v>
      </c>
      <c r="Q8" s="80" t="str">
        <f>IFERROR(P8/M8,"-")</f>
        <v>-</v>
      </c>
      <c r="R8" s="79">
        <v>0</v>
      </c>
      <c r="S8" s="79">
        <v>0</v>
      </c>
      <c r="T8" s="80">
        <f>IFERROR(R8/(P8),"-")</f>
        <v>0</v>
      </c>
      <c r="U8" s="336"/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3</v>
      </c>
      <c r="BO8" s="118">
        <f>IF(P8=0,"",IF(BN8=0,"",(BN8/P8)))</f>
        <v>1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77</v>
      </c>
      <c r="C9" s="347"/>
      <c r="D9" s="347" t="s">
        <v>78</v>
      </c>
      <c r="E9" s="347" t="s">
        <v>79</v>
      </c>
      <c r="F9" s="347" t="s">
        <v>67</v>
      </c>
      <c r="G9" s="88"/>
      <c r="H9" s="88" t="s">
        <v>69</v>
      </c>
      <c r="I9" s="88"/>
      <c r="J9" s="330"/>
      <c r="K9" s="79">
        <v>0</v>
      </c>
      <c r="L9" s="79">
        <v>0</v>
      </c>
      <c r="M9" s="79">
        <v>0</v>
      </c>
      <c r="N9" s="89">
        <v>6</v>
      </c>
      <c r="O9" s="90">
        <v>0</v>
      </c>
      <c r="P9" s="91">
        <f>N9+O9</f>
        <v>6</v>
      </c>
      <c r="Q9" s="80" t="str">
        <f>IFERROR(P9/M9,"-")</f>
        <v>-</v>
      </c>
      <c r="R9" s="79">
        <v>1</v>
      </c>
      <c r="S9" s="79">
        <v>1</v>
      </c>
      <c r="T9" s="80">
        <f>IFERROR(R9/(P9),"-")</f>
        <v>0.16666666666667</v>
      </c>
      <c r="U9" s="336"/>
      <c r="V9" s="82">
        <v>0</v>
      </c>
      <c r="W9" s="80">
        <f>IF(P9=0,"-",V9/P9)</f>
        <v>0</v>
      </c>
      <c r="X9" s="335">
        <v>0</v>
      </c>
      <c r="Y9" s="336">
        <f>IFERROR(X9/P9,"-")</f>
        <v>0</v>
      </c>
      <c r="Z9" s="336" t="str">
        <f>IFERROR(X9/V9,"-")</f>
        <v>-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3</v>
      </c>
      <c r="BF9" s="111">
        <f>IF(P9=0,"",IF(BE9=0,"",(BE9/P9)))</f>
        <v>0.5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/>
      <c r="BO9" s="118">
        <f>IF(P9=0,"",IF(BN9=0,"",(BN9/P9)))</f>
        <v>0</v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>
        <v>1</v>
      </c>
      <c r="BX9" s="125">
        <f>IF(P9=0,"",IF(BW9=0,"",(BW9/P9)))</f>
        <v>0.16666666666667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>
        <v>2</v>
      </c>
      <c r="CG9" s="132">
        <f>IF(P9=0,"",IF(CF9=0,"",(CF9/P9)))</f>
        <v>0.33333333333333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80</v>
      </c>
      <c r="C10" s="347"/>
      <c r="D10" s="347" t="s">
        <v>81</v>
      </c>
      <c r="E10" s="347" t="s">
        <v>82</v>
      </c>
      <c r="F10" s="347" t="s">
        <v>67</v>
      </c>
      <c r="G10" s="88"/>
      <c r="H10" s="88" t="s">
        <v>69</v>
      </c>
      <c r="I10" s="88"/>
      <c r="J10" s="330"/>
      <c r="K10" s="79">
        <v>0</v>
      </c>
      <c r="L10" s="79">
        <v>0</v>
      </c>
      <c r="M10" s="79">
        <v>0</v>
      </c>
      <c r="N10" s="89">
        <v>6</v>
      </c>
      <c r="O10" s="90">
        <v>0</v>
      </c>
      <c r="P10" s="91">
        <f>N10+O10</f>
        <v>6</v>
      </c>
      <c r="Q10" s="80" t="str">
        <f>IFERROR(P10/M10,"-")</f>
        <v>-</v>
      </c>
      <c r="R10" s="79">
        <v>1</v>
      </c>
      <c r="S10" s="79">
        <v>0</v>
      </c>
      <c r="T10" s="80">
        <f>IFERROR(R10/(P10),"-")</f>
        <v>0.16666666666667</v>
      </c>
      <c r="U10" s="336"/>
      <c r="V10" s="82">
        <v>2</v>
      </c>
      <c r="W10" s="80">
        <f>IF(P10=0,"-",V10/P10)</f>
        <v>0.33333333333333</v>
      </c>
      <c r="X10" s="335">
        <v>508000</v>
      </c>
      <c r="Y10" s="336">
        <f>IFERROR(X10/P10,"-")</f>
        <v>84666.666666667</v>
      </c>
      <c r="Z10" s="336">
        <f>IFERROR(X10/V10,"-")</f>
        <v>254000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>
        <v>1</v>
      </c>
      <c r="AW10" s="105">
        <f>IF(P10=0,"",IF(AV10=0,"",(AV10/P10)))</f>
        <v>0.16666666666667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1</v>
      </c>
      <c r="BF10" s="111">
        <f>IF(P10=0,"",IF(BE10=0,"",(BE10/P10)))</f>
        <v>0.16666666666667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2</v>
      </c>
      <c r="BO10" s="118">
        <f>IF(P10=0,"",IF(BN10=0,"",(BN10/P10)))</f>
        <v>0.33333333333333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1</v>
      </c>
      <c r="BX10" s="125">
        <f>IF(P10=0,"",IF(BW10=0,"",(BW10/P10)))</f>
        <v>0.16666666666667</v>
      </c>
      <c r="BY10" s="126">
        <v>1</v>
      </c>
      <c r="BZ10" s="127">
        <f>IFERROR(BY10/BW10,"-")</f>
        <v>1</v>
      </c>
      <c r="CA10" s="128">
        <v>3000</v>
      </c>
      <c r="CB10" s="129">
        <f>IFERROR(CA10/BW10,"-")</f>
        <v>3000</v>
      </c>
      <c r="CC10" s="130">
        <v>1</v>
      </c>
      <c r="CD10" s="130"/>
      <c r="CE10" s="130"/>
      <c r="CF10" s="131">
        <v>1</v>
      </c>
      <c r="CG10" s="132">
        <f>IF(P10=0,"",IF(CF10=0,"",(CF10/P10)))</f>
        <v>0.16666666666667</v>
      </c>
      <c r="CH10" s="133">
        <v>1</v>
      </c>
      <c r="CI10" s="134">
        <f>IFERROR(CH10/CF10,"-")</f>
        <v>1</v>
      </c>
      <c r="CJ10" s="135">
        <v>505000</v>
      </c>
      <c r="CK10" s="136">
        <f>IFERROR(CJ10/CF10,"-")</f>
        <v>505000</v>
      </c>
      <c r="CL10" s="137"/>
      <c r="CM10" s="137"/>
      <c r="CN10" s="137">
        <v>1</v>
      </c>
      <c r="CO10" s="138">
        <v>2</v>
      </c>
      <c r="CP10" s="139">
        <v>508000</v>
      </c>
      <c r="CQ10" s="139">
        <v>505000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/>
      <c r="B11" s="347" t="s">
        <v>83</v>
      </c>
      <c r="C11" s="347"/>
      <c r="D11" s="347" t="s">
        <v>84</v>
      </c>
      <c r="E11" s="347" t="s">
        <v>84</v>
      </c>
      <c r="F11" s="347" t="s">
        <v>85</v>
      </c>
      <c r="G11" s="88"/>
      <c r="H11" s="88"/>
      <c r="I11" s="88"/>
      <c r="J11" s="330"/>
      <c r="K11" s="79">
        <v>97</v>
      </c>
      <c r="L11" s="79">
        <v>49</v>
      </c>
      <c r="M11" s="79">
        <v>27</v>
      </c>
      <c r="N11" s="89">
        <v>12</v>
      </c>
      <c r="O11" s="90">
        <v>0</v>
      </c>
      <c r="P11" s="91">
        <f>N11+O11</f>
        <v>12</v>
      </c>
      <c r="Q11" s="80">
        <f>IFERROR(P11/M11,"-")</f>
        <v>0.44444444444444</v>
      </c>
      <c r="R11" s="79">
        <v>2</v>
      </c>
      <c r="S11" s="79">
        <v>5</v>
      </c>
      <c r="T11" s="80">
        <f>IFERROR(R11/(P11),"-")</f>
        <v>0.16666666666667</v>
      </c>
      <c r="U11" s="336"/>
      <c r="V11" s="82">
        <v>0</v>
      </c>
      <c r="W11" s="80">
        <f>IF(P11=0,"-",V11/P11)</f>
        <v>0</v>
      </c>
      <c r="X11" s="335">
        <v>9000</v>
      </c>
      <c r="Y11" s="336">
        <f>IFERROR(X11/P11,"-")</f>
        <v>750</v>
      </c>
      <c r="Z11" s="336" t="str">
        <f>IFERROR(X11/V11,"-")</f>
        <v>-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3</v>
      </c>
      <c r="BF11" s="111">
        <f>IF(P11=0,"",IF(BE11=0,"",(BE11/P11)))</f>
        <v>0.25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2</v>
      </c>
      <c r="BO11" s="118">
        <f>IF(P11=0,"",IF(BN11=0,"",(BN11/P11)))</f>
        <v>0.16666666666667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2</v>
      </c>
      <c r="BX11" s="125">
        <f>IF(P11=0,"",IF(BW11=0,"",(BW11/P11)))</f>
        <v>0.16666666666667</v>
      </c>
      <c r="BY11" s="126">
        <v>1</v>
      </c>
      <c r="BZ11" s="127">
        <f>IFERROR(BY11/BW11,"-")</f>
        <v>0.5</v>
      </c>
      <c r="CA11" s="128">
        <v>38000</v>
      </c>
      <c r="CB11" s="129">
        <f>IFERROR(CA11/BW11,"-")</f>
        <v>19000</v>
      </c>
      <c r="CC11" s="130"/>
      <c r="CD11" s="130"/>
      <c r="CE11" s="130">
        <v>1</v>
      </c>
      <c r="CF11" s="131">
        <v>5</v>
      </c>
      <c r="CG11" s="132">
        <f>IF(P11=0,"",IF(CF11=0,"",(CF11/P11)))</f>
        <v>0.41666666666667</v>
      </c>
      <c r="CH11" s="133">
        <v>1</v>
      </c>
      <c r="CI11" s="134">
        <f>IFERROR(CH11/CF11,"-")</f>
        <v>0.2</v>
      </c>
      <c r="CJ11" s="135">
        <v>38000</v>
      </c>
      <c r="CK11" s="136">
        <f>IFERROR(CJ11/CF11,"-")</f>
        <v>7600</v>
      </c>
      <c r="CL11" s="137"/>
      <c r="CM11" s="137"/>
      <c r="CN11" s="137">
        <v>1</v>
      </c>
      <c r="CO11" s="138">
        <v>0</v>
      </c>
      <c r="CP11" s="139">
        <v>9000</v>
      </c>
      <c r="CQ11" s="139">
        <v>38000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0.0225</v>
      </c>
      <c r="B12" s="347" t="s">
        <v>86</v>
      </c>
      <c r="C12" s="347"/>
      <c r="D12" s="347" t="s">
        <v>87</v>
      </c>
      <c r="E12" s="347" t="s">
        <v>88</v>
      </c>
      <c r="F12" s="347" t="s">
        <v>67</v>
      </c>
      <c r="G12" s="88" t="s">
        <v>89</v>
      </c>
      <c r="H12" s="88" t="s">
        <v>90</v>
      </c>
      <c r="I12" s="88" t="s">
        <v>91</v>
      </c>
      <c r="J12" s="330">
        <v>400000</v>
      </c>
      <c r="K12" s="79">
        <v>0</v>
      </c>
      <c r="L12" s="79">
        <v>0</v>
      </c>
      <c r="M12" s="79">
        <v>0</v>
      </c>
      <c r="N12" s="89">
        <v>17</v>
      </c>
      <c r="O12" s="90">
        <v>0</v>
      </c>
      <c r="P12" s="91">
        <f>N12+O12</f>
        <v>17</v>
      </c>
      <c r="Q12" s="80" t="str">
        <f>IFERROR(P12/M12,"-")</f>
        <v>-</v>
      </c>
      <c r="R12" s="79">
        <v>2</v>
      </c>
      <c r="S12" s="79">
        <v>1</v>
      </c>
      <c r="T12" s="80">
        <f>IFERROR(R12/(P12),"-")</f>
        <v>0.11764705882353</v>
      </c>
      <c r="U12" s="336">
        <f>IFERROR(J12/SUM(N12:O16),"-")</f>
        <v>9090.9090909091</v>
      </c>
      <c r="V12" s="82">
        <v>1</v>
      </c>
      <c r="W12" s="80">
        <f>IF(P12=0,"-",V12/P12)</f>
        <v>0.058823529411765</v>
      </c>
      <c r="X12" s="335">
        <v>9000</v>
      </c>
      <c r="Y12" s="336">
        <f>IFERROR(X12/P12,"-")</f>
        <v>529.41176470588</v>
      </c>
      <c r="Z12" s="336">
        <f>IFERROR(X12/V12,"-")</f>
        <v>9000</v>
      </c>
      <c r="AA12" s="330">
        <f>SUM(X12:X16)-SUM(J12:J16)</f>
        <v>-391000</v>
      </c>
      <c r="AB12" s="83">
        <f>SUM(X12:X16)/SUM(J12:J16)</f>
        <v>0.0225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4</v>
      </c>
      <c r="BF12" s="111">
        <f>IF(P12=0,"",IF(BE12=0,"",(BE12/P12)))</f>
        <v>0.23529411764706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5</v>
      </c>
      <c r="BO12" s="118">
        <f>IF(P12=0,"",IF(BN12=0,"",(BN12/P12)))</f>
        <v>0.29411764705882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7</v>
      </c>
      <c r="BX12" s="125">
        <f>IF(P12=0,"",IF(BW12=0,"",(BW12/P12)))</f>
        <v>0.41176470588235</v>
      </c>
      <c r="BY12" s="126">
        <v>1</v>
      </c>
      <c r="BZ12" s="127">
        <f>IFERROR(BY12/BW12,"-")</f>
        <v>0.14285714285714</v>
      </c>
      <c r="CA12" s="128">
        <v>9000</v>
      </c>
      <c r="CB12" s="129">
        <f>IFERROR(CA12/BW12,"-")</f>
        <v>1285.7142857143</v>
      </c>
      <c r="CC12" s="130"/>
      <c r="CD12" s="130"/>
      <c r="CE12" s="130">
        <v>1</v>
      </c>
      <c r="CF12" s="131">
        <v>1</v>
      </c>
      <c r="CG12" s="132">
        <f>IF(P12=0,"",IF(CF12=0,"",(CF12/P12)))</f>
        <v>0.058823529411765</v>
      </c>
      <c r="CH12" s="133"/>
      <c r="CI12" s="134">
        <f>IFERROR(CH12/CF12,"-")</f>
        <v>0</v>
      </c>
      <c r="CJ12" s="135"/>
      <c r="CK12" s="136">
        <f>IFERROR(CJ12/CF12,"-")</f>
        <v>0</v>
      </c>
      <c r="CL12" s="137"/>
      <c r="CM12" s="137"/>
      <c r="CN12" s="137"/>
      <c r="CO12" s="138">
        <v>1</v>
      </c>
      <c r="CP12" s="139">
        <v>9000</v>
      </c>
      <c r="CQ12" s="139">
        <v>9000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92</v>
      </c>
      <c r="C13" s="347"/>
      <c r="D13" s="347" t="s">
        <v>93</v>
      </c>
      <c r="E13" s="347" t="s">
        <v>94</v>
      </c>
      <c r="F13" s="347" t="s">
        <v>67</v>
      </c>
      <c r="G13" s="88"/>
      <c r="H13" s="88" t="s">
        <v>90</v>
      </c>
      <c r="I13" s="88"/>
      <c r="J13" s="330"/>
      <c r="K13" s="79">
        <v>0</v>
      </c>
      <c r="L13" s="79">
        <v>0</v>
      </c>
      <c r="M13" s="79">
        <v>0</v>
      </c>
      <c r="N13" s="89">
        <v>10</v>
      </c>
      <c r="O13" s="90">
        <v>0</v>
      </c>
      <c r="P13" s="91">
        <f>N13+O13</f>
        <v>10</v>
      </c>
      <c r="Q13" s="80" t="str">
        <f>IFERROR(P13/M13,"-")</f>
        <v>-</v>
      </c>
      <c r="R13" s="79">
        <v>0</v>
      </c>
      <c r="S13" s="79">
        <v>0</v>
      </c>
      <c r="T13" s="80">
        <f>IFERROR(R13/(P13),"-")</f>
        <v>0</v>
      </c>
      <c r="U13" s="336"/>
      <c r="V13" s="82">
        <v>0</v>
      </c>
      <c r="W13" s="80">
        <f>IF(P13=0,"-",V13/P13)</f>
        <v>0</v>
      </c>
      <c r="X13" s="335">
        <v>0</v>
      </c>
      <c r="Y13" s="336">
        <f>IFERROR(X13/P13,"-")</f>
        <v>0</v>
      </c>
      <c r="Z13" s="336" t="str">
        <f>IFERROR(X13/V13,"-")</f>
        <v>-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>
        <v>1</v>
      </c>
      <c r="AN13" s="99">
        <f>IF(P13=0,"",IF(AM13=0,"",(AM13/P13)))</f>
        <v>0.1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3</v>
      </c>
      <c r="BF13" s="111">
        <f>IF(P13=0,"",IF(BE13=0,"",(BE13/P13)))</f>
        <v>0.3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2</v>
      </c>
      <c r="BO13" s="118">
        <f>IF(P13=0,"",IF(BN13=0,"",(BN13/P13)))</f>
        <v>0.2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2</v>
      </c>
      <c r="BX13" s="125">
        <f>IF(P13=0,"",IF(BW13=0,"",(BW13/P13)))</f>
        <v>0.2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>
        <v>2</v>
      </c>
      <c r="CG13" s="132">
        <f>IF(P13=0,"",IF(CF13=0,"",(CF13/P13)))</f>
        <v>0.2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95</v>
      </c>
      <c r="C14" s="347"/>
      <c r="D14" s="347" t="s">
        <v>96</v>
      </c>
      <c r="E14" s="347" t="s">
        <v>97</v>
      </c>
      <c r="F14" s="347" t="s">
        <v>67</v>
      </c>
      <c r="G14" s="88"/>
      <c r="H14" s="88" t="s">
        <v>90</v>
      </c>
      <c r="I14" s="88"/>
      <c r="J14" s="330"/>
      <c r="K14" s="79">
        <v>0</v>
      </c>
      <c r="L14" s="79">
        <v>0</v>
      </c>
      <c r="M14" s="79">
        <v>0</v>
      </c>
      <c r="N14" s="89">
        <v>7</v>
      </c>
      <c r="O14" s="90">
        <v>0</v>
      </c>
      <c r="P14" s="91">
        <f>N14+O14</f>
        <v>7</v>
      </c>
      <c r="Q14" s="80" t="str">
        <f>IFERROR(P14/M14,"-")</f>
        <v>-</v>
      </c>
      <c r="R14" s="79">
        <v>0</v>
      </c>
      <c r="S14" s="79">
        <v>0</v>
      </c>
      <c r="T14" s="80">
        <f>IFERROR(R14/(P14),"-")</f>
        <v>0</v>
      </c>
      <c r="U14" s="336"/>
      <c r="V14" s="82">
        <v>0</v>
      </c>
      <c r="W14" s="80">
        <f>IF(P14=0,"-",V14/P14)</f>
        <v>0</v>
      </c>
      <c r="X14" s="335">
        <v>0</v>
      </c>
      <c r="Y14" s="336">
        <f>IFERROR(X14/P14,"-")</f>
        <v>0</v>
      </c>
      <c r="Z14" s="336" t="str">
        <f>IFERROR(X14/V14,"-")</f>
        <v>-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1</v>
      </c>
      <c r="AN14" s="99">
        <f>IF(P14=0,"",IF(AM14=0,"",(AM14/P14)))</f>
        <v>0.14285714285714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2</v>
      </c>
      <c r="BO14" s="118">
        <f>IF(P14=0,"",IF(BN14=0,"",(BN14/P14)))</f>
        <v>0.28571428571429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2</v>
      </c>
      <c r="BX14" s="125">
        <f>IF(P14=0,"",IF(BW14=0,"",(BW14/P14)))</f>
        <v>0.28571428571429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>
        <v>2</v>
      </c>
      <c r="CG14" s="132">
        <f>IF(P14=0,"",IF(CF14=0,"",(CF14/P14)))</f>
        <v>0.28571428571429</v>
      </c>
      <c r="CH14" s="133"/>
      <c r="CI14" s="134">
        <f>IFERROR(CH14/CF14,"-")</f>
        <v>0</v>
      </c>
      <c r="CJ14" s="135"/>
      <c r="CK14" s="136">
        <f>IFERROR(CJ14/CF14,"-")</f>
        <v>0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98</v>
      </c>
      <c r="C15" s="347"/>
      <c r="D15" s="347" t="s">
        <v>99</v>
      </c>
      <c r="E15" s="347" t="s">
        <v>100</v>
      </c>
      <c r="F15" s="347" t="s">
        <v>67</v>
      </c>
      <c r="G15" s="88"/>
      <c r="H15" s="88" t="s">
        <v>90</v>
      </c>
      <c r="I15" s="88"/>
      <c r="J15" s="330"/>
      <c r="K15" s="79">
        <v>0</v>
      </c>
      <c r="L15" s="79">
        <v>0</v>
      </c>
      <c r="M15" s="79">
        <v>0</v>
      </c>
      <c r="N15" s="89">
        <v>5</v>
      </c>
      <c r="O15" s="90">
        <v>1</v>
      </c>
      <c r="P15" s="91">
        <f>N15+O15</f>
        <v>6</v>
      </c>
      <c r="Q15" s="80" t="str">
        <f>IFERROR(P15/M15,"-")</f>
        <v>-</v>
      </c>
      <c r="R15" s="79">
        <v>0</v>
      </c>
      <c r="S15" s="79">
        <v>0</v>
      </c>
      <c r="T15" s="80">
        <f>IFERROR(R15/(P15),"-")</f>
        <v>0</v>
      </c>
      <c r="U15" s="336"/>
      <c r="V15" s="82">
        <v>0</v>
      </c>
      <c r="W15" s="80">
        <f>IF(P15=0,"-",V15/P15)</f>
        <v>0</v>
      </c>
      <c r="X15" s="335">
        <v>0</v>
      </c>
      <c r="Y15" s="336">
        <f>IFERROR(X15/P15,"-")</f>
        <v>0</v>
      </c>
      <c r="Z15" s="336" t="str">
        <f>IFERROR(X15/V15,"-")</f>
        <v>-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>
        <v>1</v>
      </c>
      <c r="AN15" s="99">
        <f>IF(P15=0,"",IF(AM15=0,"",(AM15/P15)))</f>
        <v>0.16666666666667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>
        <v>1</v>
      </c>
      <c r="AW15" s="105">
        <f>IF(P15=0,"",IF(AV15=0,"",(AV15/P15)))</f>
        <v>0.16666666666667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2</v>
      </c>
      <c r="BO15" s="118">
        <f>IF(P15=0,"",IF(BN15=0,"",(BN15/P15)))</f>
        <v>0.33333333333333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2</v>
      </c>
      <c r="BX15" s="125">
        <f>IF(P15=0,"",IF(BW15=0,"",(BW15/P15)))</f>
        <v>0.33333333333333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101</v>
      </c>
      <c r="C16" s="347"/>
      <c r="D16" s="347" t="s">
        <v>84</v>
      </c>
      <c r="E16" s="347" t="s">
        <v>84</v>
      </c>
      <c r="F16" s="347" t="s">
        <v>85</v>
      </c>
      <c r="G16" s="88"/>
      <c r="H16" s="88"/>
      <c r="I16" s="88"/>
      <c r="J16" s="330"/>
      <c r="K16" s="79">
        <v>68</v>
      </c>
      <c r="L16" s="79">
        <v>38</v>
      </c>
      <c r="M16" s="79">
        <v>8</v>
      </c>
      <c r="N16" s="89">
        <v>4</v>
      </c>
      <c r="O16" s="90">
        <v>0</v>
      </c>
      <c r="P16" s="91">
        <f>N16+O16</f>
        <v>4</v>
      </c>
      <c r="Q16" s="80">
        <f>IFERROR(P16/M16,"-")</f>
        <v>0.5</v>
      </c>
      <c r="R16" s="79">
        <v>0</v>
      </c>
      <c r="S16" s="79">
        <v>0</v>
      </c>
      <c r="T16" s="80">
        <f>IFERROR(R16/(P16),"-")</f>
        <v>0</v>
      </c>
      <c r="U16" s="336"/>
      <c r="V16" s="82">
        <v>0</v>
      </c>
      <c r="W16" s="80">
        <f>IF(P16=0,"-",V16/P16)</f>
        <v>0</v>
      </c>
      <c r="X16" s="335">
        <v>0</v>
      </c>
      <c r="Y16" s="336">
        <f>IFERROR(X16/P16,"-")</f>
        <v>0</v>
      </c>
      <c r="Z16" s="336" t="str">
        <f>IFERROR(X16/V16,"-")</f>
        <v>-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>
        <v>1</v>
      </c>
      <c r="AN16" s="99">
        <f>IF(P16=0,"",IF(AM16=0,"",(AM16/P16)))</f>
        <v>0.25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2</v>
      </c>
      <c r="BO16" s="118">
        <f>IF(P16=0,"",IF(BN16=0,"",(BN16/P16)))</f>
        <v>0.5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1</v>
      </c>
      <c r="BX16" s="125">
        <f>IF(P16=0,"",IF(BW16=0,"",(BW16/P16)))</f>
        <v>0.25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0.025</v>
      </c>
      <c r="B17" s="347" t="s">
        <v>102</v>
      </c>
      <c r="C17" s="347"/>
      <c r="D17" s="347" t="s">
        <v>87</v>
      </c>
      <c r="E17" s="347" t="s">
        <v>88</v>
      </c>
      <c r="F17" s="347" t="s">
        <v>67</v>
      </c>
      <c r="G17" s="88" t="s">
        <v>103</v>
      </c>
      <c r="H17" s="88" t="s">
        <v>90</v>
      </c>
      <c r="I17" s="88" t="s">
        <v>104</v>
      </c>
      <c r="J17" s="330">
        <v>200000</v>
      </c>
      <c r="K17" s="79">
        <v>0</v>
      </c>
      <c r="L17" s="79">
        <v>0</v>
      </c>
      <c r="M17" s="79">
        <v>0</v>
      </c>
      <c r="N17" s="89">
        <v>7</v>
      </c>
      <c r="O17" s="90">
        <v>0</v>
      </c>
      <c r="P17" s="91">
        <f>N17+O17</f>
        <v>7</v>
      </c>
      <c r="Q17" s="80" t="str">
        <f>IFERROR(P17/M17,"-")</f>
        <v>-</v>
      </c>
      <c r="R17" s="79">
        <v>0</v>
      </c>
      <c r="S17" s="79">
        <v>1</v>
      </c>
      <c r="T17" s="80">
        <f>IFERROR(R17/(P17),"-")</f>
        <v>0</v>
      </c>
      <c r="U17" s="336">
        <f>IFERROR(J17/SUM(N17:O20),"-")</f>
        <v>9090.9090909091</v>
      </c>
      <c r="V17" s="82">
        <v>0</v>
      </c>
      <c r="W17" s="80">
        <f>IF(P17=0,"-",V17/P17)</f>
        <v>0</v>
      </c>
      <c r="X17" s="335">
        <v>0</v>
      </c>
      <c r="Y17" s="336">
        <f>IFERROR(X17/P17,"-")</f>
        <v>0</v>
      </c>
      <c r="Z17" s="336" t="str">
        <f>IFERROR(X17/V17,"-")</f>
        <v>-</v>
      </c>
      <c r="AA17" s="330">
        <f>SUM(X17:X20)-SUM(J17:J20)</f>
        <v>-195000</v>
      </c>
      <c r="AB17" s="83">
        <f>SUM(X17:X20)/SUM(J17:J20)</f>
        <v>0.025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1</v>
      </c>
      <c r="AN17" s="99">
        <f>IF(P17=0,"",IF(AM17=0,"",(AM17/P17)))</f>
        <v>0.14285714285714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1</v>
      </c>
      <c r="BF17" s="111">
        <f>IF(P17=0,"",IF(BE17=0,"",(BE17/P17)))</f>
        <v>0.14285714285714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2</v>
      </c>
      <c r="BO17" s="118">
        <f>IF(P17=0,"",IF(BN17=0,"",(BN17/P17)))</f>
        <v>0.28571428571429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3</v>
      </c>
      <c r="BX17" s="125">
        <f>IF(P17=0,"",IF(BW17=0,"",(BW17/P17)))</f>
        <v>0.42857142857143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105</v>
      </c>
      <c r="C18" s="347"/>
      <c r="D18" s="347" t="s">
        <v>93</v>
      </c>
      <c r="E18" s="347" t="s">
        <v>94</v>
      </c>
      <c r="F18" s="347" t="s">
        <v>67</v>
      </c>
      <c r="G18" s="88"/>
      <c r="H18" s="88" t="s">
        <v>90</v>
      </c>
      <c r="I18" s="88" t="s">
        <v>106</v>
      </c>
      <c r="J18" s="330"/>
      <c r="K18" s="79">
        <v>0</v>
      </c>
      <c r="L18" s="79">
        <v>0</v>
      </c>
      <c r="M18" s="79">
        <v>0</v>
      </c>
      <c r="N18" s="89">
        <v>6</v>
      </c>
      <c r="O18" s="90">
        <v>0</v>
      </c>
      <c r="P18" s="91">
        <f>N18+O18</f>
        <v>6</v>
      </c>
      <c r="Q18" s="80" t="str">
        <f>IFERROR(P18/M18,"-")</f>
        <v>-</v>
      </c>
      <c r="R18" s="79">
        <v>0</v>
      </c>
      <c r="S18" s="79">
        <v>0</v>
      </c>
      <c r="T18" s="80">
        <f>IFERROR(R18/(P18),"-")</f>
        <v>0</v>
      </c>
      <c r="U18" s="336"/>
      <c r="V18" s="82">
        <v>1</v>
      </c>
      <c r="W18" s="80">
        <f>IF(P18=0,"-",V18/P18)</f>
        <v>0.16666666666667</v>
      </c>
      <c r="X18" s="335">
        <v>5000</v>
      </c>
      <c r="Y18" s="336">
        <f>IFERROR(X18/P18,"-")</f>
        <v>833.33333333333</v>
      </c>
      <c r="Z18" s="336">
        <f>IFERROR(X18/V18,"-")</f>
        <v>5000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>
        <v>1</v>
      </c>
      <c r="AW18" s="105">
        <f>IF(P18=0,"",IF(AV18=0,"",(AV18/P18)))</f>
        <v>0.16666666666667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>
        <v>2</v>
      </c>
      <c r="BF18" s="111">
        <f>IF(P18=0,"",IF(BE18=0,"",(BE18/P18)))</f>
        <v>0.33333333333333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/>
      <c r="BO18" s="118">
        <f>IF(P18=0,"",IF(BN18=0,"",(BN18/P18)))</f>
        <v>0</v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>
        <v>2</v>
      </c>
      <c r="BX18" s="125">
        <f>IF(P18=0,"",IF(BW18=0,"",(BW18/P18)))</f>
        <v>0.33333333333333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>
        <v>1</v>
      </c>
      <c r="CG18" s="132">
        <f>IF(P18=0,"",IF(CF18=0,"",(CF18/P18)))</f>
        <v>0.16666666666667</v>
      </c>
      <c r="CH18" s="133">
        <v>1</v>
      </c>
      <c r="CI18" s="134">
        <f>IFERROR(CH18/CF18,"-")</f>
        <v>1</v>
      </c>
      <c r="CJ18" s="135">
        <v>5000</v>
      </c>
      <c r="CK18" s="136">
        <f>IFERROR(CJ18/CF18,"-")</f>
        <v>5000</v>
      </c>
      <c r="CL18" s="137">
        <v>1</v>
      </c>
      <c r="CM18" s="137"/>
      <c r="CN18" s="137"/>
      <c r="CO18" s="138">
        <v>1</v>
      </c>
      <c r="CP18" s="139">
        <v>5000</v>
      </c>
      <c r="CQ18" s="139">
        <v>5000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107</v>
      </c>
      <c r="C19" s="347"/>
      <c r="D19" s="347" t="s">
        <v>96</v>
      </c>
      <c r="E19" s="347" t="s">
        <v>97</v>
      </c>
      <c r="F19" s="347" t="s">
        <v>67</v>
      </c>
      <c r="G19" s="88"/>
      <c r="H19" s="88" t="s">
        <v>90</v>
      </c>
      <c r="I19" s="88" t="s">
        <v>108</v>
      </c>
      <c r="J19" s="330"/>
      <c r="K19" s="79">
        <v>0</v>
      </c>
      <c r="L19" s="79">
        <v>0</v>
      </c>
      <c r="M19" s="79">
        <v>0</v>
      </c>
      <c r="N19" s="89">
        <v>6</v>
      </c>
      <c r="O19" s="90">
        <v>0</v>
      </c>
      <c r="P19" s="91">
        <f>N19+O19</f>
        <v>6</v>
      </c>
      <c r="Q19" s="80" t="str">
        <f>IFERROR(P19/M19,"-")</f>
        <v>-</v>
      </c>
      <c r="R19" s="79">
        <v>0</v>
      </c>
      <c r="S19" s="79">
        <v>0</v>
      </c>
      <c r="T19" s="80">
        <f>IFERROR(R19/(P19),"-")</f>
        <v>0</v>
      </c>
      <c r="U19" s="336"/>
      <c r="V19" s="82">
        <v>0</v>
      </c>
      <c r="W19" s="80">
        <f>IF(P19=0,"-",V19/P19)</f>
        <v>0</v>
      </c>
      <c r="X19" s="335">
        <v>0</v>
      </c>
      <c r="Y19" s="336">
        <f>IFERROR(X19/P19,"-")</f>
        <v>0</v>
      </c>
      <c r="Z19" s="336" t="str">
        <f>IFERROR(X19/V19,"-")</f>
        <v>-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>
        <v>1</v>
      </c>
      <c r="AW19" s="105">
        <f>IF(P19=0,"",IF(AV19=0,"",(AV19/P19)))</f>
        <v>0.16666666666667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>
        <v>3</v>
      </c>
      <c r="BF19" s="111">
        <f>IF(P19=0,"",IF(BE19=0,"",(BE19/P19)))</f>
        <v>0.5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1</v>
      </c>
      <c r="BO19" s="118">
        <f>IF(P19=0,"",IF(BN19=0,"",(BN19/P19)))</f>
        <v>0.16666666666667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1</v>
      </c>
      <c r="BX19" s="125">
        <f>IF(P19=0,"",IF(BW19=0,"",(BW19/P19)))</f>
        <v>0.16666666666667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109</v>
      </c>
      <c r="C20" s="347"/>
      <c r="D20" s="347" t="s">
        <v>84</v>
      </c>
      <c r="E20" s="347" t="s">
        <v>84</v>
      </c>
      <c r="F20" s="347" t="s">
        <v>85</v>
      </c>
      <c r="G20" s="88"/>
      <c r="H20" s="88"/>
      <c r="I20" s="88"/>
      <c r="J20" s="330"/>
      <c r="K20" s="79">
        <v>27</v>
      </c>
      <c r="L20" s="79">
        <v>19</v>
      </c>
      <c r="M20" s="79">
        <v>11</v>
      </c>
      <c r="N20" s="89">
        <v>3</v>
      </c>
      <c r="O20" s="90">
        <v>0</v>
      </c>
      <c r="P20" s="91">
        <f>N20+O20</f>
        <v>3</v>
      </c>
      <c r="Q20" s="80">
        <f>IFERROR(P20/M20,"-")</f>
        <v>0.27272727272727</v>
      </c>
      <c r="R20" s="79">
        <v>0</v>
      </c>
      <c r="S20" s="79">
        <v>1</v>
      </c>
      <c r="T20" s="80">
        <f>IFERROR(R20/(P20),"-")</f>
        <v>0</v>
      </c>
      <c r="U20" s="336"/>
      <c r="V20" s="82">
        <v>0</v>
      </c>
      <c r="W20" s="80">
        <f>IF(P20=0,"-",V20/P20)</f>
        <v>0</v>
      </c>
      <c r="X20" s="335">
        <v>0</v>
      </c>
      <c r="Y20" s="336">
        <f>IFERROR(X20/P20,"-")</f>
        <v>0</v>
      </c>
      <c r="Z20" s="336" t="str">
        <f>IFERROR(X20/V20,"-")</f>
        <v>-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>
        <v>1</v>
      </c>
      <c r="AW20" s="105">
        <f>IF(P20=0,"",IF(AV20=0,"",(AV20/P20)))</f>
        <v>0.33333333333333</v>
      </c>
      <c r="AX20" s="104"/>
      <c r="AY20" s="106">
        <f>IFERROR(AX20/AV20,"-")</f>
        <v>0</v>
      </c>
      <c r="AZ20" s="107"/>
      <c r="BA20" s="108">
        <f>IFERROR(AZ20/AV20,"-")</f>
        <v>0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/>
      <c r="BO20" s="118">
        <f>IF(P20=0,"",IF(BN20=0,"",(BN20/P20)))</f>
        <v>0</v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>
        <v>2</v>
      </c>
      <c r="BX20" s="125">
        <f>IF(P20=0,"",IF(BW20=0,"",(BW20/P20)))</f>
        <v>0.66666666666667</v>
      </c>
      <c r="BY20" s="126">
        <v>1</v>
      </c>
      <c r="BZ20" s="127">
        <f>IFERROR(BY20/BW20,"-")</f>
        <v>0.5</v>
      </c>
      <c r="CA20" s="128">
        <v>40000</v>
      </c>
      <c r="CB20" s="129">
        <f>IFERROR(CA20/BW20,"-")</f>
        <v>20000</v>
      </c>
      <c r="CC20" s="130"/>
      <c r="CD20" s="130"/>
      <c r="CE20" s="130">
        <v>1</v>
      </c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>
        <v>40000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>
        <f>AB21</f>
        <v>5.35</v>
      </c>
      <c r="B21" s="347" t="s">
        <v>110</v>
      </c>
      <c r="C21" s="347"/>
      <c r="D21" s="347" t="s">
        <v>72</v>
      </c>
      <c r="E21" s="347" t="s">
        <v>73</v>
      </c>
      <c r="F21" s="347" t="s">
        <v>67</v>
      </c>
      <c r="G21" s="88" t="s">
        <v>111</v>
      </c>
      <c r="H21" s="88" t="s">
        <v>112</v>
      </c>
      <c r="I21" s="88" t="s">
        <v>113</v>
      </c>
      <c r="J21" s="330">
        <v>120000</v>
      </c>
      <c r="K21" s="79">
        <v>0</v>
      </c>
      <c r="L21" s="79">
        <v>0</v>
      </c>
      <c r="M21" s="79">
        <v>0</v>
      </c>
      <c r="N21" s="89">
        <v>6</v>
      </c>
      <c r="O21" s="90">
        <v>0</v>
      </c>
      <c r="P21" s="91">
        <f>N21+O21</f>
        <v>6</v>
      </c>
      <c r="Q21" s="80" t="str">
        <f>IFERROR(P21/M21,"-")</f>
        <v>-</v>
      </c>
      <c r="R21" s="79">
        <v>1</v>
      </c>
      <c r="S21" s="79">
        <v>0</v>
      </c>
      <c r="T21" s="80">
        <f>IFERROR(R21/(P21),"-")</f>
        <v>0.16666666666667</v>
      </c>
      <c r="U21" s="336">
        <f>IFERROR(J21/SUM(N21:O22),"-")</f>
        <v>13333.333333333</v>
      </c>
      <c r="V21" s="82">
        <v>0</v>
      </c>
      <c r="W21" s="80">
        <f>IF(P21=0,"-",V21/P21)</f>
        <v>0</v>
      </c>
      <c r="X21" s="335">
        <v>0</v>
      </c>
      <c r="Y21" s="336">
        <f>IFERROR(X21/P21,"-")</f>
        <v>0</v>
      </c>
      <c r="Z21" s="336" t="str">
        <f>IFERROR(X21/V21,"-")</f>
        <v>-</v>
      </c>
      <c r="AA21" s="330">
        <f>SUM(X21:X22)-SUM(J21:J22)</f>
        <v>522000</v>
      </c>
      <c r="AB21" s="83">
        <f>SUM(X21:X22)/SUM(J21:J22)</f>
        <v>5.35</v>
      </c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2</v>
      </c>
      <c r="BF21" s="111">
        <f>IF(P21=0,"",IF(BE21=0,"",(BE21/P21)))</f>
        <v>0.33333333333333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3</v>
      </c>
      <c r="BO21" s="118">
        <f>IF(P21=0,"",IF(BN21=0,"",(BN21/P21)))</f>
        <v>0.5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>
        <v>1</v>
      </c>
      <c r="BX21" s="125">
        <f>IF(P21=0,"",IF(BW21=0,"",(BW21/P21)))</f>
        <v>0.16666666666667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347" t="s">
        <v>114</v>
      </c>
      <c r="C22" s="347"/>
      <c r="D22" s="347" t="s">
        <v>72</v>
      </c>
      <c r="E22" s="347" t="s">
        <v>73</v>
      </c>
      <c r="F22" s="347" t="s">
        <v>85</v>
      </c>
      <c r="G22" s="88"/>
      <c r="H22" s="88"/>
      <c r="I22" s="88"/>
      <c r="J22" s="330"/>
      <c r="K22" s="79">
        <v>7</v>
      </c>
      <c r="L22" s="79">
        <v>6</v>
      </c>
      <c r="M22" s="79">
        <v>1</v>
      </c>
      <c r="N22" s="89">
        <v>2</v>
      </c>
      <c r="O22" s="90">
        <v>1</v>
      </c>
      <c r="P22" s="91">
        <f>N22+O22</f>
        <v>3</v>
      </c>
      <c r="Q22" s="80">
        <f>IFERROR(P22/M22,"-")</f>
        <v>3</v>
      </c>
      <c r="R22" s="79">
        <v>2</v>
      </c>
      <c r="S22" s="79">
        <v>0</v>
      </c>
      <c r="T22" s="80">
        <f>IFERROR(R22/(P22),"-")</f>
        <v>0.66666666666667</v>
      </c>
      <c r="U22" s="336"/>
      <c r="V22" s="82">
        <v>0</v>
      </c>
      <c r="W22" s="80">
        <f>IF(P22=0,"-",V22/P22)</f>
        <v>0</v>
      </c>
      <c r="X22" s="335">
        <v>642000</v>
      </c>
      <c r="Y22" s="336">
        <f>IFERROR(X22/P22,"-")</f>
        <v>214000</v>
      </c>
      <c r="Z22" s="336" t="str">
        <f>IFERROR(X22/V22,"-")</f>
        <v>-</v>
      </c>
      <c r="AA22" s="33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1</v>
      </c>
      <c r="BO22" s="118">
        <f>IF(P22=0,"",IF(BN22=0,"",(BN22/P22)))</f>
        <v>0.33333333333333</v>
      </c>
      <c r="BP22" s="119">
        <v>1</v>
      </c>
      <c r="BQ22" s="120">
        <f>IFERROR(BP22/BN22,"-")</f>
        <v>1</v>
      </c>
      <c r="BR22" s="121">
        <v>30000</v>
      </c>
      <c r="BS22" s="122">
        <f>IFERROR(BR22/BN22,"-")</f>
        <v>30000</v>
      </c>
      <c r="BT22" s="123"/>
      <c r="BU22" s="123"/>
      <c r="BV22" s="123">
        <v>1</v>
      </c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>
        <v>2</v>
      </c>
      <c r="CG22" s="132">
        <f>IF(P22=0,"",IF(CF22=0,"",(CF22/P22)))</f>
        <v>0.66666666666667</v>
      </c>
      <c r="CH22" s="133">
        <v>1</v>
      </c>
      <c r="CI22" s="134">
        <f>IFERROR(CH22/CF22,"-")</f>
        <v>0.5</v>
      </c>
      <c r="CJ22" s="135">
        <v>612000</v>
      </c>
      <c r="CK22" s="136">
        <f>IFERROR(CJ22/CF22,"-")</f>
        <v>306000</v>
      </c>
      <c r="CL22" s="137"/>
      <c r="CM22" s="137"/>
      <c r="CN22" s="137">
        <v>1</v>
      </c>
      <c r="CO22" s="138">
        <v>0</v>
      </c>
      <c r="CP22" s="139">
        <v>642000</v>
      </c>
      <c r="CQ22" s="139">
        <v>612000</v>
      </c>
      <c r="CR22" s="139"/>
      <c r="CS22" s="140" t="str">
        <f>IF(AND(CQ22=0,CR22=0),"",IF(AND(CQ22&lt;=100000,CR22&lt;=100000),"",IF(CQ22/CP22&gt;0.7,"男高",IF(CR22/CP22&gt;0.7,"女高",""))))</f>
        <v>男高</v>
      </c>
    </row>
    <row r="23" spans="1:98">
      <c r="A23" s="78">
        <f>AB23</f>
        <v>0.11666666666667</v>
      </c>
      <c r="B23" s="347" t="s">
        <v>115</v>
      </c>
      <c r="C23" s="347"/>
      <c r="D23" s="347" t="s">
        <v>65</v>
      </c>
      <c r="E23" s="347" t="s">
        <v>66</v>
      </c>
      <c r="F23" s="347" t="s">
        <v>67</v>
      </c>
      <c r="G23" s="88" t="s">
        <v>111</v>
      </c>
      <c r="H23" s="88" t="s">
        <v>112</v>
      </c>
      <c r="I23" s="348" t="s">
        <v>116</v>
      </c>
      <c r="J23" s="330">
        <v>120000</v>
      </c>
      <c r="K23" s="79">
        <v>0</v>
      </c>
      <c r="L23" s="79">
        <v>0</v>
      </c>
      <c r="M23" s="79">
        <v>0</v>
      </c>
      <c r="N23" s="89">
        <v>10</v>
      </c>
      <c r="O23" s="90">
        <v>0</v>
      </c>
      <c r="P23" s="91">
        <f>N23+O23</f>
        <v>10</v>
      </c>
      <c r="Q23" s="80" t="str">
        <f>IFERROR(P23/M23,"-")</f>
        <v>-</v>
      </c>
      <c r="R23" s="79">
        <v>0</v>
      </c>
      <c r="S23" s="79">
        <v>1</v>
      </c>
      <c r="T23" s="80">
        <f>IFERROR(R23/(P23),"-")</f>
        <v>0</v>
      </c>
      <c r="U23" s="336">
        <f>IFERROR(J23/SUM(N23:O24),"-")</f>
        <v>9230.7692307692</v>
      </c>
      <c r="V23" s="82">
        <v>1</v>
      </c>
      <c r="W23" s="80">
        <f>IF(P23=0,"-",V23/P23)</f>
        <v>0.1</v>
      </c>
      <c r="X23" s="335">
        <v>14000</v>
      </c>
      <c r="Y23" s="336">
        <f>IFERROR(X23/P23,"-")</f>
        <v>1400</v>
      </c>
      <c r="Z23" s="336">
        <f>IFERROR(X23/V23,"-")</f>
        <v>14000</v>
      </c>
      <c r="AA23" s="330">
        <f>SUM(X23:X24)-SUM(J23:J24)</f>
        <v>-106000</v>
      </c>
      <c r="AB23" s="83">
        <f>SUM(X23:X24)/SUM(J23:J24)</f>
        <v>0.11666666666667</v>
      </c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2</v>
      </c>
      <c r="BF23" s="111">
        <f>IF(P23=0,"",IF(BE23=0,"",(BE23/P23)))</f>
        <v>0.2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5</v>
      </c>
      <c r="BO23" s="118">
        <f>IF(P23=0,"",IF(BN23=0,"",(BN23/P23)))</f>
        <v>0.5</v>
      </c>
      <c r="BP23" s="119">
        <v>1</v>
      </c>
      <c r="BQ23" s="120">
        <f>IFERROR(BP23/BN23,"-")</f>
        <v>0.2</v>
      </c>
      <c r="BR23" s="121">
        <v>14000</v>
      </c>
      <c r="BS23" s="122">
        <f>IFERROR(BR23/BN23,"-")</f>
        <v>2800</v>
      </c>
      <c r="BT23" s="123"/>
      <c r="BU23" s="123"/>
      <c r="BV23" s="123">
        <v>1</v>
      </c>
      <c r="BW23" s="124">
        <v>3</v>
      </c>
      <c r="BX23" s="125">
        <f>IF(P23=0,"",IF(BW23=0,"",(BW23/P23)))</f>
        <v>0.3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1</v>
      </c>
      <c r="CP23" s="139">
        <v>14000</v>
      </c>
      <c r="CQ23" s="139">
        <v>14000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117</v>
      </c>
      <c r="C24" s="347"/>
      <c r="D24" s="347" t="s">
        <v>65</v>
      </c>
      <c r="E24" s="347" t="s">
        <v>66</v>
      </c>
      <c r="F24" s="347" t="s">
        <v>85</v>
      </c>
      <c r="G24" s="88"/>
      <c r="H24" s="88"/>
      <c r="I24" s="88"/>
      <c r="J24" s="330"/>
      <c r="K24" s="79">
        <v>22</v>
      </c>
      <c r="L24" s="79">
        <v>16</v>
      </c>
      <c r="M24" s="79">
        <v>25</v>
      </c>
      <c r="N24" s="89">
        <v>3</v>
      </c>
      <c r="O24" s="90">
        <v>0</v>
      </c>
      <c r="P24" s="91">
        <f>N24+O24</f>
        <v>3</v>
      </c>
      <c r="Q24" s="80">
        <f>IFERROR(P24/M24,"-")</f>
        <v>0.12</v>
      </c>
      <c r="R24" s="79">
        <v>0</v>
      </c>
      <c r="S24" s="79">
        <v>1</v>
      </c>
      <c r="T24" s="80">
        <f>IFERROR(R24/(P24),"-")</f>
        <v>0</v>
      </c>
      <c r="U24" s="336"/>
      <c r="V24" s="82">
        <v>0</v>
      </c>
      <c r="W24" s="80">
        <f>IF(P24=0,"-",V24/P24)</f>
        <v>0</v>
      </c>
      <c r="X24" s="335">
        <v>0</v>
      </c>
      <c r="Y24" s="336">
        <f>IFERROR(X24/P24,"-")</f>
        <v>0</v>
      </c>
      <c r="Z24" s="336" t="str">
        <f>IFERROR(X24/V24,"-")</f>
        <v>-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2</v>
      </c>
      <c r="BO24" s="118">
        <f>IF(P24=0,"",IF(BN24=0,"",(BN24/P24)))</f>
        <v>0.66666666666667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1</v>
      </c>
      <c r="BX24" s="125">
        <f>IF(P24=0,"",IF(BW24=0,"",(BW24/P24)))</f>
        <v>0.33333333333333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>
        <f>AB25</f>
        <v>0.25</v>
      </c>
      <c r="B25" s="347" t="s">
        <v>118</v>
      </c>
      <c r="C25" s="347"/>
      <c r="D25" s="347" t="s">
        <v>119</v>
      </c>
      <c r="E25" s="347" t="s">
        <v>120</v>
      </c>
      <c r="F25" s="347" t="s">
        <v>67</v>
      </c>
      <c r="G25" s="88" t="s">
        <v>111</v>
      </c>
      <c r="H25" s="88" t="s">
        <v>112</v>
      </c>
      <c r="I25" s="349" t="s">
        <v>121</v>
      </c>
      <c r="J25" s="330">
        <v>120000</v>
      </c>
      <c r="K25" s="79">
        <v>0</v>
      </c>
      <c r="L25" s="79">
        <v>0</v>
      </c>
      <c r="M25" s="79">
        <v>0</v>
      </c>
      <c r="N25" s="89">
        <v>14</v>
      </c>
      <c r="O25" s="90">
        <v>0</v>
      </c>
      <c r="P25" s="91">
        <f>N25+O25</f>
        <v>14</v>
      </c>
      <c r="Q25" s="80" t="str">
        <f>IFERROR(P25/M25,"-")</f>
        <v>-</v>
      </c>
      <c r="R25" s="79">
        <v>0</v>
      </c>
      <c r="S25" s="79">
        <v>2</v>
      </c>
      <c r="T25" s="80">
        <f>IFERROR(R25/(P25),"-")</f>
        <v>0</v>
      </c>
      <c r="U25" s="336">
        <f>IFERROR(J25/SUM(N25:O26),"-")</f>
        <v>8000</v>
      </c>
      <c r="V25" s="82">
        <v>1</v>
      </c>
      <c r="W25" s="80">
        <f>IF(P25=0,"-",V25/P25)</f>
        <v>0.071428571428571</v>
      </c>
      <c r="X25" s="335">
        <v>5000</v>
      </c>
      <c r="Y25" s="336">
        <f>IFERROR(X25/P25,"-")</f>
        <v>357.14285714286</v>
      </c>
      <c r="Z25" s="336">
        <f>IFERROR(X25/V25,"-")</f>
        <v>5000</v>
      </c>
      <c r="AA25" s="330">
        <f>SUM(X25:X26)-SUM(J25:J26)</f>
        <v>-90000</v>
      </c>
      <c r="AB25" s="83">
        <f>SUM(X25:X26)/SUM(J25:J26)</f>
        <v>0.25</v>
      </c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>
        <v>2</v>
      </c>
      <c r="AW25" s="105">
        <f>IF(P25=0,"",IF(AV25=0,"",(AV25/P25)))</f>
        <v>0.14285714285714</v>
      </c>
      <c r="AX25" s="104"/>
      <c r="AY25" s="106">
        <f>IFERROR(AX25/AV25,"-")</f>
        <v>0</v>
      </c>
      <c r="AZ25" s="107"/>
      <c r="BA25" s="108">
        <f>IFERROR(AZ25/AV25,"-")</f>
        <v>0</v>
      </c>
      <c r="BB25" s="109"/>
      <c r="BC25" s="109"/>
      <c r="BD25" s="109"/>
      <c r="BE25" s="110">
        <v>3</v>
      </c>
      <c r="BF25" s="111">
        <f>IF(P25=0,"",IF(BE25=0,"",(BE25/P25)))</f>
        <v>0.21428571428571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6</v>
      </c>
      <c r="BO25" s="118">
        <f>IF(P25=0,"",IF(BN25=0,"",(BN25/P25)))</f>
        <v>0.42857142857143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>
        <v>3</v>
      </c>
      <c r="BX25" s="125">
        <f>IF(P25=0,"",IF(BW25=0,"",(BW25/P25)))</f>
        <v>0.21428571428571</v>
      </c>
      <c r="BY25" s="126">
        <v>1</v>
      </c>
      <c r="BZ25" s="127">
        <f>IFERROR(BY25/BW25,"-")</f>
        <v>0.33333333333333</v>
      </c>
      <c r="CA25" s="128">
        <v>5000</v>
      </c>
      <c r="CB25" s="129">
        <f>IFERROR(CA25/BW25,"-")</f>
        <v>1666.6666666667</v>
      </c>
      <c r="CC25" s="130">
        <v>1</v>
      </c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1</v>
      </c>
      <c r="CP25" s="139">
        <v>5000</v>
      </c>
      <c r="CQ25" s="139">
        <v>5000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122</v>
      </c>
      <c r="C26" s="347"/>
      <c r="D26" s="347" t="s">
        <v>119</v>
      </c>
      <c r="E26" s="347" t="s">
        <v>120</v>
      </c>
      <c r="F26" s="347" t="s">
        <v>85</v>
      </c>
      <c r="G26" s="88"/>
      <c r="H26" s="88"/>
      <c r="I26" s="88"/>
      <c r="J26" s="330"/>
      <c r="K26" s="79">
        <v>12</v>
      </c>
      <c r="L26" s="79">
        <v>12</v>
      </c>
      <c r="M26" s="79">
        <v>2</v>
      </c>
      <c r="N26" s="89">
        <v>1</v>
      </c>
      <c r="O26" s="90">
        <v>0</v>
      </c>
      <c r="P26" s="91">
        <f>N26+O26</f>
        <v>1</v>
      </c>
      <c r="Q26" s="80">
        <f>IFERROR(P26/M26,"-")</f>
        <v>0.5</v>
      </c>
      <c r="R26" s="79">
        <v>1</v>
      </c>
      <c r="S26" s="79">
        <v>0</v>
      </c>
      <c r="T26" s="80">
        <f>IFERROR(R26/(P26),"-")</f>
        <v>1</v>
      </c>
      <c r="U26" s="336"/>
      <c r="V26" s="82">
        <v>1</v>
      </c>
      <c r="W26" s="80">
        <f>IF(P26=0,"-",V26/P26)</f>
        <v>1</v>
      </c>
      <c r="X26" s="335">
        <v>25000</v>
      </c>
      <c r="Y26" s="336">
        <f>IFERROR(X26/P26,"-")</f>
        <v>25000</v>
      </c>
      <c r="Z26" s="336">
        <f>IFERROR(X26/V26,"-")</f>
        <v>25000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/>
      <c r="BO26" s="118">
        <f>IF(P26=0,"",IF(BN26=0,"",(BN26/P26)))</f>
        <v>0</v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>
        <v>1</v>
      </c>
      <c r="CG26" s="132">
        <f>IF(P26=0,"",IF(CF26=0,"",(CF26/P26)))</f>
        <v>1</v>
      </c>
      <c r="CH26" s="133">
        <v>1</v>
      </c>
      <c r="CI26" s="134">
        <f>IFERROR(CH26/CF26,"-")</f>
        <v>1</v>
      </c>
      <c r="CJ26" s="135">
        <v>25000</v>
      </c>
      <c r="CK26" s="136">
        <f>IFERROR(CJ26/CF26,"-")</f>
        <v>25000</v>
      </c>
      <c r="CL26" s="137"/>
      <c r="CM26" s="137"/>
      <c r="CN26" s="137">
        <v>1</v>
      </c>
      <c r="CO26" s="138">
        <v>1</v>
      </c>
      <c r="CP26" s="139">
        <v>25000</v>
      </c>
      <c r="CQ26" s="139">
        <v>25000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>
        <f>AB27</f>
        <v>0.033333333333333</v>
      </c>
      <c r="B27" s="347" t="s">
        <v>123</v>
      </c>
      <c r="C27" s="347"/>
      <c r="D27" s="347" t="s">
        <v>72</v>
      </c>
      <c r="E27" s="347" t="s">
        <v>73</v>
      </c>
      <c r="F27" s="347" t="s">
        <v>67</v>
      </c>
      <c r="G27" s="88" t="s">
        <v>89</v>
      </c>
      <c r="H27" s="88" t="s">
        <v>112</v>
      </c>
      <c r="I27" s="88" t="s">
        <v>113</v>
      </c>
      <c r="J27" s="330">
        <v>150000</v>
      </c>
      <c r="K27" s="79">
        <v>0</v>
      </c>
      <c r="L27" s="79">
        <v>0</v>
      </c>
      <c r="M27" s="79">
        <v>0</v>
      </c>
      <c r="N27" s="89">
        <v>5</v>
      </c>
      <c r="O27" s="90">
        <v>0</v>
      </c>
      <c r="P27" s="91">
        <f>N27+O27</f>
        <v>5</v>
      </c>
      <c r="Q27" s="80" t="str">
        <f>IFERROR(P27/M27,"-")</f>
        <v>-</v>
      </c>
      <c r="R27" s="79">
        <v>0</v>
      </c>
      <c r="S27" s="79">
        <v>2</v>
      </c>
      <c r="T27" s="80">
        <f>IFERROR(R27/(P27),"-")</f>
        <v>0</v>
      </c>
      <c r="U27" s="336">
        <f>IFERROR(J27/SUM(N27:O28),"-")</f>
        <v>25000</v>
      </c>
      <c r="V27" s="82">
        <v>1</v>
      </c>
      <c r="W27" s="80">
        <f>IF(P27=0,"-",V27/P27)</f>
        <v>0.2</v>
      </c>
      <c r="X27" s="335">
        <v>5000</v>
      </c>
      <c r="Y27" s="336">
        <f>IFERROR(X27/P27,"-")</f>
        <v>1000</v>
      </c>
      <c r="Z27" s="336">
        <f>IFERROR(X27/V27,"-")</f>
        <v>5000</v>
      </c>
      <c r="AA27" s="330">
        <f>SUM(X27:X28)-SUM(J27:J28)</f>
        <v>-145000</v>
      </c>
      <c r="AB27" s="83">
        <f>SUM(X27:X28)/SUM(J27:J28)</f>
        <v>0.033333333333333</v>
      </c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3</v>
      </c>
      <c r="BO27" s="118">
        <f>IF(P27=0,"",IF(BN27=0,"",(BN27/P27)))</f>
        <v>0.6</v>
      </c>
      <c r="BP27" s="119">
        <v>1</v>
      </c>
      <c r="BQ27" s="120">
        <f>IFERROR(BP27/BN27,"-")</f>
        <v>0.33333333333333</v>
      </c>
      <c r="BR27" s="121">
        <v>5000</v>
      </c>
      <c r="BS27" s="122">
        <f>IFERROR(BR27/BN27,"-")</f>
        <v>1666.6666666667</v>
      </c>
      <c r="BT27" s="123">
        <v>1</v>
      </c>
      <c r="BU27" s="123"/>
      <c r="BV27" s="123"/>
      <c r="BW27" s="124">
        <v>2</v>
      </c>
      <c r="BX27" s="125">
        <f>IF(P27=0,"",IF(BW27=0,"",(BW27/P27)))</f>
        <v>0.4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1</v>
      </c>
      <c r="CP27" s="139">
        <v>5000</v>
      </c>
      <c r="CQ27" s="139">
        <v>5000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47" t="s">
        <v>124</v>
      </c>
      <c r="C28" s="347"/>
      <c r="D28" s="347" t="s">
        <v>72</v>
      </c>
      <c r="E28" s="347" t="s">
        <v>73</v>
      </c>
      <c r="F28" s="347" t="s">
        <v>85</v>
      </c>
      <c r="G28" s="88"/>
      <c r="H28" s="88"/>
      <c r="I28" s="88"/>
      <c r="J28" s="330"/>
      <c r="K28" s="79">
        <v>9</v>
      </c>
      <c r="L28" s="79">
        <v>4</v>
      </c>
      <c r="M28" s="79">
        <v>4</v>
      </c>
      <c r="N28" s="89">
        <v>1</v>
      </c>
      <c r="O28" s="90">
        <v>0</v>
      </c>
      <c r="P28" s="91">
        <f>N28+O28</f>
        <v>1</v>
      </c>
      <c r="Q28" s="80">
        <f>IFERROR(P28/M28,"-")</f>
        <v>0.25</v>
      </c>
      <c r="R28" s="79">
        <v>0</v>
      </c>
      <c r="S28" s="79">
        <v>0</v>
      </c>
      <c r="T28" s="80">
        <f>IFERROR(R28/(P28),"-")</f>
        <v>0</v>
      </c>
      <c r="U28" s="336"/>
      <c r="V28" s="82">
        <v>0</v>
      </c>
      <c r="W28" s="80">
        <f>IF(P28=0,"-",V28/P28)</f>
        <v>0</v>
      </c>
      <c r="X28" s="335">
        <v>0</v>
      </c>
      <c r="Y28" s="336">
        <f>IFERROR(X28/P28,"-")</f>
        <v>0</v>
      </c>
      <c r="Z28" s="336" t="str">
        <f>IFERROR(X28/V28,"-")</f>
        <v>-</v>
      </c>
      <c r="AA28" s="33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/>
      <c r="BO28" s="118">
        <f>IF(P28=0,"",IF(BN28=0,"",(BN28/P28)))</f>
        <v>0</v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/>
      <c r="BX28" s="125">
        <f>IF(P28=0,"",IF(BW28=0,"",(BW28/P28)))</f>
        <v>0</v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>
        <v>1</v>
      </c>
      <c r="CG28" s="132">
        <f>IF(P28=0,"",IF(CF28=0,"",(CF28/P28)))</f>
        <v>1</v>
      </c>
      <c r="CH28" s="133"/>
      <c r="CI28" s="134">
        <f>IFERROR(CH28/CF28,"-")</f>
        <v>0</v>
      </c>
      <c r="CJ28" s="135"/>
      <c r="CK28" s="136">
        <f>IFERROR(CJ28/CF28,"-")</f>
        <v>0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>
        <f>AB29</f>
        <v>0.68</v>
      </c>
      <c r="B29" s="347" t="s">
        <v>125</v>
      </c>
      <c r="C29" s="347"/>
      <c r="D29" s="347" t="s">
        <v>119</v>
      </c>
      <c r="E29" s="347" t="s">
        <v>120</v>
      </c>
      <c r="F29" s="347" t="s">
        <v>67</v>
      </c>
      <c r="G29" s="88" t="s">
        <v>89</v>
      </c>
      <c r="H29" s="88" t="s">
        <v>112</v>
      </c>
      <c r="I29" s="348" t="s">
        <v>126</v>
      </c>
      <c r="J29" s="330">
        <v>150000</v>
      </c>
      <c r="K29" s="79">
        <v>0</v>
      </c>
      <c r="L29" s="79">
        <v>0</v>
      </c>
      <c r="M29" s="79">
        <v>0</v>
      </c>
      <c r="N29" s="89">
        <v>8</v>
      </c>
      <c r="O29" s="90">
        <v>1</v>
      </c>
      <c r="P29" s="91">
        <f>N29+O29</f>
        <v>9</v>
      </c>
      <c r="Q29" s="80" t="str">
        <f>IFERROR(P29/M29,"-")</f>
        <v>-</v>
      </c>
      <c r="R29" s="79">
        <v>0</v>
      </c>
      <c r="S29" s="79">
        <v>2</v>
      </c>
      <c r="T29" s="80">
        <f>IFERROR(R29/(P29),"-")</f>
        <v>0</v>
      </c>
      <c r="U29" s="336">
        <f>IFERROR(J29/SUM(N29:O30),"-")</f>
        <v>13636.363636364</v>
      </c>
      <c r="V29" s="82">
        <v>2</v>
      </c>
      <c r="W29" s="80">
        <f>IF(P29=0,"-",V29/P29)</f>
        <v>0.22222222222222</v>
      </c>
      <c r="X29" s="335">
        <v>19000</v>
      </c>
      <c r="Y29" s="336">
        <f>IFERROR(X29/P29,"-")</f>
        <v>2111.1111111111</v>
      </c>
      <c r="Z29" s="336">
        <f>IFERROR(X29/V29,"-")</f>
        <v>9500</v>
      </c>
      <c r="AA29" s="330">
        <f>SUM(X29:X30)-SUM(J29:J30)</f>
        <v>-48000</v>
      </c>
      <c r="AB29" s="83">
        <f>SUM(X29:X30)/SUM(J29:J30)</f>
        <v>0.68</v>
      </c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1</v>
      </c>
      <c r="BF29" s="111">
        <f>IF(P29=0,"",IF(BE29=0,"",(BE29/P29)))</f>
        <v>0.11111111111111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4</v>
      </c>
      <c r="BO29" s="118">
        <f>IF(P29=0,"",IF(BN29=0,"",(BN29/P29)))</f>
        <v>0.44444444444444</v>
      </c>
      <c r="BP29" s="119">
        <v>1</v>
      </c>
      <c r="BQ29" s="120">
        <f>IFERROR(BP29/BN29,"-")</f>
        <v>0.25</v>
      </c>
      <c r="BR29" s="121">
        <v>16000</v>
      </c>
      <c r="BS29" s="122">
        <f>IFERROR(BR29/BN29,"-")</f>
        <v>4000</v>
      </c>
      <c r="BT29" s="123"/>
      <c r="BU29" s="123"/>
      <c r="BV29" s="123">
        <v>1</v>
      </c>
      <c r="BW29" s="124">
        <v>4</v>
      </c>
      <c r="BX29" s="125">
        <f>IF(P29=0,"",IF(BW29=0,"",(BW29/P29)))</f>
        <v>0.44444444444444</v>
      </c>
      <c r="BY29" s="126">
        <v>1</v>
      </c>
      <c r="BZ29" s="127">
        <f>IFERROR(BY29/BW29,"-")</f>
        <v>0.25</v>
      </c>
      <c r="CA29" s="128">
        <v>3000</v>
      </c>
      <c r="CB29" s="129">
        <f>IFERROR(CA29/BW29,"-")</f>
        <v>750</v>
      </c>
      <c r="CC29" s="130">
        <v>1</v>
      </c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2</v>
      </c>
      <c r="CP29" s="139">
        <v>19000</v>
      </c>
      <c r="CQ29" s="139">
        <v>16000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127</v>
      </c>
      <c r="C30" s="347"/>
      <c r="D30" s="347" t="s">
        <v>119</v>
      </c>
      <c r="E30" s="347" t="s">
        <v>120</v>
      </c>
      <c r="F30" s="347" t="s">
        <v>85</v>
      </c>
      <c r="G30" s="88"/>
      <c r="H30" s="88"/>
      <c r="I30" s="88"/>
      <c r="J30" s="330"/>
      <c r="K30" s="79">
        <v>17</v>
      </c>
      <c r="L30" s="79">
        <v>14</v>
      </c>
      <c r="M30" s="79">
        <v>4</v>
      </c>
      <c r="N30" s="89">
        <v>2</v>
      </c>
      <c r="O30" s="90">
        <v>0</v>
      </c>
      <c r="P30" s="91">
        <f>N30+O30</f>
        <v>2</v>
      </c>
      <c r="Q30" s="80">
        <f>IFERROR(P30/M30,"-")</f>
        <v>0.5</v>
      </c>
      <c r="R30" s="79">
        <v>1</v>
      </c>
      <c r="S30" s="79">
        <v>0</v>
      </c>
      <c r="T30" s="80">
        <f>IFERROR(R30/(P30),"-")</f>
        <v>0.5</v>
      </c>
      <c r="U30" s="336"/>
      <c r="V30" s="82">
        <v>1</v>
      </c>
      <c r="W30" s="80">
        <f>IF(P30=0,"-",V30/P30)</f>
        <v>0.5</v>
      </c>
      <c r="X30" s="335">
        <v>83000</v>
      </c>
      <c r="Y30" s="336">
        <f>IFERROR(X30/P30,"-")</f>
        <v>41500</v>
      </c>
      <c r="Z30" s="336">
        <f>IFERROR(X30/V30,"-")</f>
        <v>83000</v>
      </c>
      <c r="AA30" s="33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/>
      <c r="BO30" s="118">
        <f>IF(P30=0,"",IF(BN30=0,"",(BN30/P30)))</f>
        <v>0</v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>
        <v>2</v>
      </c>
      <c r="BX30" s="125">
        <f>IF(P30=0,"",IF(BW30=0,"",(BW30/P30)))</f>
        <v>1</v>
      </c>
      <c r="BY30" s="126">
        <v>2</v>
      </c>
      <c r="BZ30" s="127">
        <f>IFERROR(BY30/BW30,"-")</f>
        <v>1</v>
      </c>
      <c r="CA30" s="128">
        <v>287000</v>
      </c>
      <c r="CB30" s="129">
        <f>IFERROR(CA30/BW30,"-")</f>
        <v>143500</v>
      </c>
      <c r="CC30" s="130"/>
      <c r="CD30" s="130"/>
      <c r="CE30" s="130">
        <v>2</v>
      </c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1</v>
      </c>
      <c r="CP30" s="139">
        <v>83000</v>
      </c>
      <c r="CQ30" s="139">
        <v>204000</v>
      </c>
      <c r="CR30" s="139"/>
      <c r="CS30" s="140" t="str">
        <f>IF(AND(CQ30=0,CR30=0),"",IF(AND(CQ30&lt;=100000,CR30&lt;=100000),"",IF(CQ30/CP30&gt;0.7,"男高",IF(CR30/CP30&gt;0.7,"女高",""))))</f>
        <v>男高</v>
      </c>
    </row>
    <row r="31" spans="1:98">
      <c r="A31" s="78">
        <f>AB31</f>
        <v>0.16363636363636</v>
      </c>
      <c r="B31" s="347" t="s">
        <v>128</v>
      </c>
      <c r="C31" s="347"/>
      <c r="D31" s="347" t="s">
        <v>65</v>
      </c>
      <c r="E31" s="347" t="s">
        <v>66</v>
      </c>
      <c r="F31" s="347" t="s">
        <v>67</v>
      </c>
      <c r="G31" s="88" t="s">
        <v>129</v>
      </c>
      <c r="H31" s="88" t="s">
        <v>130</v>
      </c>
      <c r="I31" s="88" t="s">
        <v>131</v>
      </c>
      <c r="J31" s="330">
        <v>220000</v>
      </c>
      <c r="K31" s="79">
        <v>0</v>
      </c>
      <c r="L31" s="79">
        <v>0</v>
      </c>
      <c r="M31" s="79">
        <v>0</v>
      </c>
      <c r="N31" s="89">
        <v>11</v>
      </c>
      <c r="O31" s="90">
        <v>0</v>
      </c>
      <c r="P31" s="91">
        <f>N31+O31</f>
        <v>11</v>
      </c>
      <c r="Q31" s="80" t="str">
        <f>IFERROR(P31/M31,"-")</f>
        <v>-</v>
      </c>
      <c r="R31" s="79">
        <v>1</v>
      </c>
      <c r="S31" s="79">
        <v>0</v>
      </c>
      <c r="T31" s="80">
        <f>IFERROR(R31/(P31),"-")</f>
        <v>0.090909090909091</v>
      </c>
      <c r="U31" s="336">
        <f>IFERROR(J31/SUM(N31:O32),"-")</f>
        <v>18333.333333333</v>
      </c>
      <c r="V31" s="82">
        <v>2</v>
      </c>
      <c r="W31" s="80">
        <f>IF(P31=0,"-",V31/P31)</f>
        <v>0.18181818181818</v>
      </c>
      <c r="X31" s="335">
        <v>36000</v>
      </c>
      <c r="Y31" s="336">
        <f>IFERROR(X31/P31,"-")</f>
        <v>3272.7272727273</v>
      </c>
      <c r="Z31" s="336">
        <f>IFERROR(X31/V31,"-")</f>
        <v>18000</v>
      </c>
      <c r="AA31" s="330">
        <f>SUM(X31:X32)-SUM(J31:J32)</f>
        <v>-184000</v>
      </c>
      <c r="AB31" s="83">
        <f>SUM(X31:X32)/SUM(J31:J32)</f>
        <v>0.16363636363636</v>
      </c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>
        <v>1</v>
      </c>
      <c r="AW31" s="105">
        <f>IF(P31=0,"",IF(AV31=0,"",(AV31/P31)))</f>
        <v>0.090909090909091</v>
      </c>
      <c r="AX31" s="104"/>
      <c r="AY31" s="106">
        <f>IFERROR(AX31/AV31,"-")</f>
        <v>0</v>
      </c>
      <c r="AZ31" s="107"/>
      <c r="BA31" s="108">
        <f>IFERROR(AZ31/AV31,"-")</f>
        <v>0</v>
      </c>
      <c r="BB31" s="109"/>
      <c r="BC31" s="109"/>
      <c r="BD31" s="109"/>
      <c r="BE31" s="110">
        <v>1</v>
      </c>
      <c r="BF31" s="111">
        <f>IF(P31=0,"",IF(BE31=0,"",(BE31/P31)))</f>
        <v>0.090909090909091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4</v>
      </c>
      <c r="BO31" s="118">
        <f>IF(P31=0,"",IF(BN31=0,"",(BN31/P31)))</f>
        <v>0.36363636363636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>
        <v>4</v>
      </c>
      <c r="BX31" s="125">
        <f>IF(P31=0,"",IF(BW31=0,"",(BW31/P31)))</f>
        <v>0.36363636363636</v>
      </c>
      <c r="BY31" s="126">
        <v>1</v>
      </c>
      <c r="BZ31" s="127">
        <f>IFERROR(BY31/BW31,"-")</f>
        <v>0.25</v>
      </c>
      <c r="CA31" s="128">
        <v>20000</v>
      </c>
      <c r="CB31" s="129">
        <f>IFERROR(CA31/BW31,"-")</f>
        <v>5000</v>
      </c>
      <c r="CC31" s="130">
        <v>1</v>
      </c>
      <c r="CD31" s="130"/>
      <c r="CE31" s="130"/>
      <c r="CF31" s="131">
        <v>1</v>
      </c>
      <c r="CG31" s="132">
        <f>IF(P31=0,"",IF(CF31=0,"",(CF31/P31)))</f>
        <v>0.090909090909091</v>
      </c>
      <c r="CH31" s="133">
        <v>1</v>
      </c>
      <c r="CI31" s="134">
        <f>IFERROR(CH31/CF31,"-")</f>
        <v>1</v>
      </c>
      <c r="CJ31" s="135">
        <v>16000</v>
      </c>
      <c r="CK31" s="136">
        <f>IFERROR(CJ31/CF31,"-")</f>
        <v>16000</v>
      </c>
      <c r="CL31" s="137"/>
      <c r="CM31" s="137"/>
      <c r="CN31" s="137">
        <v>1</v>
      </c>
      <c r="CO31" s="138">
        <v>2</v>
      </c>
      <c r="CP31" s="139">
        <v>36000</v>
      </c>
      <c r="CQ31" s="139">
        <v>20000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132</v>
      </c>
      <c r="C32" s="347"/>
      <c r="D32" s="347" t="s">
        <v>65</v>
      </c>
      <c r="E32" s="347" t="s">
        <v>66</v>
      </c>
      <c r="F32" s="347" t="s">
        <v>85</v>
      </c>
      <c r="G32" s="88"/>
      <c r="H32" s="88"/>
      <c r="I32" s="88"/>
      <c r="J32" s="330"/>
      <c r="K32" s="79">
        <v>19</v>
      </c>
      <c r="L32" s="79">
        <v>10</v>
      </c>
      <c r="M32" s="79">
        <v>16</v>
      </c>
      <c r="N32" s="89">
        <v>1</v>
      </c>
      <c r="O32" s="90">
        <v>0</v>
      </c>
      <c r="P32" s="91">
        <f>N32+O32</f>
        <v>1</v>
      </c>
      <c r="Q32" s="80">
        <f>IFERROR(P32/M32,"-")</f>
        <v>0.0625</v>
      </c>
      <c r="R32" s="79">
        <v>0</v>
      </c>
      <c r="S32" s="79">
        <v>0</v>
      </c>
      <c r="T32" s="80">
        <f>IFERROR(R32/(P32),"-")</f>
        <v>0</v>
      </c>
      <c r="U32" s="336"/>
      <c r="V32" s="82">
        <v>0</v>
      </c>
      <c r="W32" s="80">
        <f>IF(P32=0,"-",V32/P32)</f>
        <v>0</v>
      </c>
      <c r="X32" s="335">
        <v>0</v>
      </c>
      <c r="Y32" s="336">
        <f>IFERROR(X32/P32,"-")</f>
        <v>0</v>
      </c>
      <c r="Z32" s="336" t="str">
        <f>IFERROR(X32/V32,"-")</f>
        <v>-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/>
      <c r="BO32" s="118">
        <f>IF(P32=0,"",IF(BN32=0,"",(BN32/P32)))</f>
        <v>0</v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/>
      <c r="BX32" s="125">
        <f>IF(P32=0,"",IF(BW32=0,"",(BW32/P32)))</f>
        <v>0</v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>
        <v>1</v>
      </c>
      <c r="CG32" s="132">
        <f>IF(P32=0,"",IF(CF32=0,"",(CF32/P32)))</f>
        <v>1</v>
      </c>
      <c r="CH32" s="133"/>
      <c r="CI32" s="134">
        <f>IFERROR(CH32/CF32,"-")</f>
        <v>0</v>
      </c>
      <c r="CJ32" s="135"/>
      <c r="CK32" s="136">
        <f>IFERROR(CJ32/CF32,"-")</f>
        <v>0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1.22</v>
      </c>
      <c r="B33" s="347" t="s">
        <v>133</v>
      </c>
      <c r="C33" s="347"/>
      <c r="D33" s="347" t="s">
        <v>72</v>
      </c>
      <c r="E33" s="347" t="s">
        <v>134</v>
      </c>
      <c r="F33" s="347" t="s">
        <v>67</v>
      </c>
      <c r="G33" s="88" t="s">
        <v>129</v>
      </c>
      <c r="H33" s="88" t="s">
        <v>135</v>
      </c>
      <c r="I33" s="88" t="s">
        <v>136</v>
      </c>
      <c r="J33" s="330">
        <v>150000</v>
      </c>
      <c r="K33" s="79">
        <v>0</v>
      </c>
      <c r="L33" s="79">
        <v>0</v>
      </c>
      <c r="M33" s="79">
        <v>0</v>
      </c>
      <c r="N33" s="89">
        <v>11</v>
      </c>
      <c r="O33" s="90">
        <v>0</v>
      </c>
      <c r="P33" s="91">
        <f>N33+O33</f>
        <v>11</v>
      </c>
      <c r="Q33" s="80" t="str">
        <f>IFERROR(P33/M33,"-")</f>
        <v>-</v>
      </c>
      <c r="R33" s="79">
        <v>0</v>
      </c>
      <c r="S33" s="79">
        <v>2</v>
      </c>
      <c r="T33" s="80">
        <f>IFERROR(R33/(P33),"-")</f>
        <v>0</v>
      </c>
      <c r="U33" s="336">
        <f>IFERROR(J33/SUM(N33:O34),"-")</f>
        <v>13636.363636364</v>
      </c>
      <c r="V33" s="82">
        <v>3</v>
      </c>
      <c r="W33" s="80">
        <f>IF(P33=0,"-",V33/P33)</f>
        <v>0.27272727272727</v>
      </c>
      <c r="X33" s="335">
        <v>183000</v>
      </c>
      <c r="Y33" s="336">
        <f>IFERROR(X33/P33,"-")</f>
        <v>16636.363636364</v>
      </c>
      <c r="Z33" s="336">
        <f>IFERROR(X33/V33,"-")</f>
        <v>61000</v>
      </c>
      <c r="AA33" s="330">
        <f>SUM(X33:X34)-SUM(J33:J34)</f>
        <v>33000</v>
      </c>
      <c r="AB33" s="83">
        <f>SUM(X33:X34)/SUM(J33:J34)</f>
        <v>1.22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>
        <v>2</v>
      </c>
      <c r="AN33" s="99">
        <f>IF(P33=0,"",IF(AM33=0,"",(AM33/P33)))</f>
        <v>0.18181818181818</v>
      </c>
      <c r="AO33" s="98"/>
      <c r="AP33" s="100">
        <f>IFERROR(AO33/AM33,"-")</f>
        <v>0</v>
      </c>
      <c r="AQ33" s="101"/>
      <c r="AR33" s="102">
        <f>IFERROR(AQ33/AM33,"-")</f>
        <v>0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>
        <v>5</v>
      </c>
      <c r="BO33" s="118">
        <f>IF(P33=0,"",IF(BN33=0,"",(BN33/P33)))</f>
        <v>0.45454545454545</v>
      </c>
      <c r="BP33" s="119">
        <v>1</v>
      </c>
      <c r="BQ33" s="120">
        <f>IFERROR(BP33/BN33,"-")</f>
        <v>0.2</v>
      </c>
      <c r="BR33" s="121">
        <v>170000</v>
      </c>
      <c r="BS33" s="122">
        <f>IFERROR(BR33/BN33,"-")</f>
        <v>34000</v>
      </c>
      <c r="BT33" s="123"/>
      <c r="BU33" s="123"/>
      <c r="BV33" s="123">
        <v>1</v>
      </c>
      <c r="BW33" s="124">
        <v>3</v>
      </c>
      <c r="BX33" s="125">
        <f>IF(P33=0,"",IF(BW33=0,"",(BW33/P33)))</f>
        <v>0.27272727272727</v>
      </c>
      <c r="BY33" s="126">
        <v>2</v>
      </c>
      <c r="BZ33" s="127">
        <f>IFERROR(BY33/BW33,"-")</f>
        <v>0.66666666666667</v>
      </c>
      <c r="CA33" s="128">
        <v>13000</v>
      </c>
      <c r="CB33" s="129">
        <f>IFERROR(CA33/BW33,"-")</f>
        <v>4333.3333333333</v>
      </c>
      <c r="CC33" s="130">
        <v>1</v>
      </c>
      <c r="CD33" s="130">
        <v>1</v>
      </c>
      <c r="CE33" s="130"/>
      <c r="CF33" s="131">
        <v>1</v>
      </c>
      <c r="CG33" s="132">
        <f>IF(P33=0,"",IF(CF33=0,"",(CF33/P33)))</f>
        <v>0.090909090909091</v>
      </c>
      <c r="CH33" s="133"/>
      <c r="CI33" s="134">
        <f>IFERROR(CH33/CF33,"-")</f>
        <v>0</v>
      </c>
      <c r="CJ33" s="135"/>
      <c r="CK33" s="136">
        <f>IFERROR(CJ33/CF33,"-")</f>
        <v>0</v>
      </c>
      <c r="CL33" s="137"/>
      <c r="CM33" s="137"/>
      <c r="CN33" s="137"/>
      <c r="CO33" s="138">
        <v>3</v>
      </c>
      <c r="CP33" s="139">
        <v>183000</v>
      </c>
      <c r="CQ33" s="139">
        <v>170000</v>
      </c>
      <c r="CR33" s="139"/>
      <c r="CS33" s="140" t="str">
        <f>IF(AND(CQ33=0,CR33=0),"",IF(AND(CQ33&lt;=100000,CR33&lt;=100000),"",IF(CQ33/CP33&gt;0.7,"男高",IF(CR33/CP33&gt;0.7,"女高",""))))</f>
        <v>男高</v>
      </c>
    </row>
    <row r="34" spans="1:98">
      <c r="A34" s="78"/>
      <c r="B34" s="347" t="s">
        <v>137</v>
      </c>
      <c r="C34" s="347"/>
      <c r="D34" s="347" t="s">
        <v>72</v>
      </c>
      <c r="E34" s="347" t="s">
        <v>134</v>
      </c>
      <c r="F34" s="347" t="s">
        <v>85</v>
      </c>
      <c r="G34" s="88"/>
      <c r="H34" s="88"/>
      <c r="I34" s="88"/>
      <c r="J34" s="330"/>
      <c r="K34" s="79">
        <v>7</v>
      </c>
      <c r="L34" s="79">
        <v>5</v>
      </c>
      <c r="M34" s="79">
        <v>43</v>
      </c>
      <c r="N34" s="89">
        <v>0</v>
      </c>
      <c r="O34" s="90">
        <v>0</v>
      </c>
      <c r="P34" s="91">
        <f>N34+O34</f>
        <v>0</v>
      </c>
      <c r="Q34" s="80">
        <f>IFERROR(P34/M34,"-")</f>
        <v>0</v>
      </c>
      <c r="R34" s="79">
        <v>0</v>
      </c>
      <c r="S34" s="79">
        <v>0</v>
      </c>
      <c r="T34" s="80" t="str">
        <f>IFERROR(R34/(P34),"-")</f>
        <v>-</v>
      </c>
      <c r="U34" s="336"/>
      <c r="V34" s="82">
        <v>0</v>
      </c>
      <c r="W34" s="80" t="str">
        <f>IF(P34=0,"-",V34/P34)</f>
        <v>-</v>
      </c>
      <c r="X34" s="335">
        <v>0</v>
      </c>
      <c r="Y34" s="336" t="str">
        <f>IFERROR(X34/P34,"-")</f>
        <v>-</v>
      </c>
      <c r="Z34" s="336" t="str">
        <f>IFERROR(X34/V34,"-")</f>
        <v>-</v>
      </c>
      <c r="AA34" s="330"/>
      <c r="AB34" s="83"/>
      <c r="AC34" s="77"/>
      <c r="AD34" s="92"/>
      <c r="AE34" s="93" t="str">
        <f>IF(P34=0,"",IF(AD34=0,"",(AD34/P34)))</f>
        <v/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 t="str">
        <f>IF(P34=0,"",IF(AM34=0,"",(AM34/P34)))</f>
        <v/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 t="str">
        <f>IF(P34=0,"",IF(AV34=0,"",(AV34/P34)))</f>
        <v/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 t="str">
        <f>IF(P34=0,"",IF(BE34=0,"",(BE34/P34)))</f>
        <v/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/>
      <c r="BO34" s="118" t="str">
        <f>IF(P34=0,"",IF(BN34=0,"",(BN34/P34)))</f>
        <v/>
      </c>
      <c r="BP34" s="119"/>
      <c r="BQ34" s="120" t="str">
        <f>IFERROR(BP34/BN34,"-")</f>
        <v>-</v>
      </c>
      <c r="BR34" s="121"/>
      <c r="BS34" s="122" t="str">
        <f>IFERROR(BR34/BN34,"-")</f>
        <v>-</v>
      </c>
      <c r="BT34" s="123"/>
      <c r="BU34" s="123"/>
      <c r="BV34" s="123"/>
      <c r="BW34" s="124"/>
      <c r="BX34" s="125" t="str">
        <f>IF(P34=0,"",IF(BW34=0,"",(BW34/P34)))</f>
        <v/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/>
      <c r="CG34" s="132" t="str">
        <f>IF(P34=0,"",IF(CF34=0,"",(CF34/P34)))</f>
        <v/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>
        <f>AB35</f>
        <v>0.022727272727273</v>
      </c>
      <c r="B35" s="347" t="s">
        <v>138</v>
      </c>
      <c r="C35" s="347"/>
      <c r="D35" s="347" t="s">
        <v>65</v>
      </c>
      <c r="E35" s="347" t="s">
        <v>66</v>
      </c>
      <c r="F35" s="347" t="s">
        <v>67</v>
      </c>
      <c r="G35" s="88" t="s">
        <v>139</v>
      </c>
      <c r="H35" s="88" t="s">
        <v>130</v>
      </c>
      <c r="I35" s="349" t="s">
        <v>140</v>
      </c>
      <c r="J35" s="330">
        <v>220000</v>
      </c>
      <c r="K35" s="79">
        <v>0</v>
      </c>
      <c r="L35" s="79">
        <v>0</v>
      </c>
      <c r="M35" s="79">
        <v>0</v>
      </c>
      <c r="N35" s="89">
        <v>11</v>
      </c>
      <c r="O35" s="90">
        <v>0</v>
      </c>
      <c r="P35" s="91">
        <f>N35+O35</f>
        <v>11</v>
      </c>
      <c r="Q35" s="80" t="str">
        <f>IFERROR(P35/M35,"-")</f>
        <v>-</v>
      </c>
      <c r="R35" s="79">
        <v>0</v>
      </c>
      <c r="S35" s="79">
        <v>2</v>
      </c>
      <c r="T35" s="80">
        <f>IFERROR(R35/(P35),"-")</f>
        <v>0</v>
      </c>
      <c r="U35" s="336">
        <f>IFERROR(J35/SUM(N35:O36),"-")</f>
        <v>15714.285714286</v>
      </c>
      <c r="V35" s="82">
        <v>1</v>
      </c>
      <c r="W35" s="80">
        <f>IF(P35=0,"-",V35/P35)</f>
        <v>0.090909090909091</v>
      </c>
      <c r="X35" s="335">
        <v>5000</v>
      </c>
      <c r="Y35" s="336">
        <f>IFERROR(X35/P35,"-")</f>
        <v>454.54545454545</v>
      </c>
      <c r="Z35" s="336">
        <f>IFERROR(X35/V35,"-")</f>
        <v>5000</v>
      </c>
      <c r="AA35" s="330">
        <f>SUM(X35:X36)-SUM(J35:J36)</f>
        <v>-215000</v>
      </c>
      <c r="AB35" s="83">
        <f>SUM(X35:X36)/SUM(J35:J36)</f>
        <v>0.022727272727273</v>
      </c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>
        <v>1</v>
      </c>
      <c r="AW35" s="105">
        <f>IF(P35=0,"",IF(AV35=0,"",(AV35/P35)))</f>
        <v>0.090909090909091</v>
      </c>
      <c r="AX35" s="104"/>
      <c r="AY35" s="106">
        <f>IFERROR(AX35/AV35,"-")</f>
        <v>0</v>
      </c>
      <c r="AZ35" s="107"/>
      <c r="BA35" s="108">
        <f>IFERROR(AZ35/AV35,"-")</f>
        <v>0</v>
      </c>
      <c r="BB35" s="109"/>
      <c r="BC35" s="109"/>
      <c r="BD35" s="109"/>
      <c r="BE35" s="110">
        <v>5</v>
      </c>
      <c r="BF35" s="111">
        <f>IF(P35=0,"",IF(BE35=0,"",(BE35/P35)))</f>
        <v>0.45454545454545</v>
      </c>
      <c r="BG35" s="110">
        <v>1</v>
      </c>
      <c r="BH35" s="112">
        <f>IFERROR(BG35/BE35,"-")</f>
        <v>0.2</v>
      </c>
      <c r="BI35" s="113">
        <v>5000</v>
      </c>
      <c r="BJ35" s="114">
        <f>IFERROR(BI35/BE35,"-")</f>
        <v>1000</v>
      </c>
      <c r="BK35" s="115">
        <v>1</v>
      </c>
      <c r="BL35" s="115"/>
      <c r="BM35" s="115"/>
      <c r="BN35" s="117">
        <v>3</v>
      </c>
      <c r="BO35" s="118">
        <f>IF(P35=0,"",IF(BN35=0,"",(BN35/P35)))</f>
        <v>0.27272727272727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>
        <v>2</v>
      </c>
      <c r="BX35" s="125">
        <f>IF(P35=0,"",IF(BW35=0,"",(BW35/P35)))</f>
        <v>0.18181818181818</v>
      </c>
      <c r="BY35" s="126"/>
      <c r="BZ35" s="127">
        <f>IFERROR(BY35/BW35,"-")</f>
        <v>0</v>
      </c>
      <c r="CA35" s="128"/>
      <c r="CB35" s="129">
        <f>IFERROR(CA35/BW35,"-")</f>
        <v>0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1</v>
      </c>
      <c r="CP35" s="139">
        <v>5000</v>
      </c>
      <c r="CQ35" s="139">
        <v>5000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141</v>
      </c>
      <c r="C36" s="347"/>
      <c r="D36" s="347" t="s">
        <v>65</v>
      </c>
      <c r="E36" s="347" t="s">
        <v>66</v>
      </c>
      <c r="F36" s="347" t="s">
        <v>85</v>
      </c>
      <c r="G36" s="88"/>
      <c r="H36" s="88"/>
      <c r="I36" s="88"/>
      <c r="J36" s="330"/>
      <c r="K36" s="79">
        <v>20</v>
      </c>
      <c r="L36" s="79">
        <v>16</v>
      </c>
      <c r="M36" s="79">
        <v>3</v>
      </c>
      <c r="N36" s="89">
        <v>3</v>
      </c>
      <c r="O36" s="90">
        <v>0</v>
      </c>
      <c r="P36" s="91">
        <f>N36+O36</f>
        <v>3</v>
      </c>
      <c r="Q36" s="80">
        <f>IFERROR(P36/M36,"-")</f>
        <v>1</v>
      </c>
      <c r="R36" s="79">
        <v>0</v>
      </c>
      <c r="S36" s="79">
        <v>0</v>
      </c>
      <c r="T36" s="80">
        <f>IFERROR(R36/(P36),"-")</f>
        <v>0</v>
      </c>
      <c r="U36" s="336"/>
      <c r="V36" s="82">
        <v>0</v>
      </c>
      <c r="W36" s="80">
        <f>IF(P36=0,"-",V36/P36)</f>
        <v>0</v>
      </c>
      <c r="X36" s="335">
        <v>0</v>
      </c>
      <c r="Y36" s="336">
        <f>IFERROR(X36/P36,"-")</f>
        <v>0</v>
      </c>
      <c r="Z36" s="336" t="str">
        <f>IFERROR(X36/V36,"-")</f>
        <v>-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1</v>
      </c>
      <c r="BF36" s="111">
        <f>IF(P36=0,"",IF(BE36=0,"",(BE36/P36)))</f>
        <v>0.33333333333333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>
        <v>1</v>
      </c>
      <c r="BO36" s="118">
        <f>IF(P36=0,"",IF(BN36=0,"",(BN36/P36)))</f>
        <v>0.33333333333333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>
        <v>1</v>
      </c>
      <c r="BX36" s="125">
        <f>IF(P36=0,"",IF(BW36=0,"",(BW36/P36)))</f>
        <v>0.33333333333333</v>
      </c>
      <c r="BY36" s="126"/>
      <c r="BZ36" s="127">
        <f>IFERROR(BY36/BW36,"-")</f>
        <v>0</v>
      </c>
      <c r="CA36" s="128"/>
      <c r="CB36" s="129">
        <f>IFERROR(CA36/BW36,"-")</f>
        <v>0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>
        <f>AB37</f>
        <v>0.04</v>
      </c>
      <c r="B37" s="347" t="s">
        <v>142</v>
      </c>
      <c r="C37" s="347"/>
      <c r="D37" s="347" t="s">
        <v>72</v>
      </c>
      <c r="E37" s="347" t="s">
        <v>134</v>
      </c>
      <c r="F37" s="347" t="s">
        <v>67</v>
      </c>
      <c r="G37" s="88" t="s">
        <v>139</v>
      </c>
      <c r="H37" s="88" t="s">
        <v>135</v>
      </c>
      <c r="I37" s="88" t="s">
        <v>131</v>
      </c>
      <c r="J37" s="330">
        <v>150000</v>
      </c>
      <c r="K37" s="79">
        <v>0</v>
      </c>
      <c r="L37" s="79">
        <v>0</v>
      </c>
      <c r="M37" s="79">
        <v>0</v>
      </c>
      <c r="N37" s="89">
        <v>17</v>
      </c>
      <c r="O37" s="90">
        <v>0</v>
      </c>
      <c r="P37" s="91">
        <f>N37+O37</f>
        <v>17</v>
      </c>
      <c r="Q37" s="80" t="str">
        <f>IFERROR(P37/M37,"-")</f>
        <v>-</v>
      </c>
      <c r="R37" s="79">
        <v>1</v>
      </c>
      <c r="S37" s="79">
        <v>3</v>
      </c>
      <c r="T37" s="80">
        <f>IFERROR(R37/(P37),"-")</f>
        <v>0.058823529411765</v>
      </c>
      <c r="U37" s="336">
        <f>IFERROR(J37/SUM(N37:O38),"-")</f>
        <v>7894.7368421053</v>
      </c>
      <c r="V37" s="82">
        <v>2</v>
      </c>
      <c r="W37" s="80">
        <f>IF(P37=0,"-",V37/P37)</f>
        <v>0.11764705882353</v>
      </c>
      <c r="X37" s="335">
        <v>6000</v>
      </c>
      <c r="Y37" s="336">
        <f>IFERROR(X37/P37,"-")</f>
        <v>352.94117647059</v>
      </c>
      <c r="Z37" s="336">
        <f>IFERROR(X37/V37,"-")</f>
        <v>3000</v>
      </c>
      <c r="AA37" s="330">
        <f>SUM(X37:X38)-SUM(J37:J38)</f>
        <v>-144000</v>
      </c>
      <c r="AB37" s="83">
        <f>SUM(X37:X38)/SUM(J37:J38)</f>
        <v>0.04</v>
      </c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>
        <v>2</v>
      </c>
      <c r="AN37" s="99">
        <f>IF(P37=0,"",IF(AM37=0,"",(AM37/P37)))</f>
        <v>0.11764705882353</v>
      </c>
      <c r="AO37" s="98"/>
      <c r="AP37" s="100">
        <f>IFERROR(AO37/AM37,"-")</f>
        <v>0</v>
      </c>
      <c r="AQ37" s="101"/>
      <c r="AR37" s="102">
        <f>IFERROR(AQ37/AM37,"-")</f>
        <v>0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>
        <v>4</v>
      </c>
      <c r="BF37" s="111">
        <f>IF(P37=0,"",IF(BE37=0,"",(BE37/P37)))</f>
        <v>0.23529411764706</v>
      </c>
      <c r="BG37" s="110"/>
      <c r="BH37" s="112">
        <f>IFERROR(BG37/BE37,"-")</f>
        <v>0</v>
      </c>
      <c r="BI37" s="113"/>
      <c r="BJ37" s="114">
        <f>IFERROR(BI37/BE37,"-")</f>
        <v>0</v>
      </c>
      <c r="BK37" s="115"/>
      <c r="BL37" s="115"/>
      <c r="BM37" s="115"/>
      <c r="BN37" s="117">
        <v>5</v>
      </c>
      <c r="BO37" s="118">
        <f>IF(P37=0,"",IF(BN37=0,"",(BN37/P37)))</f>
        <v>0.29411764705882</v>
      </c>
      <c r="BP37" s="119">
        <v>1</v>
      </c>
      <c r="BQ37" s="120">
        <f>IFERROR(BP37/BN37,"-")</f>
        <v>0.2</v>
      </c>
      <c r="BR37" s="121">
        <v>3000</v>
      </c>
      <c r="BS37" s="122">
        <f>IFERROR(BR37/BN37,"-")</f>
        <v>600</v>
      </c>
      <c r="BT37" s="123">
        <v>1</v>
      </c>
      <c r="BU37" s="123"/>
      <c r="BV37" s="123"/>
      <c r="BW37" s="124">
        <v>4</v>
      </c>
      <c r="BX37" s="125">
        <f>IF(P37=0,"",IF(BW37=0,"",(BW37/P37)))</f>
        <v>0.23529411764706</v>
      </c>
      <c r="BY37" s="126"/>
      <c r="BZ37" s="127">
        <f>IFERROR(BY37/BW37,"-")</f>
        <v>0</v>
      </c>
      <c r="CA37" s="128"/>
      <c r="CB37" s="129">
        <f>IFERROR(CA37/BW37,"-")</f>
        <v>0</v>
      </c>
      <c r="CC37" s="130"/>
      <c r="CD37" s="130"/>
      <c r="CE37" s="130"/>
      <c r="CF37" s="131">
        <v>2</v>
      </c>
      <c r="CG37" s="132">
        <f>IF(P37=0,"",IF(CF37=0,"",(CF37/P37)))</f>
        <v>0.11764705882353</v>
      </c>
      <c r="CH37" s="133">
        <v>1</v>
      </c>
      <c r="CI37" s="134">
        <f>IFERROR(CH37/CF37,"-")</f>
        <v>0.5</v>
      </c>
      <c r="CJ37" s="135">
        <v>3000</v>
      </c>
      <c r="CK37" s="136">
        <f>IFERROR(CJ37/CF37,"-")</f>
        <v>1500</v>
      </c>
      <c r="CL37" s="137">
        <v>1</v>
      </c>
      <c r="CM37" s="137"/>
      <c r="CN37" s="137"/>
      <c r="CO37" s="138">
        <v>2</v>
      </c>
      <c r="CP37" s="139">
        <v>6000</v>
      </c>
      <c r="CQ37" s="139">
        <v>3000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347" t="s">
        <v>143</v>
      </c>
      <c r="C38" s="347"/>
      <c r="D38" s="347" t="s">
        <v>72</v>
      </c>
      <c r="E38" s="347" t="s">
        <v>134</v>
      </c>
      <c r="F38" s="347" t="s">
        <v>85</v>
      </c>
      <c r="G38" s="88"/>
      <c r="H38" s="88"/>
      <c r="I38" s="88"/>
      <c r="J38" s="330"/>
      <c r="K38" s="79">
        <v>13</v>
      </c>
      <c r="L38" s="79">
        <v>11</v>
      </c>
      <c r="M38" s="79">
        <v>10</v>
      </c>
      <c r="N38" s="89">
        <v>2</v>
      </c>
      <c r="O38" s="90">
        <v>0</v>
      </c>
      <c r="P38" s="91">
        <f>N38+O38</f>
        <v>2</v>
      </c>
      <c r="Q38" s="80">
        <f>IFERROR(P38/M38,"-")</f>
        <v>0.2</v>
      </c>
      <c r="R38" s="79">
        <v>0</v>
      </c>
      <c r="S38" s="79">
        <v>0</v>
      </c>
      <c r="T38" s="80">
        <f>IFERROR(R38/(P38),"-")</f>
        <v>0</v>
      </c>
      <c r="U38" s="336"/>
      <c r="V38" s="82">
        <v>0</v>
      </c>
      <c r="W38" s="80">
        <f>IF(P38=0,"-",V38/P38)</f>
        <v>0</v>
      </c>
      <c r="X38" s="335">
        <v>0</v>
      </c>
      <c r="Y38" s="336">
        <f>IFERROR(X38/P38,"-")</f>
        <v>0</v>
      </c>
      <c r="Z38" s="336" t="str">
        <f>IFERROR(X38/V38,"-")</f>
        <v>-</v>
      </c>
      <c r="AA38" s="33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>
        <v>1</v>
      </c>
      <c r="BO38" s="118">
        <f>IF(P38=0,"",IF(BN38=0,"",(BN38/P38)))</f>
        <v>0.5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>
        <v>1</v>
      </c>
      <c r="BX38" s="125">
        <f>IF(P38=0,"",IF(BW38=0,"",(BW38/P38)))</f>
        <v>0.5</v>
      </c>
      <c r="BY38" s="126"/>
      <c r="BZ38" s="127">
        <f>IFERROR(BY38/BW38,"-")</f>
        <v>0</v>
      </c>
      <c r="CA38" s="128"/>
      <c r="CB38" s="129">
        <f>IFERROR(CA38/BW38,"-")</f>
        <v>0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>
        <f>AB39</f>
        <v>0</v>
      </c>
      <c r="B39" s="347" t="s">
        <v>144</v>
      </c>
      <c r="C39" s="347"/>
      <c r="D39" s="347" t="s">
        <v>65</v>
      </c>
      <c r="E39" s="347" t="s">
        <v>66</v>
      </c>
      <c r="F39" s="347" t="s">
        <v>67</v>
      </c>
      <c r="G39" s="88" t="s">
        <v>145</v>
      </c>
      <c r="H39" s="88" t="s">
        <v>112</v>
      </c>
      <c r="I39" s="348" t="s">
        <v>116</v>
      </c>
      <c r="J39" s="330">
        <v>130000</v>
      </c>
      <c r="K39" s="79">
        <v>0</v>
      </c>
      <c r="L39" s="79">
        <v>0</v>
      </c>
      <c r="M39" s="79">
        <v>0</v>
      </c>
      <c r="N39" s="89">
        <v>15</v>
      </c>
      <c r="O39" s="90">
        <v>0</v>
      </c>
      <c r="P39" s="91">
        <f>N39+O39</f>
        <v>15</v>
      </c>
      <c r="Q39" s="80" t="str">
        <f>IFERROR(P39/M39,"-")</f>
        <v>-</v>
      </c>
      <c r="R39" s="79">
        <v>0</v>
      </c>
      <c r="S39" s="79">
        <v>3</v>
      </c>
      <c r="T39" s="80">
        <f>IFERROR(R39/(P39),"-")</f>
        <v>0</v>
      </c>
      <c r="U39" s="336">
        <f>IFERROR(J39/SUM(N39:O40),"-")</f>
        <v>8125</v>
      </c>
      <c r="V39" s="82">
        <v>0</v>
      </c>
      <c r="W39" s="80">
        <f>IF(P39=0,"-",V39/P39)</f>
        <v>0</v>
      </c>
      <c r="X39" s="335">
        <v>0</v>
      </c>
      <c r="Y39" s="336">
        <f>IFERROR(X39/P39,"-")</f>
        <v>0</v>
      </c>
      <c r="Z39" s="336" t="str">
        <f>IFERROR(X39/V39,"-")</f>
        <v>-</v>
      </c>
      <c r="AA39" s="330">
        <f>SUM(X39:X40)-SUM(J39:J40)</f>
        <v>-130000</v>
      </c>
      <c r="AB39" s="83">
        <f>SUM(X39:X40)/SUM(J39:J40)</f>
        <v>0</v>
      </c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>
        <v>2</v>
      </c>
      <c r="AN39" s="99">
        <f>IF(P39=0,"",IF(AM39=0,"",(AM39/P39)))</f>
        <v>0.13333333333333</v>
      </c>
      <c r="AO39" s="98"/>
      <c r="AP39" s="100">
        <f>IFERROR(AO39/AM39,"-")</f>
        <v>0</v>
      </c>
      <c r="AQ39" s="101"/>
      <c r="AR39" s="102">
        <f>IFERROR(AQ39/AM39,"-")</f>
        <v>0</v>
      </c>
      <c r="AS39" s="103"/>
      <c r="AT39" s="103"/>
      <c r="AU39" s="103"/>
      <c r="AV39" s="104">
        <v>1</v>
      </c>
      <c r="AW39" s="105">
        <f>IF(P39=0,"",IF(AV39=0,"",(AV39/P39)))</f>
        <v>0.066666666666667</v>
      </c>
      <c r="AX39" s="104"/>
      <c r="AY39" s="106">
        <f>IFERROR(AX39/AV39,"-")</f>
        <v>0</v>
      </c>
      <c r="AZ39" s="107"/>
      <c r="BA39" s="108">
        <f>IFERROR(AZ39/AV39,"-")</f>
        <v>0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>
        <v>4</v>
      </c>
      <c r="BO39" s="118">
        <f>IF(P39=0,"",IF(BN39=0,"",(BN39/P39)))</f>
        <v>0.26666666666667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>
        <v>6</v>
      </c>
      <c r="BX39" s="125">
        <f>IF(P39=0,"",IF(BW39=0,"",(BW39/P39)))</f>
        <v>0.4</v>
      </c>
      <c r="BY39" s="126"/>
      <c r="BZ39" s="127">
        <f>IFERROR(BY39/BW39,"-")</f>
        <v>0</v>
      </c>
      <c r="CA39" s="128"/>
      <c r="CB39" s="129">
        <f>IFERROR(CA39/BW39,"-")</f>
        <v>0</v>
      </c>
      <c r="CC39" s="130"/>
      <c r="CD39" s="130"/>
      <c r="CE39" s="130"/>
      <c r="CF39" s="131">
        <v>2</v>
      </c>
      <c r="CG39" s="132">
        <f>IF(P39=0,"",IF(CF39=0,"",(CF39/P39)))</f>
        <v>0.13333333333333</v>
      </c>
      <c r="CH39" s="133"/>
      <c r="CI39" s="134">
        <f>IFERROR(CH39/CF39,"-")</f>
        <v>0</v>
      </c>
      <c r="CJ39" s="135"/>
      <c r="CK39" s="136">
        <f>IFERROR(CJ39/CF39,"-")</f>
        <v>0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146</v>
      </c>
      <c r="C40" s="347"/>
      <c r="D40" s="347" t="s">
        <v>65</v>
      </c>
      <c r="E40" s="347" t="s">
        <v>66</v>
      </c>
      <c r="F40" s="347" t="s">
        <v>85</v>
      </c>
      <c r="G40" s="88"/>
      <c r="H40" s="88"/>
      <c r="I40" s="88"/>
      <c r="J40" s="330"/>
      <c r="K40" s="79">
        <v>12</v>
      </c>
      <c r="L40" s="79">
        <v>10</v>
      </c>
      <c r="M40" s="79">
        <v>1</v>
      </c>
      <c r="N40" s="89">
        <v>1</v>
      </c>
      <c r="O40" s="90">
        <v>0</v>
      </c>
      <c r="P40" s="91">
        <f>N40+O40</f>
        <v>1</v>
      </c>
      <c r="Q40" s="80">
        <f>IFERROR(P40/M40,"-")</f>
        <v>1</v>
      </c>
      <c r="R40" s="79">
        <v>0</v>
      </c>
      <c r="S40" s="79">
        <v>0</v>
      </c>
      <c r="T40" s="80">
        <f>IFERROR(R40/(P40),"-")</f>
        <v>0</v>
      </c>
      <c r="U40" s="336"/>
      <c r="V40" s="82">
        <v>0</v>
      </c>
      <c r="W40" s="80">
        <f>IF(P40=0,"-",V40/P40)</f>
        <v>0</v>
      </c>
      <c r="X40" s="335">
        <v>0</v>
      </c>
      <c r="Y40" s="336">
        <f>IFERROR(X40/P40,"-")</f>
        <v>0</v>
      </c>
      <c r="Z40" s="336" t="str">
        <f>IFERROR(X40/V40,"-")</f>
        <v>-</v>
      </c>
      <c r="AA40" s="33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>
        <f>IF(P40=0,"",IF(BE40=0,"",(BE40/P40)))</f>
        <v>0</v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>
        <v>1</v>
      </c>
      <c r="BO40" s="118">
        <f>IF(P40=0,"",IF(BN40=0,"",(BN40/P40)))</f>
        <v>1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/>
      <c r="BX40" s="125">
        <f>IF(P40=0,"",IF(BW40=0,"",(BW40/P40)))</f>
        <v>0</v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>
        <f>AB41</f>
        <v>0.076923076923077</v>
      </c>
      <c r="B41" s="347" t="s">
        <v>147</v>
      </c>
      <c r="C41" s="347"/>
      <c r="D41" s="347" t="s">
        <v>72</v>
      </c>
      <c r="E41" s="347" t="s">
        <v>73</v>
      </c>
      <c r="F41" s="347" t="s">
        <v>67</v>
      </c>
      <c r="G41" s="88" t="s">
        <v>145</v>
      </c>
      <c r="H41" s="88" t="s">
        <v>112</v>
      </c>
      <c r="I41" s="349" t="s">
        <v>148</v>
      </c>
      <c r="J41" s="330">
        <v>130000</v>
      </c>
      <c r="K41" s="79">
        <v>0</v>
      </c>
      <c r="L41" s="79">
        <v>0</v>
      </c>
      <c r="M41" s="79">
        <v>0</v>
      </c>
      <c r="N41" s="89">
        <v>8</v>
      </c>
      <c r="O41" s="90">
        <v>0</v>
      </c>
      <c r="P41" s="91">
        <f>N41+O41</f>
        <v>8</v>
      </c>
      <c r="Q41" s="80" t="str">
        <f>IFERROR(P41/M41,"-")</f>
        <v>-</v>
      </c>
      <c r="R41" s="79">
        <v>0</v>
      </c>
      <c r="S41" s="79">
        <v>1</v>
      </c>
      <c r="T41" s="80">
        <f>IFERROR(R41/(P41),"-")</f>
        <v>0</v>
      </c>
      <c r="U41" s="336">
        <f>IFERROR(J41/SUM(N41:O42),"-")</f>
        <v>14444.444444444</v>
      </c>
      <c r="V41" s="82">
        <v>1</v>
      </c>
      <c r="W41" s="80">
        <f>IF(P41=0,"-",V41/P41)</f>
        <v>0.125</v>
      </c>
      <c r="X41" s="335">
        <v>10000</v>
      </c>
      <c r="Y41" s="336">
        <f>IFERROR(X41/P41,"-")</f>
        <v>1250</v>
      </c>
      <c r="Z41" s="336">
        <f>IFERROR(X41/V41,"-")</f>
        <v>10000</v>
      </c>
      <c r="AA41" s="330">
        <f>SUM(X41:X42)-SUM(J41:J42)</f>
        <v>-120000</v>
      </c>
      <c r="AB41" s="83">
        <f>SUM(X41:X42)/SUM(J41:J42)</f>
        <v>0.076923076923077</v>
      </c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>
        <v>1</v>
      </c>
      <c r="BF41" s="111">
        <f>IF(P41=0,"",IF(BE41=0,"",(BE41/P41)))</f>
        <v>0.125</v>
      </c>
      <c r="BG41" s="110"/>
      <c r="BH41" s="112">
        <f>IFERROR(BG41/BE41,"-")</f>
        <v>0</v>
      </c>
      <c r="BI41" s="113"/>
      <c r="BJ41" s="114">
        <f>IFERROR(BI41/BE41,"-")</f>
        <v>0</v>
      </c>
      <c r="BK41" s="115"/>
      <c r="BL41" s="115"/>
      <c r="BM41" s="115"/>
      <c r="BN41" s="117">
        <v>3</v>
      </c>
      <c r="BO41" s="118">
        <f>IF(P41=0,"",IF(BN41=0,"",(BN41/P41)))</f>
        <v>0.375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>
        <v>3</v>
      </c>
      <c r="BX41" s="125">
        <f>IF(P41=0,"",IF(BW41=0,"",(BW41/P41)))</f>
        <v>0.375</v>
      </c>
      <c r="BY41" s="126">
        <v>1</v>
      </c>
      <c r="BZ41" s="127">
        <f>IFERROR(BY41/BW41,"-")</f>
        <v>0.33333333333333</v>
      </c>
      <c r="CA41" s="128">
        <v>10000</v>
      </c>
      <c r="CB41" s="129">
        <f>IFERROR(CA41/BW41,"-")</f>
        <v>3333.3333333333</v>
      </c>
      <c r="CC41" s="130"/>
      <c r="CD41" s="130">
        <v>1</v>
      </c>
      <c r="CE41" s="130"/>
      <c r="CF41" s="131">
        <v>1</v>
      </c>
      <c r="CG41" s="132">
        <f>IF(P41=0,"",IF(CF41=0,"",(CF41/P41)))</f>
        <v>0.125</v>
      </c>
      <c r="CH41" s="133"/>
      <c r="CI41" s="134">
        <f>IFERROR(CH41/CF41,"-")</f>
        <v>0</v>
      </c>
      <c r="CJ41" s="135"/>
      <c r="CK41" s="136">
        <f>IFERROR(CJ41/CF41,"-")</f>
        <v>0</v>
      </c>
      <c r="CL41" s="137"/>
      <c r="CM41" s="137"/>
      <c r="CN41" s="137"/>
      <c r="CO41" s="138">
        <v>1</v>
      </c>
      <c r="CP41" s="139">
        <v>10000</v>
      </c>
      <c r="CQ41" s="139">
        <v>10000</v>
      </c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347" t="s">
        <v>149</v>
      </c>
      <c r="C42" s="347"/>
      <c r="D42" s="347" t="s">
        <v>72</v>
      </c>
      <c r="E42" s="347" t="s">
        <v>73</v>
      </c>
      <c r="F42" s="347" t="s">
        <v>85</v>
      </c>
      <c r="G42" s="88"/>
      <c r="H42" s="88"/>
      <c r="I42" s="88"/>
      <c r="J42" s="330"/>
      <c r="K42" s="79">
        <v>10</v>
      </c>
      <c r="L42" s="79">
        <v>8</v>
      </c>
      <c r="M42" s="79">
        <v>2</v>
      </c>
      <c r="N42" s="89">
        <v>1</v>
      </c>
      <c r="O42" s="90">
        <v>0</v>
      </c>
      <c r="P42" s="91">
        <f>N42+O42</f>
        <v>1</v>
      </c>
      <c r="Q42" s="80">
        <f>IFERROR(P42/M42,"-")</f>
        <v>0.5</v>
      </c>
      <c r="R42" s="79">
        <v>0</v>
      </c>
      <c r="S42" s="79">
        <v>0</v>
      </c>
      <c r="T42" s="80">
        <f>IFERROR(R42/(P42),"-")</f>
        <v>0</v>
      </c>
      <c r="U42" s="336"/>
      <c r="V42" s="82">
        <v>0</v>
      </c>
      <c r="W42" s="80">
        <f>IF(P42=0,"-",V42/P42)</f>
        <v>0</v>
      </c>
      <c r="X42" s="335">
        <v>0</v>
      </c>
      <c r="Y42" s="336">
        <f>IFERROR(X42/P42,"-")</f>
        <v>0</v>
      </c>
      <c r="Z42" s="336" t="str">
        <f>IFERROR(X42/V42,"-")</f>
        <v>-</v>
      </c>
      <c r="AA42" s="33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/>
      <c r="BO42" s="118">
        <f>IF(P42=0,"",IF(BN42=0,"",(BN42/P42)))</f>
        <v>0</v>
      </c>
      <c r="BP42" s="119"/>
      <c r="BQ42" s="120" t="str">
        <f>IFERROR(BP42/BN42,"-")</f>
        <v>-</v>
      </c>
      <c r="BR42" s="121"/>
      <c r="BS42" s="122" t="str">
        <f>IFERROR(BR42/BN42,"-")</f>
        <v>-</v>
      </c>
      <c r="BT42" s="123"/>
      <c r="BU42" s="123"/>
      <c r="BV42" s="123"/>
      <c r="BW42" s="124">
        <v>1</v>
      </c>
      <c r="BX42" s="125">
        <f>IF(P42=0,"",IF(BW42=0,"",(BW42/P42)))</f>
        <v>1</v>
      </c>
      <c r="BY42" s="126"/>
      <c r="BZ42" s="127">
        <f>IFERROR(BY42/BW42,"-")</f>
        <v>0</v>
      </c>
      <c r="CA42" s="128"/>
      <c r="CB42" s="129">
        <f>IFERROR(CA42/BW42,"-")</f>
        <v>0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>
        <f>AB43</f>
        <v>0</v>
      </c>
      <c r="B43" s="347" t="s">
        <v>150</v>
      </c>
      <c r="C43" s="347"/>
      <c r="D43" s="347" t="s">
        <v>72</v>
      </c>
      <c r="E43" s="347" t="s">
        <v>134</v>
      </c>
      <c r="F43" s="347" t="s">
        <v>67</v>
      </c>
      <c r="G43" s="88" t="s">
        <v>68</v>
      </c>
      <c r="H43" s="88" t="s">
        <v>130</v>
      </c>
      <c r="I43" s="348" t="s">
        <v>116</v>
      </c>
      <c r="J43" s="330">
        <v>120000</v>
      </c>
      <c r="K43" s="79">
        <v>0</v>
      </c>
      <c r="L43" s="79">
        <v>0</v>
      </c>
      <c r="M43" s="79">
        <v>0</v>
      </c>
      <c r="N43" s="89">
        <v>8</v>
      </c>
      <c r="O43" s="90">
        <v>0</v>
      </c>
      <c r="P43" s="91">
        <f>N43+O43</f>
        <v>8</v>
      </c>
      <c r="Q43" s="80" t="str">
        <f>IFERROR(P43/M43,"-")</f>
        <v>-</v>
      </c>
      <c r="R43" s="79">
        <v>0</v>
      </c>
      <c r="S43" s="79">
        <v>0</v>
      </c>
      <c r="T43" s="80">
        <f>IFERROR(R43/(P43),"-")</f>
        <v>0</v>
      </c>
      <c r="U43" s="336">
        <f>IFERROR(J43/SUM(N43:O44),"-")</f>
        <v>13333.333333333</v>
      </c>
      <c r="V43" s="82">
        <v>0</v>
      </c>
      <c r="W43" s="80">
        <f>IF(P43=0,"-",V43/P43)</f>
        <v>0</v>
      </c>
      <c r="X43" s="335">
        <v>0</v>
      </c>
      <c r="Y43" s="336">
        <f>IFERROR(X43/P43,"-")</f>
        <v>0</v>
      </c>
      <c r="Z43" s="336" t="str">
        <f>IFERROR(X43/V43,"-")</f>
        <v>-</v>
      </c>
      <c r="AA43" s="330">
        <f>SUM(X43:X44)-SUM(J43:J44)</f>
        <v>-120000</v>
      </c>
      <c r="AB43" s="83">
        <f>SUM(X43:X44)/SUM(J43:J44)</f>
        <v>0</v>
      </c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3</v>
      </c>
      <c r="BF43" s="111">
        <f>IF(P43=0,"",IF(BE43=0,"",(BE43/P43)))</f>
        <v>0.375</v>
      </c>
      <c r="BG43" s="110"/>
      <c r="BH43" s="112">
        <f>IFERROR(BG43/BE43,"-")</f>
        <v>0</v>
      </c>
      <c r="BI43" s="113"/>
      <c r="BJ43" s="114">
        <f>IFERROR(BI43/BE43,"-")</f>
        <v>0</v>
      </c>
      <c r="BK43" s="115"/>
      <c r="BL43" s="115"/>
      <c r="BM43" s="115"/>
      <c r="BN43" s="117">
        <v>3</v>
      </c>
      <c r="BO43" s="118">
        <f>IF(P43=0,"",IF(BN43=0,"",(BN43/P43)))</f>
        <v>0.375</v>
      </c>
      <c r="BP43" s="119"/>
      <c r="BQ43" s="120">
        <f>IFERROR(BP43/BN43,"-")</f>
        <v>0</v>
      </c>
      <c r="BR43" s="121"/>
      <c r="BS43" s="122">
        <f>IFERROR(BR43/BN43,"-")</f>
        <v>0</v>
      </c>
      <c r="BT43" s="123"/>
      <c r="BU43" s="123"/>
      <c r="BV43" s="123"/>
      <c r="BW43" s="124">
        <v>2</v>
      </c>
      <c r="BX43" s="125">
        <f>IF(P43=0,"",IF(BW43=0,"",(BW43/P43)))</f>
        <v>0.25</v>
      </c>
      <c r="BY43" s="126"/>
      <c r="BZ43" s="127">
        <f>IFERROR(BY43/BW43,"-")</f>
        <v>0</v>
      </c>
      <c r="CA43" s="128"/>
      <c r="CB43" s="129">
        <f>IFERROR(CA43/BW43,"-")</f>
        <v>0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7" t="s">
        <v>151</v>
      </c>
      <c r="C44" s="347"/>
      <c r="D44" s="347" t="s">
        <v>72</v>
      </c>
      <c r="E44" s="347" t="s">
        <v>134</v>
      </c>
      <c r="F44" s="347" t="s">
        <v>85</v>
      </c>
      <c r="G44" s="88"/>
      <c r="H44" s="88"/>
      <c r="I44" s="88"/>
      <c r="J44" s="330"/>
      <c r="K44" s="79">
        <v>18</v>
      </c>
      <c r="L44" s="79">
        <v>5</v>
      </c>
      <c r="M44" s="79">
        <v>1</v>
      </c>
      <c r="N44" s="89">
        <v>1</v>
      </c>
      <c r="O44" s="90">
        <v>0</v>
      </c>
      <c r="P44" s="91">
        <f>N44+O44</f>
        <v>1</v>
      </c>
      <c r="Q44" s="80">
        <f>IFERROR(P44/M44,"-")</f>
        <v>1</v>
      </c>
      <c r="R44" s="79">
        <v>0</v>
      </c>
      <c r="S44" s="79">
        <v>0</v>
      </c>
      <c r="T44" s="80">
        <f>IFERROR(R44/(P44),"-")</f>
        <v>0</v>
      </c>
      <c r="U44" s="336"/>
      <c r="V44" s="82">
        <v>0</v>
      </c>
      <c r="W44" s="80">
        <f>IF(P44=0,"-",V44/P44)</f>
        <v>0</v>
      </c>
      <c r="X44" s="335">
        <v>0</v>
      </c>
      <c r="Y44" s="336">
        <f>IFERROR(X44/P44,"-")</f>
        <v>0</v>
      </c>
      <c r="Z44" s="336" t="str">
        <f>IFERROR(X44/V44,"-")</f>
        <v>-</v>
      </c>
      <c r="AA44" s="33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>
        <f>IF(P44=0,"",IF(BE44=0,"",(BE44/P44)))</f>
        <v>0</v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/>
      <c r="BO44" s="118">
        <f>IF(P44=0,"",IF(BN44=0,"",(BN44/P44)))</f>
        <v>0</v>
      </c>
      <c r="BP44" s="119"/>
      <c r="BQ44" s="120" t="str">
        <f>IFERROR(BP44/BN44,"-")</f>
        <v>-</v>
      </c>
      <c r="BR44" s="121"/>
      <c r="BS44" s="122" t="str">
        <f>IFERROR(BR44/BN44,"-")</f>
        <v>-</v>
      </c>
      <c r="BT44" s="123"/>
      <c r="BU44" s="123"/>
      <c r="BV44" s="123"/>
      <c r="BW44" s="124">
        <v>1</v>
      </c>
      <c r="BX44" s="125">
        <f>IF(P44=0,"",IF(BW44=0,"",(BW44/P44)))</f>
        <v>1</v>
      </c>
      <c r="BY44" s="126"/>
      <c r="BZ44" s="127">
        <f>IFERROR(BY44/BW44,"-")</f>
        <v>0</v>
      </c>
      <c r="CA44" s="128"/>
      <c r="CB44" s="129">
        <f>IFERROR(CA44/BW44,"-")</f>
        <v>0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>
        <f>AB45</f>
        <v>0.625</v>
      </c>
      <c r="B45" s="347" t="s">
        <v>152</v>
      </c>
      <c r="C45" s="347"/>
      <c r="D45" s="347" t="s">
        <v>119</v>
      </c>
      <c r="E45" s="347" t="s">
        <v>120</v>
      </c>
      <c r="F45" s="347" t="s">
        <v>67</v>
      </c>
      <c r="G45" s="88" t="s">
        <v>68</v>
      </c>
      <c r="H45" s="88" t="s">
        <v>130</v>
      </c>
      <c r="I45" s="349" t="s">
        <v>121</v>
      </c>
      <c r="J45" s="330">
        <v>120000</v>
      </c>
      <c r="K45" s="79">
        <v>0</v>
      </c>
      <c r="L45" s="79">
        <v>0</v>
      </c>
      <c r="M45" s="79">
        <v>0</v>
      </c>
      <c r="N45" s="89">
        <v>9</v>
      </c>
      <c r="O45" s="90">
        <v>0</v>
      </c>
      <c r="P45" s="91">
        <f>N45+O45</f>
        <v>9</v>
      </c>
      <c r="Q45" s="80" t="str">
        <f>IFERROR(P45/M45,"-")</f>
        <v>-</v>
      </c>
      <c r="R45" s="79">
        <v>1</v>
      </c>
      <c r="S45" s="79">
        <v>0</v>
      </c>
      <c r="T45" s="80">
        <f>IFERROR(R45/(P45),"-")</f>
        <v>0.11111111111111</v>
      </c>
      <c r="U45" s="336">
        <f>IFERROR(J45/SUM(N45:O46),"-")</f>
        <v>12000</v>
      </c>
      <c r="V45" s="82">
        <v>0</v>
      </c>
      <c r="W45" s="80">
        <f>IF(P45=0,"-",V45/P45)</f>
        <v>0</v>
      </c>
      <c r="X45" s="335">
        <v>0</v>
      </c>
      <c r="Y45" s="336">
        <f>IFERROR(X45/P45,"-")</f>
        <v>0</v>
      </c>
      <c r="Z45" s="336" t="str">
        <f>IFERROR(X45/V45,"-")</f>
        <v>-</v>
      </c>
      <c r="AA45" s="330">
        <f>SUM(X45:X46)-SUM(J45:J46)</f>
        <v>-45000</v>
      </c>
      <c r="AB45" s="83">
        <f>SUM(X45:X46)/SUM(J45:J46)</f>
        <v>0.625</v>
      </c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>
        <v>2</v>
      </c>
      <c r="AN45" s="99">
        <f>IF(P45=0,"",IF(AM45=0,"",(AM45/P45)))</f>
        <v>0.22222222222222</v>
      </c>
      <c r="AO45" s="98"/>
      <c r="AP45" s="100">
        <f>IFERROR(AO45/AM45,"-")</f>
        <v>0</v>
      </c>
      <c r="AQ45" s="101"/>
      <c r="AR45" s="102">
        <f>IFERROR(AQ45/AM45,"-")</f>
        <v>0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>
        <v>2</v>
      </c>
      <c r="BF45" s="111">
        <f>IF(P45=0,"",IF(BE45=0,"",(BE45/P45)))</f>
        <v>0.22222222222222</v>
      </c>
      <c r="BG45" s="110"/>
      <c r="BH45" s="112">
        <f>IFERROR(BG45/BE45,"-")</f>
        <v>0</v>
      </c>
      <c r="BI45" s="113"/>
      <c r="BJ45" s="114">
        <f>IFERROR(BI45/BE45,"-")</f>
        <v>0</v>
      </c>
      <c r="BK45" s="115"/>
      <c r="BL45" s="115"/>
      <c r="BM45" s="115"/>
      <c r="BN45" s="117">
        <v>3</v>
      </c>
      <c r="BO45" s="118">
        <f>IF(P45=0,"",IF(BN45=0,"",(BN45/P45)))</f>
        <v>0.33333333333333</v>
      </c>
      <c r="BP45" s="119"/>
      <c r="BQ45" s="120">
        <f>IFERROR(BP45/BN45,"-")</f>
        <v>0</v>
      </c>
      <c r="BR45" s="121"/>
      <c r="BS45" s="122">
        <f>IFERROR(BR45/BN45,"-")</f>
        <v>0</v>
      </c>
      <c r="BT45" s="123"/>
      <c r="BU45" s="123"/>
      <c r="BV45" s="123"/>
      <c r="BW45" s="124">
        <v>1</v>
      </c>
      <c r="BX45" s="125">
        <f>IF(P45=0,"",IF(BW45=0,"",(BW45/P45)))</f>
        <v>0.11111111111111</v>
      </c>
      <c r="BY45" s="126"/>
      <c r="BZ45" s="127">
        <f>IFERROR(BY45/BW45,"-")</f>
        <v>0</v>
      </c>
      <c r="CA45" s="128"/>
      <c r="CB45" s="129">
        <f>IFERROR(CA45/BW45,"-")</f>
        <v>0</v>
      </c>
      <c r="CC45" s="130"/>
      <c r="CD45" s="130"/>
      <c r="CE45" s="130"/>
      <c r="CF45" s="131">
        <v>1</v>
      </c>
      <c r="CG45" s="132">
        <f>IF(P45=0,"",IF(CF45=0,"",(CF45/P45)))</f>
        <v>0.11111111111111</v>
      </c>
      <c r="CH45" s="133"/>
      <c r="CI45" s="134">
        <f>IFERROR(CH45/CF45,"-")</f>
        <v>0</v>
      </c>
      <c r="CJ45" s="135"/>
      <c r="CK45" s="136">
        <f>IFERROR(CJ45/CF45,"-")</f>
        <v>0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347" t="s">
        <v>153</v>
      </c>
      <c r="C46" s="347"/>
      <c r="D46" s="347" t="s">
        <v>119</v>
      </c>
      <c r="E46" s="347" t="s">
        <v>120</v>
      </c>
      <c r="F46" s="347" t="s">
        <v>85</v>
      </c>
      <c r="G46" s="88"/>
      <c r="H46" s="88"/>
      <c r="I46" s="88"/>
      <c r="J46" s="330"/>
      <c r="K46" s="79">
        <v>7</v>
      </c>
      <c r="L46" s="79">
        <v>6</v>
      </c>
      <c r="M46" s="79">
        <v>3</v>
      </c>
      <c r="N46" s="89">
        <v>1</v>
      </c>
      <c r="O46" s="90">
        <v>0</v>
      </c>
      <c r="P46" s="91">
        <f>N46+O46</f>
        <v>1</v>
      </c>
      <c r="Q46" s="80">
        <f>IFERROR(P46/M46,"-")</f>
        <v>0.33333333333333</v>
      </c>
      <c r="R46" s="79">
        <v>1</v>
      </c>
      <c r="S46" s="79">
        <v>0</v>
      </c>
      <c r="T46" s="80">
        <f>IFERROR(R46/(P46),"-")</f>
        <v>1</v>
      </c>
      <c r="U46" s="336"/>
      <c r="V46" s="82">
        <v>1</v>
      </c>
      <c r="W46" s="80">
        <f>IF(P46=0,"-",V46/P46)</f>
        <v>1</v>
      </c>
      <c r="X46" s="335">
        <v>75000</v>
      </c>
      <c r="Y46" s="336">
        <f>IFERROR(X46/P46,"-")</f>
        <v>75000</v>
      </c>
      <c r="Z46" s="336">
        <f>IFERROR(X46/V46,"-")</f>
        <v>75000</v>
      </c>
      <c r="AA46" s="33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>
        <v>1</v>
      </c>
      <c r="BF46" s="111">
        <f>IF(P46=0,"",IF(BE46=0,"",(BE46/P46)))</f>
        <v>1</v>
      </c>
      <c r="BG46" s="110">
        <v>1</v>
      </c>
      <c r="BH46" s="112">
        <f>IFERROR(BG46/BE46,"-")</f>
        <v>1</v>
      </c>
      <c r="BI46" s="113">
        <v>75000</v>
      </c>
      <c r="BJ46" s="114">
        <f>IFERROR(BI46/BE46,"-")</f>
        <v>75000</v>
      </c>
      <c r="BK46" s="115"/>
      <c r="BL46" s="115"/>
      <c r="BM46" s="115">
        <v>1</v>
      </c>
      <c r="BN46" s="117"/>
      <c r="BO46" s="118">
        <f>IF(P46=0,"",IF(BN46=0,"",(BN46/P46)))</f>
        <v>0</v>
      </c>
      <c r="BP46" s="119"/>
      <c r="BQ46" s="120" t="str">
        <f>IFERROR(BP46/BN46,"-")</f>
        <v>-</v>
      </c>
      <c r="BR46" s="121"/>
      <c r="BS46" s="122" t="str">
        <f>IFERROR(BR46/BN46,"-")</f>
        <v>-</v>
      </c>
      <c r="BT46" s="123"/>
      <c r="BU46" s="123"/>
      <c r="BV46" s="123"/>
      <c r="BW46" s="124"/>
      <c r="BX46" s="125">
        <f>IF(P46=0,"",IF(BW46=0,"",(BW46/P46)))</f>
        <v>0</v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1</v>
      </c>
      <c r="CP46" s="139">
        <v>75000</v>
      </c>
      <c r="CQ46" s="139">
        <v>75000</v>
      </c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>
        <f>AB47</f>
        <v>0.85</v>
      </c>
      <c r="B47" s="347" t="s">
        <v>154</v>
      </c>
      <c r="C47" s="347"/>
      <c r="D47" s="347" t="s">
        <v>81</v>
      </c>
      <c r="E47" s="347" t="s">
        <v>155</v>
      </c>
      <c r="F47" s="347" t="s">
        <v>67</v>
      </c>
      <c r="G47" s="88" t="s">
        <v>156</v>
      </c>
      <c r="H47" s="88" t="s">
        <v>157</v>
      </c>
      <c r="I47" s="88" t="s">
        <v>158</v>
      </c>
      <c r="J47" s="330">
        <v>60000</v>
      </c>
      <c r="K47" s="79">
        <v>0</v>
      </c>
      <c r="L47" s="79">
        <v>0</v>
      </c>
      <c r="M47" s="79">
        <v>0</v>
      </c>
      <c r="N47" s="89">
        <v>8</v>
      </c>
      <c r="O47" s="90">
        <v>0</v>
      </c>
      <c r="P47" s="91">
        <f>N47+O47</f>
        <v>8</v>
      </c>
      <c r="Q47" s="80" t="str">
        <f>IFERROR(P47/M47,"-")</f>
        <v>-</v>
      </c>
      <c r="R47" s="79">
        <v>1</v>
      </c>
      <c r="S47" s="79">
        <v>1</v>
      </c>
      <c r="T47" s="80">
        <f>IFERROR(R47/(P47),"-")</f>
        <v>0.125</v>
      </c>
      <c r="U47" s="336">
        <f>IFERROR(J47/SUM(N47:O48),"-")</f>
        <v>6666.6666666667</v>
      </c>
      <c r="V47" s="82">
        <v>1</v>
      </c>
      <c r="W47" s="80">
        <f>IF(P47=0,"-",V47/P47)</f>
        <v>0.125</v>
      </c>
      <c r="X47" s="335">
        <v>51000</v>
      </c>
      <c r="Y47" s="336">
        <f>IFERROR(X47/P47,"-")</f>
        <v>6375</v>
      </c>
      <c r="Z47" s="336">
        <f>IFERROR(X47/V47,"-")</f>
        <v>51000</v>
      </c>
      <c r="AA47" s="330">
        <f>SUM(X47:X48)-SUM(J47:J48)</f>
        <v>-9000</v>
      </c>
      <c r="AB47" s="83">
        <f>SUM(X47:X48)/SUM(J47:J48)</f>
        <v>0.85</v>
      </c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>
        <v>1</v>
      </c>
      <c r="BF47" s="111">
        <f>IF(P47=0,"",IF(BE47=0,"",(BE47/P47)))</f>
        <v>0.125</v>
      </c>
      <c r="BG47" s="110"/>
      <c r="BH47" s="112">
        <f>IFERROR(BG47/BE47,"-")</f>
        <v>0</v>
      </c>
      <c r="BI47" s="113"/>
      <c r="BJ47" s="114">
        <f>IFERROR(BI47/BE47,"-")</f>
        <v>0</v>
      </c>
      <c r="BK47" s="115"/>
      <c r="BL47" s="115"/>
      <c r="BM47" s="115"/>
      <c r="BN47" s="117">
        <v>5</v>
      </c>
      <c r="BO47" s="118">
        <f>IF(P47=0,"",IF(BN47=0,"",(BN47/P47)))</f>
        <v>0.625</v>
      </c>
      <c r="BP47" s="119"/>
      <c r="BQ47" s="120">
        <f>IFERROR(BP47/BN47,"-")</f>
        <v>0</v>
      </c>
      <c r="BR47" s="121"/>
      <c r="BS47" s="122">
        <f>IFERROR(BR47/BN47,"-")</f>
        <v>0</v>
      </c>
      <c r="BT47" s="123"/>
      <c r="BU47" s="123"/>
      <c r="BV47" s="123"/>
      <c r="BW47" s="124">
        <v>1</v>
      </c>
      <c r="BX47" s="125">
        <f>IF(P47=0,"",IF(BW47=0,"",(BW47/P47)))</f>
        <v>0.125</v>
      </c>
      <c r="BY47" s="126"/>
      <c r="BZ47" s="127">
        <f>IFERROR(BY47/BW47,"-")</f>
        <v>0</v>
      </c>
      <c r="CA47" s="128"/>
      <c r="CB47" s="129">
        <f>IFERROR(CA47/BW47,"-")</f>
        <v>0</v>
      </c>
      <c r="CC47" s="130"/>
      <c r="CD47" s="130"/>
      <c r="CE47" s="130"/>
      <c r="CF47" s="131">
        <v>1</v>
      </c>
      <c r="CG47" s="132">
        <f>IF(P47=0,"",IF(CF47=0,"",(CF47/P47)))</f>
        <v>0.125</v>
      </c>
      <c r="CH47" s="133">
        <v>1</v>
      </c>
      <c r="CI47" s="134">
        <f>IFERROR(CH47/CF47,"-")</f>
        <v>1</v>
      </c>
      <c r="CJ47" s="135">
        <v>51000</v>
      </c>
      <c r="CK47" s="136">
        <f>IFERROR(CJ47/CF47,"-")</f>
        <v>51000</v>
      </c>
      <c r="CL47" s="137"/>
      <c r="CM47" s="137"/>
      <c r="CN47" s="137">
        <v>1</v>
      </c>
      <c r="CO47" s="138">
        <v>1</v>
      </c>
      <c r="CP47" s="139">
        <v>51000</v>
      </c>
      <c r="CQ47" s="139">
        <v>51000</v>
      </c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347" t="s">
        <v>159</v>
      </c>
      <c r="C48" s="347"/>
      <c r="D48" s="347" t="s">
        <v>81</v>
      </c>
      <c r="E48" s="347" t="s">
        <v>155</v>
      </c>
      <c r="F48" s="347" t="s">
        <v>85</v>
      </c>
      <c r="G48" s="88"/>
      <c r="H48" s="88"/>
      <c r="I48" s="88"/>
      <c r="J48" s="330"/>
      <c r="K48" s="79">
        <v>14</v>
      </c>
      <c r="L48" s="79">
        <v>6</v>
      </c>
      <c r="M48" s="79">
        <v>1</v>
      </c>
      <c r="N48" s="89">
        <v>1</v>
      </c>
      <c r="O48" s="90">
        <v>0</v>
      </c>
      <c r="P48" s="91">
        <f>N48+O48</f>
        <v>1</v>
      </c>
      <c r="Q48" s="80">
        <f>IFERROR(P48/M48,"-")</f>
        <v>1</v>
      </c>
      <c r="R48" s="79">
        <v>0</v>
      </c>
      <c r="S48" s="79">
        <v>0</v>
      </c>
      <c r="T48" s="80">
        <f>IFERROR(R48/(P48),"-")</f>
        <v>0</v>
      </c>
      <c r="U48" s="336"/>
      <c r="V48" s="82">
        <v>0</v>
      </c>
      <c r="W48" s="80">
        <f>IF(P48=0,"-",V48/P48)</f>
        <v>0</v>
      </c>
      <c r="X48" s="335">
        <v>0</v>
      </c>
      <c r="Y48" s="336">
        <f>IFERROR(X48/P48,"-")</f>
        <v>0</v>
      </c>
      <c r="Z48" s="336" t="str">
        <f>IFERROR(X48/V48,"-")</f>
        <v>-</v>
      </c>
      <c r="AA48" s="330"/>
      <c r="AB48" s="83"/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>
        <v>1</v>
      </c>
      <c r="AN48" s="99">
        <f>IF(P48=0,"",IF(AM48=0,"",(AM48/P48)))</f>
        <v>1</v>
      </c>
      <c r="AO48" s="98"/>
      <c r="AP48" s="100">
        <f>IFERROR(AO48/AM48,"-")</f>
        <v>0</v>
      </c>
      <c r="AQ48" s="101"/>
      <c r="AR48" s="102">
        <f>IFERROR(AQ48/AM48,"-")</f>
        <v>0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>
        <f>IF(P48=0,"",IF(BE48=0,"",(BE48/P48)))</f>
        <v>0</v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/>
      <c r="BO48" s="118">
        <f>IF(P48=0,"",IF(BN48=0,"",(BN48/P48)))</f>
        <v>0</v>
      </c>
      <c r="BP48" s="119"/>
      <c r="BQ48" s="120" t="str">
        <f>IFERROR(BP48/BN48,"-")</f>
        <v>-</v>
      </c>
      <c r="BR48" s="121"/>
      <c r="BS48" s="122" t="str">
        <f>IFERROR(BR48/BN48,"-")</f>
        <v>-</v>
      </c>
      <c r="BT48" s="123"/>
      <c r="BU48" s="123"/>
      <c r="BV48" s="123"/>
      <c r="BW48" s="124"/>
      <c r="BX48" s="125">
        <f>IF(P48=0,"",IF(BW48=0,"",(BW48/P48)))</f>
        <v>0</v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>
        <f>AB49</f>
        <v>0</v>
      </c>
      <c r="B49" s="347" t="s">
        <v>160</v>
      </c>
      <c r="C49" s="347"/>
      <c r="D49" s="347" t="s">
        <v>161</v>
      </c>
      <c r="E49" s="347" t="s">
        <v>162</v>
      </c>
      <c r="F49" s="347" t="s">
        <v>67</v>
      </c>
      <c r="G49" s="88" t="s">
        <v>163</v>
      </c>
      <c r="H49" s="88" t="s">
        <v>164</v>
      </c>
      <c r="I49" s="88" t="s">
        <v>165</v>
      </c>
      <c r="J49" s="330">
        <v>50000</v>
      </c>
      <c r="K49" s="79">
        <v>0</v>
      </c>
      <c r="L49" s="79">
        <v>0</v>
      </c>
      <c r="M49" s="79">
        <v>0</v>
      </c>
      <c r="N49" s="89">
        <v>4</v>
      </c>
      <c r="O49" s="90">
        <v>0</v>
      </c>
      <c r="P49" s="91">
        <f>N49+O49</f>
        <v>4</v>
      </c>
      <c r="Q49" s="80" t="str">
        <f>IFERROR(P49/M49,"-")</f>
        <v>-</v>
      </c>
      <c r="R49" s="79">
        <v>1</v>
      </c>
      <c r="S49" s="79">
        <v>1</v>
      </c>
      <c r="T49" s="80">
        <f>IFERROR(R49/(P49),"-")</f>
        <v>0.25</v>
      </c>
      <c r="U49" s="336">
        <f>IFERROR(J49/SUM(N49:O50),"-")</f>
        <v>10000</v>
      </c>
      <c r="V49" s="82">
        <v>0</v>
      </c>
      <c r="W49" s="80">
        <f>IF(P49=0,"-",V49/P49)</f>
        <v>0</v>
      </c>
      <c r="X49" s="335">
        <v>0</v>
      </c>
      <c r="Y49" s="336">
        <f>IFERROR(X49/P49,"-")</f>
        <v>0</v>
      </c>
      <c r="Z49" s="336" t="str">
        <f>IFERROR(X49/V49,"-")</f>
        <v>-</v>
      </c>
      <c r="AA49" s="330">
        <f>SUM(X49:X50)-SUM(J49:J50)</f>
        <v>-50000</v>
      </c>
      <c r="AB49" s="83">
        <f>SUM(X49:X50)/SUM(J49:J50)</f>
        <v>0</v>
      </c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>
        <v>1</v>
      </c>
      <c r="AW49" s="105">
        <f>IF(P49=0,"",IF(AV49=0,"",(AV49/P49)))</f>
        <v>0.25</v>
      </c>
      <c r="AX49" s="104"/>
      <c r="AY49" s="106">
        <f>IFERROR(AX49/AV49,"-")</f>
        <v>0</v>
      </c>
      <c r="AZ49" s="107"/>
      <c r="BA49" s="108">
        <f>IFERROR(AZ49/AV49,"-")</f>
        <v>0</v>
      </c>
      <c r="BB49" s="109"/>
      <c r="BC49" s="109"/>
      <c r="BD49" s="109"/>
      <c r="BE49" s="110"/>
      <c r="BF49" s="111">
        <f>IF(P49=0,"",IF(BE49=0,"",(BE49/P49)))</f>
        <v>0</v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>
        <v>3</v>
      </c>
      <c r="BO49" s="118">
        <f>IF(P49=0,"",IF(BN49=0,"",(BN49/P49)))</f>
        <v>0.75</v>
      </c>
      <c r="BP49" s="119"/>
      <c r="BQ49" s="120">
        <f>IFERROR(BP49/BN49,"-")</f>
        <v>0</v>
      </c>
      <c r="BR49" s="121"/>
      <c r="BS49" s="122">
        <f>IFERROR(BR49/BN49,"-")</f>
        <v>0</v>
      </c>
      <c r="BT49" s="123"/>
      <c r="BU49" s="123"/>
      <c r="BV49" s="123"/>
      <c r="BW49" s="124"/>
      <c r="BX49" s="125">
        <f>IF(P49=0,"",IF(BW49=0,"",(BW49/P49)))</f>
        <v>0</v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347" t="s">
        <v>166</v>
      </c>
      <c r="C50" s="347"/>
      <c r="D50" s="347" t="s">
        <v>161</v>
      </c>
      <c r="E50" s="347" t="s">
        <v>162</v>
      </c>
      <c r="F50" s="347" t="s">
        <v>85</v>
      </c>
      <c r="G50" s="88"/>
      <c r="H50" s="88"/>
      <c r="I50" s="88"/>
      <c r="J50" s="330"/>
      <c r="K50" s="79">
        <v>6</v>
      </c>
      <c r="L50" s="79">
        <v>4</v>
      </c>
      <c r="M50" s="79">
        <v>1</v>
      </c>
      <c r="N50" s="89">
        <v>1</v>
      </c>
      <c r="O50" s="90">
        <v>0</v>
      </c>
      <c r="P50" s="91">
        <f>N50+O50</f>
        <v>1</v>
      </c>
      <c r="Q50" s="80">
        <f>IFERROR(P50/M50,"-")</f>
        <v>1</v>
      </c>
      <c r="R50" s="79">
        <v>1</v>
      </c>
      <c r="S50" s="79">
        <v>0</v>
      </c>
      <c r="T50" s="80">
        <f>IFERROR(R50/(P50),"-")</f>
        <v>1</v>
      </c>
      <c r="U50" s="336"/>
      <c r="V50" s="82">
        <v>0</v>
      </c>
      <c r="W50" s="80">
        <f>IF(P50=0,"-",V50/P50)</f>
        <v>0</v>
      </c>
      <c r="X50" s="335">
        <v>0</v>
      </c>
      <c r="Y50" s="336">
        <f>IFERROR(X50/P50,"-")</f>
        <v>0</v>
      </c>
      <c r="Z50" s="336" t="str">
        <f>IFERROR(X50/V50,"-")</f>
        <v>-</v>
      </c>
      <c r="AA50" s="330"/>
      <c r="AB50" s="83"/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>
        <v>1</v>
      </c>
      <c r="BF50" s="111">
        <f>IF(P50=0,"",IF(BE50=0,"",(BE50/P50)))</f>
        <v>1</v>
      </c>
      <c r="BG50" s="110"/>
      <c r="BH50" s="112">
        <f>IFERROR(BG50/BE50,"-")</f>
        <v>0</v>
      </c>
      <c r="BI50" s="113"/>
      <c r="BJ50" s="114">
        <f>IFERROR(BI50/BE50,"-")</f>
        <v>0</v>
      </c>
      <c r="BK50" s="115"/>
      <c r="BL50" s="115"/>
      <c r="BM50" s="115"/>
      <c r="BN50" s="117"/>
      <c r="BO50" s="118">
        <f>IF(P50=0,"",IF(BN50=0,"",(BN50/P50)))</f>
        <v>0</v>
      </c>
      <c r="BP50" s="119"/>
      <c r="BQ50" s="120" t="str">
        <f>IFERROR(BP50/BN50,"-")</f>
        <v>-</v>
      </c>
      <c r="BR50" s="121"/>
      <c r="BS50" s="122" t="str">
        <f>IFERROR(BR50/BN50,"-")</f>
        <v>-</v>
      </c>
      <c r="BT50" s="123"/>
      <c r="BU50" s="123"/>
      <c r="BV50" s="123"/>
      <c r="BW50" s="124"/>
      <c r="BX50" s="125">
        <f>IF(P50=0,"",IF(BW50=0,"",(BW50/P50)))</f>
        <v>0</v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>
        <f>AB51</f>
        <v>0</v>
      </c>
      <c r="B51" s="347" t="s">
        <v>167</v>
      </c>
      <c r="C51" s="347"/>
      <c r="D51" s="347" t="s">
        <v>168</v>
      </c>
      <c r="E51" s="347" t="s">
        <v>169</v>
      </c>
      <c r="F51" s="347" t="s">
        <v>67</v>
      </c>
      <c r="G51" s="88" t="s">
        <v>163</v>
      </c>
      <c r="H51" s="88" t="s">
        <v>164</v>
      </c>
      <c r="I51" s="88" t="s">
        <v>170</v>
      </c>
      <c r="J51" s="330">
        <v>50000</v>
      </c>
      <c r="K51" s="79">
        <v>0</v>
      </c>
      <c r="L51" s="79">
        <v>0</v>
      </c>
      <c r="M51" s="79">
        <v>0</v>
      </c>
      <c r="N51" s="89">
        <v>4</v>
      </c>
      <c r="O51" s="90">
        <v>0</v>
      </c>
      <c r="P51" s="91">
        <f>N51+O51</f>
        <v>4</v>
      </c>
      <c r="Q51" s="80" t="str">
        <f>IFERROR(P51/M51,"-")</f>
        <v>-</v>
      </c>
      <c r="R51" s="79">
        <v>0</v>
      </c>
      <c r="S51" s="79">
        <v>1</v>
      </c>
      <c r="T51" s="80">
        <f>IFERROR(R51/(P51),"-")</f>
        <v>0</v>
      </c>
      <c r="U51" s="336">
        <f>IFERROR(J51/SUM(N51:O52),"-")</f>
        <v>8333.3333333333</v>
      </c>
      <c r="V51" s="82">
        <v>0</v>
      </c>
      <c r="W51" s="80">
        <f>IF(P51=0,"-",V51/P51)</f>
        <v>0</v>
      </c>
      <c r="X51" s="335">
        <v>0</v>
      </c>
      <c r="Y51" s="336">
        <f>IFERROR(X51/P51,"-")</f>
        <v>0</v>
      </c>
      <c r="Z51" s="336" t="str">
        <f>IFERROR(X51/V51,"-")</f>
        <v>-</v>
      </c>
      <c r="AA51" s="330">
        <f>SUM(X51:X52)-SUM(J51:J52)</f>
        <v>-50000</v>
      </c>
      <c r="AB51" s="83">
        <f>SUM(X51:X52)/SUM(J51:J52)</f>
        <v>0</v>
      </c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>
        <v>1</v>
      </c>
      <c r="AN51" s="99">
        <f>IF(P51=0,"",IF(AM51=0,"",(AM51/P51)))</f>
        <v>0.25</v>
      </c>
      <c r="AO51" s="98"/>
      <c r="AP51" s="100">
        <f>IFERROR(AO51/AM51,"-")</f>
        <v>0</v>
      </c>
      <c r="AQ51" s="101"/>
      <c r="AR51" s="102">
        <f>IFERROR(AQ51/AM51,"-")</f>
        <v>0</v>
      </c>
      <c r="AS51" s="103"/>
      <c r="AT51" s="103"/>
      <c r="AU51" s="103"/>
      <c r="AV51" s="104">
        <v>1</v>
      </c>
      <c r="AW51" s="105">
        <f>IF(P51=0,"",IF(AV51=0,"",(AV51/P51)))</f>
        <v>0.25</v>
      </c>
      <c r="AX51" s="104"/>
      <c r="AY51" s="106">
        <f>IFERROR(AX51/AV51,"-")</f>
        <v>0</v>
      </c>
      <c r="AZ51" s="107"/>
      <c r="BA51" s="108">
        <f>IFERROR(AZ51/AV51,"-")</f>
        <v>0</v>
      </c>
      <c r="BB51" s="109"/>
      <c r="BC51" s="109"/>
      <c r="BD51" s="109"/>
      <c r="BE51" s="110">
        <v>1</v>
      </c>
      <c r="BF51" s="111">
        <f>IF(P51=0,"",IF(BE51=0,"",(BE51/P51)))</f>
        <v>0.25</v>
      </c>
      <c r="BG51" s="110"/>
      <c r="BH51" s="112">
        <f>IFERROR(BG51/BE51,"-")</f>
        <v>0</v>
      </c>
      <c r="BI51" s="113"/>
      <c r="BJ51" s="114">
        <f>IFERROR(BI51/BE51,"-")</f>
        <v>0</v>
      </c>
      <c r="BK51" s="115"/>
      <c r="BL51" s="115"/>
      <c r="BM51" s="115"/>
      <c r="BN51" s="117"/>
      <c r="BO51" s="118">
        <f>IF(P51=0,"",IF(BN51=0,"",(BN51/P51)))</f>
        <v>0</v>
      </c>
      <c r="BP51" s="119"/>
      <c r="BQ51" s="120" t="str">
        <f>IFERROR(BP51/BN51,"-")</f>
        <v>-</v>
      </c>
      <c r="BR51" s="121"/>
      <c r="BS51" s="122" t="str">
        <f>IFERROR(BR51/BN51,"-")</f>
        <v>-</v>
      </c>
      <c r="BT51" s="123"/>
      <c r="BU51" s="123"/>
      <c r="BV51" s="123"/>
      <c r="BW51" s="124">
        <v>1</v>
      </c>
      <c r="BX51" s="125">
        <f>IF(P51=0,"",IF(BW51=0,"",(BW51/P51)))</f>
        <v>0.25</v>
      </c>
      <c r="BY51" s="126"/>
      <c r="BZ51" s="127">
        <f>IFERROR(BY51/BW51,"-")</f>
        <v>0</v>
      </c>
      <c r="CA51" s="128"/>
      <c r="CB51" s="129">
        <f>IFERROR(CA51/BW51,"-")</f>
        <v>0</v>
      </c>
      <c r="CC51" s="130"/>
      <c r="CD51" s="130"/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347" t="s">
        <v>171</v>
      </c>
      <c r="C52" s="347"/>
      <c r="D52" s="347" t="s">
        <v>168</v>
      </c>
      <c r="E52" s="347" t="s">
        <v>169</v>
      </c>
      <c r="F52" s="347" t="s">
        <v>85</v>
      </c>
      <c r="G52" s="88"/>
      <c r="H52" s="88"/>
      <c r="I52" s="88"/>
      <c r="J52" s="330"/>
      <c r="K52" s="79">
        <v>3</v>
      </c>
      <c r="L52" s="79">
        <v>3</v>
      </c>
      <c r="M52" s="79">
        <v>2</v>
      </c>
      <c r="N52" s="89">
        <v>2</v>
      </c>
      <c r="O52" s="90">
        <v>0</v>
      </c>
      <c r="P52" s="91">
        <f>N52+O52</f>
        <v>2</v>
      </c>
      <c r="Q52" s="80">
        <f>IFERROR(P52/M52,"-")</f>
        <v>1</v>
      </c>
      <c r="R52" s="79">
        <v>0</v>
      </c>
      <c r="S52" s="79">
        <v>0</v>
      </c>
      <c r="T52" s="80">
        <f>IFERROR(R52/(P52),"-")</f>
        <v>0</v>
      </c>
      <c r="U52" s="336"/>
      <c r="V52" s="82">
        <v>0</v>
      </c>
      <c r="W52" s="80">
        <f>IF(P52=0,"-",V52/P52)</f>
        <v>0</v>
      </c>
      <c r="X52" s="335">
        <v>0</v>
      </c>
      <c r="Y52" s="336">
        <f>IFERROR(X52/P52,"-")</f>
        <v>0</v>
      </c>
      <c r="Z52" s="336" t="str">
        <f>IFERROR(X52/V52,"-")</f>
        <v>-</v>
      </c>
      <c r="AA52" s="33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>
        <v>1</v>
      </c>
      <c r="BF52" s="111">
        <f>IF(P52=0,"",IF(BE52=0,"",(BE52/P52)))</f>
        <v>0.5</v>
      </c>
      <c r="BG52" s="110">
        <v>1</v>
      </c>
      <c r="BH52" s="112">
        <f>IFERROR(BG52/BE52,"-")</f>
        <v>1</v>
      </c>
      <c r="BI52" s="113">
        <v>33000</v>
      </c>
      <c r="BJ52" s="114">
        <f>IFERROR(BI52/BE52,"-")</f>
        <v>33000</v>
      </c>
      <c r="BK52" s="115"/>
      <c r="BL52" s="115"/>
      <c r="BM52" s="115">
        <v>1</v>
      </c>
      <c r="BN52" s="117"/>
      <c r="BO52" s="118">
        <f>IF(P52=0,"",IF(BN52=0,"",(BN52/P52)))</f>
        <v>0</v>
      </c>
      <c r="BP52" s="119"/>
      <c r="BQ52" s="120" t="str">
        <f>IFERROR(BP52/BN52,"-")</f>
        <v>-</v>
      </c>
      <c r="BR52" s="121"/>
      <c r="BS52" s="122" t="str">
        <f>IFERROR(BR52/BN52,"-")</f>
        <v>-</v>
      </c>
      <c r="BT52" s="123"/>
      <c r="BU52" s="123"/>
      <c r="BV52" s="123"/>
      <c r="BW52" s="124">
        <v>1</v>
      </c>
      <c r="BX52" s="125">
        <f>IF(P52=0,"",IF(BW52=0,"",(BW52/P52)))</f>
        <v>0.5</v>
      </c>
      <c r="BY52" s="126"/>
      <c r="BZ52" s="127">
        <f>IFERROR(BY52/BW52,"-")</f>
        <v>0</v>
      </c>
      <c r="CA52" s="128"/>
      <c r="CB52" s="129">
        <f>IFERROR(CA52/BW52,"-")</f>
        <v>0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>
        <v>33000</v>
      </c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>
        <f>AB53</f>
        <v>0</v>
      </c>
      <c r="B53" s="347" t="s">
        <v>172</v>
      </c>
      <c r="C53" s="347"/>
      <c r="D53" s="347" t="s">
        <v>173</v>
      </c>
      <c r="E53" s="347" t="s">
        <v>66</v>
      </c>
      <c r="F53" s="347" t="s">
        <v>67</v>
      </c>
      <c r="G53" s="88" t="s">
        <v>163</v>
      </c>
      <c r="H53" s="88" t="s">
        <v>164</v>
      </c>
      <c r="I53" s="88" t="s">
        <v>174</v>
      </c>
      <c r="J53" s="330">
        <v>50000</v>
      </c>
      <c r="K53" s="79">
        <v>0</v>
      </c>
      <c r="L53" s="79">
        <v>0</v>
      </c>
      <c r="M53" s="79">
        <v>0</v>
      </c>
      <c r="N53" s="89">
        <v>1</v>
      </c>
      <c r="O53" s="90">
        <v>0</v>
      </c>
      <c r="P53" s="91">
        <f>N53+O53</f>
        <v>1</v>
      </c>
      <c r="Q53" s="80" t="str">
        <f>IFERROR(P53/M53,"-")</f>
        <v>-</v>
      </c>
      <c r="R53" s="79">
        <v>0</v>
      </c>
      <c r="S53" s="79">
        <v>0</v>
      </c>
      <c r="T53" s="80">
        <f>IFERROR(R53/(P53),"-")</f>
        <v>0</v>
      </c>
      <c r="U53" s="336">
        <f>IFERROR(J53/SUM(N53:O54),"-")</f>
        <v>50000</v>
      </c>
      <c r="V53" s="82">
        <v>0</v>
      </c>
      <c r="W53" s="80">
        <f>IF(P53=0,"-",V53/P53)</f>
        <v>0</v>
      </c>
      <c r="X53" s="335">
        <v>0</v>
      </c>
      <c r="Y53" s="336">
        <f>IFERROR(X53/P53,"-")</f>
        <v>0</v>
      </c>
      <c r="Z53" s="336" t="str">
        <f>IFERROR(X53/V53,"-")</f>
        <v>-</v>
      </c>
      <c r="AA53" s="330">
        <f>SUM(X53:X54)-SUM(J53:J54)</f>
        <v>-50000</v>
      </c>
      <c r="AB53" s="83">
        <f>SUM(X53:X54)/SUM(J53:J54)</f>
        <v>0</v>
      </c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>
        <v>1</v>
      </c>
      <c r="AW53" s="105">
        <f>IF(P53=0,"",IF(AV53=0,"",(AV53/P53)))</f>
        <v>1</v>
      </c>
      <c r="AX53" s="104"/>
      <c r="AY53" s="106">
        <f>IFERROR(AX53/AV53,"-")</f>
        <v>0</v>
      </c>
      <c r="AZ53" s="107"/>
      <c r="BA53" s="108">
        <f>IFERROR(AZ53/AV53,"-")</f>
        <v>0</v>
      </c>
      <c r="BB53" s="109"/>
      <c r="BC53" s="109"/>
      <c r="BD53" s="109"/>
      <c r="BE53" s="110"/>
      <c r="BF53" s="111">
        <f>IF(P53=0,"",IF(BE53=0,"",(BE53/P53)))</f>
        <v>0</v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/>
      <c r="BO53" s="118">
        <f>IF(P53=0,"",IF(BN53=0,"",(BN53/P53)))</f>
        <v>0</v>
      </c>
      <c r="BP53" s="119"/>
      <c r="BQ53" s="120" t="str">
        <f>IFERROR(BP53/BN53,"-")</f>
        <v>-</v>
      </c>
      <c r="BR53" s="121"/>
      <c r="BS53" s="122" t="str">
        <f>IFERROR(BR53/BN53,"-")</f>
        <v>-</v>
      </c>
      <c r="BT53" s="123"/>
      <c r="BU53" s="123"/>
      <c r="BV53" s="123"/>
      <c r="BW53" s="124"/>
      <c r="BX53" s="125">
        <f>IF(P53=0,"",IF(BW53=0,"",(BW53/P53)))</f>
        <v>0</v>
      </c>
      <c r="BY53" s="126"/>
      <c r="BZ53" s="127" t="str">
        <f>IFERROR(BY53/BW53,"-")</f>
        <v>-</v>
      </c>
      <c r="CA53" s="128"/>
      <c r="CB53" s="129" t="str">
        <f>IFERROR(CA53/BW53,"-")</f>
        <v>-</v>
      </c>
      <c r="CC53" s="130"/>
      <c r="CD53" s="130"/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347" t="s">
        <v>175</v>
      </c>
      <c r="C54" s="347"/>
      <c r="D54" s="347" t="s">
        <v>173</v>
      </c>
      <c r="E54" s="347" t="s">
        <v>66</v>
      </c>
      <c r="F54" s="347" t="s">
        <v>85</v>
      </c>
      <c r="G54" s="88"/>
      <c r="H54" s="88"/>
      <c r="I54" s="88"/>
      <c r="J54" s="330"/>
      <c r="K54" s="79">
        <v>3</v>
      </c>
      <c r="L54" s="79">
        <v>3</v>
      </c>
      <c r="M54" s="79">
        <v>0</v>
      </c>
      <c r="N54" s="89">
        <v>0</v>
      </c>
      <c r="O54" s="90">
        <v>0</v>
      </c>
      <c r="P54" s="91">
        <f>N54+O54</f>
        <v>0</v>
      </c>
      <c r="Q54" s="80" t="str">
        <f>IFERROR(P54/M54,"-")</f>
        <v>-</v>
      </c>
      <c r="R54" s="79">
        <v>0</v>
      </c>
      <c r="S54" s="79">
        <v>0</v>
      </c>
      <c r="T54" s="80" t="str">
        <f>IFERROR(R54/(P54),"-")</f>
        <v>-</v>
      </c>
      <c r="U54" s="336"/>
      <c r="V54" s="82">
        <v>0</v>
      </c>
      <c r="W54" s="80" t="str">
        <f>IF(P54=0,"-",V54/P54)</f>
        <v>-</v>
      </c>
      <c r="X54" s="335">
        <v>0</v>
      </c>
      <c r="Y54" s="336" t="str">
        <f>IFERROR(X54/P54,"-")</f>
        <v>-</v>
      </c>
      <c r="Z54" s="336" t="str">
        <f>IFERROR(X54/V54,"-")</f>
        <v>-</v>
      </c>
      <c r="AA54" s="330"/>
      <c r="AB54" s="83"/>
      <c r="AC54" s="77"/>
      <c r="AD54" s="92"/>
      <c r="AE54" s="93" t="str">
        <f>IF(P54=0,"",IF(AD54=0,"",(AD54/P54)))</f>
        <v/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 t="str">
        <f>IF(P54=0,"",IF(AM54=0,"",(AM54/P54)))</f>
        <v/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 t="str">
        <f>IF(P54=0,"",IF(AV54=0,"",(AV54/P54)))</f>
        <v/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 t="str">
        <f>IF(P54=0,"",IF(BE54=0,"",(BE54/P54)))</f>
        <v/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/>
      <c r="BO54" s="118" t="str">
        <f>IF(P54=0,"",IF(BN54=0,"",(BN54/P54)))</f>
        <v/>
      </c>
      <c r="BP54" s="119"/>
      <c r="BQ54" s="120" t="str">
        <f>IFERROR(BP54/BN54,"-")</f>
        <v>-</v>
      </c>
      <c r="BR54" s="121"/>
      <c r="BS54" s="122" t="str">
        <f>IFERROR(BR54/BN54,"-")</f>
        <v>-</v>
      </c>
      <c r="BT54" s="123"/>
      <c r="BU54" s="123"/>
      <c r="BV54" s="123"/>
      <c r="BW54" s="124"/>
      <c r="BX54" s="125" t="str">
        <f>IF(P54=0,"",IF(BW54=0,"",(BW54/P54)))</f>
        <v/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/>
      <c r="CG54" s="132" t="str">
        <f>IF(P54=0,"",IF(CF54=0,"",(CF54/P54)))</f>
        <v/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>
        <f>AB55</f>
        <v>0</v>
      </c>
      <c r="B55" s="347" t="s">
        <v>176</v>
      </c>
      <c r="C55" s="347"/>
      <c r="D55" s="347" t="s">
        <v>177</v>
      </c>
      <c r="E55" s="347" t="s">
        <v>134</v>
      </c>
      <c r="F55" s="347" t="s">
        <v>67</v>
      </c>
      <c r="G55" s="88" t="s">
        <v>163</v>
      </c>
      <c r="H55" s="88" t="s">
        <v>164</v>
      </c>
      <c r="I55" s="88" t="s">
        <v>178</v>
      </c>
      <c r="J55" s="330">
        <v>50000</v>
      </c>
      <c r="K55" s="79">
        <v>0</v>
      </c>
      <c r="L55" s="79">
        <v>0</v>
      </c>
      <c r="M55" s="79">
        <v>0</v>
      </c>
      <c r="N55" s="89">
        <v>3</v>
      </c>
      <c r="O55" s="90">
        <v>0</v>
      </c>
      <c r="P55" s="91">
        <f>N55+O55</f>
        <v>3</v>
      </c>
      <c r="Q55" s="80" t="str">
        <f>IFERROR(P55/M55,"-")</f>
        <v>-</v>
      </c>
      <c r="R55" s="79">
        <v>0</v>
      </c>
      <c r="S55" s="79">
        <v>1</v>
      </c>
      <c r="T55" s="80">
        <f>IFERROR(R55/(P55),"-")</f>
        <v>0</v>
      </c>
      <c r="U55" s="336">
        <f>IFERROR(J55/SUM(N55:O56),"-")</f>
        <v>12500</v>
      </c>
      <c r="V55" s="82">
        <v>0</v>
      </c>
      <c r="W55" s="80">
        <f>IF(P55=0,"-",V55/P55)</f>
        <v>0</v>
      </c>
      <c r="X55" s="335">
        <v>0</v>
      </c>
      <c r="Y55" s="336">
        <f>IFERROR(X55/P55,"-")</f>
        <v>0</v>
      </c>
      <c r="Z55" s="336" t="str">
        <f>IFERROR(X55/V55,"-")</f>
        <v>-</v>
      </c>
      <c r="AA55" s="330">
        <f>SUM(X55:X56)-SUM(J55:J56)</f>
        <v>-50000</v>
      </c>
      <c r="AB55" s="83">
        <f>SUM(X55:X56)/SUM(J55:J56)</f>
        <v>0</v>
      </c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>
        <v>2</v>
      </c>
      <c r="BF55" s="111">
        <f>IF(P55=0,"",IF(BE55=0,"",(BE55/P55)))</f>
        <v>0.66666666666667</v>
      </c>
      <c r="BG55" s="110"/>
      <c r="BH55" s="112">
        <f>IFERROR(BG55/BE55,"-")</f>
        <v>0</v>
      </c>
      <c r="BI55" s="113"/>
      <c r="BJ55" s="114">
        <f>IFERROR(BI55/BE55,"-")</f>
        <v>0</v>
      </c>
      <c r="BK55" s="115"/>
      <c r="BL55" s="115"/>
      <c r="BM55" s="115"/>
      <c r="BN55" s="117"/>
      <c r="BO55" s="118">
        <f>IF(P55=0,"",IF(BN55=0,"",(BN55/P55)))</f>
        <v>0</v>
      </c>
      <c r="BP55" s="119"/>
      <c r="BQ55" s="120" t="str">
        <f>IFERROR(BP55/BN55,"-")</f>
        <v>-</v>
      </c>
      <c r="BR55" s="121"/>
      <c r="BS55" s="122" t="str">
        <f>IFERROR(BR55/BN55,"-")</f>
        <v>-</v>
      </c>
      <c r="BT55" s="123"/>
      <c r="BU55" s="123"/>
      <c r="BV55" s="123"/>
      <c r="BW55" s="124">
        <v>1</v>
      </c>
      <c r="BX55" s="125">
        <f>IF(P55=0,"",IF(BW55=0,"",(BW55/P55)))</f>
        <v>0.33333333333333</v>
      </c>
      <c r="BY55" s="126"/>
      <c r="BZ55" s="127">
        <f>IFERROR(BY55/BW55,"-")</f>
        <v>0</v>
      </c>
      <c r="CA55" s="128"/>
      <c r="CB55" s="129">
        <f>IFERROR(CA55/BW55,"-")</f>
        <v>0</v>
      </c>
      <c r="CC55" s="130"/>
      <c r="CD55" s="130"/>
      <c r="CE55" s="130"/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347" t="s">
        <v>179</v>
      </c>
      <c r="C56" s="347"/>
      <c r="D56" s="347" t="s">
        <v>177</v>
      </c>
      <c r="E56" s="347" t="s">
        <v>134</v>
      </c>
      <c r="F56" s="347" t="s">
        <v>85</v>
      </c>
      <c r="G56" s="88"/>
      <c r="H56" s="88"/>
      <c r="I56" s="88"/>
      <c r="J56" s="330"/>
      <c r="K56" s="79">
        <v>5</v>
      </c>
      <c r="L56" s="79">
        <v>5</v>
      </c>
      <c r="M56" s="79">
        <v>1</v>
      </c>
      <c r="N56" s="89">
        <v>1</v>
      </c>
      <c r="O56" s="90">
        <v>0</v>
      </c>
      <c r="P56" s="91">
        <f>N56+O56</f>
        <v>1</v>
      </c>
      <c r="Q56" s="80">
        <f>IFERROR(P56/M56,"-")</f>
        <v>1</v>
      </c>
      <c r="R56" s="79">
        <v>0</v>
      </c>
      <c r="S56" s="79">
        <v>0</v>
      </c>
      <c r="T56" s="80">
        <f>IFERROR(R56/(P56),"-")</f>
        <v>0</v>
      </c>
      <c r="U56" s="336"/>
      <c r="V56" s="82">
        <v>0</v>
      </c>
      <c r="W56" s="80">
        <f>IF(P56=0,"-",V56/P56)</f>
        <v>0</v>
      </c>
      <c r="X56" s="335">
        <v>0</v>
      </c>
      <c r="Y56" s="336">
        <f>IFERROR(X56/P56,"-")</f>
        <v>0</v>
      </c>
      <c r="Z56" s="336" t="str">
        <f>IFERROR(X56/V56,"-")</f>
        <v>-</v>
      </c>
      <c r="AA56" s="330"/>
      <c r="AB56" s="83"/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/>
      <c r="BF56" s="111">
        <f>IF(P56=0,"",IF(BE56=0,"",(BE56/P56)))</f>
        <v>0</v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/>
      <c r="BO56" s="118">
        <f>IF(P56=0,"",IF(BN56=0,"",(BN56/P56)))</f>
        <v>0</v>
      </c>
      <c r="BP56" s="119"/>
      <c r="BQ56" s="120" t="str">
        <f>IFERROR(BP56/BN56,"-")</f>
        <v>-</v>
      </c>
      <c r="BR56" s="121"/>
      <c r="BS56" s="122" t="str">
        <f>IFERROR(BR56/BN56,"-")</f>
        <v>-</v>
      </c>
      <c r="BT56" s="123"/>
      <c r="BU56" s="123"/>
      <c r="BV56" s="123"/>
      <c r="BW56" s="124">
        <v>1</v>
      </c>
      <c r="BX56" s="125">
        <f>IF(P56=0,"",IF(BW56=0,"",(BW56/P56)))</f>
        <v>1</v>
      </c>
      <c r="BY56" s="126"/>
      <c r="BZ56" s="127">
        <f>IFERROR(BY56/BW56,"-")</f>
        <v>0</v>
      </c>
      <c r="CA56" s="128"/>
      <c r="CB56" s="129">
        <f>IFERROR(CA56/BW56,"-")</f>
        <v>0</v>
      </c>
      <c r="CC56" s="130"/>
      <c r="CD56" s="130"/>
      <c r="CE56" s="130"/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>
        <f>AB57</f>
        <v>0</v>
      </c>
      <c r="B57" s="347" t="s">
        <v>180</v>
      </c>
      <c r="C57" s="347"/>
      <c r="D57" s="347"/>
      <c r="E57" s="347"/>
      <c r="F57" s="347" t="s">
        <v>67</v>
      </c>
      <c r="G57" s="88" t="s">
        <v>181</v>
      </c>
      <c r="H57" s="88" t="s">
        <v>182</v>
      </c>
      <c r="I57" s="88" t="s">
        <v>183</v>
      </c>
      <c r="J57" s="330">
        <v>80000</v>
      </c>
      <c r="K57" s="79">
        <v>0</v>
      </c>
      <c r="L57" s="79">
        <v>0</v>
      </c>
      <c r="M57" s="79">
        <v>0</v>
      </c>
      <c r="N57" s="89">
        <v>10</v>
      </c>
      <c r="O57" s="90">
        <v>0</v>
      </c>
      <c r="P57" s="91">
        <f>N57+O57</f>
        <v>10</v>
      </c>
      <c r="Q57" s="80" t="str">
        <f>IFERROR(P57/M57,"-")</f>
        <v>-</v>
      </c>
      <c r="R57" s="79">
        <v>0</v>
      </c>
      <c r="S57" s="79">
        <v>1</v>
      </c>
      <c r="T57" s="80">
        <f>IFERROR(R57/(P57),"-")</f>
        <v>0</v>
      </c>
      <c r="U57" s="336">
        <f>IFERROR(J57/SUM(N57:O58),"-")</f>
        <v>8000</v>
      </c>
      <c r="V57" s="82">
        <v>0</v>
      </c>
      <c r="W57" s="80">
        <f>IF(P57=0,"-",V57/P57)</f>
        <v>0</v>
      </c>
      <c r="X57" s="335">
        <v>0</v>
      </c>
      <c r="Y57" s="336">
        <f>IFERROR(X57/P57,"-")</f>
        <v>0</v>
      </c>
      <c r="Z57" s="336" t="str">
        <f>IFERROR(X57/V57,"-")</f>
        <v>-</v>
      </c>
      <c r="AA57" s="330">
        <f>SUM(X57:X58)-SUM(J57:J58)</f>
        <v>-80000</v>
      </c>
      <c r="AB57" s="83">
        <f>SUM(X57:X58)/SUM(J57:J58)</f>
        <v>0</v>
      </c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>
        <v>2</v>
      </c>
      <c r="AN57" s="99">
        <f>IF(P57=0,"",IF(AM57=0,"",(AM57/P57)))</f>
        <v>0.2</v>
      </c>
      <c r="AO57" s="98"/>
      <c r="AP57" s="100">
        <f>IFERROR(AO57/AM57,"-")</f>
        <v>0</v>
      </c>
      <c r="AQ57" s="101"/>
      <c r="AR57" s="102">
        <f>IFERROR(AQ57/AM57,"-")</f>
        <v>0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>
        <v>1</v>
      </c>
      <c r="BF57" s="111">
        <f>IF(P57=0,"",IF(BE57=0,"",(BE57/P57)))</f>
        <v>0.1</v>
      </c>
      <c r="BG57" s="110"/>
      <c r="BH57" s="112">
        <f>IFERROR(BG57/BE57,"-")</f>
        <v>0</v>
      </c>
      <c r="BI57" s="113"/>
      <c r="BJ57" s="114">
        <f>IFERROR(BI57/BE57,"-")</f>
        <v>0</v>
      </c>
      <c r="BK57" s="115"/>
      <c r="BL57" s="115"/>
      <c r="BM57" s="115"/>
      <c r="BN57" s="117">
        <v>4</v>
      </c>
      <c r="BO57" s="118">
        <f>IF(P57=0,"",IF(BN57=0,"",(BN57/P57)))</f>
        <v>0.4</v>
      </c>
      <c r="BP57" s="119"/>
      <c r="BQ57" s="120">
        <f>IFERROR(BP57/BN57,"-")</f>
        <v>0</v>
      </c>
      <c r="BR57" s="121"/>
      <c r="BS57" s="122">
        <f>IFERROR(BR57/BN57,"-")</f>
        <v>0</v>
      </c>
      <c r="BT57" s="123"/>
      <c r="BU57" s="123"/>
      <c r="BV57" s="123"/>
      <c r="BW57" s="124">
        <v>2</v>
      </c>
      <c r="BX57" s="125">
        <f>IF(P57=0,"",IF(BW57=0,"",(BW57/P57)))</f>
        <v>0.2</v>
      </c>
      <c r="BY57" s="126"/>
      <c r="BZ57" s="127">
        <f>IFERROR(BY57/BW57,"-")</f>
        <v>0</v>
      </c>
      <c r="CA57" s="128"/>
      <c r="CB57" s="129">
        <f>IFERROR(CA57/BW57,"-")</f>
        <v>0</v>
      </c>
      <c r="CC57" s="130"/>
      <c r="CD57" s="130"/>
      <c r="CE57" s="130"/>
      <c r="CF57" s="131">
        <v>1</v>
      </c>
      <c r="CG57" s="132">
        <f>IF(P57=0,"",IF(CF57=0,"",(CF57/P57)))</f>
        <v>0.1</v>
      </c>
      <c r="CH57" s="133"/>
      <c r="CI57" s="134">
        <f>IFERROR(CH57/CF57,"-")</f>
        <v>0</v>
      </c>
      <c r="CJ57" s="135"/>
      <c r="CK57" s="136">
        <f>IFERROR(CJ57/CF57,"-")</f>
        <v>0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/>
      <c r="B58" s="347" t="s">
        <v>184</v>
      </c>
      <c r="C58" s="347"/>
      <c r="D58" s="347"/>
      <c r="E58" s="347"/>
      <c r="F58" s="347" t="s">
        <v>85</v>
      </c>
      <c r="G58" s="88"/>
      <c r="H58" s="88"/>
      <c r="I58" s="88"/>
      <c r="J58" s="330"/>
      <c r="K58" s="79">
        <v>3</v>
      </c>
      <c r="L58" s="79">
        <v>3</v>
      </c>
      <c r="M58" s="79">
        <v>0</v>
      </c>
      <c r="N58" s="89">
        <v>0</v>
      </c>
      <c r="O58" s="90">
        <v>0</v>
      </c>
      <c r="P58" s="91">
        <f>N58+O58</f>
        <v>0</v>
      </c>
      <c r="Q58" s="80" t="str">
        <f>IFERROR(P58/M58,"-")</f>
        <v>-</v>
      </c>
      <c r="R58" s="79">
        <v>0</v>
      </c>
      <c r="S58" s="79">
        <v>0</v>
      </c>
      <c r="T58" s="80" t="str">
        <f>IFERROR(R58/(P58),"-")</f>
        <v>-</v>
      </c>
      <c r="U58" s="336"/>
      <c r="V58" s="82">
        <v>0</v>
      </c>
      <c r="W58" s="80" t="str">
        <f>IF(P58=0,"-",V58/P58)</f>
        <v>-</v>
      </c>
      <c r="X58" s="335">
        <v>0</v>
      </c>
      <c r="Y58" s="336" t="str">
        <f>IFERROR(X58/P58,"-")</f>
        <v>-</v>
      </c>
      <c r="Z58" s="336" t="str">
        <f>IFERROR(X58/V58,"-")</f>
        <v>-</v>
      </c>
      <c r="AA58" s="330"/>
      <c r="AB58" s="83"/>
      <c r="AC58" s="77"/>
      <c r="AD58" s="92"/>
      <c r="AE58" s="93" t="str">
        <f>IF(P58=0,"",IF(AD58=0,"",(AD58/P58)))</f>
        <v/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 t="str">
        <f>IF(P58=0,"",IF(AM58=0,"",(AM58/P58)))</f>
        <v/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 t="str">
        <f>IF(P58=0,"",IF(AV58=0,"",(AV58/P58)))</f>
        <v/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 t="str">
        <f>IF(P58=0,"",IF(BE58=0,"",(BE58/P58)))</f>
        <v/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/>
      <c r="BO58" s="118" t="str">
        <f>IF(P58=0,"",IF(BN58=0,"",(BN58/P58)))</f>
        <v/>
      </c>
      <c r="BP58" s="119"/>
      <c r="BQ58" s="120" t="str">
        <f>IFERROR(BP58/BN58,"-")</f>
        <v>-</v>
      </c>
      <c r="BR58" s="121"/>
      <c r="BS58" s="122" t="str">
        <f>IFERROR(BR58/BN58,"-")</f>
        <v>-</v>
      </c>
      <c r="BT58" s="123"/>
      <c r="BU58" s="123"/>
      <c r="BV58" s="123"/>
      <c r="BW58" s="124"/>
      <c r="BX58" s="125" t="str">
        <f>IF(P58=0,"",IF(BW58=0,"",(BW58/P58)))</f>
        <v/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/>
      <c r="CG58" s="132" t="str">
        <f>IF(P58=0,"",IF(CF58=0,"",(CF58/P58)))</f>
        <v/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>
        <f>AB59</f>
        <v>1.3875</v>
      </c>
      <c r="B59" s="347" t="s">
        <v>185</v>
      </c>
      <c r="C59" s="347"/>
      <c r="D59" s="347" t="s">
        <v>186</v>
      </c>
      <c r="E59" s="347" t="s">
        <v>187</v>
      </c>
      <c r="F59" s="347" t="s">
        <v>67</v>
      </c>
      <c r="G59" s="88" t="s">
        <v>68</v>
      </c>
      <c r="H59" s="88" t="s">
        <v>188</v>
      </c>
      <c r="I59" s="348" t="s">
        <v>189</v>
      </c>
      <c r="J59" s="330">
        <v>80000</v>
      </c>
      <c r="K59" s="79">
        <v>0</v>
      </c>
      <c r="L59" s="79">
        <v>0</v>
      </c>
      <c r="M59" s="79">
        <v>0</v>
      </c>
      <c r="N59" s="89">
        <v>2</v>
      </c>
      <c r="O59" s="90">
        <v>0</v>
      </c>
      <c r="P59" s="91">
        <f>N59+O59</f>
        <v>2</v>
      </c>
      <c r="Q59" s="80" t="str">
        <f>IFERROR(P59/M59,"-")</f>
        <v>-</v>
      </c>
      <c r="R59" s="79">
        <v>1</v>
      </c>
      <c r="S59" s="79">
        <v>0</v>
      </c>
      <c r="T59" s="80">
        <f>IFERROR(R59/(P59),"-")</f>
        <v>0.5</v>
      </c>
      <c r="U59" s="336">
        <f>IFERROR(J59/SUM(N59:O63),"-")</f>
        <v>6666.6666666667</v>
      </c>
      <c r="V59" s="82">
        <v>1</v>
      </c>
      <c r="W59" s="80">
        <f>IF(P59=0,"-",V59/P59)</f>
        <v>0.5</v>
      </c>
      <c r="X59" s="335">
        <v>21000</v>
      </c>
      <c r="Y59" s="336">
        <f>IFERROR(X59/P59,"-")</f>
        <v>10500</v>
      </c>
      <c r="Z59" s="336">
        <f>IFERROR(X59/V59,"-")</f>
        <v>21000</v>
      </c>
      <c r="AA59" s="330">
        <f>SUM(X59:X63)-SUM(J59:J63)</f>
        <v>31000</v>
      </c>
      <c r="AB59" s="83">
        <f>SUM(X59:X63)/SUM(J59:J63)</f>
        <v>1.3875</v>
      </c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>
        <f>IF(P59=0,"",IF(BE59=0,"",(BE59/P59)))</f>
        <v>0</v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>
        <v>1</v>
      </c>
      <c r="BO59" s="118">
        <f>IF(P59=0,"",IF(BN59=0,"",(BN59/P59)))</f>
        <v>0.5</v>
      </c>
      <c r="BP59" s="119">
        <v>1</v>
      </c>
      <c r="BQ59" s="120">
        <f>IFERROR(BP59/BN59,"-")</f>
        <v>1</v>
      </c>
      <c r="BR59" s="121">
        <v>21000</v>
      </c>
      <c r="BS59" s="122">
        <f>IFERROR(BR59/BN59,"-")</f>
        <v>21000</v>
      </c>
      <c r="BT59" s="123"/>
      <c r="BU59" s="123"/>
      <c r="BV59" s="123">
        <v>1</v>
      </c>
      <c r="BW59" s="124"/>
      <c r="BX59" s="125">
        <f>IF(P59=0,"",IF(BW59=0,"",(BW59/P59)))</f>
        <v>0</v>
      </c>
      <c r="BY59" s="126"/>
      <c r="BZ59" s="127" t="str">
        <f>IFERROR(BY59/BW59,"-")</f>
        <v>-</v>
      </c>
      <c r="CA59" s="128"/>
      <c r="CB59" s="129" t="str">
        <f>IFERROR(CA59/BW59,"-")</f>
        <v>-</v>
      </c>
      <c r="CC59" s="130"/>
      <c r="CD59" s="130"/>
      <c r="CE59" s="130"/>
      <c r="CF59" s="131">
        <v>1</v>
      </c>
      <c r="CG59" s="132">
        <f>IF(P59=0,"",IF(CF59=0,"",(CF59/P59)))</f>
        <v>0.5</v>
      </c>
      <c r="CH59" s="133"/>
      <c r="CI59" s="134">
        <f>IFERROR(CH59/CF59,"-")</f>
        <v>0</v>
      </c>
      <c r="CJ59" s="135"/>
      <c r="CK59" s="136">
        <f>IFERROR(CJ59/CF59,"-")</f>
        <v>0</v>
      </c>
      <c r="CL59" s="137"/>
      <c r="CM59" s="137"/>
      <c r="CN59" s="137"/>
      <c r="CO59" s="138">
        <v>1</v>
      </c>
      <c r="CP59" s="139">
        <v>21000</v>
      </c>
      <c r="CQ59" s="139">
        <v>21000</v>
      </c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/>
      <c r="B60" s="347" t="s">
        <v>190</v>
      </c>
      <c r="C60" s="347"/>
      <c r="D60" s="347" t="s">
        <v>191</v>
      </c>
      <c r="E60" s="347" t="s">
        <v>192</v>
      </c>
      <c r="F60" s="347" t="s">
        <v>67</v>
      </c>
      <c r="G60" s="88" t="s">
        <v>68</v>
      </c>
      <c r="H60" s="88" t="s">
        <v>188</v>
      </c>
      <c r="I60" s="348" t="s">
        <v>116</v>
      </c>
      <c r="J60" s="330"/>
      <c r="K60" s="79">
        <v>0</v>
      </c>
      <c r="L60" s="79">
        <v>0</v>
      </c>
      <c r="M60" s="79">
        <v>0</v>
      </c>
      <c r="N60" s="89">
        <v>2</v>
      </c>
      <c r="O60" s="90">
        <v>0</v>
      </c>
      <c r="P60" s="91">
        <f>N60+O60</f>
        <v>2</v>
      </c>
      <c r="Q60" s="80" t="str">
        <f>IFERROR(P60/M60,"-")</f>
        <v>-</v>
      </c>
      <c r="R60" s="79">
        <v>0</v>
      </c>
      <c r="S60" s="79">
        <v>0</v>
      </c>
      <c r="T60" s="80">
        <f>IFERROR(R60/(P60),"-")</f>
        <v>0</v>
      </c>
      <c r="U60" s="336"/>
      <c r="V60" s="82">
        <v>0</v>
      </c>
      <c r="W60" s="80">
        <f>IF(P60=0,"-",V60/P60)</f>
        <v>0</v>
      </c>
      <c r="X60" s="335">
        <v>0</v>
      </c>
      <c r="Y60" s="336">
        <f>IFERROR(X60/P60,"-")</f>
        <v>0</v>
      </c>
      <c r="Z60" s="336" t="str">
        <f>IFERROR(X60/V60,"-")</f>
        <v>-</v>
      </c>
      <c r="AA60" s="330"/>
      <c r="AB60" s="83"/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>
        <f>IF(P60=0,"",IF(BE60=0,"",(BE60/P60)))</f>
        <v>0</v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>
        <v>2</v>
      </c>
      <c r="BO60" s="118">
        <f>IF(P60=0,"",IF(BN60=0,"",(BN60/P60)))</f>
        <v>1</v>
      </c>
      <c r="BP60" s="119"/>
      <c r="BQ60" s="120">
        <f>IFERROR(BP60/BN60,"-")</f>
        <v>0</v>
      </c>
      <c r="BR60" s="121"/>
      <c r="BS60" s="122">
        <f>IFERROR(BR60/BN60,"-")</f>
        <v>0</v>
      </c>
      <c r="BT60" s="123"/>
      <c r="BU60" s="123"/>
      <c r="BV60" s="123"/>
      <c r="BW60" s="124"/>
      <c r="BX60" s="125">
        <f>IF(P60=0,"",IF(BW60=0,"",(BW60/P60)))</f>
        <v>0</v>
      </c>
      <c r="BY60" s="126"/>
      <c r="BZ60" s="127" t="str">
        <f>IFERROR(BY60/BW60,"-")</f>
        <v>-</v>
      </c>
      <c r="CA60" s="128"/>
      <c r="CB60" s="129" t="str">
        <f>IFERROR(CA60/BW60,"-")</f>
        <v>-</v>
      </c>
      <c r="CC60" s="130"/>
      <c r="CD60" s="130"/>
      <c r="CE60" s="130"/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347" t="s">
        <v>193</v>
      </c>
      <c r="C61" s="347"/>
      <c r="D61" s="347" t="s">
        <v>194</v>
      </c>
      <c r="E61" s="347" t="s">
        <v>195</v>
      </c>
      <c r="F61" s="347" t="s">
        <v>67</v>
      </c>
      <c r="G61" s="88" t="s">
        <v>68</v>
      </c>
      <c r="H61" s="88" t="s">
        <v>188</v>
      </c>
      <c r="I61" s="348" t="s">
        <v>126</v>
      </c>
      <c r="J61" s="330"/>
      <c r="K61" s="79">
        <v>0</v>
      </c>
      <c r="L61" s="79">
        <v>0</v>
      </c>
      <c r="M61" s="79">
        <v>0</v>
      </c>
      <c r="N61" s="89">
        <v>4</v>
      </c>
      <c r="O61" s="90">
        <v>0</v>
      </c>
      <c r="P61" s="91">
        <f>N61+O61</f>
        <v>4</v>
      </c>
      <c r="Q61" s="80" t="str">
        <f>IFERROR(P61/M61,"-")</f>
        <v>-</v>
      </c>
      <c r="R61" s="79">
        <v>0</v>
      </c>
      <c r="S61" s="79">
        <v>0</v>
      </c>
      <c r="T61" s="80">
        <f>IFERROR(R61/(P61),"-")</f>
        <v>0</v>
      </c>
      <c r="U61" s="336"/>
      <c r="V61" s="82">
        <v>0</v>
      </c>
      <c r="W61" s="80">
        <f>IF(P61=0,"-",V61/P61)</f>
        <v>0</v>
      </c>
      <c r="X61" s="335">
        <v>0</v>
      </c>
      <c r="Y61" s="336">
        <f>IFERROR(X61/P61,"-")</f>
        <v>0</v>
      </c>
      <c r="Z61" s="336" t="str">
        <f>IFERROR(X61/V61,"-")</f>
        <v>-</v>
      </c>
      <c r="AA61" s="330"/>
      <c r="AB61" s="83"/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>
        <f>IF(P61=0,"",IF(AM61=0,"",(AM61/P61)))</f>
        <v>0</v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>
        <f>IF(P61=0,"",IF(BE61=0,"",(BE61/P61)))</f>
        <v>0</v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>
        <v>3</v>
      </c>
      <c r="BO61" s="118">
        <f>IF(P61=0,"",IF(BN61=0,"",(BN61/P61)))</f>
        <v>0.75</v>
      </c>
      <c r="BP61" s="119"/>
      <c r="BQ61" s="120">
        <f>IFERROR(BP61/BN61,"-")</f>
        <v>0</v>
      </c>
      <c r="BR61" s="121"/>
      <c r="BS61" s="122">
        <f>IFERROR(BR61/BN61,"-")</f>
        <v>0</v>
      </c>
      <c r="BT61" s="123"/>
      <c r="BU61" s="123"/>
      <c r="BV61" s="123"/>
      <c r="BW61" s="124">
        <v>1</v>
      </c>
      <c r="BX61" s="125">
        <f>IF(P61=0,"",IF(BW61=0,"",(BW61/P61)))</f>
        <v>0.25</v>
      </c>
      <c r="BY61" s="126"/>
      <c r="BZ61" s="127">
        <f>IFERROR(BY61/BW61,"-")</f>
        <v>0</v>
      </c>
      <c r="CA61" s="128"/>
      <c r="CB61" s="129">
        <f>IFERROR(CA61/BW61,"-")</f>
        <v>0</v>
      </c>
      <c r="CC61" s="130"/>
      <c r="CD61" s="130"/>
      <c r="CE61" s="130"/>
      <c r="CF61" s="131"/>
      <c r="CG61" s="132">
        <f>IF(P61=0,"",IF(CF61=0,"",(CF61/P61)))</f>
        <v>0</v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/>
      <c r="B62" s="347" t="s">
        <v>196</v>
      </c>
      <c r="C62" s="347"/>
      <c r="D62" s="347" t="s">
        <v>197</v>
      </c>
      <c r="E62" s="347" t="s">
        <v>198</v>
      </c>
      <c r="F62" s="347" t="s">
        <v>67</v>
      </c>
      <c r="G62" s="88" t="s">
        <v>68</v>
      </c>
      <c r="H62" s="88" t="s">
        <v>188</v>
      </c>
      <c r="I62" s="348" t="s">
        <v>199</v>
      </c>
      <c r="J62" s="330"/>
      <c r="K62" s="79">
        <v>0</v>
      </c>
      <c r="L62" s="79">
        <v>0</v>
      </c>
      <c r="M62" s="79">
        <v>0</v>
      </c>
      <c r="N62" s="89">
        <v>3</v>
      </c>
      <c r="O62" s="90">
        <v>0</v>
      </c>
      <c r="P62" s="91">
        <f>N62+O62</f>
        <v>3</v>
      </c>
      <c r="Q62" s="80" t="str">
        <f>IFERROR(P62/M62,"-")</f>
        <v>-</v>
      </c>
      <c r="R62" s="79">
        <v>0</v>
      </c>
      <c r="S62" s="79">
        <v>0</v>
      </c>
      <c r="T62" s="80">
        <f>IFERROR(R62/(P62),"-")</f>
        <v>0</v>
      </c>
      <c r="U62" s="336"/>
      <c r="V62" s="82">
        <v>1</v>
      </c>
      <c r="W62" s="80">
        <f>IF(P62=0,"-",V62/P62)</f>
        <v>0.33333333333333</v>
      </c>
      <c r="X62" s="335">
        <v>3000</v>
      </c>
      <c r="Y62" s="336">
        <f>IFERROR(X62/P62,"-")</f>
        <v>1000</v>
      </c>
      <c r="Z62" s="336">
        <f>IFERROR(X62/V62,"-")</f>
        <v>3000</v>
      </c>
      <c r="AA62" s="330"/>
      <c r="AB62" s="83"/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>
        <v>1</v>
      </c>
      <c r="BF62" s="111">
        <f>IF(P62=0,"",IF(BE62=0,"",(BE62/P62)))</f>
        <v>0.33333333333333</v>
      </c>
      <c r="BG62" s="110">
        <v>1</v>
      </c>
      <c r="BH62" s="112">
        <f>IFERROR(BG62/BE62,"-")</f>
        <v>1</v>
      </c>
      <c r="BI62" s="113">
        <v>3000</v>
      </c>
      <c r="BJ62" s="114">
        <f>IFERROR(BI62/BE62,"-")</f>
        <v>3000</v>
      </c>
      <c r="BK62" s="115">
        <v>1</v>
      </c>
      <c r="BL62" s="115"/>
      <c r="BM62" s="115"/>
      <c r="BN62" s="117"/>
      <c r="BO62" s="118">
        <f>IF(P62=0,"",IF(BN62=0,"",(BN62/P62)))</f>
        <v>0</v>
      </c>
      <c r="BP62" s="119"/>
      <c r="BQ62" s="120" t="str">
        <f>IFERROR(BP62/BN62,"-")</f>
        <v>-</v>
      </c>
      <c r="BR62" s="121"/>
      <c r="BS62" s="122" t="str">
        <f>IFERROR(BR62/BN62,"-")</f>
        <v>-</v>
      </c>
      <c r="BT62" s="123"/>
      <c r="BU62" s="123"/>
      <c r="BV62" s="123"/>
      <c r="BW62" s="124">
        <v>1</v>
      </c>
      <c r="BX62" s="125">
        <f>IF(P62=0,"",IF(BW62=0,"",(BW62/P62)))</f>
        <v>0.33333333333333</v>
      </c>
      <c r="BY62" s="126"/>
      <c r="BZ62" s="127">
        <f>IFERROR(BY62/BW62,"-")</f>
        <v>0</v>
      </c>
      <c r="CA62" s="128"/>
      <c r="CB62" s="129">
        <f>IFERROR(CA62/BW62,"-")</f>
        <v>0</v>
      </c>
      <c r="CC62" s="130"/>
      <c r="CD62" s="130"/>
      <c r="CE62" s="130"/>
      <c r="CF62" s="131">
        <v>1</v>
      </c>
      <c r="CG62" s="132">
        <f>IF(P62=0,"",IF(CF62=0,"",(CF62/P62)))</f>
        <v>0.33333333333333</v>
      </c>
      <c r="CH62" s="133"/>
      <c r="CI62" s="134">
        <f>IFERROR(CH62/CF62,"-")</f>
        <v>0</v>
      </c>
      <c r="CJ62" s="135"/>
      <c r="CK62" s="136">
        <f>IFERROR(CJ62/CF62,"-")</f>
        <v>0</v>
      </c>
      <c r="CL62" s="137"/>
      <c r="CM62" s="137"/>
      <c r="CN62" s="137"/>
      <c r="CO62" s="138">
        <v>1</v>
      </c>
      <c r="CP62" s="139">
        <v>3000</v>
      </c>
      <c r="CQ62" s="139">
        <v>3000</v>
      </c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347" t="s">
        <v>200</v>
      </c>
      <c r="C63" s="347"/>
      <c r="D63" s="347" t="s">
        <v>84</v>
      </c>
      <c r="E63" s="347" t="s">
        <v>84</v>
      </c>
      <c r="F63" s="347" t="s">
        <v>85</v>
      </c>
      <c r="G63" s="88" t="s">
        <v>201</v>
      </c>
      <c r="H63" s="88"/>
      <c r="I63" s="88"/>
      <c r="J63" s="330"/>
      <c r="K63" s="79">
        <v>16</v>
      </c>
      <c r="L63" s="79">
        <v>9</v>
      </c>
      <c r="M63" s="79">
        <v>3</v>
      </c>
      <c r="N63" s="89">
        <v>1</v>
      </c>
      <c r="O63" s="90">
        <v>0</v>
      </c>
      <c r="P63" s="91">
        <f>N63+O63</f>
        <v>1</v>
      </c>
      <c r="Q63" s="80">
        <f>IFERROR(P63/M63,"-")</f>
        <v>0.33333333333333</v>
      </c>
      <c r="R63" s="79">
        <v>1</v>
      </c>
      <c r="S63" s="79">
        <v>0</v>
      </c>
      <c r="T63" s="80">
        <f>IFERROR(R63/(P63),"-")</f>
        <v>1</v>
      </c>
      <c r="U63" s="336"/>
      <c r="V63" s="82">
        <v>1</v>
      </c>
      <c r="W63" s="80">
        <f>IF(P63=0,"-",V63/P63)</f>
        <v>1</v>
      </c>
      <c r="X63" s="335">
        <v>87000</v>
      </c>
      <c r="Y63" s="336">
        <f>IFERROR(X63/P63,"-")</f>
        <v>87000</v>
      </c>
      <c r="Z63" s="336">
        <f>IFERROR(X63/V63,"-")</f>
        <v>87000</v>
      </c>
      <c r="AA63" s="330"/>
      <c r="AB63" s="83"/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>
        <f>IF(P63=0,"",IF(BE63=0,"",(BE63/P63)))</f>
        <v>0</v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>
        <v>1</v>
      </c>
      <c r="BO63" s="118">
        <f>IF(P63=0,"",IF(BN63=0,"",(BN63/P63)))</f>
        <v>1</v>
      </c>
      <c r="BP63" s="119">
        <v>1</v>
      </c>
      <c r="BQ63" s="120">
        <f>IFERROR(BP63/BN63,"-")</f>
        <v>1</v>
      </c>
      <c r="BR63" s="121">
        <v>87000</v>
      </c>
      <c r="BS63" s="122">
        <f>IFERROR(BR63/BN63,"-")</f>
        <v>87000</v>
      </c>
      <c r="BT63" s="123"/>
      <c r="BU63" s="123"/>
      <c r="BV63" s="123">
        <v>1</v>
      </c>
      <c r="BW63" s="124"/>
      <c r="BX63" s="125">
        <f>IF(P63=0,"",IF(BW63=0,"",(BW63/P63)))</f>
        <v>0</v>
      </c>
      <c r="BY63" s="126"/>
      <c r="BZ63" s="127" t="str">
        <f>IFERROR(BY63/BW63,"-")</f>
        <v>-</v>
      </c>
      <c r="CA63" s="128"/>
      <c r="CB63" s="129" t="str">
        <f>IFERROR(CA63/BW63,"-")</f>
        <v>-</v>
      </c>
      <c r="CC63" s="130"/>
      <c r="CD63" s="130"/>
      <c r="CE63" s="130"/>
      <c r="CF63" s="131"/>
      <c r="CG63" s="132">
        <f>IF(P63=0,"",IF(CF63=0,"",(CF63/P63)))</f>
        <v>0</v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1</v>
      </c>
      <c r="CP63" s="139">
        <v>87000</v>
      </c>
      <c r="CQ63" s="139">
        <v>87000</v>
      </c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30"/>
      <c r="B64" s="85"/>
      <c r="C64" s="86"/>
      <c r="D64" s="86"/>
      <c r="E64" s="86"/>
      <c r="F64" s="87"/>
      <c r="G64" s="88"/>
      <c r="H64" s="88"/>
      <c r="I64" s="88"/>
      <c r="J64" s="331"/>
      <c r="K64" s="34"/>
      <c r="L64" s="34"/>
      <c r="M64" s="31"/>
      <c r="N64" s="23"/>
      <c r="O64" s="23"/>
      <c r="P64" s="23"/>
      <c r="Q64" s="32"/>
      <c r="R64" s="32"/>
      <c r="S64" s="23"/>
      <c r="T64" s="32"/>
      <c r="U64" s="337"/>
      <c r="V64" s="25"/>
      <c r="W64" s="25"/>
      <c r="X64" s="337"/>
      <c r="Y64" s="337"/>
      <c r="Z64" s="337"/>
      <c r="AA64" s="337"/>
      <c r="AB64" s="33"/>
      <c r="AC64" s="57"/>
      <c r="AD64" s="61"/>
      <c r="AE64" s="62"/>
      <c r="AF64" s="61"/>
      <c r="AG64" s="65"/>
      <c r="AH64" s="66"/>
      <c r="AI64" s="67"/>
      <c r="AJ64" s="68"/>
      <c r="AK64" s="68"/>
      <c r="AL64" s="68"/>
      <c r="AM64" s="61"/>
      <c r="AN64" s="62"/>
      <c r="AO64" s="61"/>
      <c r="AP64" s="65"/>
      <c r="AQ64" s="66"/>
      <c r="AR64" s="67"/>
      <c r="AS64" s="68"/>
      <c r="AT64" s="68"/>
      <c r="AU64" s="68"/>
      <c r="AV64" s="61"/>
      <c r="AW64" s="62"/>
      <c r="AX64" s="61"/>
      <c r="AY64" s="65"/>
      <c r="AZ64" s="66"/>
      <c r="BA64" s="67"/>
      <c r="BB64" s="68"/>
      <c r="BC64" s="68"/>
      <c r="BD64" s="68"/>
      <c r="BE64" s="61"/>
      <c r="BF64" s="62"/>
      <c r="BG64" s="61"/>
      <c r="BH64" s="65"/>
      <c r="BI64" s="66"/>
      <c r="BJ64" s="67"/>
      <c r="BK64" s="68"/>
      <c r="BL64" s="68"/>
      <c r="BM64" s="68"/>
      <c r="BN64" s="63"/>
      <c r="BO64" s="64"/>
      <c r="BP64" s="61"/>
      <c r="BQ64" s="65"/>
      <c r="BR64" s="66"/>
      <c r="BS64" s="67"/>
      <c r="BT64" s="68"/>
      <c r="BU64" s="68"/>
      <c r="BV64" s="68"/>
      <c r="BW64" s="63"/>
      <c r="BX64" s="64"/>
      <c r="BY64" s="61"/>
      <c r="BZ64" s="65"/>
      <c r="CA64" s="66"/>
      <c r="CB64" s="67"/>
      <c r="CC64" s="68"/>
      <c r="CD64" s="68"/>
      <c r="CE64" s="68"/>
      <c r="CF64" s="63"/>
      <c r="CG64" s="64"/>
      <c r="CH64" s="61"/>
      <c r="CI64" s="65"/>
      <c r="CJ64" s="66"/>
      <c r="CK64" s="67"/>
      <c r="CL64" s="68"/>
      <c r="CM64" s="68"/>
      <c r="CN64" s="68"/>
      <c r="CO64" s="69"/>
      <c r="CP64" s="66"/>
      <c r="CQ64" s="66"/>
      <c r="CR64" s="66"/>
      <c r="CS64" s="70"/>
    </row>
    <row r="65" spans="1:98">
      <c r="A65" s="30"/>
      <c r="B65" s="37"/>
      <c r="C65" s="21"/>
      <c r="D65" s="21"/>
      <c r="E65" s="21"/>
      <c r="F65" s="22"/>
      <c r="G65" s="36"/>
      <c r="H65" s="36"/>
      <c r="I65" s="73"/>
      <c r="J65" s="332"/>
      <c r="K65" s="34"/>
      <c r="L65" s="34"/>
      <c r="M65" s="31"/>
      <c r="N65" s="23"/>
      <c r="O65" s="23"/>
      <c r="P65" s="23"/>
      <c r="Q65" s="32"/>
      <c r="R65" s="32"/>
      <c r="S65" s="23"/>
      <c r="T65" s="32"/>
      <c r="U65" s="337"/>
      <c r="V65" s="25"/>
      <c r="W65" s="25"/>
      <c r="X65" s="337"/>
      <c r="Y65" s="337"/>
      <c r="Z65" s="337"/>
      <c r="AA65" s="337"/>
      <c r="AB65" s="33"/>
      <c r="AC65" s="59"/>
      <c r="AD65" s="61"/>
      <c r="AE65" s="62"/>
      <c r="AF65" s="61"/>
      <c r="AG65" s="65"/>
      <c r="AH65" s="66"/>
      <c r="AI65" s="67"/>
      <c r="AJ65" s="68"/>
      <c r="AK65" s="68"/>
      <c r="AL65" s="68"/>
      <c r="AM65" s="61"/>
      <c r="AN65" s="62"/>
      <c r="AO65" s="61"/>
      <c r="AP65" s="65"/>
      <c r="AQ65" s="66"/>
      <c r="AR65" s="67"/>
      <c r="AS65" s="68"/>
      <c r="AT65" s="68"/>
      <c r="AU65" s="68"/>
      <c r="AV65" s="61"/>
      <c r="AW65" s="62"/>
      <c r="AX65" s="61"/>
      <c r="AY65" s="65"/>
      <c r="AZ65" s="66"/>
      <c r="BA65" s="67"/>
      <c r="BB65" s="68"/>
      <c r="BC65" s="68"/>
      <c r="BD65" s="68"/>
      <c r="BE65" s="61"/>
      <c r="BF65" s="62"/>
      <c r="BG65" s="61"/>
      <c r="BH65" s="65"/>
      <c r="BI65" s="66"/>
      <c r="BJ65" s="67"/>
      <c r="BK65" s="68"/>
      <c r="BL65" s="68"/>
      <c r="BM65" s="68"/>
      <c r="BN65" s="63"/>
      <c r="BO65" s="64"/>
      <c r="BP65" s="61"/>
      <c r="BQ65" s="65"/>
      <c r="BR65" s="66"/>
      <c r="BS65" s="67"/>
      <c r="BT65" s="68"/>
      <c r="BU65" s="68"/>
      <c r="BV65" s="68"/>
      <c r="BW65" s="63"/>
      <c r="BX65" s="64"/>
      <c r="BY65" s="61"/>
      <c r="BZ65" s="65"/>
      <c r="CA65" s="66"/>
      <c r="CB65" s="67"/>
      <c r="CC65" s="68"/>
      <c r="CD65" s="68"/>
      <c r="CE65" s="68"/>
      <c r="CF65" s="63"/>
      <c r="CG65" s="64"/>
      <c r="CH65" s="61"/>
      <c r="CI65" s="65"/>
      <c r="CJ65" s="66"/>
      <c r="CK65" s="67"/>
      <c r="CL65" s="68"/>
      <c r="CM65" s="68"/>
      <c r="CN65" s="68"/>
      <c r="CO65" s="69"/>
      <c r="CP65" s="66"/>
      <c r="CQ65" s="66"/>
      <c r="CR65" s="66"/>
      <c r="CS65" s="70"/>
    </row>
    <row r="66" spans="1:98">
      <c r="A66" s="19">
        <f>AB66</f>
        <v>0.73589743589744</v>
      </c>
      <c r="B66" s="39"/>
      <c r="C66" s="39"/>
      <c r="D66" s="39"/>
      <c r="E66" s="39"/>
      <c r="F66" s="39"/>
      <c r="G66" s="40" t="s">
        <v>202</v>
      </c>
      <c r="H66" s="40"/>
      <c r="I66" s="40"/>
      <c r="J66" s="333">
        <f>SUM(J6:J65)</f>
        <v>3120000</v>
      </c>
      <c r="K66" s="41">
        <f>SUM(K6:K65)</f>
        <v>415</v>
      </c>
      <c r="L66" s="41">
        <f>SUM(L6:L65)</f>
        <v>262</v>
      </c>
      <c r="M66" s="41">
        <f>SUM(M6:M65)</f>
        <v>169</v>
      </c>
      <c r="N66" s="41">
        <f>SUM(N6:N65)</f>
        <v>307</v>
      </c>
      <c r="O66" s="41">
        <f>SUM(O6:O65)</f>
        <v>3</v>
      </c>
      <c r="P66" s="41">
        <f>SUM(P6:P65)</f>
        <v>310</v>
      </c>
      <c r="Q66" s="42">
        <f>IFERROR(P66/M66,"-")</f>
        <v>1.8343195266272</v>
      </c>
      <c r="R66" s="76">
        <f>SUM(R6:R65)</f>
        <v>21</v>
      </c>
      <c r="S66" s="76">
        <f>SUM(S6:S65)</f>
        <v>34</v>
      </c>
      <c r="T66" s="42">
        <f>IFERROR(R66/P66,"-")</f>
        <v>0.067741935483871</v>
      </c>
      <c r="U66" s="338">
        <f>IFERROR(J66/P66,"-")</f>
        <v>10064.516129032</v>
      </c>
      <c r="V66" s="44">
        <f>SUM(V6:V65)</f>
        <v>27</v>
      </c>
      <c r="W66" s="42">
        <f>IFERROR(V66/P66,"-")</f>
        <v>0.087096774193548</v>
      </c>
      <c r="X66" s="333">
        <f>SUM(X6:X65)</f>
        <v>2296000</v>
      </c>
      <c r="Y66" s="333">
        <f>IFERROR(X66/P66,"-")</f>
        <v>7406.4516129032</v>
      </c>
      <c r="Z66" s="333">
        <f>IFERROR(X66/V66,"-")</f>
        <v>85037.037037037</v>
      </c>
      <c r="AA66" s="333">
        <f>X66-J66</f>
        <v>-824000</v>
      </c>
      <c r="AB66" s="45">
        <f>X66/J66</f>
        <v>0.73589743589744</v>
      </c>
      <c r="AC66" s="58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  <c r="BL66" s="60"/>
      <c r="BM66" s="60"/>
      <c r="BN66" s="60"/>
      <c r="BO66" s="60"/>
      <c r="BP66" s="60"/>
      <c r="BQ66" s="60"/>
      <c r="BR66" s="60"/>
      <c r="BS66" s="60"/>
      <c r="BT66" s="60"/>
      <c r="BU66" s="60"/>
      <c r="BV66" s="60"/>
      <c r="BW66" s="60"/>
      <c r="BX66" s="60"/>
      <c r="BY66" s="60"/>
      <c r="BZ66" s="60"/>
      <c r="CA66" s="60"/>
      <c r="CB66" s="60"/>
      <c r="CC66" s="60"/>
      <c r="CD66" s="60"/>
      <c r="CE66" s="60"/>
      <c r="CF66" s="60"/>
      <c r="CG66" s="60"/>
      <c r="CH66" s="60"/>
      <c r="CI66" s="60"/>
      <c r="CJ66" s="60"/>
      <c r="CK66" s="60"/>
      <c r="CL66" s="60"/>
      <c r="CM66" s="60"/>
      <c r="CN66" s="60"/>
      <c r="CO66" s="60"/>
      <c r="CP66" s="60"/>
      <c r="CQ66" s="60"/>
      <c r="CR66" s="60"/>
      <c r="CS6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1"/>
    <mergeCell ref="J6:J11"/>
    <mergeCell ref="U6:U11"/>
    <mergeCell ref="AA6:AA11"/>
    <mergeCell ref="AB6:AB11"/>
    <mergeCell ref="A12:A16"/>
    <mergeCell ref="J12:J16"/>
    <mergeCell ref="U12:U16"/>
    <mergeCell ref="AA12:AA16"/>
    <mergeCell ref="AB12:AB16"/>
    <mergeCell ref="A17:A20"/>
    <mergeCell ref="J17:J20"/>
    <mergeCell ref="U17:U20"/>
    <mergeCell ref="AA17:AA20"/>
    <mergeCell ref="AB17:AB20"/>
    <mergeCell ref="A21:A22"/>
    <mergeCell ref="J21:J22"/>
    <mergeCell ref="U21:U22"/>
    <mergeCell ref="AA21:AA22"/>
    <mergeCell ref="AB21:AB22"/>
    <mergeCell ref="A23:A24"/>
    <mergeCell ref="J23:J24"/>
    <mergeCell ref="U23:U24"/>
    <mergeCell ref="AA23:AA24"/>
    <mergeCell ref="AB23:AB24"/>
    <mergeCell ref="A25:A26"/>
    <mergeCell ref="J25:J26"/>
    <mergeCell ref="U25:U26"/>
    <mergeCell ref="AA25:AA26"/>
    <mergeCell ref="AB25:AB26"/>
    <mergeCell ref="A27:A28"/>
    <mergeCell ref="J27:J28"/>
    <mergeCell ref="U27:U28"/>
    <mergeCell ref="AA27:AA28"/>
    <mergeCell ref="AB27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  <mergeCell ref="A37:A38"/>
    <mergeCell ref="J37:J38"/>
    <mergeCell ref="U37:U38"/>
    <mergeCell ref="AA37:AA38"/>
    <mergeCell ref="AB37:AB38"/>
    <mergeCell ref="A39:A40"/>
    <mergeCell ref="J39:J40"/>
    <mergeCell ref="U39:U40"/>
    <mergeCell ref="AA39:AA40"/>
    <mergeCell ref="AB39:AB40"/>
    <mergeCell ref="A41:A42"/>
    <mergeCell ref="J41:J42"/>
    <mergeCell ref="U41:U42"/>
    <mergeCell ref="AA41:AA42"/>
    <mergeCell ref="AB41:AB42"/>
    <mergeCell ref="A43:A44"/>
    <mergeCell ref="J43:J44"/>
    <mergeCell ref="U43:U44"/>
    <mergeCell ref="AA43:AA44"/>
    <mergeCell ref="AB43:AB44"/>
    <mergeCell ref="A45:A46"/>
    <mergeCell ref="J45:J46"/>
    <mergeCell ref="U45:U46"/>
    <mergeCell ref="AA45:AA46"/>
    <mergeCell ref="AB45:AB46"/>
    <mergeCell ref="A47:A48"/>
    <mergeCell ref="J47:J48"/>
    <mergeCell ref="U47:U48"/>
    <mergeCell ref="AA47:AA48"/>
    <mergeCell ref="AB47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  <mergeCell ref="A53:A54"/>
    <mergeCell ref="J53:J54"/>
    <mergeCell ref="U53:U54"/>
    <mergeCell ref="AA53:AA54"/>
    <mergeCell ref="AB53:AB54"/>
    <mergeCell ref="A55:A56"/>
    <mergeCell ref="J55:J56"/>
    <mergeCell ref="U55:U56"/>
    <mergeCell ref="AA55:AA56"/>
    <mergeCell ref="AB55:AB56"/>
    <mergeCell ref="A57:A58"/>
    <mergeCell ref="J57:J58"/>
    <mergeCell ref="U57:U58"/>
    <mergeCell ref="AA57:AA58"/>
    <mergeCell ref="AB57:AB58"/>
    <mergeCell ref="A59:A63"/>
    <mergeCell ref="J59:J63"/>
    <mergeCell ref="U59:U63"/>
    <mergeCell ref="AA59:AA63"/>
    <mergeCell ref="AB59:AB6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203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0.5</v>
      </c>
      <c r="B6" s="347" t="s">
        <v>204</v>
      </c>
      <c r="C6" s="347" t="s">
        <v>205</v>
      </c>
      <c r="D6" s="347" t="s">
        <v>206</v>
      </c>
      <c r="E6" s="347" t="s">
        <v>207</v>
      </c>
      <c r="F6" s="347" t="s">
        <v>67</v>
      </c>
      <c r="G6" s="88" t="s">
        <v>208</v>
      </c>
      <c r="H6" s="88" t="s">
        <v>209</v>
      </c>
      <c r="I6" s="88" t="s">
        <v>210</v>
      </c>
      <c r="J6" s="330">
        <v>60000</v>
      </c>
      <c r="K6" s="79">
        <v>0</v>
      </c>
      <c r="L6" s="79">
        <v>0</v>
      </c>
      <c r="M6" s="79">
        <v>0</v>
      </c>
      <c r="N6" s="89">
        <v>22</v>
      </c>
      <c r="O6" s="90">
        <v>0</v>
      </c>
      <c r="P6" s="91">
        <f>N6+O6</f>
        <v>22</v>
      </c>
      <c r="Q6" s="80" t="str">
        <f>IFERROR(P6/M6,"-")</f>
        <v>-</v>
      </c>
      <c r="R6" s="79">
        <v>0</v>
      </c>
      <c r="S6" s="79">
        <v>2</v>
      </c>
      <c r="T6" s="80">
        <f>IFERROR(R6/(P6),"-")</f>
        <v>0</v>
      </c>
      <c r="U6" s="336">
        <f>IFERROR(J6/SUM(N6:O7),"-")</f>
        <v>2307.6923076923</v>
      </c>
      <c r="V6" s="82">
        <v>2</v>
      </c>
      <c r="W6" s="80">
        <f>IF(P6=0,"-",V6/P6)</f>
        <v>0.090909090909091</v>
      </c>
      <c r="X6" s="335">
        <v>30000</v>
      </c>
      <c r="Y6" s="336">
        <f>IFERROR(X6/P6,"-")</f>
        <v>1363.6363636364</v>
      </c>
      <c r="Z6" s="336">
        <f>IFERROR(X6/V6,"-")</f>
        <v>15000</v>
      </c>
      <c r="AA6" s="330">
        <f>SUM(X6:X7)-SUM(J6:J7)</f>
        <v>-30000</v>
      </c>
      <c r="AB6" s="83">
        <f>SUM(X6:X7)/SUM(J6:J7)</f>
        <v>0.5</v>
      </c>
      <c r="AC6" s="77"/>
      <c r="AD6" s="92">
        <v>1</v>
      </c>
      <c r="AE6" s="93">
        <f>IF(P6=0,"",IF(AD6=0,"",(AD6/P6)))</f>
        <v>0.045454545454545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6</v>
      </c>
      <c r="AN6" s="99">
        <f>IF(P6=0,"",IF(AM6=0,"",(AM6/P6)))</f>
        <v>0.27272727272727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3</v>
      </c>
      <c r="AW6" s="105">
        <f>IF(P6=0,"",IF(AV6=0,"",(AV6/P6)))</f>
        <v>0.13636363636364</v>
      </c>
      <c r="AX6" s="104">
        <v>1</v>
      </c>
      <c r="AY6" s="106">
        <f>IFERROR(AX6/AV6,"-")</f>
        <v>0.33333333333333</v>
      </c>
      <c r="AZ6" s="107">
        <v>20000</v>
      </c>
      <c r="BA6" s="108">
        <f>IFERROR(AZ6/AV6,"-")</f>
        <v>6666.6666666667</v>
      </c>
      <c r="BB6" s="109"/>
      <c r="BC6" s="109">
        <v>1</v>
      </c>
      <c r="BD6" s="109"/>
      <c r="BE6" s="110">
        <v>7</v>
      </c>
      <c r="BF6" s="111">
        <f>IF(P6=0,"",IF(BE6=0,"",(BE6/P6)))</f>
        <v>0.31818181818182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3</v>
      </c>
      <c r="BO6" s="118">
        <f>IF(P6=0,"",IF(BN6=0,"",(BN6/P6)))</f>
        <v>0.13636363636364</v>
      </c>
      <c r="BP6" s="119">
        <v>1</v>
      </c>
      <c r="BQ6" s="120">
        <f>IFERROR(BP6/BN6,"-")</f>
        <v>0.33333333333333</v>
      </c>
      <c r="BR6" s="121">
        <v>10000</v>
      </c>
      <c r="BS6" s="122">
        <f>IFERROR(BR6/BN6,"-")</f>
        <v>3333.3333333333</v>
      </c>
      <c r="BT6" s="123">
        <v>1</v>
      </c>
      <c r="BU6" s="123"/>
      <c r="BV6" s="123"/>
      <c r="BW6" s="124">
        <v>2</v>
      </c>
      <c r="BX6" s="125">
        <f>IF(P6=0,"",IF(BW6=0,"",(BW6/P6)))</f>
        <v>0.090909090909091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2</v>
      </c>
      <c r="CP6" s="139">
        <v>30000</v>
      </c>
      <c r="CQ6" s="139">
        <v>20000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211</v>
      </c>
      <c r="C7" s="347"/>
      <c r="D7" s="347"/>
      <c r="E7" s="347"/>
      <c r="F7" s="347" t="s">
        <v>85</v>
      </c>
      <c r="G7" s="88"/>
      <c r="H7" s="88"/>
      <c r="I7" s="88"/>
      <c r="J7" s="330"/>
      <c r="K7" s="79">
        <v>32</v>
      </c>
      <c r="L7" s="79">
        <v>13</v>
      </c>
      <c r="M7" s="79">
        <v>9</v>
      </c>
      <c r="N7" s="89">
        <v>4</v>
      </c>
      <c r="O7" s="90">
        <v>0</v>
      </c>
      <c r="P7" s="91">
        <f>N7+O7</f>
        <v>4</v>
      </c>
      <c r="Q7" s="80">
        <f>IFERROR(P7/M7,"-")</f>
        <v>0.44444444444444</v>
      </c>
      <c r="R7" s="79">
        <v>0</v>
      </c>
      <c r="S7" s="79">
        <v>0</v>
      </c>
      <c r="T7" s="80">
        <f>IFERROR(R7/(P7),"-")</f>
        <v>0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1</v>
      </c>
      <c r="AW7" s="105">
        <f>IF(P7=0,"",IF(AV7=0,"",(AV7/P7)))</f>
        <v>0.25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2</v>
      </c>
      <c r="BF7" s="111">
        <f>IF(P7=0,"",IF(BE7=0,"",(BE7/P7)))</f>
        <v>0.5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</v>
      </c>
      <c r="BO7" s="118">
        <f>IF(P7=0,"",IF(BN7=0,"",(BN7/P7)))</f>
        <v>0.25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0.00010810810810811</v>
      </c>
      <c r="B8" s="347" t="s">
        <v>212</v>
      </c>
      <c r="C8" s="347" t="s">
        <v>213</v>
      </c>
      <c r="D8" s="347" t="s">
        <v>214</v>
      </c>
      <c r="E8" s="347" t="s">
        <v>207</v>
      </c>
      <c r="F8" s="347" t="s">
        <v>67</v>
      </c>
      <c r="G8" s="88" t="s">
        <v>215</v>
      </c>
      <c r="H8" s="88" t="s">
        <v>216</v>
      </c>
      <c r="I8" s="88"/>
      <c r="J8" s="330">
        <v>370000</v>
      </c>
      <c r="K8" s="79">
        <v>0</v>
      </c>
      <c r="L8" s="79">
        <v>0</v>
      </c>
      <c r="M8" s="79">
        <v>0</v>
      </c>
      <c r="N8" s="89">
        <v>43</v>
      </c>
      <c r="O8" s="90">
        <v>0</v>
      </c>
      <c r="P8" s="91">
        <f>N8+O8</f>
        <v>43</v>
      </c>
      <c r="Q8" s="80" t="str">
        <f>IFERROR(P8/M8,"-")</f>
        <v>-</v>
      </c>
      <c r="R8" s="79">
        <v>3</v>
      </c>
      <c r="S8" s="79">
        <v>5</v>
      </c>
      <c r="T8" s="80">
        <f>IFERROR(R8/(P8),"-")</f>
        <v>0.069767441860465</v>
      </c>
      <c r="U8" s="336">
        <f>IFERROR(J8/SUM(N8:O9),"-")</f>
        <v>7115.3846153846</v>
      </c>
      <c r="V8" s="82">
        <v>1</v>
      </c>
      <c r="W8" s="80">
        <f>IF(P8=0,"-",V8/P8)</f>
        <v>0.023255813953488</v>
      </c>
      <c r="X8" s="335">
        <v>40</v>
      </c>
      <c r="Y8" s="336">
        <f>IFERROR(X8/P8,"-")</f>
        <v>0.93023255813953</v>
      </c>
      <c r="Z8" s="336">
        <f>IFERROR(X8/V8,"-")</f>
        <v>40</v>
      </c>
      <c r="AA8" s="330">
        <f>SUM(X8:X9)-SUM(J8:J9)</f>
        <v>-369960</v>
      </c>
      <c r="AB8" s="83">
        <f>SUM(X8:X9)/SUM(J8:J9)</f>
        <v>0.00010810810810811</v>
      </c>
      <c r="AC8" s="77"/>
      <c r="AD8" s="92">
        <v>1</v>
      </c>
      <c r="AE8" s="93">
        <f>IF(P8=0,"",IF(AD8=0,"",(AD8/P8)))</f>
        <v>0.023255813953488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10</v>
      </c>
      <c r="AN8" s="99">
        <f>IF(P8=0,"",IF(AM8=0,"",(AM8/P8)))</f>
        <v>0.23255813953488</v>
      </c>
      <c r="AO8" s="98">
        <v>1</v>
      </c>
      <c r="AP8" s="100">
        <f>IFERROR(AO8/AM8,"-")</f>
        <v>0.1</v>
      </c>
      <c r="AQ8" s="101">
        <v>40</v>
      </c>
      <c r="AR8" s="102">
        <f>IFERROR(AQ8/AM8,"-")</f>
        <v>4</v>
      </c>
      <c r="AS8" s="103">
        <v>1</v>
      </c>
      <c r="AT8" s="103"/>
      <c r="AU8" s="103"/>
      <c r="AV8" s="104">
        <v>4</v>
      </c>
      <c r="AW8" s="105">
        <f>IF(P8=0,"",IF(AV8=0,"",(AV8/P8)))</f>
        <v>0.093023255813953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7</v>
      </c>
      <c r="BF8" s="111">
        <f>IF(P8=0,"",IF(BE8=0,"",(BE8/P8)))</f>
        <v>0.16279069767442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12</v>
      </c>
      <c r="BO8" s="118">
        <f>IF(P8=0,"",IF(BN8=0,"",(BN8/P8)))</f>
        <v>0.27906976744186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9</v>
      </c>
      <c r="BX8" s="125">
        <f>IF(P8=0,"",IF(BW8=0,"",(BW8/P8)))</f>
        <v>0.2093023255814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40</v>
      </c>
      <c r="CQ8" s="139">
        <v>40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217</v>
      </c>
      <c r="C9" s="347"/>
      <c r="D9" s="347"/>
      <c r="E9" s="347"/>
      <c r="F9" s="347" t="s">
        <v>85</v>
      </c>
      <c r="G9" s="88"/>
      <c r="H9" s="88"/>
      <c r="I9" s="88"/>
      <c r="J9" s="330"/>
      <c r="K9" s="79">
        <v>107</v>
      </c>
      <c r="L9" s="79">
        <v>55</v>
      </c>
      <c r="M9" s="79">
        <v>27</v>
      </c>
      <c r="N9" s="89">
        <v>9</v>
      </c>
      <c r="O9" s="90">
        <v>0</v>
      </c>
      <c r="P9" s="91">
        <f>N9+O9</f>
        <v>9</v>
      </c>
      <c r="Q9" s="80">
        <f>IFERROR(P9/M9,"-")</f>
        <v>0.33333333333333</v>
      </c>
      <c r="R9" s="79">
        <v>0</v>
      </c>
      <c r="S9" s="79">
        <v>0</v>
      </c>
      <c r="T9" s="80">
        <f>IFERROR(R9/(P9),"-")</f>
        <v>0</v>
      </c>
      <c r="U9" s="336"/>
      <c r="V9" s="82">
        <v>0</v>
      </c>
      <c r="W9" s="80">
        <f>IF(P9=0,"-",V9/P9)</f>
        <v>0</v>
      </c>
      <c r="X9" s="335">
        <v>0</v>
      </c>
      <c r="Y9" s="336">
        <f>IFERROR(X9/P9,"-")</f>
        <v>0</v>
      </c>
      <c r="Z9" s="336" t="str">
        <f>IFERROR(X9/V9,"-")</f>
        <v>-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2</v>
      </c>
      <c r="BF9" s="111">
        <f>IF(P9=0,"",IF(BE9=0,"",(BE9/P9)))</f>
        <v>0.22222222222222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3</v>
      </c>
      <c r="BO9" s="118">
        <f>IF(P9=0,"",IF(BN9=0,"",(BN9/P9)))</f>
        <v>0.33333333333333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3</v>
      </c>
      <c r="BX9" s="125">
        <f>IF(P9=0,"",IF(BW9=0,"",(BW9/P9)))</f>
        <v>0.33333333333333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>
        <v>1</v>
      </c>
      <c r="CG9" s="132">
        <f>IF(P9=0,"",IF(CF9=0,"",(CF9/P9)))</f>
        <v>0.11111111111111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1.1513846153846</v>
      </c>
      <c r="B10" s="347" t="s">
        <v>218</v>
      </c>
      <c r="C10" s="347" t="s">
        <v>219</v>
      </c>
      <c r="D10" s="347" t="s">
        <v>220</v>
      </c>
      <c r="E10" s="347"/>
      <c r="F10" s="347" t="s">
        <v>221</v>
      </c>
      <c r="G10" s="88" t="s">
        <v>222</v>
      </c>
      <c r="H10" s="88" t="s">
        <v>223</v>
      </c>
      <c r="I10" s="88" t="s">
        <v>224</v>
      </c>
      <c r="J10" s="330">
        <v>65000</v>
      </c>
      <c r="K10" s="79">
        <v>34</v>
      </c>
      <c r="L10" s="79">
        <v>0</v>
      </c>
      <c r="M10" s="79">
        <v>67</v>
      </c>
      <c r="N10" s="89">
        <v>13</v>
      </c>
      <c r="O10" s="90">
        <v>0</v>
      </c>
      <c r="P10" s="91">
        <f>N10+O10</f>
        <v>13</v>
      </c>
      <c r="Q10" s="80">
        <f>IFERROR(P10/M10,"-")</f>
        <v>0.19402985074627</v>
      </c>
      <c r="R10" s="79">
        <v>3</v>
      </c>
      <c r="S10" s="79">
        <v>2</v>
      </c>
      <c r="T10" s="80">
        <f>IFERROR(R10/(P10),"-")</f>
        <v>0.23076923076923</v>
      </c>
      <c r="U10" s="336">
        <f>IFERROR(J10/SUM(N10:O11),"-")</f>
        <v>2708.3333333333</v>
      </c>
      <c r="V10" s="82">
        <v>4</v>
      </c>
      <c r="W10" s="80">
        <f>IF(P10=0,"-",V10/P10)</f>
        <v>0.30769230769231</v>
      </c>
      <c r="X10" s="335">
        <v>53840</v>
      </c>
      <c r="Y10" s="336">
        <f>IFERROR(X10/P10,"-")</f>
        <v>4141.5384615385</v>
      </c>
      <c r="Z10" s="336">
        <f>IFERROR(X10/V10,"-")</f>
        <v>13460</v>
      </c>
      <c r="AA10" s="330">
        <f>SUM(X10:X11)-SUM(J10:J11)</f>
        <v>9840</v>
      </c>
      <c r="AB10" s="83">
        <f>SUM(X10:X11)/SUM(J10:J11)</f>
        <v>1.1513846153846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2</v>
      </c>
      <c r="AN10" s="99">
        <f>IF(P10=0,"",IF(AM10=0,"",(AM10/P10)))</f>
        <v>0.15384615384615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3</v>
      </c>
      <c r="AW10" s="105">
        <f>IF(P10=0,"",IF(AV10=0,"",(AV10/P10)))</f>
        <v>0.23076923076923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1</v>
      </c>
      <c r="BF10" s="111">
        <f>IF(P10=0,"",IF(BE10=0,"",(BE10/P10)))</f>
        <v>0.076923076923077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6</v>
      </c>
      <c r="BO10" s="118">
        <f>IF(P10=0,"",IF(BN10=0,"",(BN10/P10)))</f>
        <v>0.46153846153846</v>
      </c>
      <c r="BP10" s="119">
        <v>4</v>
      </c>
      <c r="BQ10" s="120">
        <f>IFERROR(BP10/BN10,"-")</f>
        <v>0.66666666666667</v>
      </c>
      <c r="BR10" s="121">
        <v>53840</v>
      </c>
      <c r="BS10" s="122">
        <f>IFERROR(BR10/BN10,"-")</f>
        <v>8973.3333333333</v>
      </c>
      <c r="BT10" s="123">
        <v>2</v>
      </c>
      <c r="BU10" s="123">
        <v>2</v>
      </c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>
        <v>1</v>
      </c>
      <c r="CG10" s="132">
        <f>IF(P10=0,"",IF(CF10=0,"",(CF10/P10)))</f>
        <v>0.076923076923077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4</v>
      </c>
      <c r="CP10" s="139">
        <v>53840</v>
      </c>
      <c r="CQ10" s="139">
        <v>40000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225</v>
      </c>
      <c r="C11" s="347"/>
      <c r="D11" s="347"/>
      <c r="E11" s="347"/>
      <c r="F11" s="347" t="s">
        <v>85</v>
      </c>
      <c r="G11" s="88"/>
      <c r="H11" s="88"/>
      <c r="I11" s="88"/>
      <c r="J11" s="330"/>
      <c r="K11" s="79">
        <v>49</v>
      </c>
      <c r="L11" s="79">
        <v>34</v>
      </c>
      <c r="M11" s="79">
        <v>16</v>
      </c>
      <c r="N11" s="89">
        <v>11</v>
      </c>
      <c r="O11" s="90">
        <v>0</v>
      </c>
      <c r="P11" s="91">
        <f>N11+O11</f>
        <v>11</v>
      </c>
      <c r="Q11" s="80">
        <f>IFERROR(P11/M11,"-")</f>
        <v>0.6875</v>
      </c>
      <c r="R11" s="79">
        <v>3</v>
      </c>
      <c r="S11" s="79">
        <v>1</v>
      </c>
      <c r="T11" s="80">
        <f>IFERROR(R11/(P11),"-")</f>
        <v>0.27272727272727</v>
      </c>
      <c r="U11" s="336"/>
      <c r="V11" s="82">
        <v>1</v>
      </c>
      <c r="W11" s="80">
        <f>IF(P11=0,"-",V11/P11)</f>
        <v>0.090909090909091</v>
      </c>
      <c r="X11" s="335">
        <v>21000</v>
      </c>
      <c r="Y11" s="336">
        <f>IFERROR(X11/P11,"-")</f>
        <v>1909.0909090909</v>
      </c>
      <c r="Z11" s="336">
        <f>IFERROR(X11/V11,"-")</f>
        <v>21000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3</v>
      </c>
      <c r="BF11" s="111">
        <f>IF(P11=0,"",IF(BE11=0,"",(BE11/P11)))</f>
        <v>0.27272727272727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6</v>
      </c>
      <c r="BO11" s="118">
        <f>IF(P11=0,"",IF(BN11=0,"",(BN11/P11)))</f>
        <v>0.54545454545455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2</v>
      </c>
      <c r="BX11" s="125">
        <f>IF(P11=0,"",IF(BW11=0,"",(BW11/P11)))</f>
        <v>0.18181818181818</v>
      </c>
      <c r="BY11" s="126">
        <v>1</v>
      </c>
      <c r="BZ11" s="127">
        <f>IFERROR(BY11/BW11,"-")</f>
        <v>0.5</v>
      </c>
      <c r="CA11" s="128">
        <v>21000</v>
      </c>
      <c r="CB11" s="129">
        <f>IFERROR(CA11/BW11,"-")</f>
        <v>10500</v>
      </c>
      <c r="CC11" s="130"/>
      <c r="CD11" s="130"/>
      <c r="CE11" s="130">
        <v>1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21000</v>
      </c>
      <c r="CQ11" s="139">
        <v>21000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30"/>
      <c r="B12" s="85"/>
      <c r="C12" s="86"/>
      <c r="D12" s="86"/>
      <c r="E12" s="86"/>
      <c r="F12" s="87"/>
      <c r="G12" s="88"/>
      <c r="H12" s="88"/>
      <c r="I12" s="88"/>
      <c r="J12" s="331"/>
      <c r="K12" s="34"/>
      <c r="L12" s="34"/>
      <c r="M12" s="31"/>
      <c r="N12" s="23"/>
      <c r="O12" s="23"/>
      <c r="P12" s="23"/>
      <c r="Q12" s="32"/>
      <c r="R12" s="32"/>
      <c r="S12" s="23"/>
      <c r="T12" s="32"/>
      <c r="U12" s="337"/>
      <c r="V12" s="25"/>
      <c r="W12" s="25"/>
      <c r="X12" s="337"/>
      <c r="Y12" s="337"/>
      <c r="Z12" s="337"/>
      <c r="AA12" s="337"/>
      <c r="AB12" s="33"/>
      <c r="AC12" s="57"/>
      <c r="AD12" s="61"/>
      <c r="AE12" s="62"/>
      <c r="AF12" s="61"/>
      <c r="AG12" s="65"/>
      <c r="AH12" s="66"/>
      <c r="AI12" s="67"/>
      <c r="AJ12" s="68"/>
      <c r="AK12" s="68"/>
      <c r="AL12" s="68"/>
      <c r="AM12" s="61"/>
      <c r="AN12" s="62"/>
      <c r="AO12" s="61"/>
      <c r="AP12" s="65"/>
      <c r="AQ12" s="66"/>
      <c r="AR12" s="67"/>
      <c r="AS12" s="68"/>
      <c r="AT12" s="68"/>
      <c r="AU12" s="68"/>
      <c r="AV12" s="61"/>
      <c r="AW12" s="62"/>
      <c r="AX12" s="61"/>
      <c r="AY12" s="65"/>
      <c r="AZ12" s="66"/>
      <c r="BA12" s="67"/>
      <c r="BB12" s="68"/>
      <c r="BC12" s="68"/>
      <c r="BD12" s="68"/>
      <c r="BE12" s="61"/>
      <c r="BF12" s="62"/>
      <c r="BG12" s="61"/>
      <c r="BH12" s="65"/>
      <c r="BI12" s="66"/>
      <c r="BJ12" s="67"/>
      <c r="BK12" s="68"/>
      <c r="BL12" s="68"/>
      <c r="BM12" s="68"/>
      <c r="BN12" s="63"/>
      <c r="BO12" s="64"/>
      <c r="BP12" s="61"/>
      <c r="BQ12" s="65"/>
      <c r="BR12" s="66"/>
      <c r="BS12" s="67"/>
      <c r="BT12" s="68"/>
      <c r="BU12" s="68"/>
      <c r="BV12" s="68"/>
      <c r="BW12" s="63"/>
      <c r="BX12" s="64"/>
      <c r="BY12" s="61"/>
      <c r="BZ12" s="65"/>
      <c r="CA12" s="66"/>
      <c r="CB12" s="67"/>
      <c r="CC12" s="68"/>
      <c r="CD12" s="68"/>
      <c r="CE12" s="68"/>
      <c r="CF12" s="63"/>
      <c r="CG12" s="64"/>
      <c r="CH12" s="61"/>
      <c r="CI12" s="65"/>
      <c r="CJ12" s="66"/>
      <c r="CK12" s="67"/>
      <c r="CL12" s="68"/>
      <c r="CM12" s="68"/>
      <c r="CN12" s="68"/>
      <c r="CO12" s="69"/>
      <c r="CP12" s="66"/>
      <c r="CQ12" s="66"/>
      <c r="CR12" s="66"/>
      <c r="CS12" s="70"/>
    </row>
    <row r="13" spans="1:98">
      <c r="A13" s="30"/>
      <c r="B13" s="37"/>
      <c r="C13" s="21"/>
      <c r="D13" s="21"/>
      <c r="E13" s="21"/>
      <c r="F13" s="22"/>
      <c r="G13" s="36"/>
      <c r="H13" s="36"/>
      <c r="I13" s="73"/>
      <c r="J13" s="332"/>
      <c r="K13" s="34"/>
      <c r="L13" s="34"/>
      <c r="M13" s="31"/>
      <c r="N13" s="23"/>
      <c r="O13" s="23"/>
      <c r="P13" s="23"/>
      <c r="Q13" s="32"/>
      <c r="R13" s="32"/>
      <c r="S13" s="23"/>
      <c r="T13" s="32"/>
      <c r="U13" s="337"/>
      <c r="V13" s="25"/>
      <c r="W13" s="25"/>
      <c r="X13" s="337"/>
      <c r="Y13" s="337"/>
      <c r="Z13" s="337"/>
      <c r="AA13" s="337"/>
      <c r="AB13" s="33"/>
      <c r="AC13" s="59"/>
      <c r="AD13" s="61"/>
      <c r="AE13" s="62"/>
      <c r="AF13" s="61"/>
      <c r="AG13" s="65"/>
      <c r="AH13" s="66"/>
      <c r="AI13" s="67"/>
      <c r="AJ13" s="68"/>
      <c r="AK13" s="68"/>
      <c r="AL13" s="68"/>
      <c r="AM13" s="61"/>
      <c r="AN13" s="62"/>
      <c r="AO13" s="61"/>
      <c r="AP13" s="65"/>
      <c r="AQ13" s="66"/>
      <c r="AR13" s="67"/>
      <c r="AS13" s="68"/>
      <c r="AT13" s="68"/>
      <c r="AU13" s="68"/>
      <c r="AV13" s="61"/>
      <c r="AW13" s="62"/>
      <c r="AX13" s="61"/>
      <c r="AY13" s="65"/>
      <c r="AZ13" s="66"/>
      <c r="BA13" s="67"/>
      <c r="BB13" s="68"/>
      <c r="BC13" s="68"/>
      <c r="BD13" s="68"/>
      <c r="BE13" s="61"/>
      <c r="BF13" s="62"/>
      <c r="BG13" s="61"/>
      <c r="BH13" s="65"/>
      <c r="BI13" s="66"/>
      <c r="BJ13" s="67"/>
      <c r="BK13" s="68"/>
      <c r="BL13" s="68"/>
      <c r="BM13" s="68"/>
      <c r="BN13" s="63"/>
      <c r="BO13" s="64"/>
      <c r="BP13" s="61"/>
      <c r="BQ13" s="65"/>
      <c r="BR13" s="66"/>
      <c r="BS13" s="67"/>
      <c r="BT13" s="68"/>
      <c r="BU13" s="68"/>
      <c r="BV13" s="68"/>
      <c r="BW13" s="63"/>
      <c r="BX13" s="64"/>
      <c r="BY13" s="61"/>
      <c r="BZ13" s="65"/>
      <c r="CA13" s="66"/>
      <c r="CB13" s="67"/>
      <c r="CC13" s="68"/>
      <c r="CD13" s="68"/>
      <c r="CE13" s="68"/>
      <c r="CF13" s="63"/>
      <c r="CG13" s="64"/>
      <c r="CH13" s="61"/>
      <c r="CI13" s="65"/>
      <c r="CJ13" s="66"/>
      <c r="CK13" s="67"/>
      <c r="CL13" s="68"/>
      <c r="CM13" s="68"/>
      <c r="CN13" s="68"/>
      <c r="CO13" s="69"/>
      <c r="CP13" s="66"/>
      <c r="CQ13" s="66"/>
      <c r="CR13" s="66"/>
      <c r="CS13" s="70"/>
    </row>
    <row r="14" spans="1:98">
      <c r="A14" s="19">
        <f>AB14</f>
        <v>0.21187878787879</v>
      </c>
      <c r="B14" s="39"/>
      <c r="C14" s="39"/>
      <c r="D14" s="39"/>
      <c r="E14" s="39"/>
      <c r="F14" s="39"/>
      <c r="G14" s="40" t="s">
        <v>226</v>
      </c>
      <c r="H14" s="40"/>
      <c r="I14" s="40"/>
      <c r="J14" s="333">
        <f>SUM(J6:J13)</f>
        <v>495000</v>
      </c>
      <c r="K14" s="41">
        <f>SUM(K6:K13)</f>
        <v>222</v>
      </c>
      <c r="L14" s="41">
        <f>SUM(L6:L13)</f>
        <v>102</v>
      </c>
      <c r="M14" s="41">
        <f>SUM(M6:M13)</f>
        <v>119</v>
      </c>
      <c r="N14" s="41">
        <f>SUM(N6:N13)</f>
        <v>102</v>
      </c>
      <c r="O14" s="41">
        <f>SUM(O6:O13)</f>
        <v>0</v>
      </c>
      <c r="P14" s="41">
        <f>SUM(P6:P13)</f>
        <v>102</v>
      </c>
      <c r="Q14" s="42">
        <f>IFERROR(P14/M14,"-")</f>
        <v>0.85714285714286</v>
      </c>
      <c r="R14" s="76">
        <f>SUM(R6:R13)</f>
        <v>9</v>
      </c>
      <c r="S14" s="76">
        <f>SUM(S6:S13)</f>
        <v>10</v>
      </c>
      <c r="T14" s="42">
        <f>IFERROR(R14/P14,"-")</f>
        <v>0.088235294117647</v>
      </c>
      <c r="U14" s="338">
        <f>IFERROR(J14/P14,"-")</f>
        <v>4852.9411764706</v>
      </c>
      <c r="V14" s="44">
        <f>SUM(V6:V13)</f>
        <v>8</v>
      </c>
      <c r="W14" s="42">
        <f>IFERROR(V14/P14,"-")</f>
        <v>0.07843137254902</v>
      </c>
      <c r="X14" s="333">
        <f>SUM(X6:X13)</f>
        <v>104880</v>
      </c>
      <c r="Y14" s="333">
        <f>IFERROR(X14/P14,"-")</f>
        <v>1028.2352941176</v>
      </c>
      <c r="Z14" s="333">
        <f>IFERROR(X14/V14,"-")</f>
        <v>13110</v>
      </c>
      <c r="AA14" s="333">
        <f>X14-J14</f>
        <v>-390120</v>
      </c>
      <c r="AB14" s="45">
        <f>X14/J14</f>
        <v>0.21187878787879</v>
      </c>
      <c r="AC14" s="58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227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1.088</v>
      </c>
      <c r="B6" s="347" t="s">
        <v>228</v>
      </c>
      <c r="C6" s="347" t="s">
        <v>219</v>
      </c>
      <c r="D6" s="347" t="s">
        <v>229</v>
      </c>
      <c r="E6" s="347" t="s">
        <v>230</v>
      </c>
      <c r="F6" s="347" t="s">
        <v>221</v>
      </c>
      <c r="G6" s="88" t="s">
        <v>231</v>
      </c>
      <c r="H6" s="88" t="s">
        <v>232</v>
      </c>
      <c r="I6" s="88" t="s">
        <v>165</v>
      </c>
      <c r="J6" s="330">
        <v>125000</v>
      </c>
      <c r="K6" s="79">
        <v>48</v>
      </c>
      <c r="L6" s="79">
        <v>0</v>
      </c>
      <c r="M6" s="79">
        <v>213</v>
      </c>
      <c r="N6" s="89">
        <v>19</v>
      </c>
      <c r="O6" s="90">
        <v>0</v>
      </c>
      <c r="P6" s="91">
        <f>N6+O6</f>
        <v>19</v>
      </c>
      <c r="Q6" s="80">
        <f>IFERROR(P6/M6,"-")</f>
        <v>0.089201877934272</v>
      </c>
      <c r="R6" s="79">
        <v>0</v>
      </c>
      <c r="S6" s="79">
        <v>10</v>
      </c>
      <c r="T6" s="80">
        <f>IFERROR(R6/(P6),"-")</f>
        <v>0</v>
      </c>
      <c r="U6" s="336">
        <f>IFERROR(J6/SUM(N6:O7),"-")</f>
        <v>1893.9393939394</v>
      </c>
      <c r="V6" s="82">
        <v>1</v>
      </c>
      <c r="W6" s="80">
        <f>IF(P6=0,"-",V6/P6)</f>
        <v>0.052631578947368</v>
      </c>
      <c r="X6" s="335">
        <v>8000</v>
      </c>
      <c r="Y6" s="336">
        <f>IFERROR(X6/P6,"-")</f>
        <v>421.05263157895</v>
      </c>
      <c r="Z6" s="336">
        <f>IFERROR(X6/V6,"-")</f>
        <v>8000</v>
      </c>
      <c r="AA6" s="330">
        <f>SUM(X6:X7)-SUM(J6:J7)</f>
        <v>11000</v>
      </c>
      <c r="AB6" s="83">
        <f>SUM(X6:X7)/SUM(J6:J7)</f>
        <v>1.088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7</v>
      </c>
      <c r="AN6" s="99">
        <f>IF(P6=0,"",IF(AM6=0,"",(AM6/P6)))</f>
        <v>0.36842105263158</v>
      </c>
      <c r="AO6" s="98">
        <v>1</v>
      </c>
      <c r="AP6" s="100">
        <f>IFERROR(AO6/AM6,"-")</f>
        <v>0.14285714285714</v>
      </c>
      <c r="AQ6" s="101">
        <v>35000</v>
      </c>
      <c r="AR6" s="102">
        <f>IFERROR(AQ6/AM6,"-")</f>
        <v>5000</v>
      </c>
      <c r="AS6" s="103"/>
      <c r="AT6" s="103"/>
      <c r="AU6" s="103">
        <v>1</v>
      </c>
      <c r="AV6" s="104">
        <v>2</v>
      </c>
      <c r="AW6" s="105">
        <f>IF(P6=0,"",IF(AV6=0,"",(AV6/P6)))</f>
        <v>0.10526315789474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3</v>
      </c>
      <c r="BF6" s="111">
        <f>IF(P6=0,"",IF(BE6=0,"",(BE6/P6)))</f>
        <v>0.15789473684211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5</v>
      </c>
      <c r="BO6" s="118">
        <f>IF(P6=0,"",IF(BN6=0,"",(BN6/P6)))</f>
        <v>0.26315789473684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0.052631578947368</v>
      </c>
      <c r="BY6" s="126">
        <v>1</v>
      </c>
      <c r="BZ6" s="127">
        <f>IFERROR(BY6/BW6,"-")</f>
        <v>1</v>
      </c>
      <c r="CA6" s="128">
        <v>8000</v>
      </c>
      <c r="CB6" s="129">
        <f>IFERROR(CA6/BW6,"-")</f>
        <v>8000</v>
      </c>
      <c r="CC6" s="130"/>
      <c r="CD6" s="130">
        <v>1</v>
      </c>
      <c r="CE6" s="130"/>
      <c r="CF6" s="131">
        <v>1</v>
      </c>
      <c r="CG6" s="132">
        <f>IF(P6=0,"",IF(CF6=0,"",(CF6/P6)))</f>
        <v>0.052631578947368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1</v>
      </c>
      <c r="CP6" s="139">
        <v>8000</v>
      </c>
      <c r="CQ6" s="139">
        <v>35000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233</v>
      </c>
      <c r="C7" s="347"/>
      <c r="D7" s="347"/>
      <c r="E7" s="347"/>
      <c r="F7" s="347" t="s">
        <v>85</v>
      </c>
      <c r="G7" s="88"/>
      <c r="H7" s="88"/>
      <c r="I7" s="88"/>
      <c r="J7" s="330"/>
      <c r="K7" s="79">
        <v>174</v>
      </c>
      <c r="L7" s="79">
        <v>130</v>
      </c>
      <c r="M7" s="79">
        <v>126</v>
      </c>
      <c r="N7" s="89">
        <v>47</v>
      </c>
      <c r="O7" s="90">
        <v>0</v>
      </c>
      <c r="P7" s="91">
        <f>N7+O7</f>
        <v>47</v>
      </c>
      <c r="Q7" s="80">
        <f>IFERROR(P7/M7,"-")</f>
        <v>0.37301587301587</v>
      </c>
      <c r="R7" s="79">
        <v>1</v>
      </c>
      <c r="S7" s="79">
        <v>10</v>
      </c>
      <c r="T7" s="80">
        <f>IFERROR(R7/(P7),"-")</f>
        <v>0.021276595744681</v>
      </c>
      <c r="U7" s="336"/>
      <c r="V7" s="82">
        <v>1</v>
      </c>
      <c r="W7" s="80">
        <f>IF(P7=0,"-",V7/P7)</f>
        <v>0.021276595744681</v>
      </c>
      <c r="X7" s="335">
        <v>128000</v>
      </c>
      <c r="Y7" s="336">
        <f>IFERROR(X7/P7,"-")</f>
        <v>2723.4042553191</v>
      </c>
      <c r="Z7" s="336">
        <f>IFERROR(X7/V7,"-")</f>
        <v>128000</v>
      </c>
      <c r="AA7" s="330"/>
      <c r="AB7" s="83"/>
      <c r="AC7" s="77"/>
      <c r="AD7" s="92">
        <v>1</v>
      </c>
      <c r="AE7" s="93">
        <f>IF(P7=0,"",IF(AD7=0,"",(AD7/P7)))</f>
        <v>0.021276595744681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17</v>
      </c>
      <c r="AN7" s="99">
        <f>IF(P7=0,"",IF(AM7=0,"",(AM7/P7)))</f>
        <v>0.36170212765957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4</v>
      </c>
      <c r="AW7" s="105">
        <f>IF(P7=0,"",IF(AV7=0,"",(AV7/P7)))</f>
        <v>0.085106382978723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5</v>
      </c>
      <c r="BF7" s="111">
        <f>IF(P7=0,"",IF(BE7=0,"",(BE7/P7)))</f>
        <v>0.1063829787234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11</v>
      </c>
      <c r="BO7" s="118">
        <f>IF(P7=0,"",IF(BN7=0,"",(BN7/P7)))</f>
        <v>0.23404255319149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8</v>
      </c>
      <c r="BX7" s="125">
        <f>IF(P7=0,"",IF(BW7=0,"",(BW7/P7)))</f>
        <v>0.17021276595745</v>
      </c>
      <c r="BY7" s="126">
        <v>1</v>
      </c>
      <c r="BZ7" s="127">
        <f>IFERROR(BY7/BW7,"-")</f>
        <v>0.125</v>
      </c>
      <c r="CA7" s="128">
        <v>128000</v>
      </c>
      <c r="CB7" s="129">
        <f>IFERROR(CA7/BW7,"-")</f>
        <v>16000</v>
      </c>
      <c r="CC7" s="130"/>
      <c r="CD7" s="130"/>
      <c r="CE7" s="130">
        <v>1</v>
      </c>
      <c r="CF7" s="131">
        <v>1</v>
      </c>
      <c r="CG7" s="132">
        <f>IF(P7=0,"",IF(CF7=0,"",(CF7/P7)))</f>
        <v>0.021276595744681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1</v>
      </c>
      <c r="CP7" s="139">
        <v>128000</v>
      </c>
      <c r="CQ7" s="139">
        <v>128000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6.416</v>
      </c>
      <c r="B8" s="347" t="s">
        <v>234</v>
      </c>
      <c r="C8" s="347" t="s">
        <v>235</v>
      </c>
      <c r="D8" s="347" t="s">
        <v>229</v>
      </c>
      <c r="E8" s="347" t="s">
        <v>236</v>
      </c>
      <c r="F8" s="347" t="s">
        <v>221</v>
      </c>
      <c r="G8" s="88" t="s">
        <v>237</v>
      </c>
      <c r="H8" s="88" t="s">
        <v>238</v>
      </c>
      <c r="I8" s="88" t="s">
        <v>131</v>
      </c>
      <c r="J8" s="330">
        <v>125000</v>
      </c>
      <c r="K8" s="79">
        <v>77</v>
      </c>
      <c r="L8" s="79">
        <v>0</v>
      </c>
      <c r="M8" s="79">
        <v>248</v>
      </c>
      <c r="N8" s="89">
        <v>32</v>
      </c>
      <c r="O8" s="90">
        <v>0</v>
      </c>
      <c r="P8" s="91">
        <f>N8+O8</f>
        <v>32</v>
      </c>
      <c r="Q8" s="80">
        <f>IFERROR(P8/M8,"-")</f>
        <v>0.12903225806452</v>
      </c>
      <c r="R8" s="79">
        <v>1</v>
      </c>
      <c r="S8" s="79">
        <v>9</v>
      </c>
      <c r="T8" s="80">
        <f>IFERROR(R8/(P8),"-")</f>
        <v>0.03125</v>
      </c>
      <c r="U8" s="336">
        <f>IFERROR(J8/SUM(N8:O9),"-")</f>
        <v>1666.6666666667</v>
      </c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>
        <f>SUM(X8:X9)-SUM(J8:J9)</f>
        <v>677000</v>
      </c>
      <c r="AB8" s="83">
        <f>SUM(X8:X9)/SUM(J8:J9)</f>
        <v>6.416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13</v>
      </c>
      <c r="AN8" s="99">
        <f>IF(P8=0,"",IF(AM8=0,"",(AM8/P8)))</f>
        <v>0.40625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3</v>
      </c>
      <c r="AW8" s="105">
        <f>IF(P8=0,"",IF(AV8=0,"",(AV8/P8)))</f>
        <v>0.09375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8</v>
      </c>
      <c r="BF8" s="111">
        <f>IF(P8=0,"",IF(BE8=0,"",(BE8/P8)))</f>
        <v>0.25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1</v>
      </c>
      <c r="BO8" s="118">
        <f>IF(P8=0,"",IF(BN8=0,"",(BN8/P8)))</f>
        <v>0.03125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4</v>
      </c>
      <c r="BX8" s="125">
        <f>IF(P8=0,"",IF(BW8=0,"",(BW8/P8)))</f>
        <v>0.125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>
        <v>3</v>
      </c>
      <c r="CG8" s="132">
        <f>IF(P8=0,"",IF(CF8=0,"",(CF8/P8)))</f>
        <v>0.09375</v>
      </c>
      <c r="CH8" s="133"/>
      <c r="CI8" s="134">
        <f>IFERROR(CH8/CF8,"-")</f>
        <v>0</v>
      </c>
      <c r="CJ8" s="135"/>
      <c r="CK8" s="136">
        <f>IFERROR(CJ8/CF8,"-")</f>
        <v>0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239</v>
      </c>
      <c r="C9" s="347"/>
      <c r="D9" s="347"/>
      <c r="E9" s="347"/>
      <c r="F9" s="347" t="s">
        <v>85</v>
      </c>
      <c r="G9" s="88"/>
      <c r="H9" s="88"/>
      <c r="I9" s="88"/>
      <c r="J9" s="330"/>
      <c r="K9" s="79">
        <v>186</v>
      </c>
      <c r="L9" s="79">
        <v>102</v>
      </c>
      <c r="M9" s="79">
        <v>93</v>
      </c>
      <c r="N9" s="89">
        <v>43</v>
      </c>
      <c r="O9" s="90">
        <v>0</v>
      </c>
      <c r="P9" s="91">
        <f>N9+O9</f>
        <v>43</v>
      </c>
      <c r="Q9" s="80">
        <f>IFERROR(P9/M9,"-")</f>
        <v>0.46236559139785</v>
      </c>
      <c r="R9" s="79">
        <v>2</v>
      </c>
      <c r="S9" s="79">
        <v>10</v>
      </c>
      <c r="T9" s="80">
        <f>IFERROR(R9/(P9),"-")</f>
        <v>0.046511627906977</v>
      </c>
      <c r="U9" s="336"/>
      <c r="V9" s="82">
        <v>2</v>
      </c>
      <c r="W9" s="80">
        <f>IF(P9=0,"-",V9/P9)</f>
        <v>0.046511627906977</v>
      </c>
      <c r="X9" s="335">
        <v>802000</v>
      </c>
      <c r="Y9" s="336">
        <f>IFERROR(X9/P9,"-")</f>
        <v>18651.162790698</v>
      </c>
      <c r="Z9" s="336">
        <f>IFERROR(X9/V9,"-")</f>
        <v>401000</v>
      </c>
      <c r="AA9" s="330"/>
      <c r="AB9" s="83"/>
      <c r="AC9" s="77"/>
      <c r="AD9" s="92">
        <v>2</v>
      </c>
      <c r="AE9" s="93">
        <f>IF(P9=0,"",IF(AD9=0,"",(AD9/P9)))</f>
        <v>0.046511627906977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>
        <v>11</v>
      </c>
      <c r="AN9" s="99">
        <f>IF(P9=0,"",IF(AM9=0,"",(AM9/P9)))</f>
        <v>0.25581395348837</v>
      </c>
      <c r="AO9" s="98">
        <v>1</v>
      </c>
      <c r="AP9" s="100">
        <f>IFERROR(AO9/AM9,"-")</f>
        <v>0.090909090909091</v>
      </c>
      <c r="AQ9" s="101">
        <v>34000</v>
      </c>
      <c r="AR9" s="102">
        <f>IFERROR(AQ9/AM9,"-")</f>
        <v>3090.9090909091</v>
      </c>
      <c r="AS9" s="103"/>
      <c r="AT9" s="103"/>
      <c r="AU9" s="103">
        <v>1</v>
      </c>
      <c r="AV9" s="104">
        <v>9</v>
      </c>
      <c r="AW9" s="105">
        <f>IF(P9=0,"",IF(AV9=0,"",(AV9/P9)))</f>
        <v>0.2093023255814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10</v>
      </c>
      <c r="BF9" s="111">
        <f>IF(P9=0,"",IF(BE9=0,"",(BE9/P9)))</f>
        <v>0.23255813953488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6</v>
      </c>
      <c r="BO9" s="118">
        <f>IF(P9=0,"",IF(BN9=0,"",(BN9/P9)))</f>
        <v>0.13953488372093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4</v>
      </c>
      <c r="BX9" s="125">
        <f>IF(P9=0,"",IF(BW9=0,"",(BW9/P9)))</f>
        <v>0.093023255813953</v>
      </c>
      <c r="BY9" s="126">
        <v>2</v>
      </c>
      <c r="BZ9" s="127">
        <f>IFERROR(BY9/BW9,"-")</f>
        <v>0.5</v>
      </c>
      <c r="CA9" s="128">
        <v>802000</v>
      </c>
      <c r="CB9" s="129">
        <f>IFERROR(CA9/BW9,"-")</f>
        <v>200500</v>
      </c>
      <c r="CC9" s="130"/>
      <c r="CD9" s="130"/>
      <c r="CE9" s="130">
        <v>2</v>
      </c>
      <c r="CF9" s="131">
        <v>1</v>
      </c>
      <c r="CG9" s="132">
        <f>IF(P9=0,"",IF(CF9=0,"",(CF9/P9)))</f>
        <v>0.023255813953488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2</v>
      </c>
      <c r="CP9" s="139">
        <v>802000</v>
      </c>
      <c r="CQ9" s="139">
        <v>427000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8.544</v>
      </c>
      <c r="B10" s="347" t="s">
        <v>240</v>
      </c>
      <c r="C10" s="347" t="s">
        <v>235</v>
      </c>
      <c r="D10" s="347" t="s">
        <v>241</v>
      </c>
      <c r="E10" s="347" t="s">
        <v>242</v>
      </c>
      <c r="F10" s="347" t="s">
        <v>221</v>
      </c>
      <c r="G10" s="88" t="s">
        <v>243</v>
      </c>
      <c r="H10" s="88" t="s">
        <v>238</v>
      </c>
      <c r="I10" s="88" t="s">
        <v>224</v>
      </c>
      <c r="J10" s="330">
        <v>125000</v>
      </c>
      <c r="K10" s="79">
        <v>44</v>
      </c>
      <c r="L10" s="79">
        <v>0</v>
      </c>
      <c r="M10" s="79">
        <v>176</v>
      </c>
      <c r="N10" s="89">
        <v>23</v>
      </c>
      <c r="O10" s="90">
        <v>0</v>
      </c>
      <c r="P10" s="91">
        <f>N10+O10</f>
        <v>23</v>
      </c>
      <c r="Q10" s="80">
        <f>IFERROR(P10/M10,"-")</f>
        <v>0.13068181818182</v>
      </c>
      <c r="R10" s="79">
        <v>3</v>
      </c>
      <c r="S10" s="79">
        <v>4</v>
      </c>
      <c r="T10" s="80">
        <f>IFERROR(R10/(P10),"-")</f>
        <v>0.1304347826087</v>
      </c>
      <c r="U10" s="336">
        <f>IFERROR(J10/SUM(N10:O11),"-")</f>
        <v>1077.5862068966</v>
      </c>
      <c r="V10" s="82">
        <v>2</v>
      </c>
      <c r="W10" s="80">
        <f>IF(P10=0,"-",V10/P10)</f>
        <v>0.08695652173913</v>
      </c>
      <c r="X10" s="335">
        <v>366000</v>
      </c>
      <c r="Y10" s="336">
        <f>IFERROR(X10/P10,"-")</f>
        <v>15913.043478261</v>
      </c>
      <c r="Z10" s="336">
        <f>IFERROR(X10/V10,"-")</f>
        <v>183000</v>
      </c>
      <c r="AA10" s="330">
        <f>SUM(X10:X11)-SUM(J10:J11)</f>
        <v>943000</v>
      </c>
      <c r="AB10" s="83">
        <f>SUM(X10:X11)/SUM(J10:J11)</f>
        <v>8.544</v>
      </c>
      <c r="AC10" s="77"/>
      <c r="AD10" s="92">
        <v>1</v>
      </c>
      <c r="AE10" s="93">
        <f>IF(P10=0,"",IF(AD10=0,"",(AD10/P10)))</f>
        <v>0.043478260869565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>
        <v>6</v>
      </c>
      <c r="AN10" s="99">
        <f>IF(P10=0,"",IF(AM10=0,"",(AM10/P10)))</f>
        <v>0.26086956521739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1</v>
      </c>
      <c r="AW10" s="105">
        <f>IF(P10=0,"",IF(AV10=0,"",(AV10/P10)))</f>
        <v>0.043478260869565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6</v>
      </c>
      <c r="BF10" s="111">
        <f>IF(P10=0,"",IF(BE10=0,"",(BE10/P10)))</f>
        <v>0.26086956521739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5</v>
      </c>
      <c r="BO10" s="118">
        <f>IF(P10=0,"",IF(BN10=0,"",(BN10/P10)))</f>
        <v>0.21739130434783</v>
      </c>
      <c r="BP10" s="119">
        <v>1</v>
      </c>
      <c r="BQ10" s="120">
        <f>IFERROR(BP10/BN10,"-")</f>
        <v>0.2</v>
      </c>
      <c r="BR10" s="121">
        <v>189000</v>
      </c>
      <c r="BS10" s="122">
        <f>IFERROR(BR10/BN10,"-")</f>
        <v>37800</v>
      </c>
      <c r="BT10" s="123"/>
      <c r="BU10" s="123"/>
      <c r="BV10" s="123">
        <v>1</v>
      </c>
      <c r="BW10" s="124">
        <v>2</v>
      </c>
      <c r="BX10" s="125">
        <f>IF(P10=0,"",IF(BW10=0,"",(BW10/P10)))</f>
        <v>0.08695652173913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>
        <v>2</v>
      </c>
      <c r="CG10" s="132">
        <f>IF(P10=0,"",IF(CF10=0,"",(CF10/P10)))</f>
        <v>0.08695652173913</v>
      </c>
      <c r="CH10" s="133">
        <v>1</v>
      </c>
      <c r="CI10" s="134">
        <f>IFERROR(CH10/CF10,"-")</f>
        <v>0.5</v>
      </c>
      <c r="CJ10" s="135">
        <v>182000</v>
      </c>
      <c r="CK10" s="136">
        <f>IFERROR(CJ10/CF10,"-")</f>
        <v>91000</v>
      </c>
      <c r="CL10" s="137"/>
      <c r="CM10" s="137"/>
      <c r="CN10" s="137">
        <v>1</v>
      </c>
      <c r="CO10" s="138">
        <v>2</v>
      </c>
      <c r="CP10" s="139">
        <v>366000</v>
      </c>
      <c r="CQ10" s="139">
        <v>189000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244</v>
      </c>
      <c r="C11" s="347"/>
      <c r="D11" s="347"/>
      <c r="E11" s="347"/>
      <c r="F11" s="347" t="s">
        <v>85</v>
      </c>
      <c r="G11" s="88"/>
      <c r="H11" s="88"/>
      <c r="I11" s="88"/>
      <c r="J11" s="330"/>
      <c r="K11" s="79">
        <v>295</v>
      </c>
      <c r="L11" s="79">
        <v>190</v>
      </c>
      <c r="M11" s="79">
        <v>240</v>
      </c>
      <c r="N11" s="89">
        <v>92</v>
      </c>
      <c r="O11" s="90">
        <v>1</v>
      </c>
      <c r="P11" s="91">
        <f>N11+O11</f>
        <v>93</v>
      </c>
      <c r="Q11" s="80">
        <f>IFERROR(P11/M11,"-")</f>
        <v>0.3875</v>
      </c>
      <c r="R11" s="79">
        <v>13</v>
      </c>
      <c r="S11" s="79">
        <v>15</v>
      </c>
      <c r="T11" s="80">
        <f>IFERROR(R11/(P11),"-")</f>
        <v>0.13978494623656</v>
      </c>
      <c r="U11" s="336"/>
      <c r="V11" s="82">
        <v>3</v>
      </c>
      <c r="W11" s="80">
        <f>IF(P11=0,"-",V11/P11)</f>
        <v>0.032258064516129</v>
      </c>
      <c r="X11" s="335">
        <v>702000</v>
      </c>
      <c r="Y11" s="336">
        <f>IFERROR(X11/P11,"-")</f>
        <v>7548.3870967742</v>
      </c>
      <c r="Z11" s="336">
        <f>IFERROR(X11/V11,"-")</f>
        <v>234000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22</v>
      </c>
      <c r="AN11" s="99">
        <f>IF(P11=0,"",IF(AM11=0,"",(AM11/P11)))</f>
        <v>0.23655913978495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6</v>
      </c>
      <c r="AW11" s="105">
        <f>IF(P11=0,"",IF(AV11=0,"",(AV11/P11)))</f>
        <v>0.064516129032258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18</v>
      </c>
      <c r="BF11" s="111">
        <f>IF(P11=0,"",IF(BE11=0,"",(BE11/P11)))</f>
        <v>0.19354838709677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30</v>
      </c>
      <c r="BO11" s="118">
        <f>IF(P11=0,"",IF(BN11=0,"",(BN11/P11)))</f>
        <v>0.32258064516129</v>
      </c>
      <c r="BP11" s="119">
        <v>5</v>
      </c>
      <c r="BQ11" s="120">
        <f>IFERROR(BP11/BN11,"-")</f>
        <v>0.16666666666667</v>
      </c>
      <c r="BR11" s="121">
        <v>720000</v>
      </c>
      <c r="BS11" s="122">
        <f>IFERROR(BR11/BN11,"-")</f>
        <v>24000</v>
      </c>
      <c r="BT11" s="123"/>
      <c r="BU11" s="123">
        <v>1</v>
      </c>
      <c r="BV11" s="123">
        <v>4</v>
      </c>
      <c r="BW11" s="124">
        <v>11</v>
      </c>
      <c r="BX11" s="125">
        <f>IF(P11=0,"",IF(BW11=0,"",(BW11/P11)))</f>
        <v>0.11827956989247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>
        <v>6</v>
      </c>
      <c r="CG11" s="132">
        <f>IF(P11=0,"",IF(CF11=0,"",(CF11/P11)))</f>
        <v>0.064516129032258</v>
      </c>
      <c r="CH11" s="133">
        <v>1</v>
      </c>
      <c r="CI11" s="134">
        <f>IFERROR(CH11/CF11,"-")</f>
        <v>0.16666666666667</v>
      </c>
      <c r="CJ11" s="135">
        <v>6000</v>
      </c>
      <c r="CK11" s="136">
        <f>IFERROR(CJ11/CF11,"-")</f>
        <v>1000</v>
      </c>
      <c r="CL11" s="137"/>
      <c r="CM11" s="137">
        <v>1</v>
      </c>
      <c r="CN11" s="137"/>
      <c r="CO11" s="138">
        <v>3</v>
      </c>
      <c r="CP11" s="139">
        <v>702000</v>
      </c>
      <c r="CQ11" s="139">
        <v>278000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30"/>
      <c r="B12" s="85"/>
      <c r="C12" s="86"/>
      <c r="D12" s="86"/>
      <c r="E12" s="86"/>
      <c r="F12" s="87"/>
      <c r="G12" s="88"/>
      <c r="H12" s="88"/>
      <c r="I12" s="88"/>
      <c r="J12" s="331"/>
      <c r="K12" s="34"/>
      <c r="L12" s="34"/>
      <c r="M12" s="31"/>
      <c r="N12" s="23"/>
      <c r="O12" s="23"/>
      <c r="P12" s="23"/>
      <c r="Q12" s="32"/>
      <c r="R12" s="32"/>
      <c r="S12" s="23"/>
      <c r="T12" s="32"/>
      <c r="U12" s="337"/>
      <c r="V12" s="25"/>
      <c r="W12" s="25"/>
      <c r="X12" s="337"/>
      <c r="Y12" s="337"/>
      <c r="Z12" s="337"/>
      <c r="AA12" s="337"/>
      <c r="AB12" s="33"/>
      <c r="AC12" s="57"/>
      <c r="AD12" s="61"/>
      <c r="AE12" s="62"/>
      <c r="AF12" s="61"/>
      <c r="AG12" s="65"/>
      <c r="AH12" s="66"/>
      <c r="AI12" s="67"/>
      <c r="AJ12" s="68"/>
      <c r="AK12" s="68"/>
      <c r="AL12" s="68"/>
      <c r="AM12" s="61"/>
      <c r="AN12" s="62"/>
      <c r="AO12" s="61"/>
      <c r="AP12" s="65"/>
      <c r="AQ12" s="66"/>
      <c r="AR12" s="67"/>
      <c r="AS12" s="68"/>
      <c r="AT12" s="68"/>
      <c r="AU12" s="68"/>
      <c r="AV12" s="61"/>
      <c r="AW12" s="62"/>
      <c r="AX12" s="61"/>
      <c r="AY12" s="65"/>
      <c r="AZ12" s="66"/>
      <c r="BA12" s="67"/>
      <c r="BB12" s="68"/>
      <c r="BC12" s="68"/>
      <c r="BD12" s="68"/>
      <c r="BE12" s="61"/>
      <c r="BF12" s="62"/>
      <c r="BG12" s="61"/>
      <c r="BH12" s="65"/>
      <c r="BI12" s="66"/>
      <c r="BJ12" s="67"/>
      <c r="BK12" s="68"/>
      <c r="BL12" s="68"/>
      <c r="BM12" s="68"/>
      <c r="BN12" s="63"/>
      <c r="BO12" s="64"/>
      <c r="BP12" s="61"/>
      <c r="BQ12" s="65"/>
      <c r="BR12" s="66"/>
      <c r="BS12" s="67"/>
      <c r="BT12" s="68"/>
      <c r="BU12" s="68"/>
      <c r="BV12" s="68"/>
      <c r="BW12" s="63"/>
      <c r="BX12" s="64"/>
      <c r="BY12" s="61"/>
      <c r="BZ12" s="65"/>
      <c r="CA12" s="66"/>
      <c r="CB12" s="67"/>
      <c r="CC12" s="68"/>
      <c r="CD12" s="68"/>
      <c r="CE12" s="68"/>
      <c r="CF12" s="63"/>
      <c r="CG12" s="64"/>
      <c r="CH12" s="61"/>
      <c r="CI12" s="65"/>
      <c r="CJ12" s="66"/>
      <c r="CK12" s="67"/>
      <c r="CL12" s="68"/>
      <c r="CM12" s="68"/>
      <c r="CN12" s="68"/>
      <c r="CO12" s="69"/>
      <c r="CP12" s="66"/>
      <c r="CQ12" s="66"/>
      <c r="CR12" s="66"/>
      <c r="CS12" s="70"/>
    </row>
    <row r="13" spans="1:98">
      <c r="A13" s="30"/>
      <c r="B13" s="37"/>
      <c r="C13" s="21"/>
      <c r="D13" s="21"/>
      <c r="E13" s="21"/>
      <c r="F13" s="22"/>
      <c r="G13" s="36"/>
      <c r="H13" s="36"/>
      <c r="I13" s="73"/>
      <c r="J13" s="332"/>
      <c r="K13" s="34"/>
      <c r="L13" s="34"/>
      <c r="M13" s="31"/>
      <c r="N13" s="23"/>
      <c r="O13" s="23"/>
      <c r="P13" s="23"/>
      <c r="Q13" s="32"/>
      <c r="R13" s="32"/>
      <c r="S13" s="23"/>
      <c r="T13" s="32"/>
      <c r="U13" s="337"/>
      <c r="V13" s="25"/>
      <c r="W13" s="25"/>
      <c r="X13" s="337"/>
      <c r="Y13" s="337"/>
      <c r="Z13" s="337"/>
      <c r="AA13" s="337"/>
      <c r="AB13" s="33"/>
      <c r="AC13" s="59"/>
      <c r="AD13" s="61"/>
      <c r="AE13" s="62"/>
      <c r="AF13" s="61"/>
      <c r="AG13" s="65"/>
      <c r="AH13" s="66"/>
      <c r="AI13" s="67"/>
      <c r="AJ13" s="68"/>
      <c r="AK13" s="68"/>
      <c r="AL13" s="68"/>
      <c r="AM13" s="61"/>
      <c r="AN13" s="62"/>
      <c r="AO13" s="61"/>
      <c r="AP13" s="65"/>
      <c r="AQ13" s="66"/>
      <c r="AR13" s="67"/>
      <c r="AS13" s="68"/>
      <c r="AT13" s="68"/>
      <c r="AU13" s="68"/>
      <c r="AV13" s="61"/>
      <c r="AW13" s="62"/>
      <c r="AX13" s="61"/>
      <c r="AY13" s="65"/>
      <c r="AZ13" s="66"/>
      <c r="BA13" s="67"/>
      <c r="BB13" s="68"/>
      <c r="BC13" s="68"/>
      <c r="BD13" s="68"/>
      <c r="BE13" s="61"/>
      <c r="BF13" s="62"/>
      <c r="BG13" s="61"/>
      <c r="BH13" s="65"/>
      <c r="BI13" s="66"/>
      <c r="BJ13" s="67"/>
      <c r="BK13" s="68"/>
      <c r="BL13" s="68"/>
      <c r="BM13" s="68"/>
      <c r="BN13" s="63"/>
      <c r="BO13" s="64"/>
      <c r="BP13" s="61"/>
      <c r="BQ13" s="65"/>
      <c r="BR13" s="66"/>
      <c r="BS13" s="67"/>
      <c r="BT13" s="68"/>
      <c r="BU13" s="68"/>
      <c r="BV13" s="68"/>
      <c r="BW13" s="63"/>
      <c r="BX13" s="64"/>
      <c r="BY13" s="61"/>
      <c r="BZ13" s="65"/>
      <c r="CA13" s="66"/>
      <c r="CB13" s="67"/>
      <c r="CC13" s="68"/>
      <c r="CD13" s="68"/>
      <c r="CE13" s="68"/>
      <c r="CF13" s="63"/>
      <c r="CG13" s="64"/>
      <c r="CH13" s="61"/>
      <c r="CI13" s="65"/>
      <c r="CJ13" s="66"/>
      <c r="CK13" s="67"/>
      <c r="CL13" s="68"/>
      <c r="CM13" s="68"/>
      <c r="CN13" s="68"/>
      <c r="CO13" s="69"/>
      <c r="CP13" s="66"/>
      <c r="CQ13" s="66"/>
      <c r="CR13" s="66"/>
      <c r="CS13" s="70"/>
    </row>
    <row r="14" spans="1:98">
      <c r="A14" s="19">
        <f>AB14</f>
        <v>5.3493333333333</v>
      </c>
      <c r="B14" s="39"/>
      <c r="C14" s="39"/>
      <c r="D14" s="39"/>
      <c r="E14" s="39"/>
      <c r="F14" s="39"/>
      <c r="G14" s="40" t="s">
        <v>245</v>
      </c>
      <c r="H14" s="40"/>
      <c r="I14" s="40"/>
      <c r="J14" s="333">
        <f>SUM(J6:J13)</f>
        <v>375000</v>
      </c>
      <c r="K14" s="41">
        <f>SUM(K6:K13)</f>
        <v>824</v>
      </c>
      <c r="L14" s="41">
        <f>SUM(L6:L13)</f>
        <v>422</v>
      </c>
      <c r="M14" s="41">
        <f>SUM(M6:M13)</f>
        <v>1096</v>
      </c>
      <c r="N14" s="41">
        <f>SUM(N6:N13)</f>
        <v>256</v>
      </c>
      <c r="O14" s="41">
        <f>SUM(O6:O13)</f>
        <v>1</v>
      </c>
      <c r="P14" s="41">
        <f>SUM(P6:P13)</f>
        <v>257</v>
      </c>
      <c r="Q14" s="42">
        <f>IFERROR(P14/M14,"-")</f>
        <v>0.23448905109489</v>
      </c>
      <c r="R14" s="76">
        <f>SUM(R6:R13)</f>
        <v>20</v>
      </c>
      <c r="S14" s="76">
        <f>SUM(S6:S13)</f>
        <v>58</v>
      </c>
      <c r="T14" s="42">
        <f>IFERROR(R14/P14,"-")</f>
        <v>0.077821011673152</v>
      </c>
      <c r="U14" s="338">
        <f>IFERROR(J14/P14,"-")</f>
        <v>1459.1439688716</v>
      </c>
      <c r="V14" s="44">
        <f>SUM(V6:V13)</f>
        <v>9</v>
      </c>
      <c r="W14" s="42">
        <f>IFERROR(V14/P14,"-")</f>
        <v>0.035019455252918</v>
      </c>
      <c r="X14" s="333">
        <f>SUM(X6:X13)</f>
        <v>2006000</v>
      </c>
      <c r="Y14" s="333">
        <f>IFERROR(X14/P14,"-")</f>
        <v>7805.4474708171</v>
      </c>
      <c r="Z14" s="333">
        <f>IFERROR(X14/V14,"-")</f>
        <v>222888.88888889</v>
      </c>
      <c r="AA14" s="333">
        <f>X14-J14</f>
        <v>1631000</v>
      </c>
      <c r="AB14" s="45">
        <f>X14/J14</f>
        <v>5.3493333333333</v>
      </c>
      <c r="AC14" s="58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7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32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33</v>
      </c>
      <c r="CM2" s="307" t="s">
        <v>34</v>
      </c>
      <c r="CN2" s="310" t="s">
        <v>35</v>
      </c>
      <c r="CO2" s="311"/>
      <c r="CP2" s="312"/>
    </row>
    <row r="3" spans="1:96" customHeight="1" ht="14.25">
      <c r="A3" s="145" t="s">
        <v>246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37</v>
      </c>
      <c r="AB3" s="319"/>
      <c r="AC3" s="319"/>
      <c r="AD3" s="319"/>
      <c r="AE3" s="319"/>
      <c r="AF3" s="319"/>
      <c r="AG3" s="319"/>
      <c r="AH3" s="319"/>
      <c r="AI3" s="319"/>
      <c r="AJ3" s="320" t="s">
        <v>38</v>
      </c>
      <c r="AK3" s="321"/>
      <c r="AL3" s="321"/>
      <c r="AM3" s="321"/>
      <c r="AN3" s="321"/>
      <c r="AO3" s="321"/>
      <c r="AP3" s="321"/>
      <c r="AQ3" s="321"/>
      <c r="AR3" s="322"/>
      <c r="AS3" s="323" t="s">
        <v>39</v>
      </c>
      <c r="AT3" s="324"/>
      <c r="AU3" s="324"/>
      <c r="AV3" s="324"/>
      <c r="AW3" s="324"/>
      <c r="AX3" s="324"/>
      <c r="AY3" s="324"/>
      <c r="AZ3" s="324"/>
      <c r="BA3" s="325"/>
      <c r="BB3" s="326" t="s">
        <v>40</v>
      </c>
      <c r="BC3" s="327"/>
      <c r="BD3" s="327"/>
      <c r="BE3" s="327"/>
      <c r="BF3" s="327"/>
      <c r="BG3" s="327"/>
      <c r="BH3" s="327"/>
      <c r="BI3" s="327"/>
      <c r="BJ3" s="328"/>
      <c r="BK3" s="313" t="s">
        <v>41</v>
      </c>
      <c r="BL3" s="314"/>
      <c r="BM3" s="314"/>
      <c r="BN3" s="314"/>
      <c r="BO3" s="314"/>
      <c r="BP3" s="314"/>
      <c r="BQ3" s="314"/>
      <c r="BR3" s="314"/>
      <c r="BS3" s="315"/>
      <c r="BT3" s="294" t="s">
        <v>42</v>
      </c>
      <c r="BU3" s="295"/>
      <c r="BV3" s="295"/>
      <c r="BW3" s="295"/>
      <c r="BX3" s="295"/>
      <c r="BY3" s="295"/>
      <c r="BZ3" s="295"/>
      <c r="CA3" s="295"/>
      <c r="CB3" s="296"/>
      <c r="CC3" s="297" t="s">
        <v>43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44</v>
      </c>
      <c r="CO3" s="301"/>
      <c r="CP3" s="302" t="s">
        <v>45</v>
      </c>
    </row>
    <row r="4" spans="1:96">
      <c r="A4" s="151"/>
      <c r="B4" s="152" t="s">
        <v>46</v>
      </c>
      <c r="C4" s="152" t="s">
        <v>247</v>
      </c>
      <c r="D4" s="153" t="s">
        <v>50</v>
      </c>
      <c r="E4" s="152" t="s">
        <v>51</v>
      </c>
      <c r="F4" s="154" t="s">
        <v>53</v>
      </c>
      <c r="G4" s="152" t="s">
        <v>4</v>
      </c>
      <c r="H4" s="152" t="s">
        <v>248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249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54</v>
      </c>
      <c r="AB4" s="158" t="s">
        <v>55</v>
      </c>
      <c r="AC4" s="158" t="s">
        <v>56</v>
      </c>
      <c r="AD4" s="158" t="s">
        <v>17</v>
      </c>
      <c r="AE4" s="158" t="s">
        <v>57</v>
      </c>
      <c r="AF4" s="158" t="s">
        <v>58</v>
      </c>
      <c r="AG4" s="158" t="s">
        <v>59</v>
      </c>
      <c r="AH4" s="158" t="s">
        <v>60</v>
      </c>
      <c r="AI4" s="158" t="s">
        <v>61</v>
      </c>
      <c r="AJ4" s="159" t="s">
        <v>54</v>
      </c>
      <c r="AK4" s="159" t="s">
        <v>55</v>
      </c>
      <c r="AL4" s="159" t="s">
        <v>56</v>
      </c>
      <c r="AM4" s="159" t="s">
        <v>17</v>
      </c>
      <c r="AN4" s="159" t="s">
        <v>57</v>
      </c>
      <c r="AO4" s="159" t="s">
        <v>58</v>
      </c>
      <c r="AP4" s="159" t="s">
        <v>59</v>
      </c>
      <c r="AQ4" s="159" t="s">
        <v>60</v>
      </c>
      <c r="AR4" s="159" t="s">
        <v>61</v>
      </c>
      <c r="AS4" s="160" t="s">
        <v>54</v>
      </c>
      <c r="AT4" s="160" t="s">
        <v>55</v>
      </c>
      <c r="AU4" s="160" t="s">
        <v>56</v>
      </c>
      <c r="AV4" s="160" t="s">
        <v>17</v>
      </c>
      <c r="AW4" s="160" t="s">
        <v>57</v>
      </c>
      <c r="AX4" s="160" t="s">
        <v>58</v>
      </c>
      <c r="AY4" s="160" t="s">
        <v>59</v>
      </c>
      <c r="AZ4" s="160" t="s">
        <v>60</v>
      </c>
      <c r="BA4" s="160" t="s">
        <v>61</v>
      </c>
      <c r="BB4" s="161" t="s">
        <v>54</v>
      </c>
      <c r="BC4" s="161" t="s">
        <v>55</v>
      </c>
      <c r="BD4" s="161" t="s">
        <v>56</v>
      </c>
      <c r="BE4" s="161" t="s">
        <v>17</v>
      </c>
      <c r="BF4" s="161" t="s">
        <v>57</v>
      </c>
      <c r="BG4" s="161" t="s">
        <v>58</v>
      </c>
      <c r="BH4" s="161" t="s">
        <v>59</v>
      </c>
      <c r="BI4" s="161" t="s">
        <v>60</v>
      </c>
      <c r="BJ4" s="161" t="s">
        <v>61</v>
      </c>
      <c r="BK4" s="162" t="s">
        <v>54</v>
      </c>
      <c r="BL4" s="162" t="s">
        <v>55</v>
      </c>
      <c r="BM4" s="162" t="s">
        <v>56</v>
      </c>
      <c r="BN4" s="162" t="s">
        <v>17</v>
      </c>
      <c r="BO4" s="162" t="s">
        <v>57</v>
      </c>
      <c r="BP4" s="162" t="s">
        <v>58</v>
      </c>
      <c r="BQ4" s="162" t="s">
        <v>59</v>
      </c>
      <c r="BR4" s="162" t="s">
        <v>60</v>
      </c>
      <c r="BS4" s="162" t="s">
        <v>61</v>
      </c>
      <c r="BT4" s="163" t="s">
        <v>54</v>
      </c>
      <c r="BU4" s="163" t="s">
        <v>55</v>
      </c>
      <c r="BV4" s="163" t="s">
        <v>56</v>
      </c>
      <c r="BW4" s="163" t="s">
        <v>17</v>
      </c>
      <c r="BX4" s="163" t="s">
        <v>57</v>
      </c>
      <c r="BY4" s="163" t="s">
        <v>58</v>
      </c>
      <c r="BZ4" s="163" t="s">
        <v>59</v>
      </c>
      <c r="CA4" s="163" t="s">
        <v>60</v>
      </c>
      <c r="CB4" s="163" t="s">
        <v>61</v>
      </c>
      <c r="CC4" s="164" t="s">
        <v>54</v>
      </c>
      <c r="CD4" s="164" t="s">
        <v>55</v>
      </c>
      <c r="CE4" s="164" t="s">
        <v>56</v>
      </c>
      <c r="CF4" s="164" t="s">
        <v>17</v>
      </c>
      <c r="CG4" s="164" t="s">
        <v>57</v>
      </c>
      <c r="CH4" s="164" t="s">
        <v>58</v>
      </c>
      <c r="CI4" s="164" t="s">
        <v>59</v>
      </c>
      <c r="CJ4" s="164" t="s">
        <v>60</v>
      </c>
      <c r="CK4" s="164" t="s">
        <v>61</v>
      </c>
      <c r="CL4" s="306"/>
      <c r="CM4" s="309"/>
      <c r="CN4" s="165" t="s">
        <v>62</v>
      </c>
      <c r="CO4" s="165" t="s">
        <v>63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250</v>
      </c>
      <c r="C6" s="347"/>
      <c r="D6" s="347" t="s">
        <v>221</v>
      </c>
      <c r="E6" s="175" t="s">
        <v>251</v>
      </c>
      <c r="F6" s="175" t="s">
        <v>252</v>
      </c>
      <c r="G6" s="340">
        <v>0</v>
      </c>
      <c r="H6" s="340">
        <v>1500</v>
      </c>
      <c r="I6" s="176">
        <v>0</v>
      </c>
      <c r="J6" s="176">
        <v>0</v>
      </c>
      <c r="K6" s="176">
        <v>18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253</v>
      </c>
      <c r="C7" s="347"/>
      <c r="D7" s="347" t="s">
        <v>221</v>
      </c>
      <c r="E7" s="175" t="s">
        <v>254</v>
      </c>
      <c r="F7" s="175" t="s">
        <v>252</v>
      </c>
      <c r="G7" s="340">
        <v>0</v>
      </c>
      <c r="H7" s="340">
        <v>1500</v>
      </c>
      <c r="I7" s="176">
        <v>0</v>
      </c>
      <c r="J7" s="176">
        <v>0</v>
      </c>
      <c r="K7" s="176">
        <v>13</v>
      </c>
      <c r="L7" s="177">
        <v>0</v>
      </c>
      <c r="M7" s="178">
        <v>0</v>
      </c>
      <c r="N7" s="179">
        <f>IFERROR(L7/K7,"-")</f>
        <v>0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 t="str">
        <f>Y10</f>
        <v>0</v>
      </c>
      <c r="B10" s="250"/>
      <c r="C10" s="250"/>
      <c r="D10" s="250"/>
      <c r="E10" s="251" t="s">
        <v>255</v>
      </c>
      <c r="F10" s="251"/>
      <c r="G10" s="343">
        <f>SUM(G6:G9)</f>
        <v>0</v>
      </c>
      <c r="H10" s="343"/>
      <c r="I10" s="250">
        <f>SUM(I6:I9)</f>
        <v>0</v>
      </c>
      <c r="J10" s="250">
        <f>SUM(J6:J9)</f>
        <v>0</v>
      </c>
      <c r="K10" s="250">
        <f>SUM(K6:K9)</f>
        <v>31</v>
      </c>
      <c r="L10" s="250">
        <f>SUM(L6:L9)</f>
        <v>0</v>
      </c>
      <c r="M10" s="250">
        <f>SUM(M6:M9)</f>
        <v>0</v>
      </c>
      <c r="N10" s="252">
        <f>IFERROR(L10/K10,"-")</f>
        <v>0</v>
      </c>
      <c r="O10" s="253">
        <f>SUM(O6:O9)</f>
        <v>0</v>
      </c>
      <c r="P10" s="253">
        <f>SUM(P6:P9)</f>
        <v>0</v>
      </c>
      <c r="Q10" s="252" t="str">
        <f>IFERROR(O10/L10,"-")</f>
        <v>-</v>
      </c>
      <c r="R10" s="254" t="str">
        <f>IFERROR(G10/L10,"-")</f>
        <v>-</v>
      </c>
      <c r="S10" s="255">
        <f>SUM(S6:S9)</f>
        <v>0</v>
      </c>
      <c r="T10" s="252" t="str">
        <f>IFERROR(S10/L10,"-")</f>
        <v>-</v>
      </c>
      <c r="U10" s="343">
        <f>SUM(U6:U9)</f>
        <v>0</v>
      </c>
      <c r="V10" s="343" t="str">
        <f>IFERROR(U10/L10,"-")</f>
        <v>-</v>
      </c>
      <c r="W10" s="343" t="str">
        <f>IFERROR(U10/S10,"-")</f>
        <v>-</v>
      </c>
      <c r="X10" s="343">
        <f>U10-G10</f>
        <v>0</v>
      </c>
      <c r="Y10" s="256" t="str">
        <f>U10/G10</f>
        <v>0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8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32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33</v>
      </c>
      <c r="CK2" s="307" t="s">
        <v>34</v>
      </c>
      <c r="CL2" s="310" t="s">
        <v>35</v>
      </c>
      <c r="CM2" s="311"/>
      <c r="CN2" s="312"/>
    </row>
    <row r="3" spans="1:94" customHeight="1" ht="14.25">
      <c r="A3" s="145" t="s">
        <v>256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37</v>
      </c>
      <c r="Z3" s="319"/>
      <c r="AA3" s="319"/>
      <c r="AB3" s="319"/>
      <c r="AC3" s="319"/>
      <c r="AD3" s="319"/>
      <c r="AE3" s="319"/>
      <c r="AF3" s="319"/>
      <c r="AG3" s="319"/>
      <c r="AH3" s="320" t="s">
        <v>38</v>
      </c>
      <c r="AI3" s="321"/>
      <c r="AJ3" s="321"/>
      <c r="AK3" s="321"/>
      <c r="AL3" s="321"/>
      <c r="AM3" s="321"/>
      <c r="AN3" s="321"/>
      <c r="AO3" s="321"/>
      <c r="AP3" s="322"/>
      <c r="AQ3" s="323" t="s">
        <v>39</v>
      </c>
      <c r="AR3" s="324"/>
      <c r="AS3" s="324"/>
      <c r="AT3" s="324"/>
      <c r="AU3" s="324"/>
      <c r="AV3" s="324"/>
      <c r="AW3" s="324"/>
      <c r="AX3" s="324"/>
      <c r="AY3" s="325"/>
      <c r="AZ3" s="326" t="s">
        <v>40</v>
      </c>
      <c r="BA3" s="327"/>
      <c r="BB3" s="327"/>
      <c r="BC3" s="327"/>
      <c r="BD3" s="327"/>
      <c r="BE3" s="327"/>
      <c r="BF3" s="327"/>
      <c r="BG3" s="327"/>
      <c r="BH3" s="328"/>
      <c r="BI3" s="313" t="s">
        <v>41</v>
      </c>
      <c r="BJ3" s="314"/>
      <c r="BK3" s="314"/>
      <c r="BL3" s="314"/>
      <c r="BM3" s="314"/>
      <c r="BN3" s="314"/>
      <c r="BO3" s="314"/>
      <c r="BP3" s="314"/>
      <c r="BQ3" s="315"/>
      <c r="BR3" s="294" t="s">
        <v>42</v>
      </c>
      <c r="BS3" s="295"/>
      <c r="BT3" s="295"/>
      <c r="BU3" s="295"/>
      <c r="BV3" s="295"/>
      <c r="BW3" s="295"/>
      <c r="BX3" s="295"/>
      <c r="BY3" s="295"/>
      <c r="BZ3" s="296"/>
      <c r="CA3" s="297" t="s">
        <v>43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44</v>
      </c>
      <c r="CM3" s="301"/>
      <c r="CN3" s="302" t="s">
        <v>45</v>
      </c>
    </row>
    <row r="4" spans="1:94">
      <c r="A4" s="151"/>
      <c r="B4" s="152" t="s">
        <v>46</v>
      </c>
      <c r="C4" s="152" t="s">
        <v>247</v>
      </c>
      <c r="D4" s="153" t="s">
        <v>50</v>
      </c>
      <c r="E4" s="152" t="s">
        <v>51</v>
      </c>
      <c r="F4" s="154" t="s">
        <v>53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54</v>
      </c>
      <c r="Z4" s="158" t="s">
        <v>55</v>
      </c>
      <c r="AA4" s="158" t="s">
        <v>56</v>
      </c>
      <c r="AB4" s="158" t="s">
        <v>17</v>
      </c>
      <c r="AC4" s="158" t="s">
        <v>57</v>
      </c>
      <c r="AD4" s="158" t="s">
        <v>58</v>
      </c>
      <c r="AE4" s="158" t="s">
        <v>59</v>
      </c>
      <c r="AF4" s="158" t="s">
        <v>60</v>
      </c>
      <c r="AG4" s="158" t="s">
        <v>61</v>
      </c>
      <c r="AH4" s="159" t="s">
        <v>54</v>
      </c>
      <c r="AI4" s="159" t="s">
        <v>55</v>
      </c>
      <c r="AJ4" s="159" t="s">
        <v>56</v>
      </c>
      <c r="AK4" s="159" t="s">
        <v>17</v>
      </c>
      <c r="AL4" s="159" t="s">
        <v>57</v>
      </c>
      <c r="AM4" s="159" t="s">
        <v>58</v>
      </c>
      <c r="AN4" s="159" t="s">
        <v>59</v>
      </c>
      <c r="AO4" s="159" t="s">
        <v>60</v>
      </c>
      <c r="AP4" s="159" t="s">
        <v>61</v>
      </c>
      <c r="AQ4" s="160" t="s">
        <v>54</v>
      </c>
      <c r="AR4" s="160" t="s">
        <v>55</v>
      </c>
      <c r="AS4" s="160" t="s">
        <v>56</v>
      </c>
      <c r="AT4" s="160" t="s">
        <v>17</v>
      </c>
      <c r="AU4" s="160" t="s">
        <v>57</v>
      </c>
      <c r="AV4" s="160" t="s">
        <v>58</v>
      </c>
      <c r="AW4" s="160" t="s">
        <v>59</v>
      </c>
      <c r="AX4" s="160" t="s">
        <v>60</v>
      </c>
      <c r="AY4" s="160" t="s">
        <v>61</v>
      </c>
      <c r="AZ4" s="161" t="s">
        <v>54</v>
      </c>
      <c r="BA4" s="161" t="s">
        <v>55</v>
      </c>
      <c r="BB4" s="161" t="s">
        <v>56</v>
      </c>
      <c r="BC4" s="161" t="s">
        <v>17</v>
      </c>
      <c r="BD4" s="161" t="s">
        <v>57</v>
      </c>
      <c r="BE4" s="161" t="s">
        <v>58</v>
      </c>
      <c r="BF4" s="161" t="s">
        <v>59</v>
      </c>
      <c r="BG4" s="161" t="s">
        <v>60</v>
      </c>
      <c r="BH4" s="161" t="s">
        <v>61</v>
      </c>
      <c r="BI4" s="162" t="s">
        <v>54</v>
      </c>
      <c r="BJ4" s="162" t="s">
        <v>55</v>
      </c>
      <c r="BK4" s="162" t="s">
        <v>56</v>
      </c>
      <c r="BL4" s="162" t="s">
        <v>17</v>
      </c>
      <c r="BM4" s="162" t="s">
        <v>57</v>
      </c>
      <c r="BN4" s="162" t="s">
        <v>58</v>
      </c>
      <c r="BO4" s="162" t="s">
        <v>59</v>
      </c>
      <c r="BP4" s="162" t="s">
        <v>60</v>
      </c>
      <c r="BQ4" s="162" t="s">
        <v>61</v>
      </c>
      <c r="BR4" s="163" t="s">
        <v>54</v>
      </c>
      <c r="BS4" s="163" t="s">
        <v>55</v>
      </c>
      <c r="BT4" s="163" t="s">
        <v>56</v>
      </c>
      <c r="BU4" s="163" t="s">
        <v>17</v>
      </c>
      <c r="BV4" s="163" t="s">
        <v>57</v>
      </c>
      <c r="BW4" s="163" t="s">
        <v>58</v>
      </c>
      <c r="BX4" s="163" t="s">
        <v>59</v>
      </c>
      <c r="BY4" s="163" t="s">
        <v>60</v>
      </c>
      <c r="BZ4" s="163" t="s">
        <v>61</v>
      </c>
      <c r="CA4" s="164" t="s">
        <v>54</v>
      </c>
      <c r="CB4" s="164" t="s">
        <v>55</v>
      </c>
      <c r="CC4" s="164" t="s">
        <v>56</v>
      </c>
      <c r="CD4" s="164" t="s">
        <v>17</v>
      </c>
      <c r="CE4" s="164" t="s">
        <v>57</v>
      </c>
      <c r="CF4" s="164" t="s">
        <v>58</v>
      </c>
      <c r="CG4" s="164" t="s">
        <v>59</v>
      </c>
      <c r="CH4" s="164" t="s">
        <v>60</v>
      </c>
      <c r="CI4" s="164" t="s">
        <v>61</v>
      </c>
      <c r="CJ4" s="306"/>
      <c r="CK4" s="309"/>
      <c r="CL4" s="165" t="s">
        <v>62</v>
      </c>
      <c r="CM4" s="165" t="s">
        <v>63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257</v>
      </c>
      <c r="C6" s="347" t="s">
        <v>258</v>
      </c>
      <c r="D6" s="347" t="s">
        <v>259</v>
      </c>
      <c r="E6" s="175" t="s">
        <v>260</v>
      </c>
      <c r="F6" s="175" t="s">
        <v>252</v>
      </c>
      <c r="G6" s="340">
        <v>0</v>
      </c>
      <c r="H6" s="176">
        <v>1</v>
      </c>
      <c r="I6" s="176">
        <v>0</v>
      </c>
      <c r="J6" s="176">
        <v>0</v>
      </c>
      <c r="K6" s="177">
        <v>0</v>
      </c>
      <c r="L6" s="179" t="str">
        <f>IFERROR(K6/J6,"-")</f>
        <v>-</v>
      </c>
      <c r="M6" s="176">
        <v>0</v>
      </c>
      <c r="N6" s="176">
        <v>0</v>
      </c>
      <c r="O6" s="179" t="str">
        <f>IFERROR(M6/(K6),"-")</f>
        <v>-</v>
      </c>
      <c r="P6" s="180" t="str">
        <f>IFERROR(G6/SUM(K6:K6),"-")</f>
        <v>-</v>
      </c>
      <c r="Q6" s="181">
        <v>0</v>
      </c>
      <c r="R6" s="179" t="str">
        <f>IF(K6=0,"-",Q6/K6)</f>
        <v>-</v>
      </c>
      <c r="S6" s="345"/>
      <c r="T6" s="346" t="str">
        <f>IFERROR(S6/K6,"-")</f>
        <v>-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 t="str">
        <f>IF(K6=0,"",IF(Y6=0,"",(Y6/K6)))</f>
        <v/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 t="str">
        <f>IF(K6=0,"",IF(AH6=0,"",(AH6/K6)))</f>
        <v/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/>
      <c r="AR6" s="197" t="str">
        <f>IF(K6=0,"",IF(AQ6=0,"",(AQ6/K6)))</f>
        <v/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/>
      <c r="BA6" s="203" t="str">
        <f>IF(K6=0,"",IF(AZ6=0,"",(AZ6/K6)))</f>
        <v/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 t="str">
        <f>IF(K6=0,"",IF(BI6=0,"",(BI6/K6)))</f>
        <v/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 t="str">
        <f>IF(K6=0,"",IF(BR6=0,"",(BR6/K6)))</f>
        <v/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 t="str">
        <f>IF(K6=0,"",IF(CA6=0,"",(CA6/K6)))</f>
        <v/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3.2521845093265</v>
      </c>
      <c r="B7" s="347" t="s">
        <v>261</v>
      </c>
      <c r="C7" s="347" t="s">
        <v>258</v>
      </c>
      <c r="D7" s="347" t="s">
        <v>259</v>
      </c>
      <c r="E7" s="175" t="s">
        <v>262</v>
      </c>
      <c r="F7" s="175" t="s">
        <v>252</v>
      </c>
      <c r="G7" s="340">
        <v>6249115</v>
      </c>
      <c r="H7" s="176">
        <v>5019</v>
      </c>
      <c r="I7" s="176">
        <v>0</v>
      </c>
      <c r="J7" s="176">
        <v>363973</v>
      </c>
      <c r="K7" s="177">
        <v>2110</v>
      </c>
      <c r="L7" s="179">
        <f>IFERROR(K7/J7,"-")</f>
        <v>0.005797133303844</v>
      </c>
      <c r="M7" s="176">
        <v>88</v>
      </c>
      <c r="N7" s="176">
        <v>701</v>
      </c>
      <c r="O7" s="179">
        <f>IFERROR(M7/(K7),"-")</f>
        <v>0.041706161137441</v>
      </c>
      <c r="P7" s="180">
        <f>IFERROR(G7/SUM(K7:K7),"-")</f>
        <v>2961.6658767773</v>
      </c>
      <c r="Q7" s="181">
        <v>250</v>
      </c>
      <c r="R7" s="179">
        <f>IF(K7=0,"-",Q7/K7)</f>
        <v>0.11848341232227</v>
      </c>
      <c r="S7" s="345">
        <v>20323275</v>
      </c>
      <c r="T7" s="346">
        <f>IFERROR(S7/K7,"-")</f>
        <v>9631.8838862559</v>
      </c>
      <c r="U7" s="346">
        <f>IFERROR(S7/Q7,"-")</f>
        <v>81293.1</v>
      </c>
      <c r="V7" s="340">
        <f>SUM(S7:S7)-SUM(G7:G7)</f>
        <v>14074160</v>
      </c>
      <c r="W7" s="183">
        <f>SUM(S7:S7)/SUM(G7:G7)</f>
        <v>3.2521845093265</v>
      </c>
      <c r="Y7" s="184">
        <v>2</v>
      </c>
      <c r="Z7" s="185">
        <f>IF(K7=0,"",IF(Y7=0,"",(Y7/K7)))</f>
        <v>0.0009478672985782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17</v>
      </c>
      <c r="AI7" s="191">
        <f>IF(K7=0,"",IF(AH7=0,"",(AH7/K7)))</f>
        <v>0.0080568720379147</v>
      </c>
      <c r="AJ7" s="190">
        <v>1</v>
      </c>
      <c r="AK7" s="192">
        <f>IFERROR(AJ7/AH7,"-")</f>
        <v>0.058823529411765</v>
      </c>
      <c r="AL7" s="193">
        <v>3000</v>
      </c>
      <c r="AM7" s="194">
        <f>IFERROR(AL7/AH7,"-")</f>
        <v>176.47058823529</v>
      </c>
      <c r="AN7" s="195">
        <v>1</v>
      </c>
      <c r="AO7" s="195"/>
      <c r="AP7" s="195"/>
      <c r="AQ7" s="196">
        <v>24</v>
      </c>
      <c r="AR7" s="197">
        <f>IF(K7=0,"",IF(AQ7=0,"",(AQ7/K7)))</f>
        <v>0.011374407582938</v>
      </c>
      <c r="AS7" s="196">
        <v>1</v>
      </c>
      <c r="AT7" s="198">
        <f>IFERROR(AS7/AQ7,"-")</f>
        <v>0.041666666666667</v>
      </c>
      <c r="AU7" s="199">
        <v>25</v>
      </c>
      <c r="AV7" s="200">
        <f>IFERROR(AU7/AQ7,"-")</f>
        <v>1.0416666666667</v>
      </c>
      <c r="AW7" s="201">
        <v>1</v>
      </c>
      <c r="AX7" s="201"/>
      <c r="AY7" s="201"/>
      <c r="AZ7" s="202">
        <v>145</v>
      </c>
      <c r="BA7" s="203">
        <f>IF(K7=0,"",IF(AZ7=0,"",(AZ7/K7)))</f>
        <v>0.068720379146919</v>
      </c>
      <c r="BB7" s="202">
        <v>8</v>
      </c>
      <c r="BC7" s="204">
        <f>IFERROR(BB7/AZ7,"-")</f>
        <v>0.055172413793103</v>
      </c>
      <c r="BD7" s="205">
        <v>176290</v>
      </c>
      <c r="BE7" s="206">
        <f>IFERROR(BD7/AZ7,"-")</f>
        <v>1215.7931034483</v>
      </c>
      <c r="BF7" s="207">
        <v>2</v>
      </c>
      <c r="BG7" s="207">
        <v>1</v>
      </c>
      <c r="BH7" s="207">
        <v>5</v>
      </c>
      <c r="BI7" s="208">
        <v>1224</v>
      </c>
      <c r="BJ7" s="209">
        <f>IF(K7=0,"",IF(BI7=0,"",(BI7/K7)))</f>
        <v>0.58009478672986</v>
      </c>
      <c r="BK7" s="210">
        <v>133</v>
      </c>
      <c r="BL7" s="211">
        <f>IFERROR(BK7/BI7,"-")</f>
        <v>0.10866013071895</v>
      </c>
      <c r="BM7" s="212">
        <v>9089710</v>
      </c>
      <c r="BN7" s="213">
        <f>IFERROR(BM7/BI7,"-")</f>
        <v>7426.2336601307</v>
      </c>
      <c r="BO7" s="214">
        <v>67</v>
      </c>
      <c r="BP7" s="214">
        <v>15</v>
      </c>
      <c r="BQ7" s="214">
        <v>51</v>
      </c>
      <c r="BR7" s="215">
        <v>550</v>
      </c>
      <c r="BS7" s="216">
        <f>IF(K7=0,"",IF(BR7=0,"",(BR7/K7)))</f>
        <v>0.260663507109</v>
      </c>
      <c r="BT7" s="217">
        <v>84</v>
      </c>
      <c r="BU7" s="218">
        <f>IFERROR(BT7/BR7,"-")</f>
        <v>0.15272727272727</v>
      </c>
      <c r="BV7" s="219">
        <v>9156250</v>
      </c>
      <c r="BW7" s="220">
        <f>IFERROR(BV7/BR7,"-")</f>
        <v>16647.727272727</v>
      </c>
      <c r="BX7" s="221">
        <v>18</v>
      </c>
      <c r="BY7" s="221">
        <v>8</v>
      </c>
      <c r="BZ7" s="221">
        <v>58</v>
      </c>
      <c r="CA7" s="222">
        <v>148</v>
      </c>
      <c r="CB7" s="223">
        <f>IF(K7=0,"",IF(CA7=0,"",(CA7/K7)))</f>
        <v>0.070142180094787</v>
      </c>
      <c r="CC7" s="224">
        <v>23</v>
      </c>
      <c r="CD7" s="225">
        <f>IFERROR(CC7/CA7,"-")</f>
        <v>0.15540540540541</v>
      </c>
      <c r="CE7" s="226">
        <v>1898000</v>
      </c>
      <c r="CF7" s="227">
        <f>IFERROR(CE7/CA7,"-")</f>
        <v>12824.324324324</v>
      </c>
      <c r="CG7" s="228">
        <v>4</v>
      </c>
      <c r="CH7" s="228">
        <v>6</v>
      </c>
      <c r="CI7" s="228">
        <v>13</v>
      </c>
      <c r="CJ7" s="229">
        <v>250</v>
      </c>
      <c r="CK7" s="230">
        <v>20323275</v>
      </c>
      <c r="CL7" s="230">
        <v>3750000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0.70482800513871</v>
      </c>
      <c r="B8" s="347" t="s">
        <v>263</v>
      </c>
      <c r="C8" s="347" t="s">
        <v>258</v>
      </c>
      <c r="D8" s="347" t="s">
        <v>259</v>
      </c>
      <c r="E8" s="175" t="s">
        <v>264</v>
      </c>
      <c r="F8" s="175" t="s">
        <v>252</v>
      </c>
      <c r="G8" s="340">
        <v>5360102</v>
      </c>
      <c r="H8" s="176">
        <v>4206</v>
      </c>
      <c r="I8" s="176">
        <v>0</v>
      </c>
      <c r="J8" s="176">
        <v>110550</v>
      </c>
      <c r="K8" s="177">
        <v>2142</v>
      </c>
      <c r="L8" s="179">
        <f>IFERROR(K8/J8,"-")</f>
        <v>0.019375848032564</v>
      </c>
      <c r="M8" s="176">
        <v>31</v>
      </c>
      <c r="N8" s="176">
        <v>840</v>
      </c>
      <c r="O8" s="179">
        <f>IFERROR(M8/(K8),"-")</f>
        <v>0.014472455648926</v>
      </c>
      <c r="P8" s="180">
        <f>IFERROR(G8/SUM(K8:K8),"-")</f>
        <v>2502.3818860878</v>
      </c>
      <c r="Q8" s="181">
        <v>199</v>
      </c>
      <c r="R8" s="179">
        <f>IF(K8=0,"-",Q8/K8)</f>
        <v>0.092903828197946</v>
      </c>
      <c r="S8" s="345">
        <v>3777950</v>
      </c>
      <c r="T8" s="346">
        <f>IFERROR(S8/K8,"-")</f>
        <v>1763.7488328665</v>
      </c>
      <c r="U8" s="346">
        <f>IFERROR(S8/Q8,"-")</f>
        <v>18984.673366834</v>
      </c>
      <c r="V8" s="340">
        <f>SUM(S8:S8)-SUM(G8:G8)</f>
        <v>-1582152</v>
      </c>
      <c r="W8" s="183">
        <f>SUM(S8:S8)/SUM(G8:G8)</f>
        <v>0.70482800513871</v>
      </c>
      <c r="Y8" s="184">
        <v>72</v>
      </c>
      <c r="Z8" s="185">
        <f>IF(K8=0,"",IF(Y8=0,"",(Y8/K8)))</f>
        <v>0.033613445378151</v>
      </c>
      <c r="AA8" s="184">
        <v>2</v>
      </c>
      <c r="AB8" s="186">
        <f>IFERROR(AA8/Y8,"-")</f>
        <v>0.027777777777778</v>
      </c>
      <c r="AC8" s="187">
        <v>6000</v>
      </c>
      <c r="AD8" s="188">
        <f>IFERROR(AC8/Y8,"-")</f>
        <v>83.333333333333</v>
      </c>
      <c r="AE8" s="189">
        <v>2</v>
      </c>
      <c r="AF8" s="189"/>
      <c r="AG8" s="189"/>
      <c r="AH8" s="190">
        <v>363</v>
      </c>
      <c r="AI8" s="191">
        <f>IF(K8=0,"",IF(AH8=0,"",(AH8/K8)))</f>
        <v>0.16946778711485</v>
      </c>
      <c r="AJ8" s="190">
        <v>22</v>
      </c>
      <c r="AK8" s="192">
        <f>IFERROR(AJ8/AH8,"-")</f>
        <v>0.060606060606061</v>
      </c>
      <c r="AL8" s="193">
        <v>109290</v>
      </c>
      <c r="AM8" s="194">
        <f>IFERROR(AL8/AH8,"-")</f>
        <v>301.07438016529</v>
      </c>
      <c r="AN8" s="195">
        <v>13</v>
      </c>
      <c r="AO8" s="195">
        <v>4</v>
      </c>
      <c r="AP8" s="195">
        <v>5</v>
      </c>
      <c r="AQ8" s="196">
        <v>318</v>
      </c>
      <c r="AR8" s="197">
        <f>IF(K8=0,"",IF(AQ8=0,"",(AQ8/K8)))</f>
        <v>0.1484593837535</v>
      </c>
      <c r="AS8" s="196">
        <v>17</v>
      </c>
      <c r="AT8" s="198">
        <f>IFERROR(AS8/AQ8,"-")</f>
        <v>0.053459119496855</v>
      </c>
      <c r="AU8" s="199">
        <v>74020</v>
      </c>
      <c r="AV8" s="200">
        <f>IFERROR(AU8/AQ8,"-")</f>
        <v>232.76729559748</v>
      </c>
      <c r="AW8" s="201">
        <v>12</v>
      </c>
      <c r="AX8" s="201">
        <v>2</v>
      </c>
      <c r="AY8" s="201">
        <v>3</v>
      </c>
      <c r="AZ8" s="202">
        <v>554</v>
      </c>
      <c r="BA8" s="203">
        <f>IF(K8=0,"",IF(AZ8=0,"",(AZ8/K8)))</f>
        <v>0.25863678804855</v>
      </c>
      <c r="BB8" s="202">
        <v>58</v>
      </c>
      <c r="BC8" s="204">
        <f>IFERROR(BB8/AZ8,"-")</f>
        <v>0.10469314079422</v>
      </c>
      <c r="BD8" s="205">
        <v>594140</v>
      </c>
      <c r="BE8" s="206">
        <f>IFERROR(BD8/AZ8,"-")</f>
        <v>1072.4548736462</v>
      </c>
      <c r="BF8" s="207">
        <v>37</v>
      </c>
      <c r="BG8" s="207">
        <v>8</v>
      </c>
      <c r="BH8" s="207">
        <v>13</v>
      </c>
      <c r="BI8" s="208">
        <v>576</v>
      </c>
      <c r="BJ8" s="209">
        <f>IF(K8=0,"",IF(BI8=0,"",(BI8/K8)))</f>
        <v>0.26890756302521</v>
      </c>
      <c r="BK8" s="210">
        <v>53</v>
      </c>
      <c r="BL8" s="211">
        <f>IFERROR(BK8/BI8,"-")</f>
        <v>0.092013888888889</v>
      </c>
      <c r="BM8" s="212">
        <v>1363500</v>
      </c>
      <c r="BN8" s="213">
        <f>IFERROR(BM8/BI8,"-")</f>
        <v>2367.1875</v>
      </c>
      <c r="BO8" s="214">
        <v>24</v>
      </c>
      <c r="BP8" s="214">
        <v>16</v>
      </c>
      <c r="BQ8" s="214">
        <v>13</v>
      </c>
      <c r="BR8" s="215">
        <v>215</v>
      </c>
      <c r="BS8" s="216">
        <f>IF(K8=0,"",IF(BR8=0,"",(BR8/K8)))</f>
        <v>0.10037348272642</v>
      </c>
      <c r="BT8" s="217">
        <v>39</v>
      </c>
      <c r="BU8" s="218">
        <f>IFERROR(BT8/BR8,"-")</f>
        <v>0.18139534883721</v>
      </c>
      <c r="BV8" s="219">
        <v>1146000</v>
      </c>
      <c r="BW8" s="220">
        <f>IFERROR(BV8/BR8,"-")</f>
        <v>5330.2325581395</v>
      </c>
      <c r="BX8" s="221">
        <v>20</v>
      </c>
      <c r="BY8" s="221">
        <v>8</v>
      </c>
      <c r="BZ8" s="221">
        <v>11</v>
      </c>
      <c r="CA8" s="222">
        <v>44</v>
      </c>
      <c r="CB8" s="223">
        <f>IF(K8=0,"",IF(CA8=0,"",(CA8/K8)))</f>
        <v>0.020541549953315</v>
      </c>
      <c r="CC8" s="224">
        <v>8</v>
      </c>
      <c r="CD8" s="225">
        <f>IFERROR(CC8/CA8,"-")</f>
        <v>0.18181818181818</v>
      </c>
      <c r="CE8" s="226">
        <v>485000</v>
      </c>
      <c r="CF8" s="227">
        <f>IFERROR(CE8/CA8,"-")</f>
        <v>11022.727272727</v>
      </c>
      <c r="CG8" s="228">
        <v>4</v>
      </c>
      <c r="CH8" s="228">
        <v>1</v>
      </c>
      <c r="CI8" s="228">
        <v>3</v>
      </c>
      <c r="CJ8" s="229">
        <v>199</v>
      </c>
      <c r="CK8" s="230">
        <v>3777950</v>
      </c>
      <c r="CL8" s="230">
        <v>648000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174" t="str">
        <f>W9</f>
        <v>0</v>
      </c>
      <c r="B9" s="347" t="s">
        <v>265</v>
      </c>
      <c r="C9" s="347" t="s">
        <v>258</v>
      </c>
      <c r="D9" s="347" t="s">
        <v>259</v>
      </c>
      <c r="E9" s="175" t="s">
        <v>266</v>
      </c>
      <c r="F9" s="175" t="s">
        <v>252</v>
      </c>
      <c r="G9" s="340">
        <v>0</v>
      </c>
      <c r="H9" s="176">
        <v>2</v>
      </c>
      <c r="I9" s="176">
        <v>0</v>
      </c>
      <c r="J9" s="176">
        <v>0</v>
      </c>
      <c r="K9" s="177">
        <v>0</v>
      </c>
      <c r="L9" s="179" t="str">
        <f>IFERROR(K9/J9,"-")</f>
        <v>-</v>
      </c>
      <c r="M9" s="176">
        <v>0</v>
      </c>
      <c r="N9" s="176">
        <v>0</v>
      </c>
      <c r="O9" s="179" t="str">
        <f>IFERROR(M9/(K9),"-")</f>
        <v>-</v>
      </c>
      <c r="P9" s="180" t="str">
        <f>IFERROR(G9/SUM(K9:K9),"-")</f>
        <v>-</v>
      </c>
      <c r="Q9" s="181">
        <v>0</v>
      </c>
      <c r="R9" s="179" t="str">
        <f>IF(K9=0,"-",Q9/K9)</f>
        <v>-</v>
      </c>
      <c r="S9" s="345"/>
      <c r="T9" s="346" t="str">
        <f>IFERROR(S9/K9,"-")</f>
        <v>-</v>
      </c>
      <c r="U9" s="346" t="str">
        <f>IFERROR(S9/Q9,"-")</f>
        <v>-</v>
      </c>
      <c r="V9" s="340">
        <f>SUM(S9:S9)-SUM(G9:G9)</f>
        <v>0</v>
      </c>
      <c r="W9" s="183" t="str">
        <f>SUM(S9:S9)/SUM(G9:G9)</f>
        <v>0</v>
      </c>
      <c r="Y9" s="184"/>
      <c r="Z9" s="185" t="str">
        <f>IF(K9=0,"",IF(Y9=0,"",(Y9/K9)))</f>
        <v/>
      </c>
      <c r="AA9" s="184"/>
      <c r="AB9" s="186" t="str">
        <f>IFERROR(AA9/Y9,"-")</f>
        <v>-</v>
      </c>
      <c r="AC9" s="187"/>
      <c r="AD9" s="188" t="str">
        <f>IFERROR(AC9/Y9,"-")</f>
        <v>-</v>
      </c>
      <c r="AE9" s="189"/>
      <c r="AF9" s="189"/>
      <c r="AG9" s="189"/>
      <c r="AH9" s="190"/>
      <c r="AI9" s="191" t="str">
        <f>IF(K9=0,"",IF(AH9=0,"",(AH9/K9)))</f>
        <v/>
      </c>
      <c r="AJ9" s="190"/>
      <c r="AK9" s="192" t="str">
        <f>IFERROR(AJ9/AH9,"-")</f>
        <v>-</v>
      </c>
      <c r="AL9" s="193"/>
      <c r="AM9" s="194" t="str">
        <f>IFERROR(AL9/AH9,"-")</f>
        <v>-</v>
      </c>
      <c r="AN9" s="195"/>
      <c r="AO9" s="195"/>
      <c r="AP9" s="195"/>
      <c r="AQ9" s="196"/>
      <c r="AR9" s="197" t="str">
        <f>IF(K9=0,"",IF(AQ9=0,"",(AQ9/K9)))</f>
        <v/>
      </c>
      <c r="AS9" s="196"/>
      <c r="AT9" s="198" t="str">
        <f>IFERROR(AS9/AQ9,"-")</f>
        <v>-</v>
      </c>
      <c r="AU9" s="199"/>
      <c r="AV9" s="200" t="str">
        <f>IFERROR(AU9/AQ9,"-")</f>
        <v>-</v>
      </c>
      <c r="AW9" s="201"/>
      <c r="AX9" s="201"/>
      <c r="AY9" s="201"/>
      <c r="AZ9" s="202"/>
      <c r="BA9" s="203" t="str">
        <f>IF(K9=0,"",IF(AZ9=0,"",(AZ9/K9)))</f>
        <v/>
      </c>
      <c r="BB9" s="202"/>
      <c r="BC9" s="204" t="str">
        <f>IFERROR(BB9/AZ9,"-")</f>
        <v>-</v>
      </c>
      <c r="BD9" s="205"/>
      <c r="BE9" s="206" t="str">
        <f>IFERROR(BD9/AZ9,"-")</f>
        <v>-</v>
      </c>
      <c r="BF9" s="207"/>
      <c r="BG9" s="207"/>
      <c r="BH9" s="207"/>
      <c r="BI9" s="208"/>
      <c r="BJ9" s="209" t="str">
        <f>IF(K9=0,"",IF(BI9=0,"",(BI9/K9)))</f>
        <v/>
      </c>
      <c r="BK9" s="210"/>
      <c r="BL9" s="211" t="str">
        <f>IFERROR(BK9/BI9,"-")</f>
        <v>-</v>
      </c>
      <c r="BM9" s="212"/>
      <c r="BN9" s="213" t="str">
        <f>IFERROR(BM9/BI9,"-")</f>
        <v>-</v>
      </c>
      <c r="BO9" s="214"/>
      <c r="BP9" s="214"/>
      <c r="BQ9" s="214"/>
      <c r="BR9" s="215"/>
      <c r="BS9" s="216" t="str">
        <f>IF(K9=0,"",IF(BR9=0,"",(BR9/K9)))</f>
        <v/>
      </c>
      <c r="BT9" s="217"/>
      <c r="BU9" s="218" t="str">
        <f>IFERROR(BT9/BR9,"-")</f>
        <v>-</v>
      </c>
      <c r="BV9" s="219"/>
      <c r="BW9" s="220" t="str">
        <f>IFERROR(BV9/BR9,"-")</f>
        <v>-</v>
      </c>
      <c r="BX9" s="221"/>
      <c r="BY9" s="221"/>
      <c r="BZ9" s="221"/>
      <c r="CA9" s="222"/>
      <c r="CB9" s="223" t="str">
        <f>IF(K9=0,"",IF(CA9=0,"",(CA9/K9)))</f>
        <v/>
      </c>
      <c r="CC9" s="224"/>
      <c r="CD9" s="225" t="str">
        <f>IFERROR(CC9/CA9,"-")</f>
        <v>-</v>
      </c>
      <c r="CE9" s="226"/>
      <c r="CF9" s="227" t="str">
        <f>IFERROR(CE9/CA9,"-")</f>
        <v>-</v>
      </c>
      <c r="CG9" s="228"/>
      <c r="CH9" s="228"/>
      <c r="CI9" s="228"/>
      <c r="CJ9" s="229">
        <v>0</v>
      </c>
      <c r="CK9" s="230"/>
      <c r="CL9" s="230"/>
      <c r="CM9" s="230"/>
      <c r="CN9" s="231" t="str">
        <f>IF(AND(CL9=0,CM9=0),"",IF(AND(CL9&lt;=100000,CM9&lt;=100000),"",IF(CL9/CK9&gt;0.7,"男高",IF(CM9/CK9&gt;0.7,"女高",""))))</f>
        <v/>
      </c>
    </row>
    <row r="10" spans="1:94">
      <c r="A10" s="232"/>
      <c r="B10" s="151"/>
      <c r="C10" s="233"/>
      <c r="D10" s="234"/>
      <c r="E10" s="175"/>
      <c r="F10" s="175"/>
      <c r="G10" s="341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172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232"/>
      <c r="B11" s="246"/>
      <c r="C11" s="176"/>
      <c r="D11" s="176"/>
      <c r="E11" s="247"/>
      <c r="F11" s="248"/>
      <c r="G11" s="342"/>
      <c r="H11" s="235"/>
      <c r="I11" s="235"/>
      <c r="J11" s="176"/>
      <c r="K11" s="176"/>
      <c r="L11" s="236"/>
      <c r="M11" s="236"/>
      <c r="N11" s="176"/>
      <c r="O11" s="236"/>
      <c r="P11" s="182"/>
      <c r="Q11" s="182"/>
      <c r="R11" s="182"/>
      <c r="S11" s="345"/>
      <c r="T11" s="345"/>
      <c r="U11" s="345"/>
      <c r="V11" s="345"/>
      <c r="W11" s="236"/>
      <c r="X11" s="249"/>
      <c r="Y11" s="237"/>
      <c r="Z11" s="238"/>
      <c r="AA11" s="237"/>
      <c r="AB11" s="239"/>
      <c r="AC11" s="240"/>
      <c r="AD11" s="241"/>
      <c r="AE11" s="242"/>
      <c r="AF11" s="242"/>
      <c r="AG11" s="242"/>
      <c r="AH11" s="237"/>
      <c r="AI11" s="238"/>
      <c r="AJ11" s="237"/>
      <c r="AK11" s="239"/>
      <c r="AL11" s="240"/>
      <c r="AM11" s="241"/>
      <c r="AN11" s="242"/>
      <c r="AO11" s="242"/>
      <c r="AP11" s="242"/>
      <c r="AQ11" s="237"/>
      <c r="AR11" s="238"/>
      <c r="AS11" s="237"/>
      <c r="AT11" s="239"/>
      <c r="AU11" s="240"/>
      <c r="AV11" s="241"/>
      <c r="AW11" s="242"/>
      <c r="AX11" s="242"/>
      <c r="AY11" s="242"/>
      <c r="AZ11" s="237"/>
      <c r="BA11" s="238"/>
      <c r="BB11" s="237"/>
      <c r="BC11" s="239"/>
      <c r="BD11" s="240"/>
      <c r="BE11" s="241"/>
      <c r="BF11" s="242"/>
      <c r="BG11" s="242"/>
      <c r="BH11" s="242"/>
      <c r="BI11" s="173"/>
      <c r="BJ11" s="243"/>
      <c r="BK11" s="237"/>
      <c r="BL11" s="239"/>
      <c r="BM11" s="240"/>
      <c r="BN11" s="241"/>
      <c r="BO11" s="242"/>
      <c r="BP11" s="242"/>
      <c r="BQ11" s="242"/>
      <c r="BR11" s="173"/>
      <c r="BS11" s="243"/>
      <c r="BT11" s="237"/>
      <c r="BU11" s="239"/>
      <c r="BV11" s="240"/>
      <c r="BW11" s="241"/>
      <c r="BX11" s="242"/>
      <c r="BY11" s="242"/>
      <c r="BZ11" s="242"/>
      <c r="CA11" s="173"/>
      <c r="CB11" s="243"/>
      <c r="CC11" s="237"/>
      <c r="CD11" s="239"/>
      <c r="CE11" s="240"/>
      <c r="CF11" s="241"/>
      <c r="CG11" s="242"/>
      <c r="CH11" s="242"/>
      <c r="CI11" s="242"/>
      <c r="CJ11" s="244"/>
      <c r="CK11" s="240"/>
      <c r="CL11" s="240"/>
      <c r="CM11" s="240"/>
      <c r="CN11" s="245"/>
    </row>
    <row r="12" spans="1:94">
      <c r="A12" s="166">
        <f>Z12</f>
        <v/>
      </c>
      <c r="B12" s="250"/>
      <c r="C12" s="250"/>
      <c r="D12" s="250"/>
      <c r="E12" s="251" t="s">
        <v>267</v>
      </c>
      <c r="F12" s="251"/>
      <c r="G12" s="343">
        <f>SUM(G6:G11)</f>
        <v>11609217</v>
      </c>
      <c r="H12" s="250">
        <f>SUM(H6:H11)</f>
        <v>9228</v>
      </c>
      <c r="I12" s="250">
        <f>SUM(I6:I11)</f>
        <v>0</v>
      </c>
      <c r="J12" s="250">
        <f>SUM(J6:J11)</f>
        <v>474523</v>
      </c>
      <c r="K12" s="250">
        <f>SUM(K6:K11)</f>
        <v>4252</v>
      </c>
      <c r="L12" s="252">
        <f>IFERROR(K12/J12,"-")</f>
        <v>0.0089605772533681</v>
      </c>
      <c r="M12" s="253">
        <f>SUM(M6:M11)</f>
        <v>119</v>
      </c>
      <c r="N12" s="253">
        <f>SUM(N6:N11)</f>
        <v>1541</v>
      </c>
      <c r="O12" s="252">
        <f>IFERROR(M12/K12,"-")</f>
        <v>0.027986829727187</v>
      </c>
      <c r="P12" s="254">
        <f>IFERROR(G12/K12,"-")</f>
        <v>2730.295625588</v>
      </c>
      <c r="Q12" s="255">
        <f>SUM(Q6:Q11)</f>
        <v>449</v>
      </c>
      <c r="R12" s="252">
        <f>IFERROR(Q12/K12,"-")</f>
        <v>0.10559736594544</v>
      </c>
      <c r="S12" s="343">
        <f>SUM(S6:S11)</f>
        <v>24101225</v>
      </c>
      <c r="T12" s="343">
        <f>IFERROR(S12/K12,"-")</f>
        <v>5668.2090780809</v>
      </c>
      <c r="U12" s="343">
        <f>IFERROR(S12/Q12,"-")</f>
        <v>53677.561247216</v>
      </c>
      <c r="V12" s="343">
        <f>S12-G12</f>
        <v>12492008</v>
      </c>
      <c r="W12" s="256">
        <f>S12/G12</f>
        <v>2.0760422516006</v>
      </c>
      <c r="X12" s="257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