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 name="雑誌" sheetId="3" r:id="rId6"/>
    <sheet name="DVD" sheetId="4" r:id="rId7"/>
    <sheet name="アフィリエイト" sheetId="5" r:id="rId8"/>
    <sheet name="リスティング" sheetId="6" r:id="rId9"/>
  </sheets>
  <definedNames/>
  <calcPr calcId="999999" calcMode="auto" calcCompleted="1" fullCalcOnLoad="0" forceFullCalc="0"/>
</workbook>
</file>

<file path=xl/sharedStrings.xml><?xml version="1.0" encoding="utf-8"?>
<sst xmlns="http://schemas.openxmlformats.org/spreadsheetml/2006/main" uniqueCount="248">
  <si>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</si>
  <si>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</si>
  <si>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</si>
  <si>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</si>
  <si>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</si>
  <si>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</si>
  <si>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</si>
  <si>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</si>
  <si>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</si>
  <si>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</si>
  <si>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</si>
  <si>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</si>
  <si>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</si>
  <si>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</si>
  <si>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</si>
  <si>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</si>
  <si>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</si>
  <si>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</si>
  <si>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</si>
  <si>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</si>
  <si>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</si>
  <si>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</si>
  <si>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</si>
  <si>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</si>
  <si>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雑誌</t>
  </si>
  <si>
    <t>DVD</t>
  </si>
  <si>
    <t>アフィリエイト</t>
  </si>
  <si>
    <t>リスティング</t>
  </si>
  <si>
    <t>12月</t>
  </si>
  <si>
    <t>ヘスティア</t>
  </si>
  <si>
    <t>最終更新日</t>
  </si>
  <si>
    <t>03月31日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</si>
  <si>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</si>
  <si>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</si>
  <si>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</si>
  <si>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</si>
  <si>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</si>
  <si>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</si>
  <si>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</si>
  <si>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</si>
  <si>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</si>
  <si>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</si>
  <si>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</si>
  <si>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</si>
  <si>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</si>
  <si>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</si>
  <si>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</si>
  <si>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</si>
  <si>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</si>
  <si>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</si>
  <si>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</si>
  <si>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</si>
  <si>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</si>
  <si>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</si>
  <si>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</si>
  <si>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</si>
  <si>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</si>
  <si>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</si>
  <si>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</si>
  <si>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</si>
  <si>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</si>
  <si>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</si>
  <si>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</si>
  <si>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</si>
  <si>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ln_ink133</t>
  </si>
  <si>
    <t>デリヘル版3(LINEver)（高宮菜々子）</t>
  </si>
  <si>
    <t>LINEで出会いリクルート70歳まで応募可</t>
  </si>
  <si>
    <t>line</t>
  </si>
  <si>
    <t>スポーツ報知関西</t>
  </si>
  <si>
    <t>全5段つかみ4回</t>
  </si>
  <si>
    <t>ln_ink134</t>
  </si>
  <si>
    <t>雑誌版SPA(LINEver)（晶エリー）</t>
  </si>
  <si>
    <t>え?LINEでこんなに出会えんのダメ元で始めたはずが</t>
  </si>
  <si>
    <t>ln_ink135</t>
  </si>
  <si>
    <t>右女9版(ヘスティア)(LINEver)（百瀬凛花）</t>
  </si>
  <si>
    <t>ぽっちゃり女性と癒やしの出会いお仕事が大変な方や家庭に居場所がない方など誰でもOKです(LINEver)</t>
  </si>
  <si>
    <t>ln_ink136</t>
  </si>
  <si>
    <t>STOP版(LINEver)（高宮菜々子）</t>
  </si>
  <si>
    <t>要注意！50歳以上の男性(LINEver)</t>
  </si>
  <si>
    <t>ic3410</t>
  </si>
  <si>
    <t>(空電共通)</t>
  </si>
  <si>
    <t>空電</t>
  </si>
  <si>
    <t>ln_ink137</t>
  </si>
  <si>
    <t>合法な痴漢が許される出会い場※50歳以上限定(LINEver)</t>
  </si>
  <si>
    <t>デイリースポーツ関西</t>
  </si>
  <si>
    <t>全5段・半5段段つかみ10段保証</t>
  </si>
  <si>
    <t>10段保証</t>
  </si>
  <si>
    <t>ln_ink138</t>
  </si>
  <si>
    <t>ln_ink139</t>
  </si>
  <si>
    <t>性の絶頂を感じてるオジサンの顔が見たいの(LINEver)</t>
  </si>
  <si>
    <t>ln_ink140</t>
  </si>
  <si>
    <t>ln_ink141</t>
  </si>
  <si>
    <t>DVDパッケージ＿ストーリー版(LINEver)（晶エリー）</t>
  </si>
  <si>
    <t>え美熟女が(LINEver)</t>
  </si>
  <si>
    <t>ic3411</t>
  </si>
  <si>
    <t>ln_ink142</t>
  </si>
  <si>
    <t>東スポ</t>
  </si>
  <si>
    <t>全2段金土</t>
  </si>
  <si>
    <t>8回セット</t>
  </si>
  <si>
    <t>ln_ink143</t>
  </si>
  <si>
    <t>ln_ink144</t>
  </si>
  <si>
    <t>ic3412</t>
  </si>
  <si>
    <t>ln_ink145</t>
  </si>
  <si>
    <t>①再婚&amp;理解者版(LINEver)（百瀬凛花）</t>
  </si>
  <si>
    <t>①再婚&amp;理解者(LINEver)</t>
  </si>
  <si>
    <t>スポニチ関東</t>
  </si>
  <si>
    <t>半2段つかみ20段保証</t>
  </si>
  <si>
    <t>20段保証</t>
  </si>
  <si>
    <t>ln_ink146</t>
  </si>
  <si>
    <t>②旧デイリー風(LINEver)（晶エリー）</t>
  </si>
  <si>
    <t>②もう50代の熟女だけどLINEで(書:ごめんなさい)</t>
  </si>
  <si>
    <t>ln_ink147</t>
  </si>
  <si>
    <t>③LINE版(つかみ)（高宮菜々子）</t>
  </si>
  <si>
    <t>③LINEで熟女と出会いができるんです</t>
  </si>
  <si>
    <t>ln_ink148</t>
  </si>
  <si>
    <t>④男性募集版(LINEver)（百瀬凛花）</t>
  </si>
  <si>
    <t>④50代以上の男性大募集(LINEver)</t>
  </si>
  <si>
    <t>ic3413</t>
  </si>
  <si>
    <t>ln_ink149</t>
  </si>
  <si>
    <t>デリヘル版3(LINEver)（百瀬凛花）</t>
  </si>
  <si>
    <t>全5段</t>
  </si>
  <si>
    <t>12月04日(日)</t>
  </si>
  <si>
    <t>ic3414</t>
  </si>
  <si>
    <t>ln_ink150</t>
  </si>
  <si>
    <t>12月17日(土)</t>
  </si>
  <si>
    <t>ic3415</t>
  </si>
  <si>
    <t>ln_ink151</t>
  </si>
  <si>
    <t>スポニチ関西</t>
  </si>
  <si>
    <t>12月24日(土)</t>
  </si>
  <si>
    <t>ic3416</t>
  </si>
  <si>
    <t>ln_ink152</t>
  </si>
  <si>
    <t>サンスポ関東</t>
  </si>
  <si>
    <t>4C終面全5段</t>
  </si>
  <si>
    <t>12月18日(日)</t>
  </si>
  <si>
    <t>ic3417</t>
  </si>
  <si>
    <t>ln_ink153</t>
  </si>
  <si>
    <t>サンスポ関西</t>
  </si>
  <si>
    <t>12月10日(土)</t>
  </si>
  <si>
    <t>ic3418</t>
  </si>
  <si>
    <t>ln_ink154</t>
  </si>
  <si>
    <t>雑誌版SPA(LINEver)（高宮菜々子）</t>
  </si>
  <si>
    <t>12月09日(金)</t>
  </si>
  <si>
    <t>ic3419</t>
  </si>
  <si>
    <t>ln_ink155</t>
  </si>
  <si>
    <t>男性募集版(LINEver)（高宮菜々子）</t>
  </si>
  <si>
    <t>50代以上の男性大募集(LINEver)</t>
  </si>
  <si>
    <t>スポーツ報知関東</t>
  </si>
  <si>
    <t>4C終面雑報</t>
  </si>
  <si>
    <t>12月07日(水)</t>
  </si>
  <si>
    <t>ic3420</t>
  </si>
  <si>
    <t>ln_ink156</t>
  </si>
  <si>
    <t>再婚&amp;理解者版(LINEver)（百瀬凛花）</t>
  </si>
  <si>
    <t>再婚&amp;理解者(LINEver)</t>
  </si>
  <si>
    <t>12月08日(木)</t>
  </si>
  <si>
    <t>ic3421</t>
  </si>
  <si>
    <t>ln_ink157</t>
  </si>
  <si>
    <t>LINE版(つかみ)（晶エリー）</t>
  </si>
  <si>
    <t>LINEで熟女と出会いができるんです(書:言わせてください)</t>
  </si>
  <si>
    <t>12月15日(木)</t>
  </si>
  <si>
    <t>ic3422</t>
  </si>
  <si>
    <t>ln_ink158</t>
  </si>
  <si>
    <t>大正版(LINEver)（高宮菜々子）</t>
  </si>
  <si>
    <t>満足度はお墨付き鉄板熟女サイト(LINEver)(書:言わせてください)</t>
  </si>
  <si>
    <t>12月27日(火)</t>
  </si>
  <si>
    <t>ic3423</t>
  </si>
  <si>
    <t>ln_ink159</t>
  </si>
  <si>
    <t>東スポ・大スポ・九スポ・中京</t>
  </si>
  <si>
    <t>記事枠</t>
  </si>
  <si>
    <t>12月22日(木)</t>
  </si>
  <si>
    <t>ic3424</t>
  </si>
  <si>
    <t>新聞 TOTAL</t>
  </si>
  <si>
    <t>●雑誌 広告</t>
  </si>
  <si>
    <t>ln_ink128</t>
  </si>
  <si>
    <t>ぶんか社</t>
  </si>
  <si>
    <t>アダルトチック版(LINEver)（高宮菜々子）</t>
  </si>
  <si>
    <t>元手0円お色気熟女と中年男性がLINEで出会える</t>
  </si>
  <si>
    <t>週刊実話</t>
  </si>
  <si>
    <t>表4</t>
  </si>
  <si>
    <t>12月01日(木)</t>
  </si>
  <si>
    <t>za236</t>
  </si>
  <si>
    <t>ln_ink129</t>
  </si>
  <si>
    <t>扶桑社</t>
  </si>
  <si>
    <t>求む50歳以上の女性と恋愛・結婚したい男性(LINEver)（高宮菜々子）</t>
  </si>
  <si>
    <t>Tvnavi</t>
  </si>
  <si>
    <t>(月間Tvnavi)①</t>
  </si>
  <si>
    <t>12月16日(金)</t>
  </si>
  <si>
    <t>za237</t>
  </si>
  <si>
    <t>ln_ink130</t>
  </si>
  <si>
    <t>TVnavi1（女性から男性をアプローチする結婚情報サイト）(LINEver)（百瀬凛花）</t>
  </si>
  <si>
    <t>za238</t>
  </si>
  <si>
    <t>ln_ink131</t>
  </si>
  <si>
    <t>もう50代だけど、私のお付き合いを真剣に考えてみませんか？(LINEver)（晶エリー）</t>
  </si>
  <si>
    <t>za239</t>
  </si>
  <si>
    <t>ln_ink132</t>
  </si>
  <si>
    <t>女性からご飯に誘われる。男性はyesかnoか答えるだけ。(LINEver)（高宮菜々子）</t>
  </si>
  <si>
    <t>za240</t>
  </si>
  <si>
    <t>ad811</t>
  </si>
  <si>
    <t>大洋図書</t>
  </si>
  <si>
    <t>5P元祖</t>
  </si>
  <si>
    <t>lp07</t>
  </si>
  <si>
    <t>臨時増刊ラヴァーズ</t>
  </si>
  <si>
    <t>1C5P</t>
  </si>
  <si>
    <t>ad812</t>
  </si>
  <si>
    <t>ad813</t>
  </si>
  <si>
    <t>徳間書店</t>
  </si>
  <si>
    <t>DVD-袋専用セリフアレンジ黒-ヘスティア</t>
  </si>
  <si>
    <t>アサヒ芸能.4W火</t>
  </si>
  <si>
    <t>DVD袋裏4C</t>
  </si>
  <si>
    <t>ad814</t>
  </si>
  <si>
    <t>雑誌 TOTAL</t>
  </si>
  <si>
    <t>●DVD 広告</t>
  </si>
  <si>
    <t>pa597</t>
  </si>
  <si>
    <t>文友舎</t>
  </si>
  <si>
    <t>DVD漫画きよし</t>
  </si>
  <si>
    <t>毎月売</t>
  </si>
  <si>
    <t>EXCITING MAX!SPECIAL</t>
  </si>
  <si>
    <t>DVD袋裏1C+コンテンツ枠</t>
  </si>
  <si>
    <t>pa598</t>
  </si>
  <si>
    <t>pa599</t>
  </si>
  <si>
    <t>三和出版</t>
  </si>
  <si>
    <t>DVD4コマ-ヘスティア</t>
  </si>
  <si>
    <t>A4変形、CVS、860円</t>
  </si>
  <si>
    <t>MEN'S DVD SEXY</t>
  </si>
  <si>
    <t>DVD袋表4C</t>
  </si>
  <si>
    <t>pa600</t>
  </si>
  <si>
    <t>DVD TOTAL</t>
  </si>
  <si>
    <t>●アフィリエイト 広告</t>
  </si>
  <si>
    <t>UA</t>
  </si>
  <si>
    <t>AF単価</t>
  </si>
  <si>
    <t>20歳以上</t>
  </si>
  <si>
    <t>fr002</t>
  </si>
  <si>
    <t>おまたせ出会いNavi</t>
  </si>
  <si>
    <t>12/1～12/31</t>
  </si>
  <si>
    <t>fr003</t>
  </si>
  <si>
    <t>おまたせ出会いNavi（通常ランキング枠）</t>
  </si>
  <si>
    <t>アフィリエイト TOTAL</t>
  </si>
  <si>
    <t>●リスティング 広告</t>
  </si>
  <si>
    <t>a_ydi</t>
  </si>
  <si>
    <t>SP</t>
  </si>
  <si>
    <t>lp01</t>
  </si>
  <si>
    <t>YDN（インフィード）</t>
  </si>
  <si>
    <t>a_ydd</t>
  </si>
  <si>
    <t>YDN（ターゲティング）</t>
  </si>
  <si>
    <t>a_yds</t>
  </si>
  <si>
    <t>YDN（検索広告）</t>
  </si>
  <si>
    <t>a_yl</t>
  </si>
  <si>
    <t>YDN（LINE登録）</t>
  </si>
  <si>
    <t>リスティング TOTAL</t>
  </si>
</sst>
</file>

<file path=xl/styles.xml><?xml version="1.0" encoding="utf-8"?>
<styleSheet xmlns="http://schemas.openxmlformats.org/spreadsheetml/2006/main" xml:space="preserve">
  <numFmts count="5">
    <numFmt numFmtId="164" formatCode="&quot;¥&quot;#,##0;&quot;¥&quot;\-#,##0"/>
    <numFmt numFmtId="165" formatCode="0.0%"/>
    <numFmt numFmtId="166" formatCode="mm&quot;月&quot;"/>
    <numFmt numFmtId="167" formatCode="#,##0_ "/>
    <numFmt numFmtId="168" formatCode="m&quot;月&quot;d&quot;日(&quot;aaa&quot;)&quot;"/>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FF0000"/>
      <name val="ＭＳ Ｐゴシック"/>
    </font>
    <font>
      <b val="0"/>
      <i val="0"/>
      <strike val="0"/>
      <u val="none"/>
      <sz val="10"/>
      <color rgb="FF0000FF"/>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350">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tru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1" numFmtId="9" fillId="2" borderId="1" applyFont="1" applyNumberFormat="1" applyFill="0" applyBorder="1" applyAlignment="1">
      <alignment horizontal="general" vertical="bottom" textRotation="0" wrapText="false" shrinkToFit="true"/>
    </xf>
    <xf xfId="0" fontId="1" numFmtId="0" fillId="2" borderId="1" applyFont="1" applyNumberFormat="0" applyFill="0" applyBorder="1" applyAlignment="1">
      <alignment horizontal="general" vertical="bottom" textRotation="0" wrapText="false" shrinkToFit="true"/>
    </xf>
    <xf xfId="0" fontId="1" numFmtId="0" fillId="2" borderId="4" applyFont="1" applyNumberFormat="0" applyFill="0" applyBorder="1" applyAlignment="0">
      <alignment horizontal="general" vertical="center" textRotation="0" wrapText="false" shrinkToFit="false"/>
    </xf>
    <xf xfId="0" fontId="1" numFmtId="164" fillId="2" borderId="1" applyFont="1" applyNumberFormat="1" applyFill="0" applyBorder="1" applyAlignment="0">
      <alignment horizontal="general" vertical="center"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0" numFmtId="0" fillId="2" borderId="1" applyFont="0" applyNumberFormat="0" applyFill="0" applyBorder="1"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1"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165" fillId="2" borderId="3" applyFont="1" applyNumberFormat="1" applyFill="0" applyBorder="1" applyAlignment="1">
      <alignment horizontal="general" vertical="bottom"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1" numFmtId="0" fillId="2" borderId="3" applyFont="1" applyNumberFormat="0" applyFill="0" applyBorder="1"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1" numFmtId="165" fillId="2" borderId="6" applyFont="1" applyNumberFormat="1" applyFill="0" applyBorder="1"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0" fillId="6" borderId="1" applyFont="1" applyNumberFormat="0"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2" numFmtId="38" fillId="6" borderId="1" applyFont="1" applyNumberFormat="1" applyFill="1" applyBorder="1" applyAlignment="1">
      <alignment horizontal="right"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7"/>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17.5" customWidth="true" style="72"/>
    <col min="3" max="3" width="10.375" customWidth="true" style="72"/>
    <col min="4" max="4" width="13.125" customWidth="true" style="72"/>
    <col min="5" max="5" width="10.875" customWidth="true" style="72"/>
    <col min="6" max="6" width="10.875" customWidth="true" style="72"/>
    <col min="7" max="7" width="10.375" customWidth="true" style="72"/>
    <col min="8" max="8" width="9" customWidth="true" style="72"/>
    <col min="9" max="9" width="9" customWidth="true" style="72"/>
    <col min="10" max="10" width="10.375" customWidth="true" style="72"/>
    <col min="11" max="11" width="10.375" customWidth="true" style="72"/>
    <col min="12" max="12" width="10.375" customWidth="true" style="72"/>
    <col min="13" max="13" width="7.375" customWidth="true" style="72"/>
    <col min="14" max="14" width="9" customWidth="true" style="72"/>
    <col min="15" max="15" width="9" customWidth="true" style="72"/>
    <col min="16" max="16" width="6.75" customWidth="true" style="72"/>
    <col min="17" max="17" width="7.875" customWidth="true" style="72"/>
    <col min="18" max="18" width="10" customWidth="true" style="72"/>
    <col min="19" max="19" width="9" customWidth="true" style="72"/>
    <col min="20" max="20" width="9" customWidth="true" style="72"/>
    <col min="21" max="21" width="12.375" customWidth="true" style="72"/>
    <col min="22" max="22" width="9" customWidth="true" style="72"/>
    <col min="23" max="23" width="9" customWidth="true" style="72"/>
    <col min="24" max="24" width="9" customWidth="true" style="72"/>
  </cols>
  <sheetData>
    <row r="2" spans="1:24" customHeight="1" ht="13.5">
      <c r="A2" s="24"/>
      <c r="B2" s="27"/>
      <c r="C2" s="27"/>
      <c r="D2" s="75"/>
      <c r="E2" s="75"/>
      <c r="F2" s="75"/>
      <c r="G2" s="55"/>
      <c r="H2" s="55"/>
      <c r="I2" s="55"/>
      <c r="J2" s="55"/>
      <c r="K2" s="55"/>
      <c r="L2" s="55"/>
      <c r="M2" s="55"/>
      <c r="N2" s="55"/>
      <c r="O2" s="55"/>
      <c r="P2" s="55"/>
      <c r="Q2" s="55"/>
      <c r="R2" s="55"/>
      <c r="S2" s="55"/>
      <c r="T2" s="55"/>
      <c r="U2" s="55"/>
      <c r="V2" s="55"/>
      <c r="W2" s="55"/>
    </row>
    <row r="3" spans="1:24" customHeight="1" ht="14.25">
      <c r="A3" s="27" t="s">
        <v>0</v>
      </c>
      <c r="B3" s="38"/>
      <c r="C3" s="38"/>
      <c r="D3" s="55"/>
      <c r="E3" s="259" t="s">
        <v>1</v>
      </c>
      <c r="F3" s="260"/>
      <c r="G3" s="27"/>
      <c r="H3" s="27"/>
      <c r="I3" s="27"/>
      <c r="J3" s="27"/>
      <c r="K3" s="27"/>
      <c r="L3" s="27"/>
      <c r="M3" s="27"/>
      <c r="N3" s="27"/>
      <c r="O3" s="27"/>
      <c r="P3" s="27"/>
      <c r="Q3" s="27"/>
      <c r="R3" s="27"/>
      <c r="S3" s="55"/>
      <c r="T3" s="55"/>
      <c r="U3" s="55"/>
      <c r="V3" s="55"/>
      <c r="W3" s="55"/>
      <c r="X3" s="142"/>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1"/>
      <c r="X4" s="142"/>
    </row>
    <row r="5" spans="1:24">
      <c r="A5" s="19"/>
      <c r="B5" s="28"/>
      <c r="C5" s="28"/>
      <c r="D5" s="329"/>
      <c r="E5" s="29"/>
      <c r="F5" s="26"/>
      <c r="G5" s="26"/>
      <c r="H5" s="26"/>
      <c r="I5" s="26"/>
      <c r="J5" s="26"/>
      <c r="K5" s="10"/>
      <c r="L5" s="10"/>
      <c r="M5" s="26"/>
      <c r="N5" s="10"/>
      <c r="O5" s="2"/>
      <c r="P5" s="2"/>
      <c r="Q5" s="2"/>
      <c r="R5" s="334"/>
      <c r="S5" s="334"/>
      <c r="T5" s="334"/>
      <c r="U5" s="334"/>
      <c r="V5" s="10"/>
      <c r="W5" s="59"/>
      <c r="X5" s="142"/>
    </row>
    <row r="6" spans="1:24">
      <c r="A6" s="78"/>
      <c r="B6" s="84" t="s">
        <v>23</v>
      </c>
      <c r="C6" s="84">
        <v>42</v>
      </c>
      <c r="D6" s="330">
        <v>2610000</v>
      </c>
      <c r="E6" s="79">
        <v>441</v>
      </c>
      <c r="F6" s="79">
        <v>208</v>
      </c>
      <c r="G6" s="79">
        <v>91</v>
      </c>
      <c r="H6" s="89">
        <v>259</v>
      </c>
      <c r="I6" s="90">
        <v>0</v>
      </c>
      <c r="J6" s="143">
        <f>H6+I6</f>
        <v>259</v>
      </c>
      <c r="K6" s="80">
        <f>IFERROR(J6/G6,"-")</f>
        <v>2.8461538461538</v>
      </c>
      <c r="L6" s="79">
        <v>15</v>
      </c>
      <c r="M6" s="79">
        <v>36</v>
      </c>
      <c r="N6" s="80">
        <f>IFERROR(L6/J6,"-")</f>
        <v>0.057915057915058</v>
      </c>
      <c r="O6" s="81">
        <f>IFERROR(D6/J6,"-")</f>
        <v>10077.22007722</v>
      </c>
      <c r="P6" s="82">
        <v>27</v>
      </c>
      <c r="Q6" s="80">
        <f>IFERROR(P6/J6,"-")</f>
        <v>0.1042471042471</v>
      </c>
      <c r="R6" s="335">
        <v>1239570</v>
      </c>
      <c r="S6" s="336">
        <f>IFERROR(R6/J6,"-")</f>
        <v>4785.9845559846</v>
      </c>
      <c r="T6" s="336">
        <f>IFERROR(R6/P6,"-")</f>
        <v>45910</v>
      </c>
      <c r="U6" s="330">
        <f>IFERROR(R6-D6,"-")</f>
        <v>-1370430</v>
      </c>
      <c r="V6" s="83">
        <f>R6/D6</f>
        <v>0.47493103448276</v>
      </c>
      <c r="W6" s="77"/>
      <c r="X6" s="142"/>
    </row>
    <row r="7" spans="1:24">
      <c r="A7" s="78"/>
      <c r="B7" s="84" t="s">
        <v>24</v>
      </c>
      <c r="C7" s="84">
        <v>14</v>
      </c>
      <c r="D7" s="330">
        <v>1000000</v>
      </c>
      <c r="E7" s="79">
        <v>515</v>
      </c>
      <c r="F7" s="79">
        <v>215</v>
      </c>
      <c r="G7" s="79">
        <v>369</v>
      </c>
      <c r="H7" s="89">
        <v>172</v>
      </c>
      <c r="I7" s="90">
        <v>2</v>
      </c>
      <c r="J7" s="143">
        <f>H7+I7</f>
        <v>174</v>
      </c>
      <c r="K7" s="80">
        <f>IFERROR(J7/G7,"-")</f>
        <v>0.47154471544715</v>
      </c>
      <c r="L7" s="79">
        <v>17</v>
      </c>
      <c r="M7" s="79">
        <v>23</v>
      </c>
      <c r="N7" s="80">
        <f>IFERROR(L7/J7,"-")</f>
        <v>0.097701149425287</v>
      </c>
      <c r="O7" s="81">
        <f>IFERROR(D7/J7,"-")</f>
        <v>5747.1264367816</v>
      </c>
      <c r="P7" s="82">
        <v>19</v>
      </c>
      <c r="Q7" s="80">
        <f>IFERROR(P7/J7,"-")</f>
        <v>0.10919540229885</v>
      </c>
      <c r="R7" s="335">
        <v>967000</v>
      </c>
      <c r="S7" s="336">
        <f>IFERROR(R7/J7,"-")</f>
        <v>5557.4712643678</v>
      </c>
      <c r="T7" s="336">
        <f>IFERROR(R7/P7,"-")</f>
        <v>50894.736842105</v>
      </c>
      <c r="U7" s="330">
        <f>IFERROR(R7-D7,"-")</f>
        <v>-33000</v>
      </c>
      <c r="V7" s="83">
        <f>R7/D7</f>
        <v>0.967</v>
      </c>
      <c r="W7" s="77"/>
      <c r="X7" s="142"/>
    </row>
    <row r="8" spans="1:24">
      <c r="A8" s="78"/>
      <c r="B8" s="84" t="s">
        <v>25</v>
      </c>
      <c r="C8" s="84">
        <v>4</v>
      </c>
      <c r="D8" s="330">
        <v>225000</v>
      </c>
      <c r="E8" s="79">
        <v>413</v>
      </c>
      <c r="F8" s="79">
        <v>222</v>
      </c>
      <c r="G8" s="79">
        <v>593</v>
      </c>
      <c r="H8" s="89">
        <v>118</v>
      </c>
      <c r="I8" s="90">
        <v>2</v>
      </c>
      <c r="J8" s="143">
        <f>H8+I8</f>
        <v>120</v>
      </c>
      <c r="K8" s="80">
        <f>IFERROR(J8/G8,"-")</f>
        <v>0.20236087689713</v>
      </c>
      <c r="L8" s="79">
        <v>6</v>
      </c>
      <c r="M8" s="79">
        <v>25</v>
      </c>
      <c r="N8" s="80">
        <f>IFERROR(L8/J8,"-")</f>
        <v>0.05</v>
      </c>
      <c r="O8" s="81">
        <f>IFERROR(D8/J8,"-")</f>
        <v>1875</v>
      </c>
      <c r="P8" s="82">
        <v>3</v>
      </c>
      <c r="Q8" s="80">
        <f>IFERROR(P8/J8,"-")</f>
        <v>0.025</v>
      </c>
      <c r="R8" s="335">
        <v>281000</v>
      </c>
      <c r="S8" s="336">
        <f>IFERROR(R8/J8,"-")</f>
        <v>2341.6666666667</v>
      </c>
      <c r="T8" s="336">
        <f>IFERROR(R8/P8,"-")</f>
        <v>93666.666666667</v>
      </c>
      <c r="U8" s="330">
        <f>IFERROR(R8-D8,"-")</f>
        <v>56000</v>
      </c>
      <c r="V8" s="83">
        <f>R8/D8</f>
        <v>1.2488888888889</v>
      </c>
      <c r="W8" s="77"/>
      <c r="X8" s="142"/>
    </row>
    <row r="9" spans="1:24">
      <c r="A9" s="78"/>
      <c r="B9" s="84" t="s">
        <v>26</v>
      </c>
      <c r="C9" s="84">
        <v>2</v>
      </c>
      <c r="D9" s="330">
        <v>0</v>
      </c>
      <c r="E9" s="79">
        <v>0</v>
      </c>
      <c r="F9" s="79">
        <v>0</v>
      </c>
      <c r="G9" s="79">
        <v>15</v>
      </c>
      <c r="H9" s="89">
        <v>0</v>
      </c>
      <c r="I9" s="90">
        <v>0</v>
      </c>
      <c r="J9" s="143">
        <f>H9+I9</f>
        <v>0</v>
      </c>
      <c r="K9" s="80">
        <f>IFERROR(J9/G9,"-")</f>
        <v>0</v>
      </c>
      <c r="L9" s="79">
        <v>0</v>
      </c>
      <c r="M9" s="79">
        <v>0</v>
      </c>
      <c r="N9" s="80" t="str">
        <f>IFERROR(L9/J9,"-")</f>
        <v>-</v>
      </c>
      <c r="O9" s="81" t="str">
        <f>IFERROR(D9/J9,"-")</f>
        <v>-</v>
      </c>
      <c r="P9" s="82">
        <v>0</v>
      </c>
      <c r="Q9" s="80" t="str">
        <f>IFERROR(P9/J9,"-")</f>
        <v>-</v>
      </c>
      <c r="R9" s="335">
        <v>0</v>
      </c>
      <c r="S9" s="336" t="str">
        <f>IFERROR(R9/J9,"-")</f>
        <v>-</v>
      </c>
      <c r="T9" s="336" t="str">
        <f>IFERROR(R9/P9,"-")</f>
        <v>-</v>
      </c>
      <c r="U9" s="330">
        <f>IFERROR(R9-D9,"-")</f>
        <v>0</v>
      </c>
      <c r="V9" s="83" t="str">
        <f>R9/D9</f>
        <v>0</v>
      </c>
      <c r="W9" s="77"/>
      <c r="X9" s="142"/>
    </row>
    <row r="10" spans="1:24">
      <c r="A10" s="78"/>
      <c r="B10" s="84" t="s">
        <v>27</v>
      </c>
      <c r="C10" s="84">
        <v>4</v>
      </c>
      <c r="D10" s="330">
        <v>9873698</v>
      </c>
      <c r="E10" s="79">
        <v>6929</v>
      </c>
      <c r="F10" s="79">
        <v>0</v>
      </c>
      <c r="G10" s="79">
        <v>330356</v>
      </c>
      <c r="H10" s="89">
        <v>2961</v>
      </c>
      <c r="I10" s="90">
        <v>197</v>
      </c>
      <c r="J10" s="143">
        <f>H10+I10</f>
        <v>3158</v>
      </c>
      <c r="K10" s="80">
        <f>IFERROR(J10/G10,"-")</f>
        <v>0.0095593844216542</v>
      </c>
      <c r="L10" s="79">
        <v>99</v>
      </c>
      <c r="M10" s="79">
        <v>1052</v>
      </c>
      <c r="N10" s="80">
        <f>IFERROR(L10/J10,"-")</f>
        <v>0.031348955034832</v>
      </c>
      <c r="O10" s="81">
        <f>IFERROR(D10/J10,"-")</f>
        <v>3126.5668144395</v>
      </c>
      <c r="P10" s="82">
        <v>329</v>
      </c>
      <c r="Q10" s="80">
        <f>IFERROR(P10/J10,"-")</f>
        <v>0.10417986067131</v>
      </c>
      <c r="R10" s="335">
        <v>17114200</v>
      </c>
      <c r="S10" s="336">
        <f>IFERROR(R10/J10,"-")</f>
        <v>5419.3160227992</v>
      </c>
      <c r="T10" s="336">
        <f>IFERROR(R10/P10,"-")</f>
        <v>52018.844984802</v>
      </c>
      <c r="U10" s="330">
        <f>IFERROR(R10-D10,"-")</f>
        <v>7240502</v>
      </c>
      <c r="V10" s="83">
        <f>R10/D10</f>
        <v>1.7333120782102</v>
      </c>
      <c r="W10" s="77"/>
      <c r="X10" s="142"/>
    </row>
    <row r="11" spans="1:24">
      <c r="A11" s="30"/>
      <c r="B11" s="85"/>
      <c r="C11" s="85"/>
      <c r="D11" s="331"/>
      <c r="E11" s="34"/>
      <c r="F11" s="34"/>
      <c r="G11" s="31"/>
      <c r="H11" s="31"/>
      <c r="I11" s="31"/>
      <c r="J11" s="31"/>
      <c r="K11" s="33"/>
      <c r="L11" s="33"/>
      <c r="M11" s="31"/>
      <c r="N11" s="33"/>
      <c r="O11" s="25"/>
      <c r="P11" s="25"/>
      <c r="Q11" s="25"/>
      <c r="R11" s="337"/>
      <c r="S11" s="337"/>
      <c r="T11" s="337"/>
      <c r="U11" s="337"/>
      <c r="V11" s="33"/>
      <c r="W11" s="59"/>
      <c r="X11" s="142"/>
    </row>
    <row r="12" spans="1:24">
      <c r="A12" s="30"/>
      <c r="B12" s="37"/>
      <c r="C12" s="37"/>
      <c r="D12" s="332"/>
      <c r="E12" s="34"/>
      <c r="F12" s="34"/>
      <c r="G12" s="31"/>
      <c r="H12" s="31"/>
      <c r="I12" s="31"/>
      <c r="J12" s="31"/>
      <c r="K12" s="33"/>
      <c r="L12" s="33"/>
      <c r="M12" s="31"/>
      <c r="N12" s="33"/>
      <c r="O12" s="25"/>
      <c r="P12" s="25"/>
      <c r="Q12" s="25"/>
      <c r="R12" s="337"/>
      <c r="S12" s="337"/>
      <c r="T12" s="337"/>
      <c r="U12" s="337"/>
      <c r="V12" s="33"/>
      <c r="W12" s="59"/>
      <c r="X12" s="142"/>
    </row>
    <row r="13" spans="1:24">
      <c r="A13" s="19"/>
      <c r="B13" s="41"/>
      <c r="C13" s="41"/>
      <c r="D13" s="333">
        <f>SUM(D6:D11)</f>
        <v>13708698</v>
      </c>
      <c r="E13" s="41">
        <f>SUM(E6:E11)</f>
        <v>8298</v>
      </c>
      <c r="F13" s="41">
        <f>SUM(F6:F11)</f>
        <v>645</v>
      </c>
      <c r="G13" s="41">
        <f>SUM(G6:G11)</f>
        <v>331424</v>
      </c>
      <c r="H13" s="41">
        <f>SUM(H6:H11)</f>
        <v>3510</v>
      </c>
      <c r="I13" s="41">
        <f>SUM(I6:I11)</f>
        <v>201</v>
      </c>
      <c r="J13" s="41">
        <f>SUM(J6:J11)</f>
        <v>3711</v>
      </c>
      <c r="K13" s="42">
        <f>IFERROR(J13/G13,"-")</f>
        <v>0.011197137201892</v>
      </c>
      <c r="L13" s="76">
        <f>SUM(L6:L11)</f>
        <v>137</v>
      </c>
      <c r="M13" s="76">
        <f>SUM(M6:M11)</f>
        <v>1136</v>
      </c>
      <c r="N13" s="42">
        <f>IFERROR(L13/J13,"-")</f>
        <v>0.036917272972245</v>
      </c>
      <c r="O13" s="43">
        <f>IFERROR(D13/J13,"-")</f>
        <v>3694.0711398545</v>
      </c>
      <c r="P13" s="44">
        <f>SUM(P6:P11)</f>
        <v>378</v>
      </c>
      <c r="Q13" s="42">
        <f>IFERROR(P13/J13,"-")</f>
        <v>0.1018593371059</v>
      </c>
      <c r="R13" s="333">
        <f>SUM(R6:R11)</f>
        <v>19601770</v>
      </c>
      <c r="S13" s="333">
        <f>IFERROR(R13/J13,"-")</f>
        <v>5282.0722177311</v>
      </c>
      <c r="T13" s="333">
        <f>IFERROR(P13/P13,"-")</f>
        <v>1</v>
      </c>
      <c r="U13" s="333">
        <f>SUM(U6:U11)</f>
        <v>5893072</v>
      </c>
      <c r="V13" s="45">
        <f>IFERROR(R13/D13,"-")</f>
        <v>1.4298783152127</v>
      </c>
      <c r="W13" s="58"/>
      <c r="X13" s="142"/>
    </row>
    <row r="14" spans="1:24">
      <c r="X14" s="142"/>
    </row>
    <row r="15" spans="1:24">
      <c r="X15" s="142"/>
    </row>
    <row r="16" spans="1:24">
      <c r="X16" s="142"/>
    </row>
    <row r="17" spans="1:24">
      <c r="X17" s="14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50"/>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36</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0.0020357142857143</v>
      </c>
      <c r="B6" s="347" t="s">
        <v>64</v>
      </c>
      <c r="C6" s="347"/>
      <c r="D6" s="347" t="s">
        <v>65</v>
      </c>
      <c r="E6" s="347" t="s">
        <v>66</v>
      </c>
      <c r="F6" s="347" t="s">
        <v>67</v>
      </c>
      <c r="G6" s="88" t="s">
        <v>68</v>
      </c>
      <c r="H6" s="88" t="s">
        <v>69</v>
      </c>
      <c r="I6" s="88"/>
      <c r="J6" s="330">
        <v>280000</v>
      </c>
      <c r="K6" s="79">
        <v>0</v>
      </c>
      <c r="L6" s="79">
        <v>0</v>
      </c>
      <c r="M6" s="79">
        <v>0</v>
      </c>
      <c r="N6" s="89">
        <v>9</v>
      </c>
      <c r="O6" s="90">
        <v>0</v>
      </c>
      <c r="P6" s="91">
        <f>N6+O6</f>
        <v>9</v>
      </c>
      <c r="Q6" s="80" t="str">
        <f>IFERROR(P6/M6,"-")</f>
        <v>-</v>
      </c>
      <c r="R6" s="79">
        <v>1</v>
      </c>
      <c r="S6" s="79">
        <v>1</v>
      </c>
      <c r="T6" s="80">
        <f>IFERROR(R6/(P6),"-")</f>
        <v>0.11111111111111</v>
      </c>
      <c r="U6" s="336">
        <f>IFERROR(J6/SUM(N6:O10),"-")</f>
        <v>16470.588235294</v>
      </c>
      <c r="V6" s="82">
        <v>0</v>
      </c>
      <c r="W6" s="80">
        <f>IF(P6=0,"-",V6/P6)</f>
        <v>0</v>
      </c>
      <c r="X6" s="335">
        <v>0</v>
      </c>
      <c r="Y6" s="336">
        <f>IFERROR(X6/P6,"-")</f>
        <v>0</v>
      </c>
      <c r="Z6" s="336" t="str">
        <f>IFERROR(X6/V6,"-")</f>
        <v>-</v>
      </c>
      <c r="AA6" s="330">
        <f>SUM(X6:X10)-SUM(J6:J10)</f>
        <v>-279430</v>
      </c>
      <c r="AB6" s="83">
        <f>SUM(X6:X10)/SUM(J6:J10)</f>
        <v>0.0020357142857143</v>
      </c>
      <c r="AC6" s="77"/>
      <c r="AD6" s="92"/>
      <c r="AE6" s="93">
        <f>IF(P6=0,"",IF(AD6=0,"",(AD6/P6)))</f>
        <v>0</v>
      </c>
      <c r="AF6" s="92"/>
      <c r="AG6" s="94" t="str">
        <f>IFERROR(AF6/AD6,"-")</f>
        <v>-</v>
      </c>
      <c r="AH6" s="95"/>
      <c r="AI6" s="96" t="str">
        <f>IFERROR(AH6/AD6,"-")</f>
        <v>-</v>
      </c>
      <c r="AJ6" s="97"/>
      <c r="AK6" s="97"/>
      <c r="AL6" s="97"/>
      <c r="AM6" s="98">
        <v>1</v>
      </c>
      <c r="AN6" s="99">
        <f>IF(P6=0,"",IF(AM6=0,"",(AM6/P6)))</f>
        <v>0.11111111111111</v>
      </c>
      <c r="AO6" s="98"/>
      <c r="AP6" s="100">
        <f>IFERROR(AO6/AM6,"-")</f>
        <v>0</v>
      </c>
      <c r="AQ6" s="101"/>
      <c r="AR6" s="102">
        <f>IFERROR(AQ6/AM6,"-")</f>
        <v>0</v>
      </c>
      <c r="AS6" s="103"/>
      <c r="AT6" s="103"/>
      <c r="AU6" s="103"/>
      <c r="AV6" s="104"/>
      <c r="AW6" s="105">
        <f>IF(P6=0,"",IF(AV6=0,"",(AV6/P6)))</f>
        <v>0</v>
      </c>
      <c r="AX6" s="104"/>
      <c r="AY6" s="106" t="str">
        <f>IFERROR(AX6/AV6,"-")</f>
        <v>-</v>
      </c>
      <c r="AZ6" s="107"/>
      <c r="BA6" s="108" t="str">
        <f>IFERROR(AZ6/AV6,"-")</f>
        <v>-</v>
      </c>
      <c r="BB6" s="109"/>
      <c r="BC6" s="109"/>
      <c r="BD6" s="109"/>
      <c r="BE6" s="110">
        <v>1</v>
      </c>
      <c r="BF6" s="111">
        <f>IF(P6=0,"",IF(BE6=0,"",(BE6/P6)))</f>
        <v>0.11111111111111</v>
      </c>
      <c r="BG6" s="110"/>
      <c r="BH6" s="112">
        <f>IFERROR(BG6/BE6,"-")</f>
        <v>0</v>
      </c>
      <c r="BI6" s="113"/>
      <c r="BJ6" s="114">
        <f>IFERROR(BI6/BE6,"-")</f>
        <v>0</v>
      </c>
      <c r="BK6" s="115"/>
      <c r="BL6" s="115"/>
      <c r="BM6" s="115"/>
      <c r="BN6" s="117">
        <v>5</v>
      </c>
      <c r="BO6" s="118">
        <f>IF(P6=0,"",IF(BN6=0,"",(BN6/P6)))</f>
        <v>0.55555555555556</v>
      </c>
      <c r="BP6" s="119"/>
      <c r="BQ6" s="120">
        <f>IFERROR(BP6/BN6,"-")</f>
        <v>0</v>
      </c>
      <c r="BR6" s="121"/>
      <c r="BS6" s="122">
        <f>IFERROR(BR6/BN6,"-")</f>
        <v>0</v>
      </c>
      <c r="BT6" s="123"/>
      <c r="BU6" s="123"/>
      <c r="BV6" s="123"/>
      <c r="BW6" s="124">
        <v>1</v>
      </c>
      <c r="BX6" s="125">
        <f>IF(P6=0,"",IF(BW6=0,"",(BW6/P6)))</f>
        <v>0.11111111111111</v>
      </c>
      <c r="BY6" s="126"/>
      <c r="BZ6" s="127">
        <f>IFERROR(BY6/BW6,"-")</f>
        <v>0</v>
      </c>
      <c r="CA6" s="128"/>
      <c r="CB6" s="129">
        <f>IFERROR(CA6/BW6,"-")</f>
        <v>0</v>
      </c>
      <c r="CC6" s="130"/>
      <c r="CD6" s="130"/>
      <c r="CE6" s="130"/>
      <c r="CF6" s="131">
        <v>1</v>
      </c>
      <c r="CG6" s="132">
        <f>IF(P6=0,"",IF(CF6=0,"",(CF6/P6)))</f>
        <v>0.11111111111111</v>
      </c>
      <c r="CH6" s="133"/>
      <c r="CI6" s="134">
        <f>IFERROR(CH6/CF6,"-")</f>
        <v>0</v>
      </c>
      <c r="CJ6" s="135"/>
      <c r="CK6" s="136">
        <f>IFERROR(CJ6/CF6,"-")</f>
        <v>0</v>
      </c>
      <c r="CL6" s="137"/>
      <c r="CM6" s="137"/>
      <c r="CN6" s="137"/>
      <c r="CO6" s="138">
        <v>0</v>
      </c>
      <c r="CP6" s="139">
        <v>0</v>
      </c>
      <c r="CQ6" s="139"/>
      <c r="CR6" s="139"/>
      <c r="CS6" s="140" t="str">
        <f>IF(AND(CQ6=0,CR6=0),"",IF(AND(CQ6&lt;=100000,CR6&lt;=100000),"",IF(CQ6/CP6&gt;0.7,"男高",IF(CR6/CP6&gt;0.7,"女高",""))))</f>
        <v/>
      </c>
    </row>
    <row r="7" spans="1:98">
      <c r="A7" s="78"/>
      <c r="B7" s="347" t="s">
        <v>70</v>
      </c>
      <c r="C7" s="347"/>
      <c r="D7" s="347" t="s">
        <v>71</v>
      </c>
      <c r="E7" s="347" t="s">
        <v>72</v>
      </c>
      <c r="F7" s="347" t="s">
        <v>67</v>
      </c>
      <c r="G7" s="88"/>
      <c r="H7" s="88" t="s">
        <v>69</v>
      </c>
      <c r="I7" s="88"/>
      <c r="J7" s="330"/>
      <c r="K7" s="79">
        <v>0</v>
      </c>
      <c r="L7" s="79">
        <v>0</v>
      </c>
      <c r="M7" s="79">
        <v>0</v>
      </c>
      <c r="N7" s="89">
        <v>3</v>
      </c>
      <c r="O7" s="90">
        <v>0</v>
      </c>
      <c r="P7" s="91">
        <f>N7+O7</f>
        <v>3</v>
      </c>
      <c r="Q7" s="80" t="str">
        <f>IFERROR(P7/M7,"-")</f>
        <v>-</v>
      </c>
      <c r="R7" s="79">
        <v>0</v>
      </c>
      <c r="S7" s="79">
        <v>1</v>
      </c>
      <c r="T7" s="80">
        <f>IFERROR(R7/(P7),"-")</f>
        <v>0</v>
      </c>
      <c r="U7" s="336"/>
      <c r="V7" s="82">
        <v>0</v>
      </c>
      <c r="W7" s="80">
        <f>IF(P7=0,"-",V7/P7)</f>
        <v>0</v>
      </c>
      <c r="X7" s="335">
        <v>0</v>
      </c>
      <c r="Y7" s="336">
        <f>IFERROR(X7/P7,"-")</f>
        <v>0</v>
      </c>
      <c r="Z7" s="336" t="str">
        <f>IFERROR(X7/V7,"-")</f>
        <v>-</v>
      </c>
      <c r="AA7" s="330"/>
      <c r="AB7" s="83"/>
      <c r="AC7" s="77"/>
      <c r="AD7" s="92"/>
      <c r="AE7" s="93">
        <f>IF(P7=0,"",IF(AD7=0,"",(AD7/P7)))</f>
        <v>0</v>
      </c>
      <c r="AF7" s="92"/>
      <c r="AG7" s="94" t="str">
        <f>IFERROR(AF7/AD7,"-")</f>
        <v>-</v>
      </c>
      <c r="AH7" s="95"/>
      <c r="AI7" s="96" t="str">
        <f>IFERROR(AH7/AD7,"-")</f>
        <v>-</v>
      </c>
      <c r="AJ7" s="97"/>
      <c r="AK7" s="97"/>
      <c r="AL7" s="97"/>
      <c r="AM7" s="98"/>
      <c r="AN7" s="99">
        <f>IF(P7=0,"",IF(AM7=0,"",(AM7/P7)))</f>
        <v>0</v>
      </c>
      <c r="AO7" s="98"/>
      <c r="AP7" s="100" t="str">
        <f>IFERROR(AO7/AM7,"-")</f>
        <v>-</v>
      </c>
      <c r="AQ7" s="101"/>
      <c r="AR7" s="102" t="str">
        <f>IFERROR(AQ7/AM7,"-")</f>
        <v>-</v>
      </c>
      <c r="AS7" s="103"/>
      <c r="AT7" s="103"/>
      <c r="AU7" s="103"/>
      <c r="AV7" s="104"/>
      <c r="AW7" s="105">
        <f>IF(P7=0,"",IF(AV7=0,"",(AV7/P7)))</f>
        <v>0</v>
      </c>
      <c r="AX7" s="104"/>
      <c r="AY7" s="106" t="str">
        <f>IFERROR(AX7/AV7,"-")</f>
        <v>-</v>
      </c>
      <c r="AZ7" s="107"/>
      <c r="BA7" s="108" t="str">
        <f>IFERROR(AZ7/AV7,"-")</f>
        <v>-</v>
      </c>
      <c r="BB7" s="109"/>
      <c r="BC7" s="109"/>
      <c r="BD7" s="109"/>
      <c r="BE7" s="110">
        <v>1</v>
      </c>
      <c r="BF7" s="111">
        <f>IF(P7=0,"",IF(BE7=0,"",(BE7/P7)))</f>
        <v>0.33333333333333</v>
      </c>
      <c r="BG7" s="110"/>
      <c r="BH7" s="112">
        <f>IFERROR(BG7/BE7,"-")</f>
        <v>0</v>
      </c>
      <c r="BI7" s="113"/>
      <c r="BJ7" s="114">
        <f>IFERROR(BI7/BE7,"-")</f>
        <v>0</v>
      </c>
      <c r="BK7" s="115"/>
      <c r="BL7" s="115"/>
      <c r="BM7" s="115"/>
      <c r="BN7" s="117">
        <v>2</v>
      </c>
      <c r="BO7" s="118">
        <f>IF(P7=0,"",IF(BN7=0,"",(BN7/P7)))</f>
        <v>0.66666666666667</v>
      </c>
      <c r="BP7" s="119"/>
      <c r="BQ7" s="120">
        <f>IFERROR(BP7/BN7,"-")</f>
        <v>0</v>
      </c>
      <c r="BR7" s="121"/>
      <c r="BS7" s="122">
        <f>IFERROR(BR7/BN7,"-")</f>
        <v>0</v>
      </c>
      <c r="BT7" s="123"/>
      <c r="BU7" s="123"/>
      <c r="BV7" s="123"/>
      <c r="BW7" s="124"/>
      <c r="BX7" s="125">
        <f>IF(P7=0,"",IF(BW7=0,"",(BW7/P7)))</f>
        <v>0</v>
      </c>
      <c r="BY7" s="126"/>
      <c r="BZ7" s="127" t="str">
        <f>IFERROR(BY7/BW7,"-")</f>
        <v>-</v>
      </c>
      <c r="CA7" s="128"/>
      <c r="CB7" s="129" t="str">
        <f>IFERROR(CA7/BW7,"-")</f>
        <v>-</v>
      </c>
      <c r="CC7" s="130"/>
      <c r="CD7" s="130"/>
      <c r="CE7" s="130"/>
      <c r="CF7" s="131"/>
      <c r="CG7" s="132">
        <f>IF(P7=0,"",IF(CF7=0,"",(CF7/P7)))</f>
        <v>0</v>
      </c>
      <c r="CH7" s="133"/>
      <c r="CI7" s="134" t="str">
        <f>IFERROR(CH7/CF7,"-")</f>
        <v>-</v>
      </c>
      <c r="CJ7" s="135"/>
      <c r="CK7" s="136" t="str">
        <f>IFERROR(CJ7/CF7,"-")</f>
        <v>-</v>
      </c>
      <c r="CL7" s="137"/>
      <c r="CM7" s="137"/>
      <c r="CN7" s="137"/>
      <c r="CO7" s="138">
        <v>0</v>
      </c>
      <c r="CP7" s="139">
        <v>0</v>
      </c>
      <c r="CQ7" s="139"/>
      <c r="CR7" s="139"/>
      <c r="CS7" s="140" t="str">
        <f>IF(AND(CQ7=0,CR7=0),"",IF(AND(CQ7&lt;=100000,CR7&lt;=100000),"",IF(CQ7/CP7&gt;0.7,"男高",IF(CR7/CP7&gt;0.7,"女高",""))))</f>
        <v/>
      </c>
    </row>
    <row r="8" spans="1:98">
      <c r="A8" s="78"/>
      <c r="B8" s="347" t="s">
        <v>73</v>
      </c>
      <c r="C8" s="347"/>
      <c r="D8" s="347" t="s">
        <v>74</v>
      </c>
      <c r="E8" s="347" t="s">
        <v>75</v>
      </c>
      <c r="F8" s="347" t="s">
        <v>67</v>
      </c>
      <c r="G8" s="88"/>
      <c r="H8" s="88" t="s">
        <v>69</v>
      </c>
      <c r="I8" s="88"/>
      <c r="J8" s="330"/>
      <c r="K8" s="79">
        <v>0</v>
      </c>
      <c r="L8" s="79">
        <v>0</v>
      </c>
      <c r="M8" s="79">
        <v>0</v>
      </c>
      <c r="N8" s="89">
        <v>1</v>
      </c>
      <c r="O8" s="90">
        <v>0</v>
      </c>
      <c r="P8" s="91">
        <f>N8+O8</f>
        <v>1</v>
      </c>
      <c r="Q8" s="80" t="str">
        <f>IFERROR(P8/M8,"-")</f>
        <v>-</v>
      </c>
      <c r="R8" s="79">
        <v>0</v>
      </c>
      <c r="S8" s="79">
        <v>0</v>
      </c>
      <c r="T8" s="80">
        <f>IFERROR(R8/(P8),"-")</f>
        <v>0</v>
      </c>
      <c r="U8" s="336"/>
      <c r="V8" s="82">
        <v>1</v>
      </c>
      <c r="W8" s="80">
        <f>IF(P8=0,"-",V8/P8)</f>
        <v>1</v>
      </c>
      <c r="X8" s="335">
        <v>570</v>
      </c>
      <c r="Y8" s="336">
        <f>IFERROR(X8/P8,"-")</f>
        <v>570</v>
      </c>
      <c r="Z8" s="336">
        <f>IFERROR(X8/V8,"-")</f>
        <v>570</v>
      </c>
      <c r="AA8" s="330"/>
      <c r="AB8" s="83"/>
      <c r="AC8" s="77"/>
      <c r="AD8" s="92"/>
      <c r="AE8" s="93">
        <f>IF(P8=0,"",IF(AD8=0,"",(AD8/P8)))</f>
        <v>0</v>
      </c>
      <c r="AF8" s="92"/>
      <c r="AG8" s="94" t="str">
        <f>IFERROR(AF8/AD8,"-")</f>
        <v>-</v>
      </c>
      <c r="AH8" s="95"/>
      <c r="AI8" s="96" t="str">
        <f>IFERROR(AH8/AD8,"-")</f>
        <v>-</v>
      </c>
      <c r="AJ8" s="97"/>
      <c r="AK8" s="97"/>
      <c r="AL8" s="97"/>
      <c r="AM8" s="98"/>
      <c r="AN8" s="99">
        <f>IF(P8=0,"",IF(AM8=0,"",(AM8/P8)))</f>
        <v>0</v>
      </c>
      <c r="AO8" s="98"/>
      <c r="AP8" s="100" t="str">
        <f>IFERROR(AO8/AM8,"-")</f>
        <v>-</v>
      </c>
      <c r="AQ8" s="101"/>
      <c r="AR8" s="102" t="str">
        <f>IFERROR(AQ8/AM8,"-")</f>
        <v>-</v>
      </c>
      <c r="AS8" s="103"/>
      <c r="AT8" s="103"/>
      <c r="AU8" s="103"/>
      <c r="AV8" s="104"/>
      <c r="AW8" s="105">
        <f>IF(P8=0,"",IF(AV8=0,"",(AV8/P8)))</f>
        <v>0</v>
      </c>
      <c r="AX8" s="104"/>
      <c r="AY8" s="106" t="str">
        <f>IFERROR(AX8/AV8,"-")</f>
        <v>-</v>
      </c>
      <c r="AZ8" s="107"/>
      <c r="BA8" s="108" t="str">
        <f>IFERROR(AZ8/AV8,"-")</f>
        <v>-</v>
      </c>
      <c r="BB8" s="109"/>
      <c r="BC8" s="109"/>
      <c r="BD8" s="109"/>
      <c r="BE8" s="110"/>
      <c r="BF8" s="111">
        <f>IF(P8=0,"",IF(BE8=0,"",(BE8/P8)))</f>
        <v>0</v>
      </c>
      <c r="BG8" s="110"/>
      <c r="BH8" s="112" t="str">
        <f>IFERROR(BG8/BE8,"-")</f>
        <v>-</v>
      </c>
      <c r="BI8" s="113"/>
      <c r="BJ8" s="114" t="str">
        <f>IFERROR(BI8/BE8,"-")</f>
        <v>-</v>
      </c>
      <c r="BK8" s="115"/>
      <c r="BL8" s="115"/>
      <c r="BM8" s="115"/>
      <c r="BN8" s="117">
        <v>1</v>
      </c>
      <c r="BO8" s="118">
        <f>IF(P8=0,"",IF(BN8=0,"",(BN8/P8)))</f>
        <v>1</v>
      </c>
      <c r="BP8" s="119">
        <v>1</v>
      </c>
      <c r="BQ8" s="120">
        <f>IFERROR(BP8/BN8,"-")</f>
        <v>1</v>
      </c>
      <c r="BR8" s="121">
        <v>570</v>
      </c>
      <c r="BS8" s="122">
        <f>IFERROR(BR8/BN8,"-")</f>
        <v>570</v>
      </c>
      <c r="BT8" s="123">
        <v>1</v>
      </c>
      <c r="BU8" s="123"/>
      <c r="BV8" s="123"/>
      <c r="BW8" s="124"/>
      <c r="BX8" s="125">
        <f>IF(P8=0,"",IF(BW8=0,"",(BW8/P8)))</f>
        <v>0</v>
      </c>
      <c r="BY8" s="126"/>
      <c r="BZ8" s="127" t="str">
        <f>IFERROR(BY8/BW8,"-")</f>
        <v>-</v>
      </c>
      <c r="CA8" s="128"/>
      <c r="CB8" s="129" t="str">
        <f>IFERROR(CA8/BW8,"-")</f>
        <v>-</v>
      </c>
      <c r="CC8" s="130"/>
      <c r="CD8" s="130"/>
      <c r="CE8" s="130"/>
      <c r="CF8" s="131"/>
      <c r="CG8" s="132">
        <f>IF(P8=0,"",IF(CF8=0,"",(CF8/P8)))</f>
        <v>0</v>
      </c>
      <c r="CH8" s="133"/>
      <c r="CI8" s="134" t="str">
        <f>IFERROR(CH8/CF8,"-")</f>
        <v>-</v>
      </c>
      <c r="CJ8" s="135"/>
      <c r="CK8" s="136" t="str">
        <f>IFERROR(CJ8/CF8,"-")</f>
        <v>-</v>
      </c>
      <c r="CL8" s="137"/>
      <c r="CM8" s="137"/>
      <c r="CN8" s="137"/>
      <c r="CO8" s="138">
        <v>1</v>
      </c>
      <c r="CP8" s="139">
        <v>570</v>
      </c>
      <c r="CQ8" s="139">
        <v>570</v>
      </c>
      <c r="CR8" s="139"/>
      <c r="CS8" s="140" t="str">
        <f>IF(AND(CQ8=0,CR8=0),"",IF(AND(CQ8&lt;=100000,CR8&lt;=100000),"",IF(CQ8/CP8&gt;0.7,"男高",IF(CR8/CP8&gt;0.7,"女高",""))))</f>
        <v/>
      </c>
    </row>
    <row r="9" spans="1:98">
      <c r="A9" s="78"/>
      <c r="B9" s="347" t="s">
        <v>76</v>
      </c>
      <c r="C9" s="347"/>
      <c r="D9" s="347" t="s">
        <v>77</v>
      </c>
      <c r="E9" s="347" t="s">
        <v>78</v>
      </c>
      <c r="F9" s="347" t="s">
        <v>67</v>
      </c>
      <c r="G9" s="88"/>
      <c r="H9" s="88" t="s">
        <v>69</v>
      </c>
      <c r="I9" s="88"/>
      <c r="J9" s="330"/>
      <c r="K9" s="79">
        <v>0</v>
      </c>
      <c r="L9" s="79">
        <v>0</v>
      </c>
      <c r="M9" s="79">
        <v>0</v>
      </c>
      <c r="N9" s="89">
        <v>1</v>
      </c>
      <c r="O9" s="90">
        <v>0</v>
      </c>
      <c r="P9" s="91">
        <f>N9+O9</f>
        <v>1</v>
      </c>
      <c r="Q9" s="80" t="str">
        <f>IFERROR(P9/M9,"-")</f>
        <v>-</v>
      </c>
      <c r="R9" s="79">
        <v>0</v>
      </c>
      <c r="S9" s="79">
        <v>0</v>
      </c>
      <c r="T9" s="80">
        <f>IFERROR(R9/(P9),"-")</f>
        <v>0</v>
      </c>
      <c r="U9" s="336"/>
      <c r="V9" s="82">
        <v>0</v>
      </c>
      <c r="W9" s="80">
        <f>IF(P9=0,"-",V9/P9)</f>
        <v>0</v>
      </c>
      <c r="X9" s="335">
        <v>0</v>
      </c>
      <c r="Y9" s="336">
        <f>IFERROR(X9/P9,"-")</f>
        <v>0</v>
      </c>
      <c r="Z9" s="336" t="str">
        <f>IFERROR(X9/V9,"-")</f>
        <v>-</v>
      </c>
      <c r="AA9" s="330"/>
      <c r="AB9" s="83"/>
      <c r="AC9" s="77"/>
      <c r="AD9" s="92"/>
      <c r="AE9" s="93">
        <f>IF(P9=0,"",IF(AD9=0,"",(AD9/P9)))</f>
        <v>0</v>
      </c>
      <c r="AF9" s="92"/>
      <c r="AG9" s="94" t="str">
        <f>IFERROR(AF9/AD9,"-")</f>
        <v>-</v>
      </c>
      <c r="AH9" s="95"/>
      <c r="AI9" s="96" t="str">
        <f>IFERROR(AH9/AD9,"-")</f>
        <v>-</v>
      </c>
      <c r="AJ9" s="97"/>
      <c r="AK9" s="97"/>
      <c r="AL9" s="97"/>
      <c r="AM9" s="98"/>
      <c r="AN9" s="99">
        <f>IF(P9=0,"",IF(AM9=0,"",(AM9/P9)))</f>
        <v>0</v>
      </c>
      <c r="AO9" s="98"/>
      <c r="AP9" s="100" t="str">
        <f>IFERROR(AO9/AM9,"-")</f>
        <v>-</v>
      </c>
      <c r="AQ9" s="101"/>
      <c r="AR9" s="102" t="str">
        <f>IFERROR(AQ9/AM9,"-")</f>
        <v>-</v>
      </c>
      <c r="AS9" s="103"/>
      <c r="AT9" s="103"/>
      <c r="AU9" s="103"/>
      <c r="AV9" s="104"/>
      <c r="AW9" s="105">
        <f>IF(P9=0,"",IF(AV9=0,"",(AV9/P9)))</f>
        <v>0</v>
      </c>
      <c r="AX9" s="104"/>
      <c r="AY9" s="106" t="str">
        <f>IFERROR(AX9/AV9,"-")</f>
        <v>-</v>
      </c>
      <c r="AZ9" s="107"/>
      <c r="BA9" s="108" t="str">
        <f>IFERROR(AZ9/AV9,"-")</f>
        <v>-</v>
      </c>
      <c r="BB9" s="109"/>
      <c r="BC9" s="109"/>
      <c r="BD9" s="109"/>
      <c r="BE9" s="110"/>
      <c r="BF9" s="111">
        <f>IF(P9=0,"",IF(BE9=0,"",(BE9/P9)))</f>
        <v>0</v>
      </c>
      <c r="BG9" s="110"/>
      <c r="BH9" s="112" t="str">
        <f>IFERROR(BG9/BE9,"-")</f>
        <v>-</v>
      </c>
      <c r="BI9" s="113"/>
      <c r="BJ9" s="114" t="str">
        <f>IFERROR(BI9/BE9,"-")</f>
        <v>-</v>
      </c>
      <c r="BK9" s="115"/>
      <c r="BL9" s="115"/>
      <c r="BM9" s="115"/>
      <c r="BN9" s="117"/>
      <c r="BO9" s="118">
        <f>IF(P9=0,"",IF(BN9=0,"",(BN9/P9)))</f>
        <v>0</v>
      </c>
      <c r="BP9" s="119"/>
      <c r="BQ9" s="120" t="str">
        <f>IFERROR(BP9/BN9,"-")</f>
        <v>-</v>
      </c>
      <c r="BR9" s="121"/>
      <c r="BS9" s="122" t="str">
        <f>IFERROR(BR9/BN9,"-")</f>
        <v>-</v>
      </c>
      <c r="BT9" s="123"/>
      <c r="BU9" s="123"/>
      <c r="BV9" s="123"/>
      <c r="BW9" s="124">
        <v>1</v>
      </c>
      <c r="BX9" s="125">
        <f>IF(P9=0,"",IF(BW9=0,"",(BW9/P9)))</f>
        <v>1</v>
      </c>
      <c r="BY9" s="126"/>
      <c r="BZ9" s="127">
        <f>IFERROR(BY9/BW9,"-")</f>
        <v>0</v>
      </c>
      <c r="CA9" s="128"/>
      <c r="CB9" s="129">
        <f>IFERROR(CA9/BW9,"-")</f>
        <v>0</v>
      </c>
      <c r="CC9" s="130"/>
      <c r="CD9" s="130"/>
      <c r="CE9" s="130"/>
      <c r="CF9" s="131"/>
      <c r="CG9" s="132">
        <f>IF(P9=0,"",IF(CF9=0,"",(CF9/P9)))</f>
        <v>0</v>
      </c>
      <c r="CH9" s="133"/>
      <c r="CI9" s="134" t="str">
        <f>IFERROR(CH9/CF9,"-")</f>
        <v>-</v>
      </c>
      <c r="CJ9" s="135"/>
      <c r="CK9" s="136" t="str">
        <f>IFERROR(CJ9/CF9,"-")</f>
        <v>-</v>
      </c>
      <c r="CL9" s="137"/>
      <c r="CM9" s="137"/>
      <c r="CN9" s="137"/>
      <c r="CO9" s="138">
        <v>0</v>
      </c>
      <c r="CP9" s="139">
        <v>0</v>
      </c>
      <c r="CQ9" s="139"/>
      <c r="CR9" s="139"/>
      <c r="CS9" s="140" t="str">
        <f>IF(AND(CQ9=0,CR9=0),"",IF(AND(CQ9&lt;=100000,CR9&lt;=100000),"",IF(CQ9/CP9&gt;0.7,"男高",IF(CR9/CP9&gt;0.7,"女高",""))))</f>
        <v/>
      </c>
    </row>
    <row r="10" spans="1:98">
      <c r="A10" s="78"/>
      <c r="B10" s="347" t="s">
        <v>79</v>
      </c>
      <c r="C10" s="347"/>
      <c r="D10" s="347" t="s">
        <v>80</v>
      </c>
      <c r="E10" s="347" t="s">
        <v>80</v>
      </c>
      <c r="F10" s="347" t="s">
        <v>81</v>
      </c>
      <c r="G10" s="88"/>
      <c r="H10" s="88"/>
      <c r="I10" s="88"/>
      <c r="J10" s="330"/>
      <c r="K10" s="79">
        <v>28</v>
      </c>
      <c r="L10" s="79">
        <v>16</v>
      </c>
      <c r="M10" s="79">
        <v>1</v>
      </c>
      <c r="N10" s="89">
        <v>3</v>
      </c>
      <c r="O10" s="90">
        <v>0</v>
      </c>
      <c r="P10" s="91">
        <f>N10+O10</f>
        <v>3</v>
      </c>
      <c r="Q10" s="80">
        <f>IFERROR(P10/M10,"-")</f>
        <v>3</v>
      </c>
      <c r="R10" s="79">
        <v>0</v>
      </c>
      <c r="S10" s="79">
        <v>0</v>
      </c>
      <c r="T10" s="80">
        <f>IFERROR(R10/(P10),"-")</f>
        <v>0</v>
      </c>
      <c r="U10" s="336"/>
      <c r="V10" s="82">
        <v>0</v>
      </c>
      <c r="W10" s="80">
        <f>IF(P10=0,"-",V10/P10)</f>
        <v>0</v>
      </c>
      <c r="X10" s="335">
        <v>0</v>
      </c>
      <c r="Y10" s="336">
        <f>IFERROR(X10/P10,"-")</f>
        <v>0</v>
      </c>
      <c r="Z10" s="336" t="str">
        <f>IFERROR(X10/V10,"-")</f>
        <v>-</v>
      </c>
      <c r="AA10" s="330"/>
      <c r="AB10" s="83"/>
      <c r="AC10" s="77"/>
      <c r="AD10" s="92"/>
      <c r="AE10" s="93">
        <f>IF(P10=0,"",IF(AD10=0,"",(AD10/P10)))</f>
        <v>0</v>
      </c>
      <c r="AF10" s="92"/>
      <c r="AG10" s="94" t="str">
        <f>IFERROR(AF10/AD10,"-")</f>
        <v>-</v>
      </c>
      <c r="AH10" s="95"/>
      <c r="AI10" s="96" t="str">
        <f>IFERROR(AH10/AD10,"-")</f>
        <v>-</v>
      </c>
      <c r="AJ10" s="97"/>
      <c r="AK10" s="97"/>
      <c r="AL10" s="97"/>
      <c r="AM10" s="98"/>
      <c r="AN10" s="99">
        <f>IF(P10=0,"",IF(AM10=0,"",(AM10/P10)))</f>
        <v>0</v>
      </c>
      <c r="AO10" s="98"/>
      <c r="AP10" s="100" t="str">
        <f>IFERROR(AO10/AM10,"-")</f>
        <v>-</v>
      </c>
      <c r="AQ10" s="101"/>
      <c r="AR10" s="102" t="str">
        <f>IFERROR(AQ10/AM10,"-")</f>
        <v>-</v>
      </c>
      <c r="AS10" s="103"/>
      <c r="AT10" s="103"/>
      <c r="AU10" s="103"/>
      <c r="AV10" s="104"/>
      <c r="AW10" s="105">
        <f>IF(P10=0,"",IF(AV10=0,"",(AV10/P10)))</f>
        <v>0</v>
      </c>
      <c r="AX10" s="104"/>
      <c r="AY10" s="106" t="str">
        <f>IFERROR(AX10/AV10,"-")</f>
        <v>-</v>
      </c>
      <c r="AZ10" s="107"/>
      <c r="BA10" s="108" t="str">
        <f>IFERROR(AZ10/AV10,"-")</f>
        <v>-</v>
      </c>
      <c r="BB10" s="109"/>
      <c r="BC10" s="109"/>
      <c r="BD10" s="109"/>
      <c r="BE10" s="110"/>
      <c r="BF10" s="111">
        <f>IF(P10=0,"",IF(BE10=0,"",(BE10/P10)))</f>
        <v>0</v>
      </c>
      <c r="BG10" s="110"/>
      <c r="BH10" s="112" t="str">
        <f>IFERROR(BG10/BE10,"-")</f>
        <v>-</v>
      </c>
      <c r="BI10" s="113"/>
      <c r="BJ10" s="114" t="str">
        <f>IFERROR(BI10/BE10,"-")</f>
        <v>-</v>
      </c>
      <c r="BK10" s="115"/>
      <c r="BL10" s="115"/>
      <c r="BM10" s="115"/>
      <c r="BN10" s="117">
        <v>1</v>
      </c>
      <c r="BO10" s="118">
        <f>IF(P10=0,"",IF(BN10=0,"",(BN10/P10)))</f>
        <v>0.33333333333333</v>
      </c>
      <c r="BP10" s="119"/>
      <c r="BQ10" s="120">
        <f>IFERROR(BP10/BN10,"-")</f>
        <v>0</v>
      </c>
      <c r="BR10" s="121"/>
      <c r="BS10" s="122">
        <f>IFERROR(BR10/BN10,"-")</f>
        <v>0</v>
      </c>
      <c r="BT10" s="123"/>
      <c r="BU10" s="123"/>
      <c r="BV10" s="123"/>
      <c r="BW10" s="124">
        <v>2</v>
      </c>
      <c r="BX10" s="125">
        <f>IF(P10=0,"",IF(BW10=0,"",(BW10/P10)))</f>
        <v>0.66666666666667</v>
      </c>
      <c r="BY10" s="126"/>
      <c r="BZ10" s="127">
        <f>IFERROR(BY10/BW10,"-")</f>
        <v>0</v>
      </c>
      <c r="CA10" s="128"/>
      <c r="CB10" s="129">
        <f>IFERROR(CA10/BW10,"-")</f>
        <v>0</v>
      </c>
      <c r="CC10" s="130"/>
      <c r="CD10" s="130"/>
      <c r="CE10" s="130"/>
      <c r="CF10" s="131"/>
      <c r="CG10" s="132">
        <f>IF(P10=0,"",IF(CF10=0,"",(CF10/P10)))</f>
        <v>0</v>
      </c>
      <c r="CH10" s="133"/>
      <c r="CI10" s="134" t="str">
        <f>IFERROR(CH10/CF10,"-")</f>
        <v>-</v>
      </c>
      <c r="CJ10" s="135"/>
      <c r="CK10" s="136" t="str">
        <f>IFERROR(CJ10/CF10,"-")</f>
        <v>-</v>
      </c>
      <c r="CL10" s="137"/>
      <c r="CM10" s="137"/>
      <c r="CN10" s="137"/>
      <c r="CO10" s="138">
        <v>0</v>
      </c>
      <c r="CP10" s="139">
        <v>0</v>
      </c>
      <c r="CQ10" s="139"/>
      <c r="CR10" s="139"/>
      <c r="CS10" s="140" t="str">
        <f>IF(AND(CQ10=0,CR10=0),"",IF(AND(CQ10&lt;=100000,CR10&lt;=100000),"",IF(CQ10/CP10&gt;0.7,"男高",IF(CR10/CP10&gt;0.7,"女高",""))))</f>
        <v/>
      </c>
    </row>
    <row r="11" spans="1:98">
      <c r="A11" s="78">
        <f>AB11</f>
        <v>0.565</v>
      </c>
      <c r="B11" s="347" t="s">
        <v>82</v>
      </c>
      <c r="C11" s="347"/>
      <c r="D11" s="347" t="s">
        <v>65</v>
      </c>
      <c r="E11" s="347" t="s">
        <v>83</v>
      </c>
      <c r="F11" s="347" t="s">
        <v>67</v>
      </c>
      <c r="G11" s="88" t="s">
        <v>84</v>
      </c>
      <c r="H11" s="88" t="s">
        <v>85</v>
      </c>
      <c r="I11" s="88" t="s">
        <v>86</v>
      </c>
      <c r="J11" s="330">
        <v>200000</v>
      </c>
      <c r="K11" s="79">
        <v>0</v>
      </c>
      <c r="L11" s="79">
        <v>0</v>
      </c>
      <c r="M11" s="79">
        <v>0</v>
      </c>
      <c r="N11" s="89">
        <v>6</v>
      </c>
      <c r="O11" s="90">
        <v>0</v>
      </c>
      <c r="P11" s="91">
        <f>N11+O11</f>
        <v>6</v>
      </c>
      <c r="Q11" s="80" t="str">
        <f>IFERROR(P11/M11,"-")</f>
        <v>-</v>
      </c>
      <c r="R11" s="79">
        <v>0</v>
      </c>
      <c r="S11" s="79">
        <v>1</v>
      </c>
      <c r="T11" s="80">
        <f>IFERROR(R11/(P11),"-")</f>
        <v>0</v>
      </c>
      <c r="U11" s="336">
        <f>IFERROR(J11/SUM(N11:O16),"-")</f>
        <v>7692.3076923077</v>
      </c>
      <c r="V11" s="82">
        <v>0</v>
      </c>
      <c r="W11" s="80">
        <f>IF(P11=0,"-",V11/P11)</f>
        <v>0</v>
      </c>
      <c r="X11" s="335">
        <v>0</v>
      </c>
      <c r="Y11" s="336">
        <f>IFERROR(X11/P11,"-")</f>
        <v>0</v>
      </c>
      <c r="Z11" s="336" t="str">
        <f>IFERROR(X11/V11,"-")</f>
        <v>-</v>
      </c>
      <c r="AA11" s="330">
        <f>SUM(X11:X16)-SUM(J11:J16)</f>
        <v>-87000</v>
      </c>
      <c r="AB11" s="83">
        <f>SUM(X11:X16)/SUM(J11:J16)</f>
        <v>0.565</v>
      </c>
      <c r="AC11" s="77"/>
      <c r="AD11" s="92"/>
      <c r="AE11" s="93">
        <f>IF(P11=0,"",IF(AD11=0,"",(AD11/P11)))</f>
        <v>0</v>
      </c>
      <c r="AF11" s="92"/>
      <c r="AG11" s="94" t="str">
        <f>IFERROR(AF11/AD11,"-")</f>
        <v>-</v>
      </c>
      <c r="AH11" s="95"/>
      <c r="AI11" s="96" t="str">
        <f>IFERROR(AH11/AD11,"-")</f>
        <v>-</v>
      </c>
      <c r="AJ11" s="97"/>
      <c r="AK11" s="97"/>
      <c r="AL11" s="97"/>
      <c r="AM11" s="98"/>
      <c r="AN11" s="99">
        <f>IF(P11=0,"",IF(AM11=0,"",(AM11/P11)))</f>
        <v>0</v>
      </c>
      <c r="AO11" s="98"/>
      <c r="AP11" s="100" t="str">
        <f>IFERROR(AO11/AM11,"-")</f>
        <v>-</v>
      </c>
      <c r="AQ11" s="101"/>
      <c r="AR11" s="102" t="str">
        <f>IFERROR(AQ11/AM11,"-")</f>
        <v>-</v>
      </c>
      <c r="AS11" s="103"/>
      <c r="AT11" s="103"/>
      <c r="AU11" s="103"/>
      <c r="AV11" s="104">
        <v>1</v>
      </c>
      <c r="AW11" s="105">
        <f>IF(P11=0,"",IF(AV11=0,"",(AV11/P11)))</f>
        <v>0.16666666666667</v>
      </c>
      <c r="AX11" s="104"/>
      <c r="AY11" s="106">
        <f>IFERROR(AX11/AV11,"-")</f>
        <v>0</v>
      </c>
      <c r="AZ11" s="107"/>
      <c r="BA11" s="108">
        <f>IFERROR(AZ11/AV11,"-")</f>
        <v>0</v>
      </c>
      <c r="BB11" s="109"/>
      <c r="BC11" s="109"/>
      <c r="BD11" s="109"/>
      <c r="BE11" s="110">
        <v>1</v>
      </c>
      <c r="BF11" s="111">
        <f>IF(P11=0,"",IF(BE11=0,"",(BE11/P11)))</f>
        <v>0.16666666666667</v>
      </c>
      <c r="BG11" s="110"/>
      <c r="BH11" s="112">
        <f>IFERROR(BG11/BE11,"-")</f>
        <v>0</v>
      </c>
      <c r="BI11" s="113"/>
      <c r="BJ11" s="114">
        <f>IFERROR(BI11/BE11,"-")</f>
        <v>0</v>
      </c>
      <c r="BK11" s="115"/>
      <c r="BL11" s="115"/>
      <c r="BM11" s="115"/>
      <c r="BN11" s="117">
        <v>1</v>
      </c>
      <c r="BO11" s="118">
        <f>IF(P11=0,"",IF(BN11=0,"",(BN11/P11)))</f>
        <v>0.16666666666667</v>
      </c>
      <c r="BP11" s="119"/>
      <c r="BQ11" s="120">
        <f>IFERROR(BP11/BN11,"-")</f>
        <v>0</v>
      </c>
      <c r="BR11" s="121"/>
      <c r="BS11" s="122">
        <f>IFERROR(BR11/BN11,"-")</f>
        <v>0</v>
      </c>
      <c r="BT11" s="123"/>
      <c r="BU11" s="123"/>
      <c r="BV11" s="123"/>
      <c r="BW11" s="124"/>
      <c r="BX11" s="125">
        <f>IF(P11=0,"",IF(BW11=0,"",(BW11/P11)))</f>
        <v>0</v>
      </c>
      <c r="BY11" s="126"/>
      <c r="BZ11" s="127" t="str">
        <f>IFERROR(BY11/BW11,"-")</f>
        <v>-</v>
      </c>
      <c r="CA11" s="128"/>
      <c r="CB11" s="129" t="str">
        <f>IFERROR(CA11/BW11,"-")</f>
        <v>-</v>
      </c>
      <c r="CC11" s="130"/>
      <c r="CD11" s="130"/>
      <c r="CE11" s="130"/>
      <c r="CF11" s="131">
        <v>3</v>
      </c>
      <c r="CG11" s="132">
        <f>IF(P11=0,"",IF(CF11=0,"",(CF11/P11)))</f>
        <v>0.5</v>
      </c>
      <c r="CH11" s="133"/>
      <c r="CI11" s="134">
        <f>IFERROR(CH11/CF11,"-")</f>
        <v>0</v>
      </c>
      <c r="CJ11" s="135"/>
      <c r="CK11" s="136">
        <f>IFERROR(CJ11/CF11,"-")</f>
        <v>0</v>
      </c>
      <c r="CL11" s="137"/>
      <c r="CM11" s="137"/>
      <c r="CN11" s="137"/>
      <c r="CO11" s="138">
        <v>0</v>
      </c>
      <c r="CP11" s="139">
        <v>0</v>
      </c>
      <c r="CQ11" s="139"/>
      <c r="CR11" s="139"/>
      <c r="CS11" s="140" t="str">
        <f>IF(AND(CQ11=0,CR11=0),"",IF(AND(CQ11&lt;=100000,CR11&lt;=100000),"",IF(CQ11/CP11&gt;0.7,"男高",IF(CR11/CP11&gt;0.7,"女高",""))))</f>
        <v/>
      </c>
    </row>
    <row r="12" spans="1:98">
      <c r="A12" s="78"/>
      <c r="B12" s="347" t="s">
        <v>87</v>
      </c>
      <c r="C12" s="347"/>
      <c r="D12" s="347" t="s">
        <v>71</v>
      </c>
      <c r="E12" s="347" t="s">
        <v>72</v>
      </c>
      <c r="F12" s="347" t="s">
        <v>67</v>
      </c>
      <c r="G12" s="88"/>
      <c r="H12" s="88" t="s">
        <v>85</v>
      </c>
      <c r="I12" s="88"/>
      <c r="J12" s="330"/>
      <c r="K12" s="79">
        <v>0</v>
      </c>
      <c r="L12" s="79">
        <v>0</v>
      </c>
      <c r="M12" s="79">
        <v>0</v>
      </c>
      <c r="N12" s="89">
        <v>2</v>
      </c>
      <c r="O12" s="90">
        <v>0</v>
      </c>
      <c r="P12" s="91">
        <f>N12+O12</f>
        <v>2</v>
      </c>
      <c r="Q12" s="80" t="str">
        <f>IFERROR(P12/M12,"-")</f>
        <v>-</v>
      </c>
      <c r="R12" s="79">
        <v>0</v>
      </c>
      <c r="S12" s="79">
        <v>0</v>
      </c>
      <c r="T12" s="80">
        <f>IFERROR(R12/(P12),"-")</f>
        <v>0</v>
      </c>
      <c r="U12" s="336"/>
      <c r="V12" s="82">
        <v>0</v>
      </c>
      <c r="W12" s="80">
        <f>IF(P12=0,"-",V12/P12)</f>
        <v>0</v>
      </c>
      <c r="X12" s="335">
        <v>0</v>
      </c>
      <c r="Y12" s="336">
        <f>IFERROR(X12/P12,"-")</f>
        <v>0</v>
      </c>
      <c r="Z12" s="336" t="str">
        <f>IFERROR(X12/V12,"-")</f>
        <v>-</v>
      </c>
      <c r="AA12" s="330"/>
      <c r="AB12" s="83"/>
      <c r="AC12" s="77"/>
      <c r="AD12" s="92"/>
      <c r="AE12" s="93">
        <f>IF(P12=0,"",IF(AD12=0,"",(AD12/P12)))</f>
        <v>0</v>
      </c>
      <c r="AF12" s="92"/>
      <c r="AG12" s="94" t="str">
        <f>IFERROR(AF12/AD12,"-")</f>
        <v>-</v>
      </c>
      <c r="AH12" s="95"/>
      <c r="AI12" s="96" t="str">
        <f>IFERROR(AH12/AD12,"-")</f>
        <v>-</v>
      </c>
      <c r="AJ12" s="97"/>
      <c r="AK12" s="97"/>
      <c r="AL12" s="97"/>
      <c r="AM12" s="98"/>
      <c r="AN12" s="99">
        <f>IF(P12=0,"",IF(AM12=0,"",(AM12/P12)))</f>
        <v>0</v>
      </c>
      <c r="AO12" s="98"/>
      <c r="AP12" s="100" t="str">
        <f>IFERROR(AO12/AM12,"-")</f>
        <v>-</v>
      </c>
      <c r="AQ12" s="101"/>
      <c r="AR12" s="102" t="str">
        <f>IFERROR(AQ12/AM12,"-")</f>
        <v>-</v>
      </c>
      <c r="AS12" s="103"/>
      <c r="AT12" s="103"/>
      <c r="AU12" s="103"/>
      <c r="AV12" s="104"/>
      <c r="AW12" s="105">
        <f>IF(P12=0,"",IF(AV12=0,"",(AV12/P12)))</f>
        <v>0</v>
      </c>
      <c r="AX12" s="104"/>
      <c r="AY12" s="106" t="str">
        <f>IFERROR(AX12/AV12,"-")</f>
        <v>-</v>
      </c>
      <c r="AZ12" s="107"/>
      <c r="BA12" s="108" t="str">
        <f>IFERROR(AZ12/AV12,"-")</f>
        <v>-</v>
      </c>
      <c r="BB12" s="109"/>
      <c r="BC12" s="109"/>
      <c r="BD12" s="109"/>
      <c r="BE12" s="110"/>
      <c r="BF12" s="111">
        <f>IF(P12=0,"",IF(BE12=0,"",(BE12/P12)))</f>
        <v>0</v>
      </c>
      <c r="BG12" s="110"/>
      <c r="BH12" s="112" t="str">
        <f>IFERROR(BG12/BE12,"-")</f>
        <v>-</v>
      </c>
      <c r="BI12" s="113"/>
      <c r="BJ12" s="114" t="str">
        <f>IFERROR(BI12/BE12,"-")</f>
        <v>-</v>
      </c>
      <c r="BK12" s="115"/>
      <c r="BL12" s="115"/>
      <c r="BM12" s="115"/>
      <c r="BN12" s="117">
        <v>2</v>
      </c>
      <c r="BO12" s="118">
        <f>IF(P12=0,"",IF(BN12=0,"",(BN12/P12)))</f>
        <v>1</v>
      </c>
      <c r="BP12" s="119"/>
      <c r="BQ12" s="120">
        <f>IFERROR(BP12/BN12,"-")</f>
        <v>0</v>
      </c>
      <c r="BR12" s="121"/>
      <c r="BS12" s="122">
        <f>IFERROR(BR12/BN12,"-")</f>
        <v>0</v>
      </c>
      <c r="BT12" s="123"/>
      <c r="BU12" s="123"/>
      <c r="BV12" s="123"/>
      <c r="BW12" s="124"/>
      <c r="BX12" s="125">
        <f>IF(P12=0,"",IF(BW12=0,"",(BW12/P12)))</f>
        <v>0</v>
      </c>
      <c r="BY12" s="126"/>
      <c r="BZ12" s="127" t="str">
        <f>IFERROR(BY12/BW12,"-")</f>
        <v>-</v>
      </c>
      <c r="CA12" s="128"/>
      <c r="CB12" s="129" t="str">
        <f>IFERROR(CA12/BW12,"-")</f>
        <v>-</v>
      </c>
      <c r="CC12" s="130"/>
      <c r="CD12" s="130"/>
      <c r="CE12" s="130"/>
      <c r="CF12" s="131"/>
      <c r="CG12" s="132">
        <f>IF(P12=0,"",IF(CF12=0,"",(CF12/P12)))</f>
        <v>0</v>
      </c>
      <c r="CH12" s="133"/>
      <c r="CI12" s="134" t="str">
        <f>IFERROR(CH12/CF12,"-")</f>
        <v>-</v>
      </c>
      <c r="CJ12" s="135"/>
      <c r="CK12" s="136" t="str">
        <f>IFERROR(CJ12/CF12,"-")</f>
        <v>-</v>
      </c>
      <c r="CL12" s="137"/>
      <c r="CM12" s="137"/>
      <c r="CN12" s="137"/>
      <c r="CO12" s="138">
        <v>0</v>
      </c>
      <c r="CP12" s="139">
        <v>0</v>
      </c>
      <c r="CQ12" s="139"/>
      <c r="CR12" s="139"/>
      <c r="CS12" s="140" t="str">
        <f>IF(AND(CQ12=0,CR12=0),"",IF(AND(CQ12&lt;=100000,CR12&lt;=100000),"",IF(CQ12/CP12&gt;0.7,"男高",IF(CR12/CP12&gt;0.7,"女高",""))))</f>
        <v/>
      </c>
    </row>
    <row r="13" spans="1:98">
      <c r="A13" s="78"/>
      <c r="B13" s="347" t="s">
        <v>88</v>
      </c>
      <c r="C13" s="347"/>
      <c r="D13" s="347" t="s">
        <v>74</v>
      </c>
      <c r="E13" s="347" t="s">
        <v>89</v>
      </c>
      <c r="F13" s="347" t="s">
        <v>67</v>
      </c>
      <c r="G13" s="88"/>
      <c r="H13" s="88" t="s">
        <v>85</v>
      </c>
      <c r="I13" s="88"/>
      <c r="J13" s="330"/>
      <c r="K13" s="79">
        <v>0</v>
      </c>
      <c r="L13" s="79">
        <v>0</v>
      </c>
      <c r="M13" s="79">
        <v>0</v>
      </c>
      <c r="N13" s="89">
        <v>6</v>
      </c>
      <c r="O13" s="90">
        <v>0</v>
      </c>
      <c r="P13" s="91">
        <f>N13+O13</f>
        <v>6</v>
      </c>
      <c r="Q13" s="80" t="str">
        <f>IFERROR(P13/M13,"-")</f>
        <v>-</v>
      </c>
      <c r="R13" s="79">
        <v>0</v>
      </c>
      <c r="S13" s="79">
        <v>1</v>
      </c>
      <c r="T13" s="80">
        <f>IFERROR(R13/(P13),"-")</f>
        <v>0</v>
      </c>
      <c r="U13" s="336"/>
      <c r="V13" s="82">
        <v>0</v>
      </c>
      <c r="W13" s="80">
        <f>IF(P13=0,"-",V13/P13)</f>
        <v>0</v>
      </c>
      <c r="X13" s="335">
        <v>0</v>
      </c>
      <c r="Y13" s="336">
        <f>IFERROR(X13/P13,"-")</f>
        <v>0</v>
      </c>
      <c r="Z13" s="336" t="str">
        <f>IFERROR(X13/V13,"-")</f>
        <v>-</v>
      </c>
      <c r="AA13" s="330"/>
      <c r="AB13" s="83"/>
      <c r="AC13" s="77"/>
      <c r="AD13" s="92"/>
      <c r="AE13" s="93">
        <f>IF(P13=0,"",IF(AD13=0,"",(AD13/P13)))</f>
        <v>0</v>
      </c>
      <c r="AF13" s="92"/>
      <c r="AG13" s="94" t="str">
        <f>IFERROR(AF13/AD13,"-")</f>
        <v>-</v>
      </c>
      <c r="AH13" s="95"/>
      <c r="AI13" s="96" t="str">
        <f>IFERROR(AH13/AD13,"-")</f>
        <v>-</v>
      </c>
      <c r="AJ13" s="97"/>
      <c r="AK13" s="97"/>
      <c r="AL13" s="97"/>
      <c r="AM13" s="98"/>
      <c r="AN13" s="99">
        <f>IF(P13=0,"",IF(AM13=0,"",(AM13/P13)))</f>
        <v>0</v>
      </c>
      <c r="AO13" s="98"/>
      <c r="AP13" s="100" t="str">
        <f>IFERROR(AO13/AM13,"-")</f>
        <v>-</v>
      </c>
      <c r="AQ13" s="101"/>
      <c r="AR13" s="102" t="str">
        <f>IFERROR(AQ13/AM13,"-")</f>
        <v>-</v>
      </c>
      <c r="AS13" s="103"/>
      <c r="AT13" s="103"/>
      <c r="AU13" s="103"/>
      <c r="AV13" s="104"/>
      <c r="AW13" s="105">
        <f>IF(P13=0,"",IF(AV13=0,"",(AV13/P13)))</f>
        <v>0</v>
      </c>
      <c r="AX13" s="104"/>
      <c r="AY13" s="106" t="str">
        <f>IFERROR(AX13/AV13,"-")</f>
        <v>-</v>
      </c>
      <c r="AZ13" s="107"/>
      <c r="BA13" s="108" t="str">
        <f>IFERROR(AZ13/AV13,"-")</f>
        <v>-</v>
      </c>
      <c r="BB13" s="109"/>
      <c r="BC13" s="109"/>
      <c r="BD13" s="109"/>
      <c r="BE13" s="110">
        <v>1</v>
      </c>
      <c r="BF13" s="111">
        <f>IF(P13=0,"",IF(BE13=0,"",(BE13/P13)))</f>
        <v>0.16666666666667</v>
      </c>
      <c r="BG13" s="110"/>
      <c r="BH13" s="112">
        <f>IFERROR(BG13/BE13,"-")</f>
        <v>0</v>
      </c>
      <c r="BI13" s="113"/>
      <c r="BJ13" s="114">
        <f>IFERROR(BI13/BE13,"-")</f>
        <v>0</v>
      </c>
      <c r="BK13" s="115"/>
      <c r="BL13" s="115"/>
      <c r="BM13" s="115"/>
      <c r="BN13" s="117">
        <v>4</v>
      </c>
      <c r="BO13" s="118">
        <f>IF(P13=0,"",IF(BN13=0,"",(BN13/P13)))</f>
        <v>0.66666666666667</v>
      </c>
      <c r="BP13" s="119"/>
      <c r="BQ13" s="120">
        <f>IFERROR(BP13/BN13,"-")</f>
        <v>0</v>
      </c>
      <c r="BR13" s="121"/>
      <c r="BS13" s="122">
        <f>IFERROR(BR13/BN13,"-")</f>
        <v>0</v>
      </c>
      <c r="BT13" s="123"/>
      <c r="BU13" s="123"/>
      <c r="BV13" s="123"/>
      <c r="BW13" s="124">
        <v>1</v>
      </c>
      <c r="BX13" s="125">
        <f>IF(P13=0,"",IF(BW13=0,"",(BW13/P13)))</f>
        <v>0.16666666666667</v>
      </c>
      <c r="BY13" s="126"/>
      <c r="BZ13" s="127">
        <f>IFERROR(BY13/BW13,"-")</f>
        <v>0</v>
      </c>
      <c r="CA13" s="128"/>
      <c r="CB13" s="129">
        <f>IFERROR(CA13/BW13,"-")</f>
        <v>0</v>
      </c>
      <c r="CC13" s="130"/>
      <c r="CD13" s="130"/>
      <c r="CE13" s="130"/>
      <c r="CF13" s="131"/>
      <c r="CG13" s="132">
        <f>IF(P13=0,"",IF(CF13=0,"",(CF13/P13)))</f>
        <v>0</v>
      </c>
      <c r="CH13" s="133"/>
      <c r="CI13" s="134" t="str">
        <f>IFERROR(CH13/CF13,"-")</f>
        <v>-</v>
      </c>
      <c r="CJ13" s="135"/>
      <c r="CK13" s="136" t="str">
        <f>IFERROR(CJ13/CF13,"-")</f>
        <v>-</v>
      </c>
      <c r="CL13" s="137"/>
      <c r="CM13" s="137"/>
      <c r="CN13" s="137"/>
      <c r="CO13" s="138">
        <v>0</v>
      </c>
      <c r="CP13" s="139">
        <v>0</v>
      </c>
      <c r="CQ13" s="139"/>
      <c r="CR13" s="139"/>
      <c r="CS13" s="140" t="str">
        <f>IF(AND(CQ13=0,CR13=0),"",IF(AND(CQ13&lt;=100000,CR13&lt;=100000),"",IF(CQ13/CP13&gt;0.7,"男高",IF(CR13/CP13&gt;0.7,"女高",""))))</f>
        <v/>
      </c>
    </row>
    <row r="14" spans="1:98">
      <c r="A14" s="78"/>
      <c r="B14" s="347" t="s">
        <v>90</v>
      </c>
      <c r="C14" s="347"/>
      <c r="D14" s="347" t="s">
        <v>77</v>
      </c>
      <c r="E14" s="347" t="s">
        <v>78</v>
      </c>
      <c r="F14" s="347" t="s">
        <v>67</v>
      </c>
      <c r="G14" s="88"/>
      <c r="H14" s="88" t="s">
        <v>85</v>
      </c>
      <c r="I14" s="88"/>
      <c r="J14" s="330"/>
      <c r="K14" s="79">
        <v>0</v>
      </c>
      <c r="L14" s="79">
        <v>0</v>
      </c>
      <c r="M14" s="79">
        <v>0</v>
      </c>
      <c r="N14" s="89">
        <v>3</v>
      </c>
      <c r="O14" s="90">
        <v>0</v>
      </c>
      <c r="P14" s="91">
        <f>N14+O14</f>
        <v>3</v>
      </c>
      <c r="Q14" s="80" t="str">
        <f>IFERROR(P14/M14,"-")</f>
        <v>-</v>
      </c>
      <c r="R14" s="79">
        <v>0</v>
      </c>
      <c r="S14" s="79">
        <v>0</v>
      </c>
      <c r="T14" s="80">
        <f>IFERROR(R14/(P14),"-")</f>
        <v>0</v>
      </c>
      <c r="U14" s="336"/>
      <c r="V14" s="82">
        <v>1</v>
      </c>
      <c r="W14" s="80">
        <f>IF(P14=0,"-",V14/P14)</f>
        <v>0.33333333333333</v>
      </c>
      <c r="X14" s="335">
        <v>3000</v>
      </c>
      <c r="Y14" s="336">
        <f>IFERROR(X14/P14,"-")</f>
        <v>1000</v>
      </c>
      <c r="Z14" s="336">
        <f>IFERROR(X14/V14,"-")</f>
        <v>3000</v>
      </c>
      <c r="AA14" s="330"/>
      <c r="AB14" s="83"/>
      <c r="AC14" s="77"/>
      <c r="AD14" s="92"/>
      <c r="AE14" s="93">
        <f>IF(P14=0,"",IF(AD14=0,"",(AD14/P14)))</f>
        <v>0</v>
      </c>
      <c r="AF14" s="92"/>
      <c r="AG14" s="94" t="str">
        <f>IFERROR(AF14/AD14,"-")</f>
        <v>-</v>
      </c>
      <c r="AH14" s="95"/>
      <c r="AI14" s="96" t="str">
        <f>IFERROR(AH14/AD14,"-")</f>
        <v>-</v>
      </c>
      <c r="AJ14" s="97"/>
      <c r="AK14" s="97"/>
      <c r="AL14" s="97"/>
      <c r="AM14" s="98"/>
      <c r="AN14" s="99">
        <f>IF(P14=0,"",IF(AM14=0,"",(AM14/P14)))</f>
        <v>0</v>
      </c>
      <c r="AO14" s="98"/>
      <c r="AP14" s="100" t="str">
        <f>IFERROR(AO14/AM14,"-")</f>
        <v>-</v>
      </c>
      <c r="AQ14" s="101"/>
      <c r="AR14" s="102" t="str">
        <f>IFERROR(AQ14/AM14,"-")</f>
        <v>-</v>
      </c>
      <c r="AS14" s="103"/>
      <c r="AT14" s="103"/>
      <c r="AU14" s="103"/>
      <c r="AV14" s="104"/>
      <c r="AW14" s="105">
        <f>IF(P14=0,"",IF(AV14=0,"",(AV14/P14)))</f>
        <v>0</v>
      </c>
      <c r="AX14" s="104"/>
      <c r="AY14" s="106" t="str">
        <f>IFERROR(AX14/AV14,"-")</f>
        <v>-</v>
      </c>
      <c r="AZ14" s="107"/>
      <c r="BA14" s="108" t="str">
        <f>IFERROR(AZ14/AV14,"-")</f>
        <v>-</v>
      </c>
      <c r="BB14" s="109"/>
      <c r="BC14" s="109"/>
      <c r="BD14" s="109"/>
      <c r="BE14" s="110"/>
      <c r="BF14" s="111">
        <f>IF(P14=0,"",IF(BE14=0,"",(BE14/P14)))</f>
        <v>0</v>
      </c>
      <c r="BG14" s="110"/>
      <c r="BH14" s="112" t="str">
        <f>IFERROR(BG14/BE14,"-")</f>
        <v>-</v>
      </c>
      <c r="BI14" s="113"/>
      <c r="BJ14" s="114" t="str">
        <f>IFERROR(BI14/BE14,"-")</f>
        <v>-</v>
      </c>
      <c r="BK14" s="115"/>
      <c r="BL14" s="115"/>
      <c r="BM14" s="115"/>
      <c r="BN14" s="117">
        <v>2</v>
      </c>
      <c r="BO14" s="118">
        <f>IF(P14=0,"",IF(BN14=0,"",(BN14/P14)))</f>
        <v>0.66666666666667</v>
      </c>
      <c r="BP14" s="119"/>
      <c r="BQ14" s="120">
        <f>IFERROR(BP14/BN14,"-")</f>
        <v>0</v>
      </c>
      <c r="BR14" s="121"/>
      <c r="BS14" s="122">
        <f>IFERROR(BR14/BN14,"-")</f>
        <v>0</v>
      </c>
      <c r="BT14" s="123"/>
      <c r="BU14" s="123"/>
      <c r="BV14" s="123"/>
      <c r="BW14" s="124">
        <v>1</v>
      </c>
      <c r="BX14" s="125">
        <f>IF(P14=0,"",IF(BW14=0,"",(BW14/P14)))</f>
        <v>0.33333333333333</v>
      </c>
      <c r="BY14" s="126">
        <v>1</v>
      </c>
      <c r="BZ14" s="127">
        <f>IFERROR(BY14/BW14,"-")</f>
        <v>1</v>
      </c>
      <c r="CA14" s="128">
        <v>3000</v>
      </c>
      <c r="CB14" s="129">
        <f>IFERROR(CA14/BW14,"-")</f>
        <v>3000</v>
      </c>
      <c r="CC14" s="130">
        <v>1</v>
      </c>
      <c r="CD14" s="130"/>
      <c r="CE14" s="130"/>
      <c r="CF14" s="131"/>
      <c r="CG14" s="132">
        <f>IF(P14=0,"",IF(CF14=0,"",(CF14/P14)))</f>
        <v>0</v>
      </c>
      <c r="CH14" s="133"/>
      <c r="CI14" s="134" t="str">
        <f>IFERROR(CH14/CF14,"-")</f>
        <v>-</v>
      </c>
      <c r="CJ14" s="135"/>
      <c r="CK14" s="136" t="str">
        <f>IFERROR(CJ14/CF14,"-")</f>
        <v>-</v>
      </c>
      <c r="CL14" s="137"/>
      <c r="CM14" s="137"/>
      <c r="CN14" s="137"/>
      <c r="CO14" s="138">
        <v>1</v>
      </c>
      <c r="CP14" s="139">
        <v>3000</v>
      </c>
      <c r="CQ14" s="139">
        <v>3000</v>
      </c>
      <c r="CR14" s="139"/>
      <c r="CS14" s="140" t="str">
        <f>IF(AND(CQ14=0,CR14=0),"",IF(AND(CQ14&lt;=100000,CR14&lt;=100000),"",IF(CQ14/CP14&gt;0.7,"男高",IF(CR14/CP14&gt;0.7,"女高",""))))</f>
        <v/>
      </c>
    </row>
    <row r="15" spans="1:98">
      <c r="A15" s="78"/>
      <c r="B15" s="347" t="s">
        <v>91</v>
      </c>
      <c r="C15" s="347"/>
      <c r="D15" s="347" t="s">
        <v>92</v>
      </c>
      <c r="E15" s="347" t="s">
        <v>93</v>
      </c>
      <c r="F15" s="347" t="s">
        <v>67</v>
      </c>
      <c r="G15" s="88"/>
      <c r="H15" s="88" t="s">
        <v>85</v>
      </c>
      <c r="I15" s="88"/>
      <c r="J15" s="330"/>
      <c r="K15" s="79">
        <v>0</v>
      </c>
      <c r="L15" s="79">
        <v>0</v>
      </c>
      <c r="M15" s="79">
        <v>0</v>
      </c>
      <c r="N15" s="89">
        <v>2</v>
      </c>
      <c r="O15" s="90">
        <v>0</v>
      </c>
      <c r="P15" s="91">
        <f>N15+O15</f>
        <v>2</v>
      </c>
      <c r="Q15" s="80" t="str">
        <f>IFERROR(P15/M15,"-")</f>
        <v>-</v>
      </c>
      <c r="R15" s="79">
        <v>0</v>
      </c>
      <c r="S15" s="79">
        <v>0</v>
      </c>
      <c r="T15" s="80">
        <f>IFERROR(R15/(P15),"-")</f>
        <v>0</v>
      </c>
      <c r="U15" s="336"/>
      <c r="V15" s="82">
        <v>0</v>
      </c>
      <c r="W15" s="80">
        <f>IF(P15=0,"-",V15/P15)</f>
        <v>0</v>
      </c>
      <c r="X15" s="335">
        <v>0</v>
      </c>
      <c r="Y15" s="336">
        <f>IFERROR(X15/P15,"-")</f>
        <v>0</v>
      </c>
      <c r="Z15" s="336" t="str">
        <f>IFERROR(X15/V15,"-")</f>
        <v>-</v>
      </c>
      <c r="AA15" s="330"/>
      <c r="AB15" s="83"/>
      <c r="AC15" s="77"/>
      <c r="AD15" s="92"/>
      <c r="AE15" s="93">
        <f>IF(P15=0,"",IF(AD15=0,"",(AD15/P15)))</f>
        <v>0</v>
      </c>
      <c r="AF15" s="92"/>
      <c r="AG15" s="94" t="str">
        <f>IFERROR(AF15/AD15,"-")</f>
        <v>-</v>
      </c>
      <c r="AH15" s="95"/>
      <c r="AI15" s="96" t="str">
        <f>IFERROR(AH15/AD15,"-")</f>
        <v>-</v>
      </c>
      <c r="AJ15" s="97"/>
      <c r="AK15" s="97"/>
      <c r="AL15" s="97"/>
      <c r="AM15" s="98"/>
      <c r="AN15" s="99">
        <f>IF(P15=0,"",IF(AM15=0,"",(AM15/P15)))</f>
        <v>0</v>
      </c>
      <c r="AO15" s="98"/>
      <c r="AP15" s="100" t="str">
        <f>IFERROR(AO15/AM15,"-")</f>
        <v>-</v>
      </c>
      <c r="AQ15" s="101"/>
      <c r="AR15" s="102" t="str">
        <f>IFERROR(AQ15/AM15,"-")</f>
        <v>-</v>
      </c>
      <c r="AS15" s="103"/>
      <c r="AT15" s="103"/>
      <c r="AU15" s="103"/>
      <c r="AV15" s="104"/>
      <c r="AW15" s="105">
        <f>IF(P15=0,"",IF(AV15=0,"",(AV15/P15)))</f>
        <v>0</v>
      </c>
      <c r="AX15" s="104"/>
      <c r="AY15" s="106" t="str">
        <f>IFERROR(AX15/AV15,"-")</f>
        <v>-</v>
      </c>
      <c r="AZ15" s="107"/>
      <c r="BA15" s="108" t="str">
        <f>IFERROR(AZ15/AV15,"-")</f>
        <v>-</v>
      </c>
      <c r="BB15" s="109"/>
      <c r="BC15" s="109"/>
      <c r="BD15" s="109"/>
      <c r="BE15" s="110"/>
      <c r="BF15" s="111">
        <f>IF(P15=0,"",IF(BE15=0,"",(BE15/P15)))</f>
        <v>0</v>
      </c>
      <c r="BG15" s="110"/>
      <c r="BH15" s="112" t="str">
        <f>IFERROR(BG15/BE15,"-")</f>
        <v>-</v>
      </c>
      <c r="BI15" s="113"/>
      <c r="BJ15" s="114" t="str">
        <f>IFERROR(BI15/BE15,"-")</f>
        <v>-</v>
      </c>
      <c r="BK15" s="115"/>
      <c r="BL15" s="115"/>
      <c r="BM15" s="115"/>
      <c r="BN15" s="117">
        <v>1</v>
      </c>
      <c r="BO15" s="118">
        <f>IF(P15=0,"",IF(BN15=0,"",(BN15/P15)))</f>
        <v>0.5</v>
      </c>
      <c r="BP15" s="119"/>
      <c r="BQ15" s="120">
        <f>IFERROR(BP15/BN15,"-")</f>
        <v>0</v>
      </c>
      <c r="BR15" s="121"/>
      <c r="BS15" s="122">
        <f>IFERROR(BR15/BN15,"-")</f>
        <v>0</v>
      </c>
      <c r="BT15" s="123"/>
      <c r="BU15" s="123"/>
      <c r="BV15" s="123"/>
      <c r="BW15" s="124">
        <v>1</v>
      </c>
      <c r="BX15" s="125">
        <f>IF(P15=0,"",IF(BW15=0,"",(BW15/P15)))</f>
        <v>0.5</v>
      </c>
      <c r="BY15" s="126"/>
      <c r="BZ15" s="127">
        <f>IFERROR(BY15/BW15,"-")</f>
        <v>0</v>
      </c>
      <c r="CA15" s="128"/>
      <c r="CB15" s="129">
        <f>IFERROR(CA15/BW15,"-")</f>
        <v>0</v>
      </c>
      <c r="CC15" s="130"/>
      <c r="CD15" s="130"/>
      <c r="CE15" s="130"/>
      <c r="CF15" s="131"/>
      <c r="CG15" s="132">
        <f>IF(P15=0,"",IF(CF15=0,"",(CF15/P15)))</f>
        <v>0</v>
      </c>
      <c r="CH15" s="133"/>
      <c r="CI15" s="134" t="str">
        <f>IFERROR(CH15/CF15,"-")</f>
        <v>-</v>
      </c>
      <c r="CJ15" s="135"/>
      <c r="CK15" s="136" t="str">
        <f>IFERROR(CJ15/CF15,"-")</f>
        <v>-</v>
      </c>
      <c r="CL15" s="137"/>
      <c r="CM15" s="137"/>
      <c r="CN15" s="137"/>
      <c r="CO15" s="138">
        <v>0</v>
      </c>
      <c r="CP15" s="139">
        <v>0</v>
      </c>
      <c r="CQ15" s="139"/>
      <c r="CR15" s="139"/>
      <c r="CS15" s="140" t="str">
        <f>IF(AND(CQ15=0,CR15=0),"",IF(AND(CQ15&lt;=100000,CR15&lt;=100000),"",IF(CQ15/CP15&gt;0.7,"男高",IF(CR15/CP15&gt;0.7,"女高",""))))</f>
        <v/>
      </c>
    </row>
    <row r="16" spans="1:98">
      <c r="A16" s="78"/>
      <c r="B16" s="347" t="s">
        <v>94</v>
      </c>
      <c r="C16" s="347"/>
      <c r="D16" s="347" t="s">
        <v>80</v>
      </c>
      <c r="E16" s="347" t="s">
        <v>80</v>
      </c>
      <c r="F16" s="347" t="s">
        <v>81</v>
      </c>
      <c r="G16" s="88"/>
      <c r="H16" s="88"/>
      <c r="I16" s="88"/>
      <c r="J16" s="330"/>
      <c r="K16" s="79">
        <v>88</v>
      </c>
      <c r="L16" s="79">
        <v>36</v>
      </c>
      <c r="M16" s="79">
        <v>9</v>
      </c>
      <c r="N16" s="89">
        <v>7</v>
      </c>
      <c r="O16" s="90">
        <v>0</v>
      </c>
      <c r="P16" s="91">
        <f>N16+O16</f>
        <v>7</v>
      </c>
      <c r="Q16" s="80">
        <f>IFERROR(P16/M16,"-")</f>
        <v>0.77777777777778</v>
      </c>
      <c r="R16" s="79">
        <v>0</v>
      </c>
      <c r="S16" s="79">
        <v>2</v>
      </c>
      <c r="T16" s="80">
        <f>IFERROR(R16/(P16),"-")</f>
        <v>0</v>
      </c>
      <c r="U16" s="336"/>
      <c r="V16" s="82">
        <v>1</v>
      </c>
      <c r="W16" s="80">
        <f>IF(P16=0,"-",V16/P16)</f>
        <v>0.14285714285714</v>
      </c>
      <c r="X16" s="335">
        <v>110000</v>
      </c>
      <c r="Y16" s="336">
        <f>IFERROR(X16/P16,"-")</f>
        <v>15714.285714286</v>
      </c>
      <c r="Z16" s="336">
        <f>IFERROR(X16/V16,"-")</f>
        <v>110000</v>
      </c>
      <c r="AA16" s="330"/>
      <c r="AB16" s="83"/>
      <c r="AC16" s="77"/>
      <c r="AD16" s="92"/>
      <c r="AE16" s="93">
        <f>IF(P16=0,"",IF(AD16=0,"",(AD16/P16)))</f>
        <v>0</v>
      </c>
      <c r="AF16" s="92"/>
      <c r="AG16" s="94" t="str">
        <f>IFERROR(AF16/AD16,"-")</f>
        <v>-</v>
      </c>
      <c r="AH16" s="95"/>
      <c r="AI16" s="96" t="str">
        <f>IFERROR(AH16/AD16,"-")</f>
        <v>-</v>
      </c>
      <c r="AJ16" s="97"/>
      <c r="AK16" s="97"/>
      <c r="AL16" s="97"/>
      <c r="AM16" s="98">
        <v>1</v>
      </c>
      <c r="AN16" s="99">
        <f>IF(P16=0,"",IF(AM16=0,"",(AM16/P16)))</f>
        <v>0.14285714285714</v>
      </c>
      <c r="AO16" s="98"/>
      <c r="AP16" s="100">
        <f>IFERROR(AO16/AM16,"-")</f>
        <v>0</v>
      </c>
      <c r="AQ16" s="101"/>
      <c r="AR16" s="102">
        <f>IFERROR(AQ16/AM16,"-")</f>
        <v>0</v>
      </c>
      <c r="AS16" s="103"/>
      <c r="AT16" s="103"/>
      <c r="AU16" s="103"/>
      <c r="AV16" s="104"/>
      <c r="AW16" s="105">
        <f>IF(P16=0,"",IF(AV16=0,"",(AV16/P16)))</f>
        <v>0</v>
      </c>
      <c r="AX16" s="104"/>
      <c r="AY16" s="106" t="str">
        <f>IFERROR(AX16/AV16,"-")</f>
        <v>-</v>
      </c>
      <c r="AZ16" s="107"/>
      <c r="BA16" s="108" t="str">
        <f>IFERROR(AZ16/AV16,"-")</f>
        <v>-</v>
      </c>
      <c r="BB16" s="109"/>
      <c r="BC16" s="109"/>
      <c r="BD16" s="109"/>
      <c r="BE16" s="110"/>
      <c r="BF16" s="111">
        <f>IF(P16=0,"",IF(BE16=0,"",(BE16/P16)))</f>
        <v>0</v>
      </c>
      <c r="BG16" s="110"/>
      <c r="BH16" s="112" t="str">
        <f>IFERROR(BG16/BE16,"-")</f>
        <v>-</v>
      </c>
      <c r="BI16" s="113"/>
      <c r="BJ16" s="114" t="str">
        <f>IFERROR(BI16/BE16,"-")</f>
        <v>-</v>
      </c>
      <c r="BK16" s="115"/>
      <c r="BL16" s="115"/>
      <c r="BM16" s="115"/>
      <c r="BN16" s="117">
        <v>1</v>
      </c>
      <c r="BO16" s="118">
        <f>IF(P16=0,"",IF(BN16=0,"",(BN16/P16)))</f>
        <v>0.14285714285714</v>
      </c>
      <c r="BP16" s="119"/>
      <c r="BQ16" s="120">
        <f>IFERROR(BP16/BN16,"-")</f>
        <v>0</v>
      </c>
      <c r="BR16" s="121"/>
      <c r="BS16" s="122">
        <f>IFERROR(BR16/BN16,"-")</f>
        <v>0</v>
      </c>
      <c r="BT16" s="123"/>
      <c r="BU16" s="123"/>
      <c r="BV16" s="123"/>
      <c r="BW16" s="124">
        <v>5</v>
      </c>
      <c r="BX16" s="125">
        <f>IF(P16=0,"",IF(BW16=0,"",(BW16/P16)))</f>
        <v>0.71428571428571</v>
      </c>
      <c r="BY16" s="126">
        <v>1</v>
      </c>
      <c r="BZ16" s="127">
        <f>IFERROR(BY16/BW16,"-")</f>
        <v>0.2</v>
      </c>
      <c r="CA16" s="128">
        <v>110000</v>
      </c>
      <c r="CB16" s="129">
        <f>IFERROR(CA16/BW16,"-")</f>
        <v>22000</v>
      </c>
      <c r="CC16" s="130"/>
      <c r="CD16" s="130"/>
      <c r="CE16" s="130">
        <v>1</v>
      </c>
      <c r="CF16" s="131"/>
      <c r="CG16" s="132">
        <f>IF(P16=0,"",IF(CF16=0,"",(CF16/P16)))</f>
        <v>0</v>
      </c>
      <c r="CH16" s="133"/>
      <c r="CI16" s="134" t="str">
        <f>IFERROR(CH16/CF16,"-")</f>
        <v>-</v>
      </c>
      <c r="CJ16" s="135"/>
      <c r="CK16" s="136" t="str">
        <f>IFERROR(CJ16/CF16,"-")</f>
        <v>-</v>
      </c>
      <c r="CL16" s="137"/>
      <c r="CM16" s="137"/>
      <c r="CN16" s="137"/>
      <c r="CO16" s="138">
        <v>1</v>
      </c>
      <c r="CP16" s="139">
        <v>110000</v>
      </c>
      <c r="CQ16" s="139">
        <v>110000</v>
      </c>
      <c r="CR16" s="139"/>
      <c r="CS16" s="140" t="str">
        <f>IF(AND(CQ16=0,CR16=0),"",IF(AND(CQ16&lt;=100000,CR16&lt;=100000),"",IF(CQ16/CP16&gt;0.7,"男高",IF(CR16/CP16&gt;0.7,"女高",""))))</f>
        <v>男高</v>
      </c>
    </row>
    <row r="17" spans="1:98">
      <c r="A17" s="78">
        <f>AB17</f>
        <v>0.904</v>
      </c>
      <c r="B17" s="347" t="s">
        <v>95</v>
      </c>
      <c r="C17" s="347"/>
      <c r="D17" s="347" t="s">
        <v>65</v>
      </c>
      <c r="E17" s="347" t="s">
        <v>66</v>
      </c>
      <c r="F17" s="347" t="s">
        <v>67</v>
      </c>
      <c r="G17" s="88" t="s">
        <v>96</v>
      </c>
      <c r="H17" s="88" t="s">
        <v>97</v>
      </c>
      <c r="I17" s="88" t="s">
        <v>98</v>
      </c>
      <c r="J17" s="330">
        <v>500000</v>
      </c>
      <c r="K17" s="79">
        <v>0</v>
      </c>
      <c r="L17" s="79">
        <v>0</v>
      </c>
      <c r="M17" s="79">
        <v>0</v>
      </c>
      <c r="N17" s="89">
        <v>39</v>
      </c>
      <c r="O17" s="90">
        <v>0</v>
      </c>
      <c r="P17" s="91">
        <f>N17+O17</f>
        <v>39</v>
      </c>
      <c r="Q17" s="80" t="str">
        <f>IFERROR(P17/M17,"-")</f>
        <v>-</v>
      </c>
      <c r="R17" s="79">
        <v>2</v>
      </c>
      <c r="S17" s="79">
        <v>8</v>
      </c>
      <c r="T17" s="80">
        <f>IFERROR(R17/(P17),"-")</f>
        <v>0.051282051282051</v>
      </c>
      <c r="U17" s="336">
        <f>IFERROR(J17/SUM(N17:O20),"-")</f>
        <v>8064.5161290323</v>
      </c>
      <c r="V17" s="82">
        <v>6</v>
      </c>
      <c r="W17" s="80">
        <f>IF(P17=0,"-",V17/P17)</f>
        <v>0.15384615384615</v>
      </c>
      <c r="X17" s="335">
        <v>79000</v>
      </c>
      <c r="Y17" s="336">
        <f>IFERROR(X17/P17,"-")</f>
        <v>2025.641025641</v>
      </c>
      <c r="Z17" s="336">
        <f>IFERROR(X17/V17,"-")</f>
        <v>13166.666666667</v>
      </c>
      <c r="AA17" s="330">
        <f>SUM(X17:X20)-SUM(J17:J20)</f>
        <v>-48000</v>
      </c>
      <c r="AB17" s="83">
        <f>SUM(X17:X20)/SUM(J17:J20)</f>
        <v>0.904</v>
      </c>
      <c r="AC17" s="77"/>
      <c r="AD17" s="92"/>
      <c r="AE17" s="93">
        <f>IF(P17=0,"",IF(AD17=0,"",(AD17/P17)))</f>
        <v>0</v>
      </c>
      <c r="AF17" s="92"/>
      <c r="AG17" s="94" t="str">
        <f>IFERROR(AF17/AD17,"-")</f>
        <v>-</v>
      </c>
      <c r="AH17" s="95"/>
      <c r="AI17" s="96" t="str">
        <f>IFERROR(AH17/AD17,"-")</f>
        <v>-</v>
      </c>
      <c r="AJ17" s="97"/>
      <c r="AK17" s="97"/>
      <c r="AL17" s="97"/>
      <c r="AM17" s="98">
        <v>1</v>
      </c>
      <c r="AN17" s="99">
        <f>IF(P17=0,"",IF(AM17=0,"",(AM17/P17)))</f>
        <v>0.025641025641026</v>
      </c>
      <c r="AO17" s="98"/>
      <c r="AP17" s="100">
        <f>IFERROR(AO17/AM17,"-")</f>
        <v>0</v>
      </c>
      <c r="AQ17" s="101"/>
      <c r="AR17" s="102">
        <f>IFERROR(AQ17/AM17,"-")</f>
        <v>0</v>
      </c>
      <c r="AS17" s="103"/>
      <c r="AT17" s="103"/>
      <c r="AU17" s="103"/>
      <c r="AV17" s="104">
        <v>1</v>
      </c>
      <c r="AW17" s="105">
        <f>IF(P17=0,"",IF(AV17=0,"",(AV17/P17)))</f>
        <v>0.025641025641026</v>
      </c>
      <c r="AX17" s="104"/>
      <c r="AY17" s="106">
        <f>IFERROR(AX17/AV17,"-")</f>
        <v>0</v>
      </c>
      <c r="AZ17" s="107"/>
      <c r="BA17" s="108">
        <f>IFERROR(AZ17/AV17,"-")</f>
        <v>0</v>
      </c>
      <c r="BB17" s="109"/>
      <c r="BC17" s="109"/>
      <c r="BD17" s="109"/>
      <c r="BE17" s="110">
        <v>11</v>
      </c>
      <c r="BF17" s="111">
        <f>IF(P17=0,"",IF(BE17=0,"",(BE17/P17)))</f>
        <v>0.28205128205128</v>
      </c>
      <c r="BG17" s="110"/>
      <c r="BH17" s="112">
        <f>IFERROR(BG17/BE17,"-")</f>
        <v>0</v>
      </c>
      <c r="BI17" s="113"/>
      <c r="BJ17" s="114">
        <f>IFERROR(BI17/BE17,"-")</f>
        <v>0</v>
      </c>
      <c r="BK17" s="115"/>
      <c r="BL17" s="115"/>
      <c r="BM17" s="115"/>
      <c r="BN17" s="117">
        <v>12</v>
      </c>
      <c r="BO17" s="118">
        <f>IF(P17=0,"",IF(BN17=0,"",(BN17/P17)))</f>
        <v>0.30769230769231</v>
      </c>
      <c r="BP17" s="119">
        <v>2</v>
      </c>
      <c r="BQ17" s="120">
        <f>IFERROR(BP17/BN17,"-")</f>
        <v>0.16666666666667</v>
      </c>
      <c r="BR17" s="121">
        <v>13000</v>
      </c>
      <c r="BS17" s="122">
        <f>IFERROR(BR17/BN17,"-")</f>
        <v>1083.3333333333</v>
      </c>
      <c r="BT17" s="123">
        <v>1</v>
      </c>
      <c r="BU17" s="123">
        <v>1</v>
      </c>
      <c r="BV17" s="123"/>
      <c r="BW17" s="124">
        <v>10</v>
      </c>
      <c r="BX17" s="125">
        <f>IF(P17=0,"",IF(BW17=0,"",(BW17/P17)))</f>
        <v>0.25641025641026</v>
      </c>
      <c r="BY17" s="126">
        <v>3</v>
      </c>
      <c r="BZ17" s="127">
        <f>IFERROR(BY17/BW17,"-")</f>
        <v>0.3</v>
      </c>
      <c r="CA17" s="128">
        <v>51000</v>
      </c>
      <c r="CB17" s="129">
        <f>IFERROR(CA17/BW17,"-")</f>
        <v>5100</v>
      </c>
      <c r="CC17" s="130">
        <v>2</v>
      </c>
      <c r="CD17" s="130"/>
      <c r="CE17" s="130">
        <v>1</v>
      </c>
      <c r="CF17" s="131">
        <v>4</v>
      </c>
      <c r="CG17" s="132">
        <f>IF(P17=0,"",IF(CF17=0,"",(CF17/P17)))</f>
        <v>0.1025641025641</v>
      </c>
      <c r="CH17" s="133">
        <v>1</v>
      </c>
      <c r="CI17" s="134">
        <f>IFERROR(CH17/CF17,"-")</f>
        <v>0.25</v>
      </c>
      <c r="CJ17" s="135">
        <v>15000</v>
      </c>
      <c r="CK17" s="136">
        <f>IFERROR(CJ17/CF17,"-")</f>
        <v>3750</v>
      </c>
      <c r="CL17" s="137"/>
      <c r="CM17" s="137"/>
      <c r="CN17" s="137">
        <v>1</v>
      </c>
      <c r="CO17" s="138">
        <v>6</v>
      </c>
      <c r="CP17" s="139">
        <v>79000</v>
      </c>
      <c r="CQ17" s="139">
        <v>38000</v>
      </c>
      <c r="CR17" s="139"/>
      <c r="CS17" s="140" t="str">
        <f>IF(AND(CQ17=0,CR17=0),"",IF(AND(CQ17&lt;=100000,CR17&lt;=100000),"",IF(CQ17/CP17&gt;0.7,"男高",IF(CR17/CP17&gt;0.7,"女高",""))))</f>
        <v/>
      </c>
    </row>
    <row r="18" spans="1:98">
      <c r="A18" s="78"/>
      <c r="B18" s="347" t="s">
        <v>99</v>
      </c>
      <c r="C18" s="347"/>
      <c r="D18" s="347" t="s">
        <v>74</v>
      </c>
      <c r="E18" s="347" t="s">
        <v>75</v>
      </c>
      <c r="F18" s="347" t="s">
        <v>67</v>
      </c>
      <c r="G18" s="88"/>
      <c r="H18" s="88" t="s">
        <v>97</v>
      </c>
      <c r="I18" s="88"/>
      <c r="J18" s="330"/>
      <c r="K18" s="79">
        <v>0</v>
      </c>
      <c r="L18" s="79">
        <v>0</v>
      </c>
      <c r="M18" s="79">
        <v>0</v>
      </c>
      <c r="N18" s="89">
        <v>12</v>
      </c>
      <c r="O18" s="90">
        <v>0</v>
      </c>
      <c r="P18" s="91">
        <f>N18+O18</f>
        <v>12</v>
      </c>
      <c r="Q18" s="80" t="str">
        <f>IFERROR(P18/M18,"-")</f>
        <v>-</v>
      </c>
      <c r="R18" s="79">
        <v>1</v>
      </c>
      <c r="S18" s="79">
        <v>1</v>
      </c>
      <c r="T18" s="80">
        <f>IFERROR(R18/(P18),"-")</f>
        <v>0.083333333333333</v>
      </c>
      <c r="U18" s="336"/>
      <c r="V18" s="82">
        <v>1</v>
      </c>
      <c r="W18" s="80">
        <f>IF(P18=0,"-",V18/P18)</f>
        <v>0.083333333333333</v>
      </c>
      <c r="X18" s="335">
        <v>40000</v>
      </c>
      <c r="Y18" s="336">
        <f>IFERROR(X18/P18,"-")</f>
        <v>3333.3333333333</v>
      </c>
      <c r="Z18" s="336">
        <f>IFERROR(X18/V18,"-")</f>
        <v>40000</v>
      </c>
      <c r="AA18" s="330"/>
      <c r="AB18" s="83"/>
      <c r="AC18" s="77"/>
      <c r="AD18" s="92"/>
      <c r="AE18" s="93">
        <f>IF(P18=0,"",IF(AD18=0,"",(AD18/P18)))</f>
        <v>0</v>
      </c>
      <c r="AF18" s="92"/>
      <c r="AG18" s="94" t="str">
        <f>IFERROR(AF18/AD18,"-")</f>
        <v>-</v>
      </c>
      <c r="AH18" s="95"/>
      <c r="AI18" s="96" t="str">
        <f>IFERROR(AH18/AD18,"-")</f>
        <v>-</v>
      </c>
      <c r="AJ18" s="97"/>
      <c r="AK18" s="97"/>
      <c r="AL18" s="97"/>
      <c r="AM18" s="98">
        <v>1</v>
      </c>
      <c r="AN18" s="99">
        <f>IF(P18=0,"",IF(AM18=0,"",(AM18/P18)))</f>
        <v>0.083333333333333</v>
      </c>
      <c r="AO18" s="98"/>
      <c r="AP18" s="100">
        <f>IFERROR(AO18/AM18,"-")</f>
        <v>0</v>
      </c>
      <c r="AQ18" s="101"/>
      <c r="AR18" s="102">
        <f>IFERROR(AQ18/AM18,"-")</f>
        <v>0</v>
      </c>
      <c r="AS18" s="103"/>
      <c r="AT18" s="103"/>
      <c r="AU18" s="103"/>
      <c r="AV18" s="104">
        <v>1</v>
      </c>
      <c r="AW18" s="105">
        <f>IF(P18=0,"",IF(AV18=0,"",(AV18/P18)))</f>
        <v>0.083333333333333</v>
      </c>
      <c r="AX18" s="104"/>
      <c r="AY18" s="106">
        <f>IFERROR(AX18/AV18,"-")</f>
        <v>0</v>
      </c>
      <c r="AZ18" s="107"/>
      <c r="BA18" s="108">
        <f>IFERROR(AZ18/AV18,"-")</f>
        <v>0</v>
      </c>
      <c r="BB18" s="109"/>
      <c r="BC18" s="109"/>
      <c r="BD18" s="109"/>
      <c r="BE18" s="110"/>
      <c r="BF18" s="111">
        <f>IF(P18=0,"",IF(BE18=0,"",(BE18/P18)))</f>
        <v>0</v>
      </c>
      <c r="BG18" s="110"/>
      <c r="BH18" s="112" t="str">
        <f>IFERROR(BG18/BE18,"-")</f>
        <v>-</v>
      </c>
      <c r="BI18" s="113"/>
      <c r="BJ18" s="114" t="str">
        <f>IFERROR(BI18/BE18,"-")</f>
        <v>-</v>
      </c>
      <c r="BK18" s="115"/>
      <c r="BL18" s="115"/>
      <c r="BM18" s="115"/>
      <c r="BN18" s="117">
        <v>8</v>
      </c>
      <c r="BO18" s="118">
        <f>IF(P18=0,"",IF(BN18=0,"",(BN18/P18)))</f>
        <v>0.66666666666667</v>
      </c>
      <c r="BP18" s="119">
        <v>1</v>
      </c>
      <c r="BQ18" s="120">
        <f>IFERROR(BP18/BN18,"-")</f>
        <v>0.125</v>
      </c>
      <c r="BR18" s="121">
        <v>40000</v>
      </c>
      <c r="BS18" s="122">
        <f>IFERROR(BR18/BN18,"-")</f>
        <v>5000</v>
      </c>
      <c r="BT18" s="123"/>
      <c r="BU18" s="123"/>
      <c r="BV18" s="123">
        <v>1</v>
      </c>
      <c r="BW18" s="124">
        <v>1</v>
      </c>
      <c r="BX18" s="125">
        <f>IF(P18=0,"",IF(BW18=0,"",(BW18/P18)))</f>
        <v>0.083333333333333</v>
      </c>
      <c r="BY18" s="126"/>
      <c r="BZ18" s="127">
        <f>IFERROR(BY18/BW18,"-")</f>
        <v>0</v>
      </c>
      <c r="CA18" s="128"/>
      <c r="CB18" s="129">
        <f>IFERROR(CA18/BW18,"-")</f>
        <v>0</v>
      </c>
      <c r="CC18" s="130"/>
      <c r="CD18" s="130"/>
      <c r="CE18" s="130"/>
      <c r="CF18" s="131">
        <v>1</v>
      </c>
      <c r="CG18" s="132">
        <f>IF(P18=0,"",IF(CF18=0,"",(CF18/P18)))</f>
        <v>0.083333333333333</v>
      </c>
      <c r="CH18" s="133"/>
      <c r="CI18" s="134">
        <f>IFERROR(CH18/CF18,"-")</f>
        <v>0</v>
      </c>
      <c r="CJ18" s="135"/>
      <c r="CK18" s="136">
        <f>IFERROR(CJ18/CF18,"-")</f>
        <v>0</v>
      </c>
      <c r="CL18" s="137"/>
      <c r="CM18" s="137"/>
      <c r="CN18" s="137"/>
      <c r="CO18" s="138">
        <v>1</v>
      </c>
      <c r="CP18" s="139">
        <v>40000</v>
      </c>
      <c r="CQ18" s="139">
        <v>40000</v>
      </c>
      <c r="CR18" s="139"/>
      <c r="CS18" s="140" t="str">
        <f>IF(AND(CQ18=0,CR18=0),"",IF(AND(CQ18&lt;=100000,CR18&lt;=100000),"",IF(CQ18/CP18&gt;0.7,"男高",IF(CR18/CP18&gt;0.7,"女高",""))))</f>
        <v/>
      </c>
    </row>
    <row r="19" spans="1:98">
      <c r="A19" s="78"/>
      <c r="B19" s="347" t="s">
        <v>100</v>
      </c>
      <c r="C19" s="347"/>
      <c r="D19" s="347" t="s">
        <v>92</v>
      </c>
      <c r="E19" s="347" t="s">
        <v>93</v>
      </c>
      <c r="F19" s="347" t="s">
        <v>67</v>
      </c>
      <c r="G19" s="88"/>
      <c r="H19" s="88" t="s">
        <v>97</v>
      </c>
      <c r="I19" s="88"/>
      <c r="J19" s="330"/>
      <c r="K19" s="79">
        <v>0</v>
      </c>
      <c r="L19" s="79">
        <v>0</v>
      </c>
      <c r="M19" s="79">
        <v>0</v>
      </c>
      <c r="N19" s="89">
        <v>6</v>
      </c>
      <c r="O19" s="90">
        <v>0</v>
      </c>
      <c r="P19" s="91">
        <f>N19+O19</f>
        <v>6</v>
      </c>
      <c r="Q19" s="80" t="str">
        <f>IFERROR(P19/M19,"-")</f>
        <v>-</v>
      </c>
      <c r="R19" s="79">
        <v>0</v>
      </c>
      <c r="S19" s="79">
        <v>1</v>
      </c>
      <c r="T19" s="80">
        <f>IFERROR(R19/(P19),"-")</f>
        <v>0</v>
      </c>
      <c r="U19" s="336"/>
      <c r="V19" s="82">
        <v>0</v>
      </c>
      <c r="W19" s="80">
        <f>IF(P19=0,"-",V19/P19)</f>
        <v>0</v>
      </c>
      <c r="X19" s="335">
        <v>0</v>
      </c>
      <c r="Y19" s="336">
        <f>IFERROR(X19/P19,"-")</f>
        <v>0</v>
      </c>
      <c r="Z19" s="336" t="str">
        <f>IFERROR(X19/V19,"-")</f>
        <v>-</v>
      </c>
      <c r="AA19" s="330"/>
      <c r="AB19" s="83"/>
      <c r="AC19" s="77"/>
      <c r="AD19" s="92"/>
      <c r="AE19" s="93">
        <f>IF(P19=0,"",IF(AD19=0,"",(AD19/P19)))</f>
        <v>0</v>
      </c>
      <c r="AF19" s="92"/>
      <c r="AG19" s="94" t="str">
        <f>IFERROR(AF19/AD19,"-")</f>
        <v>-</v>
      </c>
      <c r="AH19" s="95"/>
      <c r="AI19" s="96" t="str">
        <f>IFERROR(AH19/AD19,"-")</f>
        <v>-</v>
      </c>
      <c r="AJ19" s="97"/>
      <c r="AK19" s="97"/>
      <c r="AL19" s="97"/>
      <c r="AM19" s="98">
        <v>1</v>
      </c>
      <c r="AN19" s="99">
        <f>IF(P19=0,"",IF(AM19=0,"",(AM19/P19)))</f>
        <v>0.16666666666667</v>
      </c>
      <c r="AO19" s="98"/>
      <c r="AP19" s="100">
        <f>IFERROR(AO19/AM19,"-")</f>
        <v>0</v>
      </c>
      <c r="AQ19" s="101"/>
      <c r="AR19" s="102">
        <f>IFERROR(AQ19/AM19,"-")</f>
        <v>0</v>
      </c>
      <c r="AS19" s="103"/>
      <c r="AT19" s="103"/>
      <c r="AU19" s="103"/>
      <c r="AV19" s="104"/>
      <c r="AW19" s="105">
        <f>IF(P19=0,"",IF(AV19=0,"",(AV19/P19)))</f>
        <v>0</v>
      </c>
      <c r="AX19" s="104"/>
      <c r="AY19" s="106" t="str">
        <f>IFERROR(AX19/AV19,"-")</f>
        <v>-</v>
      </c>
      <c r="AZ19" s="107"/>
      <c r="BA19" s="108" t="str">
        <f>IFERROR(AZ19/AV19,"-")</f>
        <v>-</v>
      </c>
      <c r="BB19" s="109"/>
      <c r="BC19" s="109"/>
      <c r="BD19" s="109"/>
      <c r="BE19" s="110"/>
      <c r="BF19" s="111">
        <f>IF(P19=0,"",IF(BE19=0,"",(BE19/P19)))</f>
        <v>0</v>
      </c>
      <c r="BG19" s="110"/>
      <c r="BH19" s="112" t="str">
        <f>IFERROR(BG19/BE19,"-")</f>
        <v>-</v>
      </c>
      <c r="BI19" s="113"/>
      <c r="BJ19" s="114" t="str">
        <f>IFERROR(BI19/BE19,"-")</f>
        <v>-</v>
      </c>
      <c r="BK19" s="115"/>
      <c r="BL19" s="115"/>
      <c r="BM19" s="115"/>
      <c r="BN19" s="117">
        <v>4</v>
      </c>
      <c r="BO19" s="118">
        <f>IF(P19=0,"",IF(BN19=0,"",(BN19/P19)))</f>
        <v>0.66666666666667</v>
      </c>
      <c r="BP19" s="119"/>
      <c r="BQ19" s="120">
        <f>IFERROR(BP19/BN19,"-")</f>
        <v>0</v>
      </c>
      <c r="BR19" s="121"/>
      <c r="BS19" s="122">
        <f>IFERROR(BR19/BN19,"-")</f>
        <v>0</v>
      </c>
      <c r="BT19" s="123"/>
      <c r="BU19" s="123"/>
      <c r="BV19" s="123"/>
      <c r="BW19" s="124"/>
      <c r="BX19" s="125">
        <f>IF(P19=0,"",IF(BW19=0,"",(BW19/P19)))</f>
        <v>0</v>
      </c>
      <c r="BY19" s="126"/>
      <c r="BZ19" s="127" t="str">
        <f>IFERROR(BY19/BW19,"-")</f>
        <v>-</v>
      </c>
      <c r="CA19" s="128"/>
      <c r="CB19" s="129" t="str">
        <f>IFERROR(CA19/BW19,"-")</f>
        <v>-</v>
      </c>
      <c r="CC19" s="130"/>
      <c r="CD19" s="130"/>
      <c r="CE19" s="130"/>
      <c r="CF19" s="131">
        <v>1</v>
      </c>
      <c r="CG19" s="132">
        <f>IF(P19=0,"",IF(CF19=0,"",(CF19/P19)))</f>
        <v>0.16666666666667</v>
      </c>
      <c r="CH19" s="133"/>
      <c r="CI19" s="134">
        <f>IFERROR(CH19/CF19,"-")</f>
        <v>0</v>
      </c>
      <c r="CJ19" s="135"/>
      <c r="CK19" s="136">
        <f>IFERROR(CJ19/CF19,"-")</f>
        <v>0</v>
      </c>
      <c r="CL19" s="137"/>
      <c r="CM19" s="137"/>
      <c r="CN19" s="137"/>
      <c r="CO19" s="138">
        <v>0</v>
      </c>
      <c r="CP19" s="139">
        <v>0</v>
      </c>
      <c r="CQ19" s="139"/>
      <c r="CR19" s="139"/>
      <c r="CS19" s="140" t="str">
        <f>IF(AND(CQ19=0,CR19=0),"",IF(AND(CQ19&lt;=100000,CR19&lt;=100000),"",IF(CQ19/CP19&gt;0.7,"男高",IF(CR19/CP19&gt;0.7,"女高",""))))</f>
        <v/>
      </c>
    </row>
    <row r="20" spans="1:98">
      <c r="A20" s="78"/>
      <c r="B20" s="347" t="s">
        <v>101</v>
      </c>
      <c r="C20" s="347"/>
      <c r="D20" s="347" t="s">
        <v>80</v>
      </c>
      <c r="E20" s="347" t="s">
        <v>80</v>
      </c>
      <c r="F20" s="347" t="s">
        <v>81</v>
      </c>
      <c r="G20" s="88"/>
      <c r="H20" s="88"/>
      <c r="I20" s="88"/>
      <c r="J20" s="330"/>
      <c r="K20" s="79">
        <v>101</v>
      </c>
      <c r="L20" s="79">
        <v>24</v>
      </c>
      <c r="M20" s="79">
        <v>22</v>
      </c>
      <c r="N20" s="89">
        <v>5</v>
      </c>
      <c r="O20" s="90">
        <v>0</v>
      </c>
      <c r="P20" s="91">
        <f>N20+O20</f>
        <v>5</v>
      </c>
      <c r="Q20" s="80">
        <f>IFERROR(P20/M20,"-")</f>
        <v>0.22727272727273</v>
      </c>
      <c r="R20" s="79">
        <v>2</v>
      </c>
      <c r="S20" s="79">
        <v>1</v>
      </c>
      <c r="T20" s="80">
        <f>IFERROR(R20/(P20),"-")</f>
        <v>0.4</v>
      </c>
      <c r="U20" s="336"/>
      <c r="V20" s="82">
        <v>2</v>
      </c>
      <c r="W20" s="80">
        <f>IF(P20=0,"-",V20/P20)</f>
        <v>0.4</v>
      </c>
      <c r="X20" s="335">
        <v>333000</v>
      </c>
      <c r="Y20" s="336">
        <f>IFERROR(X20/P20,"-")</f>
        <v>66600</v>
      </c>
      <c r="Z20" s="336">
        <f>IFERROR(X20/V20,"-")</f>
        <v>166500</v>
      </c>
      <c r="AA20" s="330"/>
      <c r="AB20" s="83"/>
      <c r="AC20" s="77"/>
      <c r="AD20" s="92"/>
      <c r="AE20" s="93">
        <f>IF(P20=0,"",IF(AD20=0,"",(AD20/P20)))</f>
        <v>0</v>
      </c>
      <c r="AF20" s="92"/>
      <c r="AG20" s="94" t="str">
        <f>IFERROR(AF20/AD20,"-")</f>
        <v>-</v>
      </c>
      <c r="AH20" s="95"/>
      <c r="AI20" s="96" t="str">
        <f>IFERROR(AH20/AD20,"-")</f>
        <v>-</v>
      </c>
      <c r="AJ20" s="97"/>
      <c r="AK20" s="97"/>
      <c r="AL20" s="97"/>
      <c r="AM20" s="98"/>
      <c r="AN20" s="99">
        <f>IF(P20=0,"",IF(AM20=0,"",(AM20/P20)))</f>
        <v>0</v>
      </c>
      <c r="AO20" s="98"/>
      <c r="AP20" s="100" t="str">
        <f>IFERROR(AO20/AM20,"-")</f>
        <v>-</v>
      </c>
      <c r="AQ20" s="101"/>
      <c r="AR20" s="102" t="str">
        <f>IFERROR(AQ20/AM20,"-")</f>
        <v>-</v>
      </c>
      <c r="AS20" s="103"/>
      <c r="AT20" s="103"/>
      <c r="AU20" s="103"/>
      <c r="AV20" s="104"/>
      <c r="AW20" s="105">
        <f>IF(P20=0,"",IF(AV20=0,"",(AV20/P20)))</f>
        <v>0</v>
      </c>
      <c r="AX20" s="104"/>
      <c r="AY20" s="106" t="str">
        <f>IFERROR(AX20/AV20,"-")</f>
        <v>-</v>
      </c>
      <c r="AZ20" s="107"/>
      <c r="BA20" s="108" t="str">
        <f>IFERROR(AZ20/AV20,"-")</f>
        <v>-</v>
      </c>
      <c r="BB20" s="109"/>
      <c r="BC20" s="109"/>
      <c r="BD20" s="109"/>
      <c r="BE20" s="110"/>
      <c r="BF20" s="111">
        <f>IF(P20=0,"",IF(BE20=0,"",(BE20/P20)))</f>
        <v>0</v>
      </c>
      <c r="BG20" s="110"/>
      <c r="BH20" s="112" t="str">
        <f>IFERROR(BG20/BE20,"-")</f>
        <v>-</v>
      </c>
      <c r="BI20" s="113"/>
      <c r="BJ20" s="114" t="str">
        <f>IFERROR(BI20/BE20,"-")</f>
        <v>-</v>
      </c>
      <c r="BK20" s="115"/>
      <c r="BL20" s="115"/>
      <c r="BM20" s="115"/>
      <c r="BN20" s="117">
        <v>1</v>
      </c>
      <c r="BO20" s="118">
        <f>IF(P20=0,"",IF(BN20=0,"",(BN20/P20)))</f>
        <v>0.2</v>
      </c>
      <c r="BP20" s="119"/>
      <c r="BQ20" s="120">
        <f>IFERROR(BP20/BN20,"-")</f>
        <v>0</v>
      </c>
      <c r="BR20" s="121"/>
      <c r="BS20" s="122">
        <f>IFERROR(BR20/BN20,"-")</f>
        <v>0</v>
      </c>
      <c r="BT20" s="123"/>
      <c r="BU20" s="123"/>
      <c r="BV20" s="123"/>
      <c r="BW20" s="124">
        <v>3</v>
      </c>
      <c r="BX20" s="125">
        <f>IF(P20=0,"",IF(BW20=0,"",(BW20/P20)))</f>
        <v>0.6</v>
      </c>
      <c r="BY20" s="126">
        <v>1</v>
      </c>
      <c r="BZ20" s="127">
        <f>IFERROR(BY20/BW20,"-")</f>
        <v>0.33333333333333</v>
      </c>
      <c r="CA20" s="128">
        <v>270000</v>
      </c>
      <c r="CB20" s="129">
        <f>IFERROR(CA20/BW20,"-")</f>
        <v>90000</v>
      </c>
      <c r="CC20" s="130"/>
      <c r="CD20" s="130"/>
      <c r="CE20" s="130">
        <v>1</v>
      </c>
      <c r="CF20" s="131">
        <v>1</v>
      </c>
      <c r="CG20" s="132">
        <f>IF(P20=0,"",IF(CF20=0,"",(CF20/P20)))</f>
        <v>0.2</v>
      </c>
      <c r="CH20" s="133">
        <v>1</v>
      </c>
      <c r="CI20" s="134">
        <f>IFERROR(CH20/CF20,"-")</f>
        <v>1</v>
      </c>
      <c r="CJ20" s="135">
        <v>63000</v>
      </c>
      <c r="CK20" s="136">
        <f>IFERROR(CJ20/CF20,"-")</f>
        <v>63000</v>
      </c>
      <c r="CL20" s="137"/>
      <c r="CM20" s="137"/>
      <c r="CN20" s="137">
        <v>1</v>
      </c>
      <c r="CO20" s="138">
        <v>2</v>
      </c>
      <c r="CP20" s="139">
        <v>333000</v>
      </c>
      <c r="CQ20" s="139">
        <v>270000</v>
      </c>
      <c r="CR20" s="139"/>
      <c r="CS20" s="140" t="str">
        <f>IF(AND(CQ20=0,CR20=0),"",IF(AND(CQ20&lt;=100000,CR20&lt;=100000),"",IF(CQ20/CP20&gt;0.7,"男高",IF(CR20/CP20&gt;0.7,"女高",""))))</f>
        <v>男高</v>
      </c>
    </row>
    <row r="21" spans="1:98">
      <c r="A21" s="78">
        <f>AB21</f>
        <v>0.1475</v>
      </c>
      <c r="B21" s="347" t="s">
        <v>102</v>
      </c>
      <c r="C21" s="347"/>
      <c r="D21" s="347" t="s">
        <v>103</v>
      </c>
      <c r="E21" s="347" t="s">
        <v>104</v>
      </c>
      <c r="F21" s="347" t="s">
        <v>67</v>
      </c>
      <c r="G21" s="88" t="s">
        <v>105</v>
      </c>
      <c r="H21" s="88" t="s">
        <v>106</v>
      </c>
      <c r="I21" s="88" t="s">
        <v>107</v>
      </c>
      <c r="J21" s="330">
        <v>400000</v>
      </c>
      <c r="K21" s="79">
        <v>0</v>
      </c>
      <c r="L21" s="79">
        <v>0</v>
      </c>
      <c r="M21" s="79">
        <v>0</v>
      </c>
      <c r="N21" s="89">
        <v>4</v>
      </c>
      <c r="O21" s="90">
        <v>0</v>
      </c>
      <c r="P21" s="91">
        <f>N21+O21</f>
        <v>4</v>
      </c>
      <c r="Q21" s="80" t="str">
        <f>IFERROR(P21/M21,"-")</f>
        <v>-</v>
      </c>
      <c r="R21" s="79">
        <v>0</v>
      </c>
      <c r="S21" s="79">
        <v>1</v>
      </c>
      <c r="T21" s="80">
        <f>IFERROR(R21/(P21),"-")</f>
        <v>0</v>
      </c>
      <c r="U21" s="336">
        <f>IFERROR(J21/SUM(N21:O25),"-")</f>
        <v>10000</v>
      </c>
      <c r="V21" s="82">
        <v>1</v>
      </c>
      <c r="W21" s="80">
        <f>IF(P21=0,"-",V21/P21)</f>
        <v>0.25</v>
      </c>
      <c r="X21" s="335">
        <v>3000</v>
      </c>
      <c r="Y21" s="336">
        <f>IFERROR(X21/P21,"-")</f>
        <v>750</v>
      </c>
      <c r="Z21" s="336">
        <f>IFERROR(X21/V21,"-")</f>
        <v>3000</v>
      </c>
      <c r="AA21" s="330">
        <f>SUM(X21:X25)-SUM(J21:J25)</f>
        <v>-341000</v>
      </c>
      <c r="AB21" s="83">
        <f>SUM(X21:X25)/SUM(J21:J25)</f>
        <v>0.1475</v>
      </c>
      <c r="AC21" s="77"/>
      <c r="AD21" s="92"/>
      <c r="AE21" s="93">
        <f>IF(P21=0,"",IF(AD21=0,"",(AD21/P21)))</f>
        <v>0</v>
      </c>
      <c r="AF21" s="92"/>
      <c r="AG21" s="94" t="str">
        <f>IFERROR(AF21/AD21,"-")</f>
        <v>-</v>
      </c>
      <c r="AH21" s="95"/>
      <c r="AI21" s="96" t="str">
        <f>IFERROR(AH21/AD21,"-")</f>
        <v>-</v>
      </c>
      <c r="AJ21" s="97"/>
      <c r="AK21" s="97"/>
      <c r="AL21" s="97"/>
      <c r="AM21" s="98"/>
      <c r="AN21" s="99">
        <f>IF(P21=0,"",IF(AM21=0,"",(AM21/P21)))</f>
        <v>0</v>
      </c>
      <c r="AO21" s="98"/>
      <c r="AP21" s="100" t="str">
        <f>IFERROR(AO21/AM21,"-")</f>
        <v>-</v>
      </c>
      <c r="AQ21" s="101"/>
      <c r="AR21" s="102" t="str">
        <f>IFERROR(AQ21/AM21,"-")</f>
        <v>-</v>
      </c>
      <c r="AS21" s="103"/>
      <c r="AT21" s="103"/>
      <c r="AU21" s="103"/>
      <c r="AV21" s="104"/>
      <c r="AW21" s="105">
        <f>IF(P21=0,"",IF(AV21=0,"",(AV21/P21)))</f>
        <v>0</v>
      </c>
      <c r="AX21" s="104"/>
      <c r="AY21" s="106" t="str">
        <f>IFERROR(AX21/AV21,"-")</f>
        <v>-</v>
      </c>
      <c r="AZ21" s="107"/>
      <c r="BA21" s="108" t="str">
        <f>IFERROR(AZ21/AV21,"-")</f>
        <v>-</v>
      </c>
      <c r="BB21" s="109"/>
      <c r="BC21" s="109"/>
      <c r="BD21" s="109"/>
      <c r="BE21" s="110">
        <v>1</v>
      </c>
      <c r="BF21" s="111">
        <f>IF(P21=0,"",IF(BE21=0,"",(BE21/P21)))</f>
        <v>0.25</v>
      </c>
      <c r="BG21" s="110"/>
      <c r="BH21" s="112">
        <f>IFERROR(BG21/BE21,"-")</f>
        <v>0</v>
      </c>
      <c r="BI21" s="113"/>
      <c r="BJ21" s="114">
        <f>IFERROR(BI21/BE21,"-")</f>
        <v>0</v>
      </c>
      <c r="BK21" s="115"/>
      <c r="BL21" s="115"/>
      <c r="BM21" s="115"/>
      <c r="BN21" s="117"/>
      <c r="BO21" s="118">
        <f>IF(P21=0,"",IF(BN21=0,"",(BN21/P21)))</f>
        <v>0</v>
      </c>
      <c r="BP21" s="119"/>
      <c r="BQ21" s="120" t="str">
        <f>IFERROR(BP21/BN21,"-")</f>
        <v>-</v>
      </c>
      <c r="BR21" s="121"/>
      <c r="BS21" s="122" t="str">
        <f>IFERROR(BR21/BN21,"-")</f>
        <v>-</v>
      </c>
      <c r="BT21" s="123"/>
      <c r="BU21" s="123"/>
      <c r="BV21" s="123"/>
      <c r="BW21" s="124">
        <v>2</v>
      </c>
      <c r="BX21" s="125">
        <f>IF(P21=0,"",IF(BW21=0,"",(BW21/P21)))</f>
        <v>0.5</v>
      </c>
      <c r="BY21" s="126"/>
      <c r="BZ21" s="127">
        <f>IFERROR(BY21/BW21,"-")</f>
        <v>0</v>
      </c>
      <c r="CA21" s="128"/>
      <c r="CB21" s="129">
        <f>IFERROR(CA21/BW21,"-")</f>
        <v>0</v>
      </c>
      <c r="CC21" s="130"/>
      <c r="CD21" s="130"/>
      <c r="CE21" s="130"/>
      <c r="CF21" s="131">
        <v>1</v>
      </c>
      <c r="CG21" s="132">
        <f>IF(P21=0,"",IF(CF21=0,"",(CF21/P21)))</f>
        <v>0.25</v>
      </c>
      <c r="CH21" s="133">
        <v>1</v>
      </c>
      <c r="CI21" s="134">
        <f>IFERROR(CH21/CF21,"-")</f>
        <v>1</v>
      </c>
      <c r="CJ21" s="135">
        <v>3000</v>
      </c>
      <c r="CK21" s="136">
        <f>IFERROR(CJ21/CF21,"-")</f>
        <v>3000</v>
      </c>
      <c r="CL21" s="137">
        <v>1</v>
      </c>
      <c r="CM21" s="137"/>
      <c r="CN21" s="137"/>
      <c r="CO21" s="138">
        <v>1</v>
      </c>
      <c r="CP21" s="139">
        <v>3000</v>
      </c>
      <c r="CQ21" s="139">
        <v>3000</v>
      </c>
      <c r="CR21" s="139"/>
      <c r="CS21" s="140" t="str">
        <f>IF(AND(CQ21=0,CR21=0),"",IF(AND(CQ21&lt;=100000,CR21&lt;=100000),"",IF(CQ21/CP21&gt;0.7,"男高",IF(CR21/CP21&gt;0.7,"女高",""))))</f>
        <v/>
      </c>
    </row>
    <row r="22" spans="1:98">
      <c r="A22" s="78"/>
      <c r="B22" s="347" t="s">
        <v>108</v>
      </c>
      <c r="C22" s="347"/>
      <c r="D22" s="347" t="s">
        <v>109</v>
      </c>
      <c r="E22" s="347" t="s">
        <v>110</v>
      </c>
      <c r="F22" s="347" t="s">
        <v>67</v>
      </c>
      <c r="G22" s="88"/>
      <c r="H22" s="88" t="s">
        <v>106</v>
      </c>
      <c r="I22" s="88"/>
      <c r="J22" s="330"/>
      <c r="K22" s="79">
        <v>0</v>
      </c>
      <c r="L22" s="79">
        <v>0</v>
      </c>
      <c r="M22" s="79">
        <v>0</v>
      </c>
      <c r="N22" s="89">
        <v>5</v>
      </c>
      <c r="O22" s="90">
        <v>0</v>
      </c>
      <c r="P22" s="91">
        <f>N22+O22</f>
        <v>5</v>
      </c>
      <c r="Q22" s="80" t="str">
        <f>IFERROR(P22/M22,"-")</f>
        <v>-</v>
      </c>
      <c r="R22" s="79">
        <v>0</v>
      </c>
      <c r="S22" s="79">
        <v>0</v>
      </c>
      <c r="T22" s="80">
        <f>IFERROR(R22/(P22),"-")</f>
        <v>0</v>
      </c>
      <c r="U22" s="336"/>
      <c r="V22" s="82">
        <v>1</v>
      </c>
      <c r="W22" s="80">
        <f>IF(P22=0,"-",V22/P22)</f>
        <v>0.2</v>
      </c>
      <c r="X22" s="335">
        <v>19000</v>
      </c>
      <c r="Y22" s="336">
        <f>IFERROR(X22/P22,"-")</f>
        <v>3800</v>
      </c>
      <c r="Z22" s="336">
        <f>IFERROR(X22/V22,"-")</f>
        <v>19000</v>
      </c>
      <c r="AA22" s="330"/>
      <c r="AB22" s="83"/>
      <c r="AC22" s="77"/>
      <c r="AD22" s="92"/>
      <c r="AE22" s="93">
        <f>IF(P22=0,"",IF(AD22=0,"",(AD22/P22)))</f>
        <v>0</v>
      </c>
      <c r="AF22" s="92"/>
      <c r="AG22" s="94" t="str">
        <f>IFERROR(AF22/AD22,"-")</f>
        <v>-</v>
      </c>
      <c r="AH22" s="95"/>
      <c r="AI22" s="96" t="str">
        <f>IFERROR(AH22/AD22,"-")</f>
        <v>-</v>
      </c>
      <c r="AJ22" s="97"/>
      <c r="AK22" s="97"/>
      <c r="AL22" s="97"/>
      <c r="AM22" s="98"/>
      <c r="AN22" s="99">
        <f>IF(P22=0,"",IF(AM22=0,"",(AM22/P22)))</f>
        <v>0</v>
      </c>
      <c r="AO22" s="98"/>
      <c r="AP22" s="100" t="str">
        <f>IFERROR(AO22/AM22,"-")</f>
        <v>-</v>
      </c>
      <c r="AQ22" s="101"/>
      <c r="AR22" s="102" t="str">
        <f>IFERROR(AQ22/AM22,"-")</f>
        <v>-</v>
      </c>
      <c r="AS22" s="103"/>
      <c r="AT22" s="103"/>
      <c r="AU22" s="103"/>
      <c r="AV22" s="104"/>
      <c r="AW22" s="105">
        <f>IF(P22=0,"",IF(AV22=0,"",(AV22/P22)))</f>
        <v>0</v>
      </c>
      <c r="AX22" s="104"/>
      <c r="AY22" s="106" t="str">
        <f>IFERROR(AX22/AV22,"-")</f>
        <v>-</v>
      </c>
      <c r="AZ22" s="107"/>
      <c r="BA22" s="108" t="str">
        <f>IFERROR(AZ22/AV22,"-")</f>
        <v>-</v>
      </c>
      <c r="BB22" s="109"/>
      <c r="BC22" s="109"/>
      <c r="BD22" s="109"/>
      <c r="BE22" s="110">
        <v>1</v>
      </c>
      <c r="BF22" s="111">
        <f>IF(P22=0,"",IF(BE22=0,"",(BE22/P22)))</f>
        <v>0.2</v>
      </c>
      <c r="BG22" s="110"/>
      <c r="BH22" s="112">
        <f>IFERROR(BG22/BE22,"-")</f>
        <v>0</v>
      </c>
      <c r="BI22" s="113"/>
      <c r="BJ22" s="114">
        <f>IFERROR(BI22/BE22,"-")</f>
        <v>0</v>
      </c>
      <c r="BK22" s="115"/>
      <c r="BL22" s="115"/>
      <c r="BM22" s="115"/>
      <c r="BN22" s="117">
        <v>1</v>
      </c>
      <c r="BO22" s="118">
        <f>IF(P22=0,"",IF(BN22=0,"",(BN22/P22)))</f>
        <v>0.2</v>
      </c>
      <c r="BP22" s="119"/>
      <c r="BQ22" s="120">
        <f>IFERROR(BP22/BN22,"-")</f>
        <v>0</v>
      </c>
      <c r="BR22" s="121"/>
      <c r="BS22" s="122">
        <f>IFERROR(BR22/BN22,"-")</f>
        <v>0</v>
      </c>
      <c r="BT22" s="123"/>
      <c r="BU22" s="123"/>
      <c r="BV22" s="123"/>
      <c r="BW22" s="124">
        <v>3</v>
      </c>
      <c r="BX22" s="125">
        <f>IF(P22=0,"",IF(BW22=0,"",(BW22/P22)))</f>
        <v>0.6</v>
      </c>
      <c r="BY22" s="126">
        <v>1</v>
      </c>
      <c r="BZ22" s="127">
        <f>IFERROR(BY22/BW22,"-")</f>
        <v>0.33333333333333</v>
      </c>
      <c r="CA22" s="128">
        <v>19000</v>
      </c>
      <c r="CB22" s="129">
        <f>IFERROR(CA22/BW22,"-")</f>
        <v>6333.3333333333</v>
      </c>
      <c r="CC22" s="130"/>
      <c r="CD22" s="130"/>
      <c r="CE22" s="130">
        <v>1</v>
      </c>
      <c r="CF22" s="131"/>
      <c r="CG22" s="132">
        <f>IF(P22=0,"",IF(CF22=0,"",(CF22/P22)))</f>
        <v>0</v>
      </c>
      <c r="CH22" s="133"/>
      <c r="CI22" s="134" t="str">
        <f>IFERROR(CH22/CF22,"-")</f>
        <v>-</v>
      </c>
      <c r="CJ22" s="135"/>
      <c r="CK22" s="136" t="str">
        <f>IFERROR(CJ22/CF22,"-")</f>
        <v>-</v>
      </c>
      <c r="CL22" s="137"/>
      <c r="CM22" s="137"/>
      <c r="CN22" s="137"/>
      <c r="CO22" s="138">
        <v>1</v>
      </c>
      <c r="CP22" s="139">
        <v>19000</v>
      </c>
      <c r="CQ22" s="139">
        <v>19000</v>
      </c>
      <c r="CR22" s="139"/>
      <c r="CS22" s="140" t="str">
        <f>IF(AND(CQ22=0,CR22=0),"",IF(AND(CQ22&lt;=100000,CR22&lt;=100000),"",IF(CQ22/CP22&gt;0.7,"男高",IF(CR22/CP22&gt;0.7,"女高",""))))</f>
        <v/>
      </c>
    </row>
    <row r="23" spans="1:98">
      <c r="A23" s="78"/>
      <c r="B23" s="347" t="s">
        <v>111</v>
      </c>
      <c r="C23" s="347"/>
      <c r="D23" s="347" t="s">
        <v>112</v>
      </c>
      <c r="E23" s="347" t="s">
        <v>113</v>
      </c>
      <c r="F23" s="347" t="s">
        <v>67</v>
      </c>
      <c r="G23" s="88"/>
      <c r="H23" s="88" t="s">
        <v>106</v>
      </c>
      <c r="I23" s="88"/>
      <c r="J23" s="330"/>
      <c r="K23" s="79">
        <v>0</v>
      </c>
      <c r="L23" s="79">
        <v>0</v>
      </c>
      <c r="M23" s="79">
        <v>0</v>
      </c>
      <c r="N23" s="89">
        <v>17</v>
      </c>
      <c r="O23" s="90">
        <v>0</v>
      </c>
      <c r="P23" s="91">
        <f>N23+O23</f>
        <v>17</v>
      </c>
      <c r="Q23" s="80" t="str">
        <f>IFERROR(P23/M23,"-")</f>
        <v>-</v>
      </c>
      <c r="R23" s="79">
        <v>1</v>
      </c>
      <c r="S23" s="79">
        <v>3</v>
      </c>
      <c r="T23" s="80">
        <f>IFERROR(R23/(P23),"-")</f>
        <v>0.058823529411765</v>
      </c>
      <c r="U23" s="336"/>
      <c r="V23" s="82">
        <v>1</v>
      </c>
      <c r="W23" s="80">
        <f>IF(P23=0,"-",V23/P23)</f>
        <v>0.058823529411765</v>
      </c>
      <c r="X23" s="335">
        <v>16000</v>
      </c>
      <c r="Y23" s="336">
        <f>IFERROR(X23/P23,"-")</f>
        <v>941.17647058824</v>
      </c>
      <c r="Z23" s="336">
        <f>IFERROR(X23/V23,"-")</f>
        <v>16000</v>
      </c>
      <c r="AA23" s="330"/>
      <c r="AB23" s="83"/>
      <c r="AC23" s="77"/>
      <c r="AD23" s="92"/>
      <c r="AE23" s="93">
        <f>IF(P23=0,"",IF(AD23=0,"",(AD23/P23)))</f>
        <v>0</v>
      </c>
      <c r="AF23" s="92"/>
      <c r="AG23" s="94" t="str">
        <f>IFERROR(AF23/AD23,"-")</f>
        <v>-</v>
      </c>
      <c r="AH23" s="95"/>
      <c r="AI23" s="96" t="str">
        <f>IFERROR(AH23/AD23,"-")</f>
        <v>-</v>
      </c>
      <c r="AJ23" s="97"/>
      <c r="AK23" s="97"/>
      <c r="AL23" s="97"/>
      <c r="AM23" s="98"/>
      <c r="AN23" s="99">
        <f>IF(P23=0,"",IF(AM23=0,"",(AM23/P23)))</f>
        <v>0</v>
      </c>
      <c r="AO23" s="98"/>
      <c r="AP23" s="100" t="str">
        <f>IFERROR(AO23/AM23,"-")</f>
        <v>-</v>
      </c>
      <c r="AQ23" s="101"/>
      <c r="AR23" s="102" t="str">
        <f>IFERROR(AQ23/AM23,"-")</f>
        <v>-</v>
      </c>
      <c r="AS23" s="103"/>
      <c r="AT23" s="103"/>
      <c r="AU23" s="103"/>
      <c r="AV23" s="104">
        <v>1</v>
      </c>
      <c r="AW23" s="105">
        <f>IF(P23=0,"",IF(AV23=0,"",(AV23/P23)))</f>
        <v>0.058823529411765</v>
      </c>
      <c r="AX23" s="104"/>
      <c r="AY23" s="106">
        <f>IFERROR(AX23/AV23,"-")</f>
        <v>0</v>
      </c>
      <c r="AZ23" s="107"/>
      <c r="BA23" s="108">
        <f>IFERROR(AZ23/AV23,"-")</f>
        <v>0</v>
      </c>
      <c r="BB23" s="109"/>
      <c r="BC23" s="109"/>
      <c r="BD23" s="109"/>
      <c r="BE23" s="110">
        <v>1</v>
      </c>
      <c r="BF23" s="111">
        <f>IF(P23=0,"",IF(BE23=0,"",(BE23/P23)))</f>
        <v>0.058823529411765</v>
      </c>
      <c r="BG23" s="110"/>
      <c r="BH23" s="112">
        <f>IFERROR(BG23/BE23,"-")</f>
        <v>0</v>
      </c>
      <c r="BI23" s="113"/>
      <c r="BJ23" s="114">
        <f>IFERROR(BI23/BE23,"-")</f>
        <v>0</v>
      </c>
      <c r="BK23" s="115"/>
      <c r="BL23" s="115"/>
      <c r="BM23" s="115"/>
      <c r="BN23" s="117">
        <v>7</v>
      </c>
      <c r="BO23" s="118">
        <f>IF(P23=0,"",IF(BN23=0,"",(BN23/P23)))</f>
        <v>0.41176470588235</v>
      </c>
      <c r="BP23" s="119">
        <v>1</v>
      </c>
      <c r="BQ23" s="120">
        <f>IFERROR(BP23/BN23,"-")</f>
        <v>0.14285714285714</v>
      </c>
      <c r="BR23" s="121">
        <v>16000</v>
      </c>
      <c r="BS23" s="122">
        <f>IFERROR(BR23/BN23,"-")</f>
        <v>2285.7142857143</v>
      </c>
      <c r="BT23" s="123"/>
      <c r="BU23" s="123"/>
      <c r="BV23" s="123">
        <v>1</v>
      </c>
      <c r="BW23" s="124">
        <v>7</v>
      </c>
      <c r="BX23" s="125">
        <f>IF(P23=0,"",IF(BW23=0,"",(BW23/P23)))</f>
        <v>0.41176470588235</v>
      </c>
      <c r="BY23" s="126"/>
      <c r="BZ23" s="127">
        <f>IFERROR(BY23/BW23,"-")</f>
        <v>0</v>
      </c>
      <c r="CA23" s="128"/>
      <c r="CB23" s="129">
        <f>IFERROR(CA23/BW23,"-")</f>
        <v>0</v>
      </c>
      <c r="CC23" s="130"/>
      <c r="CD23" s="130"/>
      <c r="CE23" s="130"/>
      <c r="CF23" s="131">
        <v>1</v>
      </c>
      <c r="CG23" s="132">
        <f>IF(P23=0,"",IF(CF23=0,"",(CF23/P23)))</f>
        <v>0.058823529411765</v>
      </c>
      <c r="CH23" s="133"/>
      <c r="CI23" s="134">
        <f>IFERROR(CH23/CF23,"-")</f>
        <v>0</v>
      </c>
      <c r="CJ23" s="135"/>
      <c r="CK23" s="136">
        <f>IFERROR(CJ23/CF23,"-")</f>
        <v>0</v>
      </c>
      <c r="CL23" s="137"/>
      <c r="CM23" s="137"/>
      <c r="CN23" s="137"/>
      <c r="CO23" s="138">
        <v>1</v>
      </c>
      <c r="CP23" s="139">
        <v>16000</v>
      </c>
      <c r="CQ23" s="139">
        <v>16000</v>
      </c>
      <c r="CR23" s="139"/>
      <c r="CS23" s="140" t="str">
        <f>IF(AND(CQ23=0,CR23=0),"",IF(AND(CQ23&lt;=100000,CR23&lt;=100000),"",IF(CQ23/CP23&gt;0.7,"男高",IF(CR23/CP23&gt;0.7,"女高",""))))</f>
        <v/>
      </c>
    </row>
    <row r="24" spans="1:98">
      <c r="A24" s="78"/>
      <c r="B24" s="347" t="s">
        <v>114</v>
      </c>
      <c r="C24" s="347"/>
      <c r="D24" s="347" t="s">
        <v>115</v>
      </c>
      <c r="E24" s="347" t="s">
        <v>116</v>
      </c>
      <c r="F24" s="347" t="s">
        <v>67</v>
      </c>
      <c r="G24" s="88"/>
      <c r="H24" s="88" t="s">
        <v>106</v>
      </c>
      <c r="I24" s="88"/>
      <c r="J24" s="330"/>
      <c r="K24" s="79">
        <v>0</v>
      </c>
      <c r="L24" s="79">
        <v>0</v>
      </c>
      <c r="M24" s="79">
        <v>0</v>
      </c>
      <c r="N24" s="89">
        <v>9</v>
      </c>
      <c r="O24" s="90">
        <v>0</v>
      </c>
      <c r="P24" s="91">
        <f>N24+O24</f>
        <v>9</v>
      </c>
      <c r="Q24" s="80" t="str">
        <f>IFERROR(P24/M24,"-")</f>
        <v>-</v>
      </c>
      <c r="R24" s="79">
        <v>1</v>
      </c>
      <c r="S24" s="79">
        <v>0</v>
      </c>
      <c r="T24" s="80">
        <f>IFERROR(R24/(P24),"-")</f>
        <v>0.11111111111111</v>
      </c>
      <c r="U24" s="336"/>
      <c r="V24" s="82">
        <v>1</v>
      </c>
      <c r="W24" s="80">
        <f>IF(P24=0,"-",V24/P24)</f>
        <v>0.11111111111111</v>
      </c>
      <c r="X24" s="335">
        <v>10000</v>
      </c>
      <c r="Y24" s="336">
        <f>IFERROR(X24/P24,"-")</f>
        <v>1111.1111111111</v>
      </c>
      <c r="Z24" s="336">
        <f>IFERROR(X24/V24,"-")</f>
        <v>10000</v>
      </c>
      <c r="AA24" s="330"/>
      <c r="AB24" s="83"/>
      <c r="AC24" s="77"/>
      <c r="AD24" s="92"/>
      <c r="AE24" s="93">
        <f>IF(P24=0,"",IF(AD24=0,"",(AD24/P24)))</f>
        <v>0</v>
      </c>
      <c r="AF24" s="92"/>
      <c r="AG24" s="94" t="str">
        <f>IFERROR(AF24/AD24,"-")</f>
        <v>-</v>
      </c>
      <c r="AH24" s="95"/>
      <c r="AI24" s="96" t="str">
        <f>IFERROR(AH24/AD24,"-")</f>
        <v>-</v>
      </c>
      <c r="AJ24" s="97"/>
      <c r="AK24" s="97"/>
      <c r="AL24" s="97"/>
      <c r="AM24" s="98">
        <v>1</v>
      </c>
      <c r="AN24" s="99">
        <f>IF(P24=0,"",IF(AM24=0,"",(AM24/P24)))</f>
        <v>0.11111111111111</v>
      </c>
      <c r="AO24" s="98"/>
      <c r="AP24" s="100">
        <f>IFERROR(AO24/AM24,"-")</f>
        <v>0</v>
      </c>
      <c r="AQ24" s="101"/>
      <c r="AR24" s="102">
        <f>IFERROR(AQ24/AM24,"-")</f>
        <v>0</v>
      </c>
      <c r="AS24" s="103"/>
      <c r="AT24" s="103"/>
      <c r="AU24" s="103"/>
      <c r="AV24" s="104">
        <v>1</v>
      </c>
      <c r="AW24" s="105">
        <f>IF(P24=0,"",IF(AV24=0,"",(AV24/P24)))</f>
        <v>0.11111111111111</v>
      </c>
      <c r="AX24" s="104"/>
      <c r="AY24" s="106">
        <f>IFERROR(AX24/AV24,"-")</f>
        <v>0</v>
      </c>
      <c r="AZ24" s="107"/>
      <c r="BA24" s="108">
        <f>IFERROR(AZ24/AV24,"-")</f>
        <v>0</v>
      </c>
      <c r="BB24" s="109"/>
      <c r="BC24" s="109"/>
      <c r="BD24" s="109"/>
      <c r="BE24" s="110">
        <v>2</v>
      </c>
      <c r="BF24" s="111">
        <f>IF(P24=0,"",IF(BE24=0,"",(BE24/P24)))</f>
        <v>0.22222222222222</v>
      </c>
      <c r="BG24" s="110"/>
      <c r="BH24" s="112">
        <f>IFERROR(BG24/BE24,"-")</f>
        <v>0</v>
      </c>
      <c r="BI24" s="113"/>
      <c r="BJ24" s="114">
        <f>IFERROR(BI24/BE24,"-")</f>
        <v>0</v>
      </c>
      <c r="BK24" s="115"/>
      <c r="BL24" s="115"/>
      <c r="BM24" s="115"/>
      <c r="BN24" s="117">
        <v>2</v>
      </c>
      <c r="BO24" s="118">
        <f>IF(P24=0,"",IF(BN24=0,"",(BN24/P24)))</f>
        <v>0.22222222222222</v>
      </c>
      <c r="BP24" s="119"/>
      <c r="BQ24" s="120">
        <f>IFERROR(BP24/BN24,"-")</f>
        <v>0</v>
      </c>
      <c r="BR24" s="121"/>
      <c r="BS24" s="122">
        <f>IFERROR(BR24/BN24,"-")</f>
        <v>0</v>
      </c>
      <c r="BT24" s="123"/>
      <c r="BU24" s="123"/>
      <c r="BV24" s="123"/>
      <c r="BW24" s="124">
        <v>3</v>
      </c>
      <c r="BX24" s="125">
        <f>IF(P24=0,"",IF(BW24=0,"",(BW24/P24)))</f>
        <v>0.33333333333333</v>
      </c>
      <c r="BY24" s="126">
        <v>1</v>
      </c>
      <c r="BZ24" s="127">
        <f>IFERROR(BY24/BW24,"-")</f>
        <v>0.33333333333333</v>
      </c>
      <c r="CA24" s="128">
        <v>10000</v>
      </c>
      <c r="CB24" s="129">
        <f>IFERROR(CA24/BW24,"-")</f>
        <v>3333.3333333333</v>
      </c>
      <c r="CC24" s="130"/>
      <c r="CD24" s="130">
        <v>1</v>
      </c>
      <c r="CE24" s="130"/>
      <c r="CF24" s="131"/>
      <c r="CG24" s="132">
        <f>IF(P24=0,"",IF(CF24=0,"",(CF24/P24)))</f>
        <v>0</v>
      </c>
      <c r="CH24" s="133"/>
      <c r="CI24" s="134" t="str">
        <f>IFERROR(CH24/CF24,"-")</f>
        <v>-</v>
      </c>
      <c r="CJ24" s="135"/>
      <c r="CK24" s="136" t="str">
        <f>IFERROR(CJ24/CF24,"-")</f>
        <v>-</v>
      </c>
      <c r="CL24" s="137"/>
      <c r="CM24" s="137"/>
      <c r="CN24" s="137"/>
      <c r="CO24" s="138">
        <v>1</v>
      </c>
      <c r="CP24" s="139">
        <v>10000</v>
      </c>
      <c r="CQ24" s="139">
        <v>10000</v>
      </c>
      <c r="CR24" s="139"/>
      <c r="CS24" s="140" t="str">
        <f>IF(AND(CQ24=0,CR24=0),"",IF(AND(CQ24&lt;=100000,CR24&lt;=100000),"",IF(CQ24/CP24&gt;0.7,"男高",IF(CR24/CP24&gt;0.7,"女高",""))))</f>
        <v/>
      </c>
    </row>
    <row r="25" spans="1:98">
      <c r="A25" s="78"/>
      <c r="B25" s="347" t="s">
        <v>117</v>
      </c>
      <c r="C25" s="347"/>
      <c r="D25" s="347" t="s">
        <v>80</v>
      </c>
      <c r="E25" s="347" t="s">
        <v>80</v>
      </c>
      <c r="F25" s="347" t="s">
        <v>81</v>
      </c>
      <c r="G25" s="88"/>
      <c r="H25" s="88"/>
      <c r="I25" s="88"/>
      <c r="J25" s="330"/>
      <c r="K25" s="79">
        <v>78</v>
      </c>
      <c r="L25" s="79">
        <v>37</v>
      </c>
      <c r="M25" s="79">
        <v>14</v>
      </c>
      <c r="N25" s="89">
        <v>5</v>
      </c>
      <c r="O25" s="90">
        <v>0</v>
      </c>
      <c r="P25" s="91">
        <f>N25+O25</f>
        <v>5</v>
      </c>
      <c r="Q25" s="80">
        <f>IFERROR(P25/M25,"-")</f>
        <v>0.35714285714286</v>
      </c>
      <c r="R25" s="79">
        <v>1</v>
      </c>
      <c r="S25" s="79">
        <v>2</v>
      </c>
      <c r="T25" s="80">
        <f>IFERROR(R25/(P25),"-")</f>
        <v>0.2</v>
      </c>
      <c r="U25" s="336"/>
      <c r="V25" s="82">
        <v>1</v>
      </c>
      <c r="W25" s="80">
        <f>IF(P25=0,"-",V25/P25)</f>
        <v>0.2</v>
      </c>
      <c r="X25" s="335">
        <v>11000</v>
      </c>
      <c r="Y25" s="336">
        <f>IFERROR(X25/P25,"-")</f>
        <v>2200</v>
      </c>
      <c r="Z25" s="336">
        <f>IFERROR(X25/V25,"-")</f>
        <v>11000</v>
      </c>
      <c r="AA25" s="330"/>
      <c r="AB25" s="83"/>
      <c r="AC25" s="77"/>
      <c r="AD25" s="92"/>
      <c r="AE25" s="93">
        <f>IF(P25=0,"",IF(AD25=0,"",(AD25/P25)))</f>
        <v>0</v>
      </c>
      <c r="AF25" s="92"/>
      <c r="AG25" s="94" t="str">
        <f>IFERROR(AF25/AD25,"-")</f>
        <v>-</v>
      </c>
      <c r="AH25" s="95"/>
      <c r="AI25" s="96" t="str">
        <f>IFERROR(AH25/AD25,"-")</f>
        <v>-</v>
      </c>
      <c r="AJ25" s="97"/>
      <c r="AK25" s="97"/>
      <c r="AL25" s="97"/>
      <c r="AM25" s="98"/>
      <c r="AN25" s="99">
        <f>IF(P25=0,"",IF(AM25=0,"",(AM25/P25)))</f>
        <v>0</v>
      </c>
      <c r="AO25" s="98"/>
      <c r="AP25" s="100" t="str">
        <f>IFERROR(AO25/AM25,"-")</f>
        <v>-</v>
      </c>
      <c r="AQ25" s="101"/>
      <c r="AR25" s="102" t="str">
        <f>IFERROR(AQ25/AM25,"-")</f>
        <v>-</v>
      </c>
      <c r="AS25" s="103"/>
      <c r="AT25" s="103"/>
      <c r="AU25" s="103"/>
      <c r="AV25" s="104"/>
      <c r="AW25" s="105">
        <f>IF(P25=0,"",IF(AV25=0,"",(AV25/P25)))</f>
        <v>0</v>
      </c>
      <c r="AX25" s="104"/>
      <c r="AY25" s="106" t="str">
        <f>IFERROR(AX25/AV25,"-")</f>
        <v>-</v>
      </c>
      <c r="AZ25" s="107"/>
      <c r="BA25" s="108" t="str">
        <f>IFERROR(AZ25/AV25,"-")</f>
        <v>-</v>
      </c>
      <c r="BB25" s="109"/>
      <c r="BC25" s="109"/>
      <c r="BD25" s="109"/>
      <c r="BE25" s="110">
        <v>1</v>
      </c>
      <c r="BF25" s="111">
        <f>IF(P25=0,"",IF(BE25=0,"",(BE25/P25)))</f>
        <v>0.2</v>
      </c>
      <c r="BG25" s="110"/>
      <c r="BH25" s="112">
        <f>IFERROR(BG25/BE25,"-")</f>
        <v>0</v>
      </c>
      <c r="BI25" s="113"/>
      <c r="BJ25" s="114">
        <f>IFERROR(BI25/BE25,"-")</f>
        <v>0</v>
      </c>
      <c r="BK25" s="115"/>
      <c r="BL25" s="115"/>
      <c r="BM25" s="115"/>
      <c r="BN25" s="117"/>
      <c r="BO25" s="118">
        <f>IF(P25=0,"",IF(BN25=0,"",(BN25/P25)))</f>
        <v>0</v>
      </c>
      <c r="BP25" s="119"/>
      <c r="BQ25" s="120" t="str">
        <f>IFERROR(BP25/BN25,"-")</f>
        <v>-</v>
      </c>
      <c r="BR25" s="121"/>
      <c r="BS25" s="122" t="str">
        <f>IFERROR(BR25/BN25,"-")</f>
        <v>-</v>
      </c>
      <c r="BT25" s="123"/>
      <c r="BU25" s="123"/>
      <c r="BV25" s="123"/>
      <c r="BW25" s="124">
        <v>3</v>
      </c>
      <c r="BX25" s="125">
        <f>IF(P25=0,"",IF(BW25=0,"",(BW25/P25)))</f>
        <v>0.6</v>
      </c>
      <c r="BY25" s="126">
        <v>1</v>
      </c>
      <c r="BZ25" s="127">
        <f>IFERROR(BY25/BW25,"-")</f>
        <v>0.33333333333333</v>
      </c>
      <c r="CA25" s="128">
        <v>11000</v>
      </c>
      <c r="CB25" s="129">
        <f>IFERROR(CA25/BW25,"-")</f>
        <v>3666.6666666667</v>
      </c>
      <c r="CC25" s="130"/>
      <c r="CD25" s="130"/>
      <c r="CE25" s="130">
        <v>1</v>
      </c>
      <c r="CF25" s="131">
        <v>1</v>
      </c>
      <c r="CG25" s="132">
        <f>IF(P25=0,"",IF(CF25=0,"",(CF25/P25)))</f>
        <v>0.2</v>
      </c>
      <c r="CH25" s="133"/>
      <c r="CI25" s="134">
        <f>IFERROR(CH25/CF25,"-")</f>
        <v>0</v>
      </c>
      <c r="CJ25" s="135"/>
      <c r="CK25" s="136">
        <f>IFERROR(CJ25/CF25,"-")</f>
        <v>0</v>
      </c>
      <c r="CL25" s="137"/>
      <c r="CM25" s="137"/>
      <c r="CN25" s="137"/>
      <c r="CO25" s="138">
        <v>1</v>
      </c>
      <c r="CP25" s="139">
        <v>11000</v>
      </c>
      <c r="CQ25" s="139">
        <v>11000</v>
      </c>
      <c r="CR25" s="139"/>
      <c r="CS25" s="140" t="str">
        <f>IF(AND(CQ25=0,CR25=0),"",IF(AND(CQ25&lt;=100000,CR25&lt;=100000),"",IF(CQ25/CP25&gt;0.7,"男高",IF(CR25/CP25&gt;0.7,"女高",""))))</f>
        <v/>
      </c>
    </row>
    <row r="26" spans="1:98">
      <c r="A26" s="78">
        <f>AB26</f>
        <v>4.9083333333333</v>
      </c>
      <c r="B26" s="347" t="s">
        <v>118</v>
      </c>
      <c r="C26" s="347"/>
      <c r="D26" s="347" t="s">
        <v>119</v>
      </c>
      <c r="E26" s="347" t="s">
        <v>66</v>
      </c>
      <c r="F26" s="347" t="s">
        <v>67</v>
      </c>
      <c r="G26" s="88" t="s">
        <v>105</v>
      </c>
      <c r="H26" s="88" t="s">
        <v>120</v>
      </c>
      <c r="I26" s="348" t="s">
        <v>121</v>
      </c>
      <c r="J26" s="330">
        <v>120000</v>
      </c>
      <c r="K26" s="79">
        <v>0</v>
      </c>
      <c r="L26" s="79">
        <v>0</v>
      </c>
      <c r="M26" s="79">
        <v>0</v>
      </c>
      <c r="N26" s="89">
        <v>16</v>
      </c>
      <c r="O26" s="90">
        <v>0</v>
      </c>
      <c r="P26" s="91">
        <f>N26+O26</f>
        <v>16</v>
      </c>
      <c r="Q26" s="80" t="str">
        <f>IFERROR(P26/M26,"-")</f>
        <v>-</v>
      </c>
      <c r="R26" s="79">
        <v>1</v>
      </c>
      <c r="S26" s="79">
        <v>2</v>
      </c>
      <c r="T26" s="80">
        <f>IFERROR(R26/(P26),"-")</f>
        <v>0.0625</v>
      </c>
      <c r="U26" s="336">
        <f>IFERROR(J26/SUM(N26:O27),"-")</f>
        <v>5714.2857142857</v>
      </c>
      <c r="V26" s="82">
        <v>3</v>
      </c>
      <c r="W26" s="80">
        <f>IF(P26=0,"-",V26/P26)</f>
        <v>0.1875</v>
      </c>
      <c r="X26" s="335">
        <v>583000</v>
      </c>
      <c r="Y26" s="336">
        <f>IFERROR(X26/P26,"-")</f>
        <v>36437.5</v>
      </c>
      <c r="Z26" s="336">
        <f>IFERROR(X26/V26,"-")</f>
        <v>194333.33333333</v>
      </c>
      <c r="AA26" s="330">
        <f>SUM(X26:X27)-SUM(J26:J27)</f>
        <v>469000</v>
      </c>
      <c r="AB26" s="83">
        <f>SUM(X26:X27)/SUM(J26:J27)</f>
        <v>4.9083333333333</v>
      </c>
      <c r="AC26" s="77"/>
      <c r="AD26" s="92"/>
      <c r="AE26" s="93">
        <f>IF(P26=0,"",IF(AD26=0,"",(AD26/P26)))</f>
        <v>0</v>
      </c>
      <c r="AF26" s="92"/>
      <c r="AG26" s="94" t="str">
        <f>IFERROR(AF26/AD26,"-")</f>
        <v>-</v>
      </c>
      <c r="AH26" s="95"/>
      <c r="AI26" s="96" t="str">
        <f>IFERROR(AH26/AD26,"-")</f>
        <v>-</v>
      </c>
      <c r="AJ26" s="97"/>
      <c r="AK26" s="97"/>
      <c r="AL26" s="97"/>
      <c r="AM26" s="98"/>
      <c r="AN26" s="99">
        <f>IF(P26=0,"",IF(AM26=0,"",(AM26/P26)))</f>
        <v>0</v>
      </c>
      <c r="AO26" s="98"/>
      <c r="AP26" s="100" t="str">
        <f>IFERROR(AO26/AM26,"-")</f>
        <v>-</v>
      </c>
      <c r="AQ26" s="101"/>
      <c r="AR26" s="102" t="str">
        <f>IFERROR(AQ26/AM26,"-")</f>
        <v>-</v>
      </c>
      <c r="AS26" s="103"/>
      <c r="AT26" s="103"/>
      <c r="AU26" s="103"/>
      <c r="AV26" s="104"/>
      <c r="AW26" s="105">
        <f>IF(P26=0,"",IF(AV26=0,"",(AV26/P26)))</f>
        <v>0</v>
      </c>
      <c r="AX26" s="104"/>
      <c r="AY26" s="106" t="str">
        <f>IFERROR(AX26/AV26,"-")</f>
        <v>-</v>
      </c>
      <c r="AZ26" s="107"/>
      <c r="BA26" s="108" t="str">
        <f>IFERROR(AZ26/AV26,"-")</f>
        <v>-</v>
      </c>
      <c r="BB26" s="109"/>
      <c r="BC26" s="109"/>
      <c r="BD26" s="109"/>
      <c r="BE26" s="110">
        <v>4</v>
      </c>
      <c r="BF26" s="111">
        <f>IF(P26=0,"",IF(BE26=0,"",(BE26/P26)))</f>
        <v>0.25</v>
      </c>
      <c r="BG26" s="110"/>
      <c r="BH26" s="112">
        <f>IFERROR(BG26/BE26,"-")</f>
        <v>0</v>
      </c>
      <c r="BI26" s="113"/>
      <c r="BJ26" s="114">
        <f>IFERROR(BI26/BE26,"-")</f>
        <v>0</v>
      </c>
      <c r="BK26" s="115"/>
      <c r="BL26" s="115"/>
      <c r="BM26" s="115"/>
      <c r="BN26" s="117">
        <v>7</v>
      </c>
      <c r="BO26" s="118">
        <f>IF(P26=0,"",IF(BN26=0,"",(BN26/P26)))</f>
        <v>0.4375</v>
      </c>
      <c r="BP26" s="119">
        <v>2</v>
      </c>
      <c r="BQ26" s="120">
        <f>IFERROR(BP26/BN26,"-")</f>
        <v>0.28571428571429</v>
      </c>
      <c r="BR26" s="121">
        <v>275000</v>
      </c>
      <c r="BS26" s="122">
        <f>IFERROR(BR26/BN26,"-")</f>
        <v>39285.714285714</v>
      </c>
      <c r="BT26" s="123"/>
      <c r="BU26" s="123">
        <v>1</v>
      </c>
      <c r="BV26" s="123">
        <v>1</v>
      </c>
      <c r="BW26" s="124">
        <v>5</v>
      </c>
      <c r="BX26" s="125">
        <f>IF(P26=0,"",IF(BW26=0,"",(BW26/P26)))</f>
        <v>0.3125</v>
      </c>
      <c r="BY26" s="126">
        <v>1</v>
      </c>
      <c r="BZ26" s="127">
        <f>IFERROR(BY26/BW26,"-")</f>
        <v>0.2</v>
      </c>
      <c r="CA26" s="128">
        <v>308000</v>
      </c>
      <c r="CB26" s="129">
        <f>IFERROR(CA26/BW26,"-")</f>
        <v>61600</v>
      </c>
      <c r="CC26" s="130"/>
      <c r="CD26" s="130"/>
      <c r="CE26" s="130">
        <v>1</v>
      </c>
      <c r="CF26" s="131"/>
      <c r="CG26" s="132">
        <f>IF(P26=0,"",IF(CF26=0,"",(CF26/P26)))</f>
        <v>0</v>
      </c>
      <c r="CH26" s="133"/>
      <c r="CI26" s="134" t="str">
        <f>IFERROR(CH26/CF26,"-")</f>
        <v>-</v>
      </c>
      <c r="CJ26" s="135"/>
      <c r="CK26" s="136" t="str">
        <f>IFERROR(CJ26/CF26,"-")</f>
        <v>-</v>
      </c>
      <c r="CL26" s="137"/>
      <c r="CM26" s="137"/>
      <c r="CN26" s="137"/>
      <c r="CO26" s="138">
        <v>3</v>
      </c>
      <c r="CP26" s="139">
        <v>583000</v>
      </c>
      <c r="CQ26" s="139">
        <v>308000</v>
      </c>
      <c r="CR26" s="139"/>
      <c r="CS26" s="140" t="str">
        <f>IF(AND(CQ26=0,CR26=0),"",IF(AND(CQ26&lt;=100000,CR26&lt;=100000),"",IF(CQ26/CP26&gt;0.7,"男高",IF(CR26/CP26&gt;0.7,"女高",""))))</f>
        <v/>
      </c>
    </row>
    <row r="27" spans="1:98">
      <c r="A27" s="78"/>
      <c r="B27" s="347" t="s">
        <v>122</v>
      </c>
      <c r="C27" s="347"/>
      <c r="D27" s="347" t="s">
        <v>119</v>
      </c>
      <c r="E27" s="347" t="s">
        <v>66</v>
      </c>
      <c r="F27" s="347" t="s">
        <v>81</v>
      </c>
      <c r="G27" s="88"/>
      <c r="H27" s="88"/>
      <c r="I27" s="88"/>
      <c r="J27" s="330"/>
      <c r="K27" s="79">
        <v>19</v>
      </c>
      <c r="L27" s="79">
        <v>12</v>
      </c>
      <c r="M27" s="79">
        <v>26</v>
      </c>
      <c r="N27" s="89">
        <v>5</v>
      </c>
      <c r="O27" s="90">
        <v>0</v>
      </c>
      <c r="P27" s="91">
        <f>N27+O27</f>
        <v>5</v>
      </c>
      <c r="Q27" s="80">
        <f>IFERROR(P27/M27,"-")</f>
        <v>0.19230769230769</v>
      </c>
      <c r="R27" s="79">
        <v>2</v>
      </c>
      <c r="S27" s="79">
        <v>0</v>
      </c>
      <c r="T27" s="80">
        <f>IFERROR(R27/(P27),"-")</f>
        <v>0.4</v>
      </c>
      <c r="U27" s="336"/>
      <c r="V27" s="82">
        <v>1</v>
      </c>
      <c r="W27" s="80">
        <f>IF(P27=0,"-",V27/P27)</f>
        <v>0.2</v>
      </c>
      <c r="X27" s="335">
        <v>6000</v>
      </c>
      <c r="Y27" s="336">
        <f>IFERROR(X27/P27,"-")</f>
        <v>1200</v>
      </c>
      <c r="Z27" s="336">
        <f>IFERROR(X27/V27,"-")</f>
        <v>6000</v>
      </c>
      <c r="AA27" s="330"/>
      <c r="AB27" s="83"/>
      <c r="AC27" s="77"/>
      <c r="AD27" s="92"/>
      <c r="AE27" s="93">
        <f>IF(P27=0,"",IF(AD27=0,"",(AD27/P27)))</f>
        <v>0</v>
      </c>
      <c r="AF27" s="92"/>
      <c r="AG27" s="94" t="str">
        <f>IFERROR(AF27/AD27,"-")</f>
        <v>-</v>
      </c>
      <c r="AH27" s="95"/>
      <c r="AI27" s="96" t="str">
        <f>IFERROR(AH27/AD27,"-")</f>
        <v>-</v>
      </c>
      <c r="AJ27" s="97"/>
      <c r="AK27" s="97"/>
      <c r="AL27" s="97"/>
      <c r="AM27" s="98"/>
      <c r="AN27" s="99">
        <f>IF(P27=0,"",IF(AM27=0,"",(AM27/P27)))</f>
        <v>0</v>
      </c>
      <c r="AO27" s="98"/>
      <c r="AP27" s="100" t="str">
        <f>IFERROR(AO27/AM27,"-")</f>
        <v>-</v>
      </c>
      <c r="AQ27" s="101"/>
      <c r="AR27" s="102" t="str">
        <f>IFERROR(AQ27/AM27,"-")</f>
        <v>-</v>
      </c>
      <c r="AS27" s="103"/>
      <c r="AT27" s="103"/>
      <c r="AU27" s="103"/>
      <c r="AV27" s="104"/>
      <c r="AW27" s="105">
        <f>IF(P27=0,"",IF(AV27=0,"",(AV27/P27)))</f>
        <v>0</v>
      </c>
      <c r="AX27" s="104"/>
      <c r="AY27" s="106" t="str">
        <f>IFERROR(AX27/AV27,"-")</f>
        <v>-</v>
      </c>
      <c r="AZ27" s="107"/>
      <c r="BA27" s="108" t="str">
        <f>IFERROR(AZ27/AV27,"-")</f>
        <v>-</v>
      </c>
      <c r="BB27" s="109"/>
      <c r="BC27" s="109"/>
      <c r="BD27" s="109"/>
      <c r="BE27" s="110"/>
      <c r="BF27" s="111">
        <f>IF(P27=0,"",IF(BE27=0,"",(BE27/P27)))</f>
        <v>0</v>
      </c>
      <c r="BG27" s="110"/>
      <c r="BH27" s="112" t="str">
        <f>IFERROR(BG27/BE27,"-")</f>
        <v>-</v>
      </c>
      <c r="BI27" s="113"/>
      <c r="BJ27" s="114" t="str">
        <f>IFERROR(BI27/BE27,"-")</f>
        <v>-</v>
      </c>
      <c r="BK27" s="115"/>
      <c r="BL27" s="115"/>
      <c r="BM27" s="115"/>
      <c r="BN27" s="117">
        <v>3</v>
      </c>
      <c r="BO27" s="118">
        <f>IF(P27=0,"",IF(BN27=0,"",(BN27/P27)))</f>
        <v>0.6</v>
      </c>
      <c r="BP27" s="119">
        <v>1</v>
      </c>
      <c r="BQ27" s="120">
        <f>IFERROR(BP27/BN27,"-")</f>
        <v>0.33333333333333</v>
      </c>
      <c r="BR27" s="121">
        <v>6000</v>
      </c>
      <c r="BS27" s="122">
        <f>IFERROR(BR27/BN27,"-")</f>
        <v>2000</v>
      </c>
      <c r="BT27" s="123"/>
      <c r="BU27" s="123">
        <v>1</v>
      </c>
      <c r="BV27" s="123"/>
      <c r="BW27" s="124">
        <v>1</v>
      </c>
      <c r="BX27" s="125">
        <f>IF(P27=0,"",IF(BW27=0,"",(BW27/P27)))</f>
        <v>0.2</v>
      </c>
      <c r="BY27" s="126"/>
      <c r="BZ27" s="127">
        <f>IFERROR(BY27/BW27,"-")</f>
        <v>0</v>
      </c>
      <c r="CA27" s="128"/>
      <c r="CB27" s="129">
        <f>IFERROR(CA27/BW27,"-")</f>
        <v>0</v>
      </c>
      <c r="CC27" s="130"/>
      <c r="CD27" s="130"/>
      <c r="CE27" s="130"/>
      <c r="CF27" s="131">
        <v>1</v>
      </c>
      <c r="CG27" s="132">
        <f>IF(P27=0,"",IF(CF27=0,"",(CF27/P27)))</f>
        <v>0.2</v>
      </c>
      <c r="CH27" s="133"/>
      <c r="CI27" s="134">
        <f>IFERROR(CH27/CF27,"-")</f>
        <v>0</v>
      </c>
      <c r="CJ27" s="135"/>
      <c r="CK27" s="136">
        <f>IFERROR(CJ27/CF27,"-")</f>
        <v>0</v>
      </c>
      <c r="CL27" s="137"/>
      <c r="CM27" s="137"/>
      <c r="CN27" s="137"/>
      <c r="CO27" s="138">
        <v>1</v>
      </c>
      <c r="CP27" s="139">
        <v>6000</v>
      </c>
      <c r="CQ27" s="139">
        <v>6000</v>
      </c>
      <c r="CR27" s="139"/>
      <c r="CS27" s="140" t="str">
        <f>IF(AND(CQ27=0,CR27=0),"",IF(AND(CQ27&lt;=100000,CR27&lt;=100000),"",IF(CQ27/CP27&gt;0.7,"男高",IF(CR27/CP27&gt;0.7,"女高",""))))</f>
        <v/>
      </c>
    </row>
    <row r="28" spans="1:98">
      <c r="A28" s="78">
        <f>AB28</f>
        <v>0.041666666666667</v>
      </c>
      <c r="B28" s="347" t="s">
        <v>123</v>
      </c>
      <c r="C28" s="347"/>
      <c r="D28" s="347" t="s">
        <v>77</v>
      </c>
      <c r="E28" s="347" t="s">
        <v>78</v>
      </c>
      <c r="F28" s="347" t="s">
        <v>67</v>
      </c>
      <c r="G28" s="88" t="s">
        <v>105</v>
      </c>
      <c r="H28" s="88" t="s">
        <v>120</v>
      </c>
      <c r="I28" s="349" t="s">
        <v>124</v>
      </c>
      <c r="J28" s="330">
        <v>120000</v>
      </c>
      <c r="K28" s="79">
        <v>0</v>
      </c>
      <c r="L28" s="79">
        <v>0</v>
      </c>
      <c r="M28" s="79">
        <v>0</v>
      </c>
      <c r="N28" s="89">
        <v>12</v>
      </c>
      <c r="O28" s="90">
        <v>0</v>
      </c>
      <c r="P28" s="91">
        <f>N28+O28</f>
        <v>12</v>
      </c>
      <c r="Q28" s="80" t="str">
        <f>IFERROR(P28/M28,"-")</f>
        <v>-</v>
      </c>
      <c r="R28" s="79">
        <v>0</v>
      </c>
      <c r="S28" s="79">
        <v>2</v>
      </c>
      <c r="T28" s="80">
        <f>IFERROR(R28/(P28),"-")</f>
        <v>0</v>
      </c>
      <c r="U28" s="336">
        <f>IFERROR(J28/SUM(N28:O29),"-")</f>
        <v>8571.4285714286</v>
      </c>
      <c r="V28" s="82">
        <v>1</v>
      </c>
      <c r="W28" s="80">
        <f>IF(P28=0,"-",V28/P28)</f>
        <v>0.083333333333333</v>
      </c>
      <c r="X28" s="335">
        <v>5000</v>
      </c>
      <c r="Y28" s="336">
        <f>IFERROR(X28/P28,"-")</f>
        <v>416.66666666667</v>
      </c>
      <c r="Z28" s="336">
        <f>IFERROR(X28/V28,"-")</f>
        <v>5000</v>
      </c>
      <c r="AA28" s="330">
        <f>SUM(X28:X29)-SUM(J28:J29)</f>
        <v>-115000</v>
      </c>
      <c r="AB28" s="83">
        <f>SUM(X28:X29)/SUM(J28:J29)</f>
        <v>0.041666666666667</v>
      </c>
      <c r="AC28" s="77"/>
      <c r="AD28" s="92"/>
      <c r="AE28" s="93">
        <f>IF(P28=0,"",IF(AD28=0,"",(AD28/P28)))</f>
        <v>0</v>
      </c>
      <c r="AF28" s="92"/>
      <c r="AG28" s="94" t="str">
        <f>IFERROR(AF28/AD28,"-")</f>
        <v>-</v>
      </c>
      <c r="AH28" s="95"/>
      <c r="AI28" s="96" t="str">
        <f>IFERROR(AH28/AD28,"-")</f>
        <v>-</v>
      </c>
      <c r="AJ28" s="97"/>
      <c r="AK28" s="97"/>
      <c r="AL28" s="97"/>
      <c r="AM28" s="98"/>
      <c r="AN28" s="99">
        <f>IF(P28=0,"",IF(AM28=0,"",(AM28/P28)))</f>
        <v>0</v>
      </c>
      <c r="AO28" s="98"/>
      <c r="AP28" s="100" t="str">
        <f>IFERROR(AO28/AM28,"-")</f>
        <v>-</v>
      </c>
      <c r="AQ28" s="101"/>
      <c r="AR28" s="102" t="str">
        <f>IFERROR(AQ28/AM28,"-")</f>
        <v>-</v>
      </c>
      <c r="AS28" s="103"/>
      <c r="AT28" s="103"/>
      <c r="AU28" s="103"/>
      <c r="AV28" s="104"/>
      <c r="AW28" s="105">
        <f>IF(P28=0,"",IF(AV28=0,"",(AV28/P28)))</f>
        <v>0</v>
      </c>
      <c r="AX28" s="104"/>
      <c r="AY28" s="106" t="str">
        <f>IFERROR(AX28/AV28,"-")</f>
        <v>-</v>
      </c>
      <c r="AZ28" s="107"/>
      <c r="BA28" s="108" t="str">
        <f>IFERROR(AZ28/AV28,"-")</f>
        <v>-</v>
      </c>
      <c r="BB28" s="109"/>
      <c r="BC28" s="109"/>
      <c r="BD28" s="109"/>
      <c r="BE28" s="110"/>
      <c r="BF28" s="111">
        <f>IF(P28=0,"",IF(BE28=0,"",(BE28/P28)))</f>
        <v>0</v>
      </c>
      <c r="BG28" s="110"/>
      <c r="BH28" s="112" t="str">
        <f>IFERROR(BG28/BE28,"-")</f>
        <v>-</v>
      </c>
      <c r="BI28" s="113"/>
      <c r="BJ28" s="114" t="str">
        <f>IFERROR(BI28/BE28,"-")</f>
        <v>-</v>
      </c>
      <c r="BK28" s="115"/>
      <c r="BL28" s="115"/>
      <c r="BM28" s="115"/>
      <c r="BN28" s="117">
        <v>10</v>
      </c>
      <c r="BO28" s="118">
        <f>IF(P28=0,"",IF(BN28=0,"",(BN28/P28)))</f>
        <v>0.83333333333333</v>
      </c>
      <c r="BP28" s="119">
        <v>1</v>
      </c>
      <c r="BQ28" s="120">
        <f>IFERROR(BP28/BN28,"-")</f>
        <v>0.1</v>
      </c>
      <c r="BR28" s="121">
        <v>5000</v>
      </c>
      <c r="BS28" s="122">
        <f>IFERROR(BR28/BN28,"-")</f>
        <v>500</v>
      </c>
      <c r="BT28" s="123">
        <v>1</v>
      </c>
      <c r="BU28" s="123"/>
      <c r="BV28" s="123"/>
      <c r="BW28" s="124">
        <v>2</v>
      </c>
      <c r="BX28" s="125">
        <f>IF(P28=0,"",IF(BW28=0,"",(BW28/P28)))</f>
        <v>0.16666666666667</v>
      </c>
      <c r="BY28" s="126"/>
      <c r="BZ28" s="127">
        <f>IFERROR(BY28/BW28,"-")</f>
        <v>0</v>
      </c>
      <c r="CA28" s="128"/>
      <c r="CB28" s="129">
        <f>IFERROR(CA28/BW28,"-")</f>
        <v>0</v>
      </c>
      <c r="CC28" s="130"/>
      <c r="CD28" s="130"/>
      <c r="CE28" s="130"/>
      <c r="CF28" s="131"/>
      <c r="CG28" s="132">
        <f>IF(P28=0,"",IF(CF28=0,"",(CF28/P28)))</f>
        <v>0</v>
      </c>
      <c r="CH28" s="133"/>
      <c r="CI28" s="134" t="str">
        <f>IFERROR(CH28/CF28,"-")</f>
        <v>-</v>
      </c>
      <c r="CJ28" s="135"/>
      <c r="CK28" s="136" t="str">
        <f>IFERROR(CJ28/CF28,"-")</f>
        <v>-</v>
      </c>
      <c r="CL28" s="137"/>
      <c r="CM28" s="137"/>
      <c r="CN28" s="137"/>
      <c r="CO28" s="138">
        <v>1</v>
      </c>
      <c r="CP28" s="139">
        <v>5000</v>
      </c>
      <c r="CQ28" s="139">
        <v>5000</v>
      </c>
      <c r="CR28" s="139"/>
      <c r="CS28" s="140" t="str">
        <f>IF(AND(CQ28=0,CR28=0),"",IF(AND(CQ28&lt;=100000,CR28&lt;=100000),"",IF(CQ28/CP28&gt;0.7,"男高",IF(CR28/CP28&gt;0.7,"女高",""))))</f>
        <v/>
      </c>
    </row>
    <row r="29" spans="1:98">
      <c r="A29" s="78"/>
      <c r="B29" s="347" t="s">
        <v>125</v>
      </c>
      <c r="C29" s="347"/>
      <c r="D29" s="347" t="s">
        <v>77</v>
      </c>
      <c r="E29" s="347" t="s">
        <v>78</v>
      </c>
      <c r="F29" s="347" t="s">
        <v>81</v>
      </c>
      <c r="G29" s="88"/>
      <c r="H29" s="88"/>
      <c r="I29" s="88"/>
      <c r="J29" s="330"/>
      <c r="K29" s="79">
        <v>14</v>
      </c>
      <c r="L29" s="79">
        <v>9</v>
      </c>
      <c r="M29" s="79">
        <v>4</v>
      </c>
      <c r="N29" s="89">
        <v>2</v>
      </c>
      <c r="O29" s="90">
        <v>0</v>
      </c>
      <c r="P29" s="91">
        <f>N29+O29</f>
        <v>2</v>
      </c>
      <c r="Q29" s="80">
        <f>IFERROR(P29/M29,"-")</f>
        <v>0.5</v>
      </c>
      <c r="R29" s="79">
        <v>0</v>
      </c>
      <c r="S29" s="79">
        <v>0</v>
      </c>
      <c r="T29" s="80">
        <f>IFERROR(R29/(P29),"-")</f>
        <v>0</v>
      </c>
      <c r="U29" s="336"/>
      <c r="V29" s="82">
        <v>0</v>
      </c>
      <c r="W29" s="80">
        <f>IF(P29=0,"-",V29/P29)</f>
        <v>0</v>
      </c>
      <c r="X29" s="335">
        <v>0</v>
      </c>
      <c r="Y29" s="336">
        <f>IFERROR(X29/P29,"-")</f>
        <v>0</v>
      </c>
      <c r="Z29" s="336" t="str">
        <f>IFERROR(X29/V29,"-")</f>
        <v>-</v>
      </c>
      <c r="AA29" s="330"/>
      <c r="AB29" s="83"/>
      <c r="AC29" s="77"/>
      <c r="AD29" s="92"/>
      <c r="AE29" s="93">
        <f>IF(P29=0,"",IF(AD29=0,"",(AD29/P29)))</f>
        <v>0</v>
      </c>
      <c r="AF29" s="92"/>
      <c r="AG29" s="94" t="str">
        <f>IFERROR(AF29/AD29,"-")</f>
        <v>-</v>
      </c>
      <c r="AH29" s="95"/>
      <c r="AI29" s="96" t="str">
        <f>IFERROR(AH29/AD29,"-")</f>
        <v>-</v>
      </c>
      <c r="AJ29" s="97"/>
      <c r="AK29" s="97"/>
      <c r="AL29" s="97"/>
      <c r="AM29" s="98"/>
      <c r="AN29" s="99">
        <f>IF(P29=0,"",IF(AM29=0,"",(AM29/P29)))</f>
        <v>0</v>
      </c>
      <c r="AO29" s="98"/>
      <c r="AP29" s="100" t="str">
        <f>IFERROR(AO29/AM29,"-")</f>
        <v>-</v>
      </c>
      <c r="AQ29" s="101"/>
      <c r="AR29" s="102" t="str">
        <f>IFERROR(AQ29/AM29,"-")</f>
        <v>-</v>
      </c>
      <c r="AS29" s="103"/>
      <c r="AT29" s="103"/>
      <c r="AU29" s="103"/>
      <c r="AV29" s="104"/>
      <c r="AW29" s="105">
        <f>IF(P29=0,"",IF(AV29=0,"",(AV29/P29)))</f>
        <v>0</v>
      </c>
      <c r="AX29" s="104"/>
      <c r="AY29" s="106" t="str">
        <f>IFERROR(AX29/AV29,"-")</f>
        <v>-</v>
      </c>
      <c r="AZ29" s="107"/>
      <c r="BA29" s="108" t="str">
        <f>IFERROR(AZ29/AV29,"-")</f>
        <v>-</v>
      </c>
      <c r="BB29" s="109"/>
      <c r="BC29" s="109"/>
      <c r="BD29" s="109"/>
      <c r="BE29" s="110"/>
      <c r="BF29" s="111">
        <f>IF(P29=0,"",IF(BE29=0,"",(BE29/P29)))</f>
        <v>0</v>
      </c>
      <c r="BG29" s="110"/>
      <c r="BH29" s="112" t="str">
        <f>IFERROR(BG29/BE29,"-")</f>
        <v>-</v>
      </c>
      <c r="BI29" s="113"/>
      <c r="BJ29" s="114" t="str">
        <f>IFERROR(BI29/BE29,"-")</f>
        <v>-</v>
      </c>
      <c r="BK29" s="115"/>
      <c r="BL29" s="115"/>
      <c r="BM29" s="115"/>
      <c r="BN29" s="117"/>
      <c r="BO29" s="118">
        <f>IF(P29=0,"",IF(BN29=0,"",(BN29/P29)))</f>
        <v>0</v>
      </c>
      <c r="BP29" s="119"/>
      <c r="BQ29" s="120" t="str">
        <f>IFERROR(BP29/BN29,"-")</f>
        <v>-</v>
      </c>
      <c r="BR29" s="121"/>
      <c r="BS29" s="122" t="str">
        <f>IFERROR(BR29/BN29,"-")</f>
        <v>-</v>
      </c>
      <c r="BT29" s="123"/>
      <c r="BU29" s="123"/>
      <c r="BV29" s="123"/>
      <c r="BW29" s="124">
        <v>2</v>
      </c>
      <c r="BX29" s="125">
        <f>IF(P29=0,"",IF(BW29=0,"",(BW29/P29)))</f>
        <v>1</v>
      </c>
      <c r="BY29" s="126"/>
      <c r="BZ29" s="127">
        <f>IFERROR(BY29/BW29,"-")</f>
        <v>0</v>
      </c>
      <c r="CA29" s="128"/>
      <c r="CB29" s="129">
        <f>IFERROR(CA29/BW29,"-")</f>
        <v>0</v>
      </c>
      <c r="CC29" s="130"/>
      <c r="CD29" s="130"/>
      <c r="CE29" s="130"/>
      <c r="CF29" s="131"/>
      <c r="CG29" s="132">
        <f>IF(P29=0,"",IF(CF29=0,"",(CF29/P29)))</f>
        <v>0</v>
      </c>
      <c r="CH29" s="133"/>
      <c r="CI29" s="134" t="str">
        <f>IFERROR(CH29/CF29,"-")</f>
        <v>-</v>
      </c>
      <c r="CJ29" s="135"/>
      <c r="CK29" s="136" t="str">
        <f>IFERROR(CJ29/CF29,"-")</f>
        <v>-</v>
      </c>
      <c r="CL29" s="137"/>
      <c r="CM29" s="137"/>
      <c r="CN29" s="137"/>
      <c r="CO29" s="138">
        <v>0</v>
      </c>
      <c r="CP29" s="139">
        <v>0</v>
      </c>
      <c r="CQ29" s="139"/>
      <c r="CR29" s="139"/>
      <c r="CS29" s="140" t="str">
        <f>IF(AND(CQ29=0,CR29=0),"",IF(AND(CQ29&lt;=100000,CR29&lt;=100000),"",IF(CQ29/CP29&gt;0.7,"男高",IF(CR29/CP29&gt;0.7,"女高",""))))</f>
        <v/>
      </c>
    </row>
    <row r="30" spans="1:98">
      <c r="A30" s="78">
        <f>AB30</f>
        <v>0.053333333333333</v>
      </c>
      <c r="B30" s="347" t="s">
        <v>126</v>
      </c>
      <c r="C30" s="347"/>
      <c r="D30" s="347" t="s">
        <v>119</v>
      </c>
      <c r="E30" s="347" t="s">
        <v>66</v>
      </c>
      <c r="F30" s="347" t="s">
        <v>67</v>
      </c>
      <c r="G30" s="88" t="s">
        <v>127</v>
      </c>
      <c r="H30" s="88" t="s">
        <v>120</v>
      </c>
      <c r="I30" s="349" t="s">
        <v>128</v>
      </c>
      <c r="J30" s="330">
        <v>150000</v>
      </c>
      <c r="K30" s="79">
        <v>0</v>
      </c>
      <c r="L30" s="79">
        <v>0</v>
      </c>
      <c r="M30" s="79">
        <v>0</v>
      </c>
      <c r="N30" s="89">
        <v>16</v>
      </c>
      <c r="O30" s="90">
        <v>0</v>
      </c>
      <c r="P30" s="91">
        <f>N30+O30</f>
        <v>16</v>
      </c>
      <c r="Q30" s="80" t="str">
        <f>IFERROR(P30/M30,"-")</f>
        <v>-</v>
      </c>
      <c r="R30" s="79">
        <v>1</v>
      </c>
      <c r="S30" s="79">
        <v>3</v>
      </c>
      <c r="T30" s="80">
        <f>IFERROR(R30/(P30),"-")</f>
        <v>0.0625</v>
      </c>
      <c r="U30" s="336">
        <f>IFERROR(J30/SUM(N30:O31),"-")</f>
        <v>8823.5294117647</v>
      </c>
      <c r="V30" s="82">
        <v>2</v>
      </c>
      <c r="W30" s="80">
        <f>IF(P30=0,"-",V30/P30)</f>
        <v>0.125</v>
      </c>
      <c r="X30" s="335">
        <v>8000</v>
      </c>
      <c r="Y30" s="336">
        <f>IFERROR(X30/P30,"-")</f>
        <v>500</v>
      </c>
      <c r="Z30" s="336">
        <f>IFERROR(X30/V30,"-")</f>
        <v>4000</v>
      </c>
      <c r="AA30" s="330">
        <f>SUM(X30:X31)-SUM(J30:J31)</f>
        <v>-142000</v>
      </c>
      <c r="AB30" s="83">
        <f>SUM(X30:X31)/SUM(J30:J31)</f>
        <v>0.053333333333333</v>
      </c>
      <c r="AC30" s="77"/>
      <c r="AD30" s="92"/>
      <c r="AE30" s="93">
        <f>IF(P30=0,"",IF(AD30=0,"",(AD30/P30)))</f>
        <v>0</v>
      </c>
      <c r="AF30" s="92"/>
      <c r="AG30" s="94" t="str">
        <f>IFERROR(AF30/AD30,"-")</f>
        <v>-</v>
      </c>
      <c r="AH30" s="95"/>
      <c r="AI30" s="96" t="str">
        <f>IFERROR(AH30/AD30,"-")</f>
        <v>-</v>
      </c>
      <c r="AJ30" s="97"/>
      <c r="AK30" s="97"/>
      <c r="AL30" s="97"/>
      <c r="AM30" s="98"/>
      <c r="AN30" s="99">
        <f>IF(P30=0,"",IF(AM30=0,"",(AM30/P30)))</f>
        <v>0</v>
      </c>
      <c r="AO30" s="98"/>
      <c r="AP30" s="100" t="str">
        <f>IFERROR(AO30/AM30,"-")</f>
        <v>-</v>
      </c>
      <c r="AQ30" s="101"/>
      <c r="AR30" s="102" t="str">
        <f>IFERROR(AQ30/AM30,"-")</f>
        <v>-</v>
      </c>
      <c r="AS30" s="103"/>
      <c r="AT30" s="103"/>
      <c r="AU30" s="103"/>
      <c r="AV30" s="104"/>
      <c r="AW30" s="105">
        <f>IF(P30=0,"",IF(AV30=0,"",(AV30/P30)))</f>
        <v>0</v>
      </c>
      <c r="AX30" s="104"/>
      <c r="AY30" s="106" t="str">
        <f>IFERROR(AX30/AV30,"-")</f>
        <v>-</v>
      </c>
      <c r="AZ30" s="107"/>
      <c r="BA30" s="108" t="str">
        <f>IFERROR(AZ30/AV30,"-")</f>
        <v>-</v>
      </c>
      <c r="BB30" s="109"/>
      <c r="BC30" s="109"/>
      <c r="BD30" s="109"/>
      <c r="BE30" s="110">
        <v>2</v>
      </c>
      <c r="BF30" s="111">
        <f>IF(P30=0,"",IF(BE30=0,"",(BE30/P30)))</f>
        <v>0.125</v>
      </c>
      <c r="BG30" s="110"/>
      <c r="BH30" s="112">
        <f>IFERROR(BG30/BE30,"-")</f>
        <v>0</v>
      </c>
      <c r="BI30" s="113"/>
      <c r="BJ30" s="114">
        <f>IFERROR(BI30/BE30,"-")</f>
        <v>0</v>
      </c>
      <c r="BK30" s="115"/>
      <c r="BL30" s="115"/>
      <c r="BM30" s="115"/>
      <c r="BN30" s="117">
        <v>6</v>
      </c>
      <c r="BO30" s="118">
        <f>IF(P30=0,"",IF(BN30=0,"",(BN30/P30)))</f>
        <v>0.375</v>
      </c>
      <c r="BP30" s="119">
        <v>1</v>
      </c>
      <c r="BQ30" s="120">
        <f>IFERROR(BP30/BN30,"-")</f>
        <v>0.16666666666667</v>
      </c>
      <c r="BR30" s="121">
        <v>3000</v>
      </c>
      <c r="BS30" s="122">
        <f>IFERROR(BR30/BN30,"-")</f>
        <v>500</v>
      </c>
      <c r="BT30" s="123">
        <v>1</v>
      </c>
      <c r="BU30" s="123"/>
      <c r="BV30" s="123"/>
      <c r="BW30" s="124">
        <v>5</v>
      </c>
      <c r="BX30" s="125">
        <f>IF(P30=0,"",IF(BW30=0,"",(BW30/P30)))</f>
        <v>0.3125</v>
      </c>
      <c r="BY30" s="126">
        <v>1</v>
      </c>
      <c r="BZ30" s="127">
        <f>IFERROR(BY30/BW30,"-")</f>
        <v>0.2</v>
      </c>
      <c r="CA30" s="128">
        <v>5000</v>
      </c>
      <c r="CB30" s="129">
        <f>IFERROR(CA30/BW30,"-")</f>
        <v>1000</v>
      </c>
      <c r="CC30" s="130">
        <v>1</v>
      </c>
      <c r="CD30" s="130"/>
      <c r="CE30" s="130"/>
      <c r="CF30" s="131">
        <v>3</v>
      </c>
      <c r="CG30" s="132">
        <f>IF(P30=0,"",IF(CF30=0,"",(CF30/P30)))</f>
        <v>0.1875</v>
      </c>
      <c r="CH30" s="133"/>
      <c r="CI30" s="134">
        <f>IFERROR(CH30/CF30,"-")</f>
        <v>0</v>
      </c>
      <c r="CJ30" s="135"/>
      <c r="CK30" s="136">
        <f>IFERROR(CJ30/CF30,"-")</f>
        <v>0</v>
      </c>
      <c r="CL30" s="137"/>
      <c r="CM30" s="137"/>
      <c r="CN30" s="137"/>
      <c r="CO30" s="138">
        <v>2</v>
      </c>
      <c r="CP30" s="139">
        <v>8000</v>
      </c>
      <c r="CQ30" s="139">
        <v>5000</v>
      </c>
      <c r="CR30" s="139"/>
      <c r="CS30" s="140" t="str">
        <f>IF(AND(CQ30=0,CR30=0),"",IF(AND(CQ30&lt;=100000,CR30&lt;=100000),"",IF(CQ30/CP30&gt;0.7,"男高",IF(CR30/CP30&gt;0.7,"女高",""))))</f>
        <v/>
      </c>
    </row>
    <row r="31" spans="1:98">
      <c r="A31" s="78"/>
      <c r="B31" s="347" t="s">
        <v>129</v>
      </c>
      <c r="C31" s="347"/>
      <c r="D31" s="347" t="s">
        <v>119</v>
      </c>
      <c r="E31" s="347" t="s">
        <v>66</v>
      </c>
      <c r="F31" s="347" t="s">
        <v>81</v>
      </c>
      <c r="G31" s="88"/>
      <c r="H31" s="88"/>
      <c r="I31" s="88"/>
      <c r="J31" s="330"/>
      <c r="K31" s="79">
        <v>32</v>
      </c>
      <c r="L31" s="79">
        <v>14</v>
      </c>
      <c r="M31" s="79">
        <v>2</v>
      </c>
      <c r="N31" s="89">
        <v>1</v>
      </c>
      <c r="O31" s="90">
        <v>0</v>
      </c>
      <c r="P31" s="91">
        <f>N31+O31</f>
        <v>1</v>
      </c>
      <c r="Q31" s="80">
        <f>IFERROR(P31/M31,"-")</f>
        <v>0.5</v>
      </c>
      <c r="R31" s="79">
        <v>0</v>
      </c>
      <c r="S31" s="79">
        <v>0</v>
      </c>
      <c r="T31" s="80">
        <f>IFERROR(R31/(P31),"-")</f>
        <v>0</v>
      </c>
      <c r="U31" s="336"/>
      <c r="V31" s="82">
        <v>0</v>
      </c>
      <c r="W31" s="80">
        <f>IF(P31=0,"-",V31/P31)</f>
        <v>0</v>
      </c>
      <c r="X31" s="335">
        <v>0</v>
      </c>
      <c r="Y31" s="336">
        <f>IFERROR(X31/P31,"-")</f>
        <v>0</v>
      </c>
      <c r="Z31" s="336" t="str">
        <f>IFERROR(X31/V31,"-")</f>
        <v>-</v>
      </c>
      <c r="AA31" s="330"/>
      <c r="AB31" s="83"/>
      <c r="AC31" s="77"/>
      <c r="AD31" s="92"/>
      <c r="AE31" s="93">
        <f>IF(P31=0,"",IF(AD31=0,"",(AD31/P31)))</f>
        <v>0</v>
      </c>
      <c r="AF31" s="92"/>
      <c r="AG31" s="94" t="str">
        <f>IFERROR(AF31/AD31,"-")</f>
        <v>-</v>
      </c>
      <c r="AH31" s="95"/>
      <c r="AI31" s="96" t="str">
        <f>IFERROR(AH31/AD31,"-")</f>
        <v>-</v>
      </c>
      <c r="AJ31" s="97"/>
      <c r="AK31" s="97"/>
      <c r="AL31" s="97"/>
      <c r="AM31" s="98"/>
      <c r="AN31" s="99">
        <f>IF(P31=0,"",IF(AM31=0,"",(AM31/P31)))</f>
        <v>0</v>
      </c>
      <c r="AO31" s="98"/>
      <c r="AP31" s="100" t="str">
        <f>IFERROR(AO31/AM31,"-")</f>
        <v>-</v>
      </c>
      <c r="AQ31" s="101"/>
      <c r="AR31" s="102" t="str">
        <f>IFERROR(AQ31/AM31,"-")</f>
        <v>-</v>
      </c>
      <c r="AS31" s="103"/>
      <c r="AT31" s="103"/>
      <c r="AU31" s="103"/>
      <c r="AV31" s="104"/>
      <c r="AW31" s="105">
        <f>IF(P31=0,"",IF(AV31=0,"",(AV31/P31)))</f>
        <v>0</v>
      </c>
      <c r="AX31" s="104"/>
      <c r="AY31" s="106" t="str">
        <f>IFERROR(AX31/AV31,"-")</f>
        <v>-</v>
      </c>
      <c r="AZ31" s="107"/>
      <c r="BA31" s="108" t="str">
        <f>IFERROR(AZ31/AV31,"-")</f>
        <v>-</v>
      </c>
      <c r="BB31" s="109"/>
      <c r="BC31" s="109"/>
      <c r="BD31" s="109"/>
      <c r="BE31" s="110">
        <v>1</v>
      </c>
      <c r="BF31" s="111">
        <f>IF(P31=0,"",IF(BE31=0,"",(BE31/P31)))</f>
        <v>1</v>
      </c>
      <c r="BG31" s="110"/>
      <c r="BH31" s="112">
        <f>IFERROR(BG31/BE31,"-")</f>
        <v>0</v>
      </c>
      <c r="BI31" s="113"/>
      <c r="BJ31" s="114">
        <f>IFERROR(BI31/BE31,"-")</f>
        <v>0</v>
      </c>
      <c r="BK31" s="115"/>
      <c r="BL31" s="115"/>
      <c r="BM31" s="115"/>
      <c r="BN31" s="117"/>
      <c r="BO31" s="118">
        <f>IF(P31=0,"",IF(BN31=0,"",(BN31/P31)))</f>
        <v>0</v>
      </c>
      <c r="BP31" s="119"/>
      <c r="BQ31" s="120" t="str">
        <f>IFERROR(BP31/BN31,"-")</f>
        <v>-</v>
      </c>
      <c r="BR31" s="121"/>
      <c r="BS31" s="122" t="str">
        <f>IFERROR(BR31/BN31,"-")</f>
        <v>-</v>
      </c>
      <c r="BT31" s="123"/>
      <c r="BU31" s="123"/>
      <c r="BV31" s="123"/>
      <c r="BW31" s="124"/>
      <c r="BX31" s="125">
        <f>IF(P31=0,"",IF(BW31=0,"",(BW31/P31)))</f>
        <v>0</v>
      </c>
      <c r="BY31" s="126"/>
      <c r="BZ31" s="127" t="str">
        <f>IFERROR(BY31/BW31,"-")</f>
        <v>-</v>
      </c>
      <c r="CA31" s="128"/>
      <c r="CB31" s="129" t="str">
        <f>IFERROR(CA31/BW31,"-")</f>
        <v>-</v>
      </c>
      <c r="CC31" s="130"/>
      <c r="CD31" s="130"/>
      <c r="CE31" s="130"/>
      <c r="CF31" s="131"/>
      <c r="CG31" s="132">
        <f>IF(P31=0,"",IF(CF31=0,"",(CF31/P31)))</f>
        <v>0</v>
      </c>
      <c r="CH31" s="133"/>
      <c r="CI31" s="134" t="str">
        <f>IFERROR(CH31/CF31,"-")</f>
        <v>-</v>
      </c>
      <c r="CJ31" s="135"/>
      <c r="CK31" s="136" t="str">
        <f>IFERROR(CJ31/CF31,"-")</f>
        <v>-</v>
      </c>
      <c r="CL31" s="137"/>
      <c r="CM31" s="137"/>
      <c r="CN31" s="137"/>
      <c r="CO31" s="138">
        <v>0</v>
      </c>
      <c r="CP31" s="139">
        <v>0</v>
      </c>
      <c r="CQ31" s="139"/>
      <c r="CR31" s="139"/>
      <c r="CS31" s="140" t="str">
        <f>IF(AND(CQ31=0,CR31=0),"",IF(AND(CQ31&lt;=100000,CR31&lt;=100000),"",IF(CQ31/CP31&gt;0.7,"男高",IF(CR31/CP31&gt;0.7,"女高",""))))</f>
        <v/>
      </c>
    </row>
    <row r="32" spans="1:98">
      <c r="A32" s="78">
        <f>AB32</f>
        <v>0</v>
      </c>
      <c r="B32" s="347" t="s">
        <v>130</v>
      </c>
      <c r="C32" s="347"/>
      <c r="D32" s="347" t="s">
        <v>71</v>
      </c>
      <c r="E32" s="347" t="s">
        <v>72</v>
      </c>
      <c r="F32" s="347" t="s">
        <v>67</v>
      </c>
      <c r="G32" s="88" t="s">
        <v>131</v>
      </c>
      <c r="H32" s="88" t="s">
        <v>132</v>
      </c>
      <c r="I32" s="348" t="s">
        <v>133</v>
      </c>
      <c r="J32" s="330">
        <v>220000</v>
      </c>
      <c r="K32" s="79">
        <v>0</v>
      </c>
      <c r="L32" s="79">
        <v>0</v>
      </c>
      <c r="M32" s="79">
        <v>0</v>
      </c>
      <c r="N32" s="89">
        <v>9</v>
      </c>
      <c r="O32" s="90">
        <v>0</v>
      </c>
      <c r="P32" s="91">
        <f>N32+O32</f>
        <v>9</v>
      </c>
      <c r="Q32" s="80" t="str">
        <f>IFERROR(P32/M32,"-")</f>
        <v>-</v>
      </c>
      <c r="R32" s="79">
        <v>0</v>
      </c>
      <c r="S32" s="79">
        <v>0</v>
      </c>
      <c r="T32" s="80">
        <f>IFERROR(R32/(P32),"-")</f>
        <v>0</v>
      </c>
      <c r="U32" s="336">
        <f>IFERROR(J32/SUM(N32:O33),"-")</f>
        <v>20000</v>
      </c>
      <c r="V32" s="82">
        <v>0</v>
      </c>
      <c r="W32" s="80">
        <f>IF(P32=0,"-",V32/P32)</f>
        <v>0</v>
      </c>
      <c r="X32" s="335">
        <v>0</v>
      </c>
      <c r="Y32" s="336">
        <f>IFERROR(X32/P32,"-")</f>
        <v>0</v>
      </c>
      <c r="Z32" s="336" t="str">
        <f>IFERROR(X32/V32,"-")</f>
        <v>-</v>
      </c>
      <c r="AA32" s="330">
        <f>SUM(X32:X33)-SUM(J32:J33)</f>
        <v>-220000</v>
      </c>
      <c r="AB32" s="83">
        <f>SUM(X32:X33)/SUM(J32:J33)</f>
        <v>0</v>
      </c>
      <c r="AC32" s="77"/>
      <c r="AD32" s="92"/>
      <c r="AE32" s="93">
        <f>IF(P32=0,"",IF(AD32=0,"",(AD32/P32)))</f>
        <v>0</v>
      </c>
      <c r="AF32" s="92"/>
      <c r="AG32" s="94" t="str">
        <f>IFERROR(AF32/AD32,"-")</f>
        <v>-</v>
      </c>
      <c r="AH32" s="95"/>
      <c r="AI32" s="96" t="str">
        <f>IFERROR(AH32/AD32,"-")</f>
        <v>-</v>
      </c>
      <c r="AJ32" s="97"/>
      <c r="AK32" s="97"/>
      <c r="AL32" s="97"/>
      <c r="AM32" s="98">
        <v>1</v>
      </c>
      <c r="AN32" s="99">
        <f>IF(P32=0,"",IF(AM32=0,"",(AM32/P32)))</f>
        <v>0.11111111111111</v>
      </c>
      <c r="AO32" s="98"/>
      <c r="AP32" s="100">
        <f>IFERROR(AO32/AM32,"-")</f>
        <v>0</v>
      </c>
      <c r="AQ32" s="101"/>
      <c r="AR32" s="102">
        <f>IFERROR(AQ32/AM32,"-")</f>
        <v>0</v>
      </c>
      <c r="AS32" s="103"/>
      <c r="AT32" s="103"/>
      <c r="AU32" s="103"/>
      <c r="AV32" s="104">
        <v>1</v>
      </c>
      <c r="AW32" s="105">
        <f>IF(P32=0,"",IF(AV32=0,"",(AV32/P32)))</f>
        <v>0.11111111111111</v>
      </c>
      <c r="AX32" s="104"/>
      <c r="AY32" s="106">
        <f>IFERROR(AX32/AV32,"-")</f>
        <v>0</v>
      </c>
      <c r="AZ32" s="107"/>
      <c r="BA32" s="108">
        <f>IFERROR(AZ32/AV32,"-")</f>
        <v>0</v>
      </c>
      <c r="BB32" s="109"/>
      <c r="BC32" s="109"/>
      <c r="BD32" s="109"/>
      <c r="BE32" s="110">
        <v>1</v>
      </c>
      <c r="BF32" s="111">
        <f>IF(P32=0,"",IF(BE32=0,"",(BE32/P32)))</f>
        <v>0.11111111111111</v>
      </c>
      <c r="BG32" s="110"/>
      <c r="BH32" s="112">
        <f>IFERROR(BG32/BE32,"-")</f>
        <v>0</v>
      </c>
      <c r="BI32" s="113"/>
      <c r="BJ32" s="114">
        <f>IFERROR(BI32/BE32,"-")</f>
        <v>0</v>
      </c>
      <c r="BK32" s="115"/>
      <c r="BL32" s="115"/>
      <c r="BM32" s="115"/>
      <c r="BN32" s="117">
        <v>5</v>
      </c>
      <c r="BO32" s="118">
        <f>IF(P32=0,"",IF(BN32=0,"",(BN32/P32)))</f>
        <v>0.55555555555556</v>
      </c>
      <c r="BP32" s="119"/>
      <c r="BQ32" s="120">
        <f>IFERROR(BP32/BN32,"-")</f>
        <v>0</v>
      </c>
      <c r="BR32" s="121"/>
      <c r="BS32" s="122">
        <f>IFERROR(BR32/BN32,"-")</f>
        <v>0</v>
      </c>
      <c r="BT32" s="123"/>
      <c r="BU32" s="123"/>
      <c r="BV32" s="123"/>
      <c r="BW32" s="124">
        <v>1</v>
      </c>
      <c r="BX32" s="125">
        <f>IF(P32=0,"",IF(BW32=0,"",(BW32/P32)))</f>
        <v>0.11111111111111</v>
      </c>
      <c r="BY32" s="126"/>
      <c r="BZ32" s="127">
        <f>IFERROR(BY32/BW32,"-")</f>
        <v>0</v>
      </c>
      <c r="CA32" s="128"/>
      <c r="CB32" s="129">
        <f>IFERROR(CA32/BW32,"-")</f>
        <v>0</v>
      </c>
      <c r="CC32" s="130"/>
      <c r="CD32" s="130"/>
      <c r="CE32" s="130"/>
      <c r="CF32" s="131"/>
      <c r="CG32" s="132">
        <f>IF(P32=0,"",IF(CF32=0,"",(CF32/P32)))</f>
        <v>0</v>
      </c>
      <c r="CH32" s="133"/>
      <c r="CI32" s="134" t="str">
        <f>IFERROR(CH32/CF32,"-")</f>
        <v>-</v>
      </c>
      <c r="CJ32" s="135"/>
      <c r="CK32" s="136" t="str">
        <f>IFERROR(CJ32/CF32,"-")</f>
        <v>-</v>
      </c>
      <c r="CL32" s="137"/>
      <c r="CM32" s="137"/>
      <c r="CN32" s="137"/>
      <c r="CO32" s="138">
        <v>0</v>
      </c>
      <c r="CP32" s="139">
        <v>0</v>
      </c>
      <c r="CQ32" s="139"/>
      <c r="CR32" s="139"/>
      <c r="CS32" s="140" t="str">
        <f>IF(AND(CQ32=0,CR32=0),"",IF(AND(CQ32&lt;=100000,CR32&lt;=100000),"",IF(CQ32/CP32&gt;0.7,"男高",IF(CR32/CP32&gt;0.7,"女高",""))))</f>
        <v/>
      </c>
    </row>
    <row r="33" spans="1:98">
      <c r="A33" s="78"/>
      <c r="B33" s="347" t="s">
        <v>134</v>
      </c>
      <c r="C33" s="347"/>
      <c r="D33" s="347" t="s">
        <v>71</v>
      </c>
      <c r="E33" s="347" t="s">
        <v>72</v>
      </c>
      <c r="F33" s="347" t="s">
        <v>81</v>
      </c>
      <c r="G33" s="88"/>
      <c r="H33" s="88"/>
      <c r="I33" s="88"/>
      <c r="J33" s="330"/>
      <c r="K33" s="79">
        <v>9</v>
      </c>
      <c r="L33" s="79">
        <v>7</v>
      </c>
      <c r="M33" s="79">
        <v>1</v>
      </c>
      <c r="N33" s="89">
        <v>2</v>
      </c>
      <c r="O33" s="90">
        <v>0</v>
      </c>
      <c r="P33" s="91">
        <f>N33+O33</f>
        <v>2</v>
      </c>
      <c r="Q33" s="80">
        <f>IFERROR(P33/M33,"-")</f>
        <v>2</v>
      </c>
      <c r="R33" s="79">
        <v>0</v>
      </c>
      <c r="S33" s="79">
        <v>0</v>
      </c>
      <c r="T33" s="80">
        <f>IFERROR(R33/(P33),"-")</f>
        <v>0</v>
      </c>
      <c r="U33" s="336"/>
      <c r="V33" s="82">
        <v>0</v>
      </c>
      <c r="W33" s="80">
        <f>IF(P33=0,"-",V33/P33)</f>
        <v>0</v>
      </c>
      <c r="X33" s="335">
        <v>0</v>
      </c>
      <c r="Y33" s="336">
        <f>IFERROR(X33/P33,"-")</f>
        <v>0</v>
      </c>
      <c r="Z33" s="336" t="str">
        <f>IFERROR(X33/V33,"-")</f>
        <v>-</v>
      </c>
      <c r="AA33" s="330"/>
      <c r="AB33" s="83"/>
      <c r="AC33" s="77"/>
      <c r="AD33" s="92"/>
      <c r="AE33" s="93">
        <f>IF(P33=0,"",IF(AD33=0,"",(AD33/P33)))</f>
        <v>0</v>
      </c>
      <c r="AF33" s="92"/>
      <c r="AG33" s="94" t="str">
        <f>IFERROR(AF33/AD33,"-")</f>
        <v>-</v>
      </c>
      <c r="AH33" s="95"/>
      <c r="AI33" s="96" t="str">
        <f>IFERROR(AH33/AD33,"-")</f>
        <v>-</v>
      </c>
      <c r="AJ33" s="97"/>
      <c r="AK33" s="97"/>
      <c r="AL33" s="97"/>
      <c r="AM33" s="98"/>
      <c r="AN33" s="99">
        <f>IF(P33=0,"",IF(AM33=0,"",(AM33/P33)))</f>
        <v>0</v>
      </c>
      <c r="AO33" s="98"/>
      <c r="AP33" s="100" t="str">
        <f>IFERROR(AO33/AM33,"-")</f>
        <v>-</v>
      </c>
      <c r="AQ33" s="101"/>
      <c r="AR33" s="102" t="str">
        <f>IFERROR(AQ33/AM33,"-")</f>
        <v>-</v>
      </c>
      <c r="AS33" s="103"/>
      <c r="AT33" s="103"/>
      <c r="AU33" s="103"/>
      <c r="AV33" s="104"/>
      <c r="AW33" s="105">
        <f>IF(P33=0,"",IF(AV33=0,"",(AV33/P33)))</f>
        <v>0</v>
      </c>
      <c r="AX33" s="104"/>
      <c r="AY33" s="106" t="str">
        <f>IFERROR(AX33/AV33,"-")</f>
        <v>-</v>
      </c>
      <c r="AZ33" s="107"/>
      <c r="BA33" s="108" t="str">
        <f>IFERROR(AZ33/AV33,"-")</f>
        <v>-</v>
      </c>
      <c r="BB33" s="109"/>
      <c r="BC33" s="109"/>
      <c r="BD33" s="109"/>
      <c r="BE33" s="110"/>
      <c r="BF33" s="111">
        <f>IF(P33=0,"",IF(BE33=0,"",(BE33/P33)))</f>
        <v>0</v>
      </c>
      <c r="BG33" s="110"/>
      <c r="BH33" s="112" t="str">
        <f>IFERROR(BG33/BE33,"-")</f>
        <v>-</v>
      </c>
      <c r="BI33" s="113"/>
      <c r="BJ33" s="114" t="str">
        <f>IFERROR(BI33/BE33,"-")</f>
        <v>-</v>
      </c>
      <c r="BK33" s="115"/>
      <c r="BL33" s="115"/>
      <c r="BM33" s="115"/>
      <c r="BN33" s="117">
        <v>1</v>
      </c>
      <c r="BO33" s="118">
        <f>IF(P33=0,"",IF(BN33=0,"",(BN33/P33)))</f>
        <v>0.5</v>
      </c>
      <c r="BP33" s="119"/>
      <c r="BQ33" s="120">
        <f>IFERROR(BP33/BN33,"-")</f>
        <v>0</v>
      </c>
      <c r="BR33" s="121"/>
      <c r="BS33" s="122">
        <f>IFERROR(BR33/BN33,"-")</f>
        <v>0</v>
      </c>
      <c r="BT33" s="123"/>
      <c r="BU33" s="123"/>
      <c r="BV33" s="123"/>
      <c r="BW33" s="124">
        <v>1</v>
      </c>
      <c r="BX33" s="125">
        <f>IF(P33=0,"",IF(BW33=0,"",(BW33/P33)))</f>
        <v>0.5</v>
      </c>
      <c r="BY33" s="126"/>
      <c r="BZ33" s="127">
        <f>IFERROR(BY33/BW33,"-")</f>
        <v>0</v>
      </c>
      <c r="CA33" s="128"/>
      <c r="CB33" s="129">
        <f>IFERROR(CA33/BW33,"-")</f>
        <v>0</v>
      </c>
      <c r="CC33" s="130"/>
      <c r="CD33" s="130"/>
      <c r="CE33" s="130"/>
      <c r="CF33" s="131"/>
      <c r="CG33" s="132">
        <f>IF(P33=0,"",IF(CF33=0,"",(CF33/P33)))</f>
        <v>0</v>
      </c>
      <c r="CH33" s="133"/>
      <c r="CI33" s="134" t="str">
        <f>IFERROR(CH33/CF33,"-")</f>
        <v>-</v>
      </c>
      <c r="CJ33" s="135"/>
      <c r="CK33" s="136" t="str">
        <f>IFERROR(CJ33/CF33,"-")</f>
        <v>-</v>
      </c>
      <c r="CL33" s="137"/>
      <c r="CM33" s="137"/>
      <c r="CN33" s="137"/>
      <c r="CO33" s="138">
        <v>0</v>
      </c>
      <c r="CP33" s="139">
        <v>0</v>
      </c>
      <c r="CQ33" s="139"/>
      <c r="CR33" s="139"/>
      <c r="CS33" s="140" t="str">
        <f>IF(AND(CQ33=0,CR33=0),"",IF(AND(CQ33&lt;=100000,CR33&lt;=100000),"",IF(CQ33/CP33&gt;0.7,"男高",IF(CR33/CP33&gt;0.7,"女高",""))))</f>
        <v/>
      </c>
    </row>
    <row r="34" spans="1:98">
      <c r="A34" s="78">
        <f>AB34</f>
        <v>0.013636363636364</v>
      </c>
      <c r="B34" s="347" t="s">
        <v>135</v>
      </c>
      <c r="C34" s="347"/>
      <c r="D34" s="347" t="s">
        <v>71</v>
      </c>
      <c r="E34" s="347" t="s">
        <v>72</v>
      </c>
      <c r="F34" s="347" t="s">
        <v>67</v>
      </c>
      <c r="G34" s="88" t="s">
        <v>136</v>
      </c>
      <c r="H34" s="88" t="s">
        <v>132</v>
      </c>
      <c r="I34" s="349" t="s">
        <v>137</v>
      </c>
      <c r="J34" s="330">
        <v>220000</v>
      </c>
      <c r="K34" s="79">
        <v>0</v>
      </c>
      <c r="L34" s="79">
        <v>0</v>
      </c>
      <c r="M34" s="79">
        <v>0</v>
      </c>
      <c r="N34" s="89">
        <v>11</v>
      </c>
      <c r="O34" s="90">
        <v>0</v>
      </c>
      <c r="P34" s="91">
        <f>N34+O34</f>
        <v>11</v>
      </c>
      <c r="Q34" s="80" t="str">
        <f>IFERROR(P34/M34,"-")</f>
        <v>-</v>
      </c>
      <c r="R34" s="79">
        <v>0</v>
      </c>
      <c r="S34" s="79">
        <v>1</v>
      </c>
      <c r="T34" s="80">
        <f>IFERROR(R34/(P34),"-")</f>
        <v>0</v>
      </c>
      <c r="U34" s="336">
        <f>IFERROR(J34/SUM(N34:O35),"-")</f>
        <v>13750</v>
      </c>
      <c r="V34" s="82">
        <v>1</v>
      </c>
      <c r="W34" s="80">
        <f>IF(P34=0,"-",V34/P34)</f>
        <v>0.090909090909091</v>
      </c>
      <c r="X34" s="335">
        <v>3000</v>
      </c>
      <c r="Y34" s="336">
        <f>IFERROR(X34/P34,"-")</f>
        <v>272.72727272727</v>
      </c>
      <c r="Z34" s="336">
        <f>IFERROR(X34/V34,"-")</f>
        <v>3000</v>
      </c>
      <c r="AA34" s="330">
        <f>SUM(X34:X35)-SUM(J34:J35)</f>
        <v>-217000</v>
      </c>
      <c r="AB34" s="83">
        <f>SUM(X34:X35)/SUM(J34:J35)</f>
        <v>0.013636363636364</v>
      </c>
      <c r="AC34" s="77"/>
      <c r="AD34" s="92"/>
      <c r="AE34" s="93">
        <f>IF(P34=0,"",IF(AD34=0,"",(AD34/P34)))</f>
        <v>0</v>
      </c>
      <c r="AF34" s="92"/>
      <c r="AG34" s="94" t="str">
        <f>IFERROR(AF34/AD34,"-")</f>
        <v>-</v>
      </c>
      <c r="AH34" s="95"/>
      <c r="AI34" s="96" t="str">
        <f>IFERROR(AH34/AD34,"-")</f>
        <v>-</v>
      </c>
      <c r="AJ34" s="97"/>
      <c r="AK34" s="97"/>
      <c r="AL34" s="97"/>
      <c r="AM34" s="98"/>
      <c r="AN34" s="99">
        <f>IF(P34=0,"",IF(AM34=0,"",(AM34/P34)))</f>
        <v>0</v>
      </c>
      <c r="AO34" s="98"/>
      <c r="AP34" s="100" t="str">
        <f>IFERROR(AO34/AM34,"-")</f>
        <v>-</v>
      </c>
      <c r="AQ34" s="101"/>
      <c r="AR34" s="102" t="str">
        <f>IFERROR(AQ34/AM34,"-")</f>
        <v>-</v>
      </c>
      <c r="AS34" s="103"/>
      <c r="AT34" s="103"/>
      <c r="AU34" s="103"/>
      <c r="AV34" s="104"/>
      <c r="AW34" s="105">
        <f>IF(P34=0,"",IF(AV34=0,"",(AV34/P34)))</f>
        <v>0</v>
      </c>
      <c r="AX34" s="104"/>
      <c r="AY34" s="106" t="str">
        <f>IFERROR(AX34/AV34,"-")</f>
        <v>-</v>
      </c>
      <c r="AZ34" s="107"/>
      <c r="BA34" s="108" t="str">
        <f>IFERROR(AZ34/AV34,"-")</f>
        <v>-</v>
      </c>
      <c r="BB34" s="109"/>
      <c r="BC34" s="109"/>
      <c r="BD34" s="109"/>
      <c r="BE34" s="110">
        <v>2</v>
      </c>
      <c r="BF34" s="111">
        <f>IF(P34=0,"",IF(BE34=0,"",(BE34/P34)))</f>
        <v>0.18181818181818</v>
      </c>
      <c r="BG34" s="110"/>
      <c r="BH34" s="112">
        <f>IFERROR(BG34/BE34,"-")</f>
        <v>0</v>
      </c>
      <c r="BI34" s="113"/>
      <c r="BJ34" s="114">
        <f>IFERROR(BI34/BE34,"-")</f>
        <v>0</v>
      </c>
      <c r="BK34" s="115"/>
      <c r="BL34" s="115"/>
      <c r="BM34" s="115"/>
      <c r="BN34" s="117">
        <v>5</v>
      </c>
      <c r="BO34" s="118">
        <f>IF(P34=0,"",IF(BN34=0,"",(BN34/P34)))</f>
        <v>0.45454545454545</v>
      </c>
      <c r="BP34" s="119">
        <v>1</v>
      </c>
      <c r="BQ34" s="120">
        <f>IFERROR(BP34/BN34,"-")</f>
        <v>0.2</v>
      </c>
      <c r="BR34" s="121">
        <v>3000</v>
      </c>
      <c r="BS34" s="122">
        <f>IFERROR(BR34/BN34,"-")</f>
        <v>600</v>
      </c>
      <c r="BT34" s="123">
        <v>1</v>
      </c>
      <c r="BU34" s="123"/>
      <c r="BV34" s="123"/>
      <c r="BW34" s="124">
        <v>3</v>
      </c>
      <c r="BX34" s="125">
        <f>IF(P34=0,"",IF(BW34=0,"",(BW34/P34)))</f>
        <v>0.27272727272727</v>
      </c>
      <c r="BY34" s="126"/>
      <c r="BZ34" s="127">
        <f>IFERROR(BY34/BW34,"-")</f>
        <v>0</v>
      </c>
      <c r="CA34" s="128"/>
      <c r="CB34" s="129">
        <f>IFERROR(CA34/BW34,"-")</f>
        <v>0</v>
      </c>
      <c r="CC34" s="130"/>
      <c r="CD34" s="130"/>
      <c r="CE34" s="130"/>
      <c r="CF34" s="131">
        <v>1</v>
      </c>
      <c r="CG34" s="132">
        <f>IF(P34=0,"",IF(CF34=0,"",(CF34/P34)))</f>
        <v>0.090909090909091</v>
      </c>
      <c r="CH34" s="133"/>
      <c r="CI34" s="134">
        <f>IFERROR(CH34/CF34,"-")</f>
        <v>0</v>
      </c>
      <c r="CJ34" s="135"/>
      <c r="CK34" s="136">
        <f>IFERROR(CJ34/CF34,"-")</f>
        <v>0</v>
      </c>
      <c r="CL34" s="137"/>
      <c r="CM34" s="137"/>
      <c r="CN34" s="137"/>
      <c r="CO34" s="138">
        <v>1</v>
      </c>
      <c r="CP34" s="139">
        <v>3000</v>
      </c>
      <c r="CQ34" s="139">
        <v>3000</v>
      </c>
      <c r="CR34" s="139"/>
      <c r="CS34" s="140" t="str">
        <f>IF(AND(CQ34=0,CR34=0),"",IF(AND(CQ34&lt;=100000,CR34&lt;=100000),"",IF(CQ34/CP34&gt;0.7,"男高",IF(CR34/CP34&gt;0.7,"女高",""))))</f>
        <v/>
      </c>
    </row>
    <row r="35" spans="1:98">
      <c r="A35" s="78"/>
      <c r="B35" s="347" t="s">
        <v>138</v>
      </c>
      <c r="C35" s="347"/>
      <c r="D35" s="347" t="s">
        <v>71</v>
      </c>
      <c r="E35" s="347" t="s">
        <v>72</v>
      </c>
      <c r="F35" s="347" t="s">
        <v>81</v>
      </c>
      <c r="G35" s="88"/>
      <c r="H35" s="88"/>
      <c r="I35" s="88"/>
      <c r="J35" s="330"/>
      <c r="K35" s="79">
        <v>23</v>
      </c>
      <c r="L35" s="79">
        <v>14</v>
      </c>
      <c r="M35" s="79">
        <v>4</v>
      </c>
      <c r="N35" s="89">
        <v>5</v>
      </c>
      <c r="O35" s="90">
        <v>0</v>
      </c>
      <c r="P35" s="91">
        <f>N35+O35</f>
        <v>5</v>
      </c>
      <c r="Q35" s="80">
        <f>IFERROR(P35/M35,"-")</f>
        <v>1.25</v>
      </c>
      <c r="R35" s="79">
        <v>1</v>
      </c>
      <c r="S35" s="79">
        <v>0</v>
      </c>
      <c r="T35" s="80">
        <f>IFERROR(R35/(P35),"-")</f>
        <v>0.2</v>
      </c>
      <c r="U35" s="336"/>
      <c r="V35" s="82">
        <v>0</v>
      </c>
      <c r="W35" s="80">
        <f>IF(P35=0,"-",V35/P35)</f>
        <v>0</v>
      </c>
      <c r="X35" s="335">
        <v>0</v>
      </c>
      <c r="Y35" s="336">
        <f>IFERROR(X35/P35,"-")</f>
        <v>0</v>
      </c>
      <c r="Z35" s="336" t="str">
        <f>IFERROR(X35/V35,"-")</f>
        <v>-</v>
      </c>
      <c r="AA35" s="330"/>
      <c r="AB35" s="83"/>
      <c r="AC35" s="77"/>
      <c r="AD35" s="92"/>
      <c r="AE35" s="93">
        <f>IF(P35=0,"",IF(AD35=0,"",(AD35/P35)))</f>
        <v>0</v>
      </c>
      <c r="AF35" s="92"/>
      <c r="AG35" s="94" t="str">
        <f>IFERROR(AF35/AD35,"-")</f>
        <v>-</v>
      </c>
      <c r="AH35" s="95"/>
      <c r="AI35" s="96" t="str">
        <f>IFERROR(AH35/AD35,"-")</f>
        <v>-</v>
      </c>
      <c r="AJ35" s="97"/>
      <c r="AK35" s="97"/>
      <c r="AL35" s="97"/>
      <c r="AM35" s="98"/>
      <c r="AN35" s="99">
        <f>IF(P35=0,"",IF(AM35=0,"",(AM35/P35)))</f>
        <v>0</v>
      </c>
      <c r="AO35" s="98"/>
      <c r="AP35" s="100" t="str">
        <f>IFERROR(AO35/AM35,"-")</f>
        <v>-</v>
      </c>
      <c r="AQ35" s="101"/>
      <c r="AR35" s="102" t="str">
        <f>IFERROR(AQ35/AM35,"-")</f>
        <v>-</v>
      </c>
      <c r="AS35" s="103"/>
      <c r="AT35" s="103"/>
      <c r="AU35" s="103"/>
      <c r="AV35" s="104"/>
      <c r="AW35" s="105">
        <f>IF(P35=0,"",IF(AV35=0,"",(AV35/P35)))</f>
        <v>0</v>
      </c>
      <c r="AX35" s="104"/>
      <c r="AY35" s="106" t="str">
        <f>IFERROR(AX35/AV35,"-")</f>
        <v>-</v>
      </c>
      <c r="AZ35" s="107"/>
      <c r="BA35" s="108" t="str">
        <f>IFERROR(AZ35/AV35,"-")</f>
        <v>-</v>
      </c>
      <c r="BB35" s="109"/>
      <c r="BC35" s="109"/>
      <c r="BD35" s="109"/>
      <c r="BE35" s="110"/>
      <c r="BF35" s="111">
        <f>IF(P35=0,"",IF(BE35=0,"",(BE35/P35)))</f>
        <v>0</v>
      </c>
      <c r="BG35" s="110"/>
      <c r="BH35" s="112" t="str">
        <f>IFERROR(BG35/BE35,"-")</f>
        <v>-</v>
      </c>
      <c r="BI35" s="113"/>
      <c r="BJ35" s="114" t="str">
        <f>IFERROR(BI35/BE35,"-")</f>
        <v>-</v>
      </c>
      <c r="BK35" s="115"/>
      <c r="BL35" s="115"/>
      <c r="BM35" s="115"/>
      <c r="BN35" s="117">
        <v>3</v>
      </c>
      <c r="BO35" s="118">
        <f>IF(P35=0,"",IF(BN35=0,"",(BN35/P35)))</f>
        <v>0.6</v>
      </c>
      <c r="BP35" s="119"/>
      <c r="BQ35" s="120">
        <f>IFERROR(BP35/BN35,"-")</f>
        <v>0</v>
      </c>
      <c r="BR35" s="121"/>
      <c r="BS35" s="122">
        <f>IFERROR(BR35/BN35,"-")</f>
        <v>0</v>
      </c>
      <c r="BT35" s="123"/>
      <c r="BU35" s="123"/>
      <c r="BV35" s="123"/>
      <c r="BW35" s="124">
        <v>1</v>
      </c>
      <c r="BX35" s="125">
        <f>IF(P35=0,"",IF(BW35=0,"",(BW35/P35)))</f>
        <v>0.2</v>
      </c>
      <c r="BY35" s="126"/>
      <c r="BZ35" s="127">
        <f>IFERROR(BY35/BW35,"-")</f>
        <v>0</v>
      </c>
      <c r="CA35" s="128"/>
      <c r="CB35" s="129">
        <f>IFERROR(CA35/BW35,"-")</f>
        <v>0</v>
      </c>
      <c r="CC35" s="130"/>
      <c r="CD35" s="130"/>
      <c r="CE35" s="130"/>
      <c r="CF35" s="131">
        <v>1</v>
      </c>
      <c r="CG35" s="132">
        <f>IF(P35=0,"",IF(CF35=0,"",(CF35/P35)))</f>
        <v>0.2</v>
      </c>
      <c r="CH35" s="133"/>
      <c r="CI35" s="134">
        <f>IFERROR(CH35/CF35,"-")</f>
        <v>0</v>
      </c>
      <c r="CJ35" s="135"/>
      <c r="CK35" s="136">
        <f>IFERROR(CJ35/CF35,"-")</f>
        <v>0</v>
      </c>
      <c r="CL35" s="137"/>
      <c r="CM35" s="137"/>
      <c r="CN35" s="137"/>
      <c r="CO35" s="138">
        <v>0</v>
      </c>
      <c r="CP35" s="139">
        <v>0</v>
      </c>
      <c r="CQ35" s="139"/>
      <c r="CR35" s="139"/>
      <c r="CS35" s="140" t="str">
        <f>IF(AND(CQ35=0,CR35=0),"",IF(AND(CQ35&lt;=100000,CR35&lt;=100000),"",IF(CQ35/CP35&gt;0.7,"男高",IF(CR35/CP35&gt;0.7,"女高",""))))</f>
        <v/>
      </c>
    </row>
    <row r="36" spans="1:98">
      <c r="A36" s="78">
        <f>AB36</f>
        <v>0</v>
      </c>
      <c r="B36" s="347" t="s">
        <v>139</v>
      </c>
      <c r="C36" s="347"/>
      <c r="D36" s="347" t="s">
        <v>140</v>
      </c>
      <c r="E36" s="347" t="s">
        <v>72</v>
      </c>
      <c r="F36" s="347" t="s">
        <v>67</v>
      </c>
      <c r="G36" s="88" t="s">
        <v>84</v>
      </c>
      <c r="H36" s="88" t="s">
        <v>132</v>
      </c>
      <c r="I36" s="88" t="s">
        <v>141</v>
      </c>
      <c r="J36" s="330">
        <v>120000</v>
      </c>
      <c r="K36" s="79">
        <v>0</v>
      </c>
      <c r="L36" s="79">
        <v>0</v>
      </c>
      <c r="M36" s="79">
        <v>0</v>
      </c>
      <c r="N36" s="89">
        <v>5</v>
      </c>
      <c r="O36" s="90">
        <v>0</v>
      </c>
      <c r="P36" s="91">
        <f>N36+O36</f>
        <v>5</v>
      </c>
      <c r="Q36" s="80" t="str">
        <f>IFERROR(P36/M36,"-")</f>
        <v>-</v>
      </c>
      <c r="R36" s="79">
        <v>0</v>
      </c>
      <c r="S36" s="79">
        <v>0</v>
      </c>
      <c r="T36" s="80">
        <f>IFERROR(R36/(P36),"-")</f>
        <v>0</v>
      </c>
      <c r="U36" s="336">
        <f>IFERROR(J36/SUM(N36:O37),"-")</f>
        <v>15000</v>
      </c>
      <c r="V36" s="82">
        <v>0</v>
      </c>
      <c r="W36" s="80">
        <f>IF(P36=0,"-",V36/P36)</f>
        <v>0</v>
      </c>
      <c r="X36" s="335">
        <v>0</v>
      </c>
      <c r="Y36" s="336">
        <f>IFERROR(X36/P36,"-")</f>
        <v>0</v>
      </c>
      <c r="Z36" s="336" t="str">
        <f>IFERROR(X36/V36,"-")</f>
        <v>-</v>
      </c>
      <c r="AA36" s="330">
        <f>SUM(X36:X37)-SUM(J36:J37)</f>
        <v>-120000</v>
      </c>
      <c r="AB36" s="83">
        <f>SUM(X36:X37)/SUM(J36:J37)</f>
        <v>0</v>
      </c>
      <c r="AC36" s="77"/>
      <c r="AD36" s="92"/>
      <c r="AE36" s="93">
        <f>IF(P36=0,"",IF(AD36=0,"",(AD36/P36)))</f>
        <v>0</v>
      </c>
      <c r="AF36" s="92"/>
      <c r="AG36" s="94" t="str">
        <f>IFERROR(AF36/AD36,"-")</f>
        <v>-</v>
      </c>
      <c r="AH36" s="95"/>
      <c r="AI36" s="96" t="str">
        <f>IFERROR(AH36/AD36,"-")</f>
        <v>-</v>
      </c>
      <c r="AJ36" s="97"/>
      <c r="AK36" s="97"/>
      <c r="AL36" s="97"/>
      <c r="AM36" s="98">
        <v>1</v>
      </c>
      <c r="AN36" s="99">
        <f>IF(P36=0,"",IF(AM36=0,"",(AM36/P36)))</f>
        <v>0.2</v>
      </c>
      <c r="AO36" s="98"/>
      <c r="AP36" s="100">
        <f>IFERROR(AO36/AM36,"-")</f>
        <v>0</v>
      </c>
      <c r="AQ36" s="101"/>
      <c r="AR36" s="102">
        <f>IFERROR(AQ36/AM36,"-")</f>
        <v>0</v>
      </c>
      <c r="AS36" s="103"/>
      <c r="AT36" s="103"/>
      <c r="AU36" s="103"/>
      <c r="AV36" s="104"/>
      <c r="AW36" s="105">
        <f>IF(P36=0,"",IF(AV36=0,"",(AV36/P36)))</f>
        <v>0</v>
      </c>
      <c r="AX36" s="104"/>
      <c r="AY36" s="106" t="str">
        <f>IFERROR(AX36/AV36,"-")</f>
        <v>-</v>
      </c>
      <c r="AZ36" s="107"/>
      <c r="BA36" s="108" t="str">
        <f>IFERROR(AZ36/AV36,"-")</f>
        <v>-</v>
      </c>
      <c r="BB36" s="109"/>
      <c r="BC36" s="109"/>
      <c r="BD36" s="109"/>
      <c r="BE36" s="110">
        <v>1</v>
      </c>
      <c r="BF36" s="111">
        <f>IF(P36=0,"",IF(BE36=0,"",(BE36/P36)))</f>
        <v>0.2</v>
      </c>
      <c r="BG36" s="110"/>
      <c r="BH36" s="112">
        <f>IFERROR(BG36/BE36,"-")</f>
        <v>0</v>
      </c>
      <c r="BI36" s="113"/>
      <c r="BJ36" s="114">
        <f>IFERROR(BI36/BE36,"-")</f>
        <v>0</v>
      </c>
      <c r="BK36" s="115"/>
      <c r="BL36" s="115"/>
      <c r="BM36" s="115"/>
      <c r="BN36" s="117">
        <v>2</v>
      </c>
      <c r="BO36" s="118">
        <f>IF(P36=0,"",IF(BN36=0,"",(BN36/P36)))</f>
        <v>0.4</v>
      </c>
      <c r="BP36" s="119"/>
      <c r="BQ36" s="120">
        <f>IFERROR(BP36/BN36,"-")</f>
        <v>0</v>
      </c>
      <c r="BR36" s="121"/>
      <c r="BS36" s="122">
        <f>IFERROR(BR36/BN36,"-")</f>
        <v>0</v>
      </c>
      <c r="BT36" s="123"/>
      <c r="BU36" s="123"/>
      <c r="BV36" s="123"/>
      <c r="BW36" s="124">
        <v>1</v>
      </c>
      <c r="BX36" s="125">
        <f>IF(P36=0,"",IF(BW36=0,"",(BW36/P36)))</f>
        <v>0.2</v>
      </c>
      <c r="BY36" s="126"/>
      <c r="BZ36" s="127">
        <f>IFERROR(BY36/BW36,"-")</f>
        <v>0</v>
      </c>
      <c r="CA36" s="128"/>
      <c r="CB36" s="129">
        <f>IFERROR(CA36/BW36,"-")</f>
        <v>0</v>
      </c>
      <c r="CC36" s="130"/>
      <c r="CD36" s="130"/>
      <c r="CE36" s="130"/>
      <c r="CF36" s="131"/>
      <c r="CG36" s="132">
        <f>IF(P36=0,"",IF(CF36=0,"",(CF36/P36)))</f>
        <v>0</v>
      </c>
      <c r="CH36" s="133"/>
      <c r="CI36" s="134" t="str">
        <f>IFERROR(CH36/CF36,"-")</f>
        <v>-</v>
      </c>
      <c r="CJ36" s="135"/>
      <c r="CK36" s="136" t="str">
        <f>IFERROR(CJ36/CF36,"-")</f>
        <v>-</v>
      </c>
      <c r="CL36" s="137"/>
      <c r="CM36" s="137"/>
      <c r="CN36" s="137"/>
      <c r="CO36" s="138">
        <v>0</v>
      </c>
      <c r="CP36" s="139">
        <v>0</v>
      </c>
      <c r="CQ36" s="139"/>
      <c r="CR36" s="139"/>
      <c r="CS36" s="140" t="str">
        <f>IF(AND(CQ36=0,CR36=0),"",IF(AND(CQ36&lt;=100000,CR36&lt;=100000),"",IF(CQ36/CP36&gt;0.7,"男高",IF(CR36/CP36&gt;0.7,"女高",""))))</f>
        <v/>
      </c>
    </row>
    <row r="37" spans="1:98">
      <c r="A37" s="78"/>
      <c r="B37" s="347" t="s">
        <v>142</v>
      </c>
      <c r="C37" s="347"/>
      <c r="D37" s="347" t="s">
        <v>140</v>
      </c>
      <c r="E37" s="347" t="s">
        <v>72</v>
      </c>
      <c r="F37" s="347" t="s">
        <v>81</v>
      </c>
      <c r="G37" s="88"/>
      <c r="H37" s="88"/>
      <c r="I37" s="88"/>
      <c r="J37" s="330"/>
      <c r="K37" s="79">
        <v>15</v>
      </c>
      <c r="L37" s="79">
        <v>10</v>
      </c>
      <c r="M37" s="79">
        <v>2</v>
      </c>
      <c r="N37" s="89">
        <v>3</v>
      </c>
      <c r="O37" s="90">
        <v>0</v>
      </c>
      <c r="P37" s="91">
        <f>N37+O37</f>
        <v>3</v>
      </c>
      <c r="Q37" s="80">
        <f>IFERROR(P37/M37,"-")</f>
        <v>1.5</v>
      </c>
      <c r="R37" s="79">
        <v>0</v>
      </c>
      <c r="S37" s="79">
        <v>1</v>
      </c>
      <c r="T37" s="80">
        <f>IFERROR(R37/(P37),"-")</f>
        <v>0</v>
      </c>
      <c r="U37" s="336"/>
      <c r="V37" s="82">
        <v>0</v>
      </c>
      <c r="W37" s="80">
        <f>IF(P37=0,"-",V37/P37)</f>
        <v>0</v>
      </c>
      <c r="X37" s="335">
        <v>0</v>
      </c>
      <c r="Y37" s="336">
        <f>IFERROR(X37/P37,"-")</f>
        <v>0</v>
      </c>
      <c r="Z37" s="336" t="str">
        <f>IFERROR(X37/V37,"-")</f>
        <v>-</v>
      </c>
      <c r="AA37" s="330"/>
      <c r="AB37" s="83"/>
      <c r="AC37" s="77"/>
      <c r="AD37" s="92"/>
      <c r="AE37" s="93">
        <f>IF(P37=0,"",IF(AD37=0,"",(AD37/P37)))</f>
        <v>0</v>
      </c>
      <c r="AF37" s="92"/>
      <c r="AG37" s="94" t="str">
        <f>IFERROR(AF37/AD37,"-")</f>
        <v>-</v>
      </c>
      <c r="AH37" s="95"/>
      <c r="AI37" s="96" t="str">
        <f>IFERROR(AH37/AD37,"-")</f>
        <v>-</v>
      </c>
      <c r="AJ37" s="97"/>
      <c r="AK37" s="97"/>
      <c r="AL37" s="97"/>
      <c r="AM37" s="98"/>
      <c r="AN37" s="99">
        <f>IF(P37=0,"",IF(AM37=0,"",(AM37/P37)))</f>
        <v>0</v>
      </c>
      <c r="AO37" s="98"/>
      <c r="AP37" s="100" t="str">
        <f>IFERROR(AO37/AM37,"-")</f>
        <v>-</v>
      </c>
      <c r="AQ37" s="101"/>
      <c r="AR37" s="102" t="str">
        <f>IFERROR(AQ37/AM37,"-")</f>
        <v>-</v>
      </c>
      <c r="AS37" s="103"/>
      <c r="AT37" s="103"/>
      <c r="AU37" s="103"/>
      <c r="AV37" s="104"/>
      <c r="AW37" s="105">
        <f>IF(P37=0,"",IF(AV37=0,"",(AV37/P37)))</f>
        <v>0</v>
      </c>
      <c r="AX37" s="104"/>
      <c r="AY37" s="106" t="str">
        <f>IFERROR(AX37/AV37,"-")</f>
        <v>-</v>
      </c>
      <c r="AZ37" s="107"/>
      <c r="BA37" s="108" t="str">
        <f>IFERROR(AZ37/AV37,"-")</f>
        <v>-</v>
      </c>
      <c r="BB37" s="109"/>
      <c r="BC37" s="109"/>
      <c r="BD37" s="109"/>
      <c r="BE37" s="110">
        <v>1</v>
      </c>
      <c r="BF37" s="111">
        <f>IF(P37=0,"",IF(BE37=0,"",(BE37/P37)))</f>
        <v>0.33333333333333</v>
      </c>
      <c r="BG37" s="110"/>
      <c r="BH37" s="112">
        <f>IFERROR(BG37/BE37,"-")</f>
        <v>0</v>
      </c>
      <c r="BI37" s="113"/>
      <c r="BJ37" s="114">
        <f>IFERROR(BI37/BE37,"-")</f>
        <v>0</v>
      </c>
      <c r="BK37" s="115"/>
      <c r="BL37" s="115"/>
      <c r="BM37" s="115"/>
      <c r="BN37" s="117">
        <v>1</v>
      </c>
      <c r="BO37" s="118">
        <f>IF(P37=0,"",IF(BN37=0,"",(BN37/P37)))</f>
        <v>0.33333333333333</v>
      </c>
      <c r="BP37" s="119"/>
      <c r="BQ37" s="120">
        <f>IFERROR(BP37/BN37,"-")</f>
        <v>0</v>
      </c>
      <c r="BR37" s="121"/>
      <c r="BS37" s="122">
        <f>IFERROR(BR37/BN37,"-")</f>
        <v>0</v>
      </c>
      <c r="BT37" s="123"/>
      <c r="BU37" s="123"/>
      <c r="BV37" s="123"/>
      <c r="BW37" s="124"/>
      <c r="BX37" s="125">
        <f>IF(P37=0,"",IF(BW37=0,"",(BW37/P37)))</f>
        <v>0</v>
      </c>
      <c r="BY37" s="126"/>
      <c r="BZ37" s="127" t="str">
        <f>IFERROR(BY37/BW37,"-")</f>
        <v>-</v>
      </c>
      <c r="CA37" s="128"/>
      <c r="CB37" s="129" t="str">
        <f>IFERROR(CA37/BW37,"-")</f>
        <v>-</v>
      </c>
      <c r="CC37" s="130"/>
      <c r="CD37" s="130"/>
      <c r="CE37" s="130"/>
      <c r="CF37" s="131">
        <v>1</v>
      </c>
      <c r="CG37" s="132">
        <f>IF(P37=0,"",IF(CF37=0,"",(CF37/P37)))</f>
        <v>0.33333333333333</v>
      </c>
      <c r="CH37" s="133">
        <v>1</v>
      </c>
      <c r="CI37" s="134">
        <f>IFERROR(CH37/CF37,"-")</f>
        <v>1</v>
      </c>
      <c r="CJ37" s="135">
        <v>217000</v>
      </c>
      <c r="CK37" s="136">
        <f>IFERROR(CJ37/CF37,"-")</f>
        <v>217000</v>
      </c>
      <c r="CL37" s="137"/>
      <c r="CM37" s="137"/>
      <c r="CN37" s="137">
        <v>1</v>
      </c>
      <c r="CO37" s="138">
        <v>0</v>
      </c>
      <c r="CP37" s="139">
        <v>0</v>
      </c>
      <c r="CQ37" s="139">
        <v>217000</v>
      </c>
      <c r="CR37" s="139"/>
      <c r="CS37" s="140" t="str">
        <f>IF(AND(CQ37=0,CR37=0),"",IF(AND(CQ37&lt;=100000,CR37&lt;=100000),"",IF(CQ37/CP37&gt;0.7,"男高",IF(CR37/CP37&gt;0.7,"女高",""))))</f>
        <v/>
      </c>
    </row>
    <row r="38" spans="1:98">
      <c r="A38" s="78">
        <f>AB38</f>
        <v>0</v>
      </c>
      <c r="B38" s="347" t="s">
        <v>143</v>
      </c>
      <c r="C38" s="347"/>
      <c r="D38" s="347" t="s">
        <v>144</v>
      </c>
      <c r="E38" s="347" t="s">
        <v>145</v>
      </c>
      <c r="F38" s="347" t="s">
        <v>67</v>
      </c>
      <c r="G38" s="88" t="s">
        <v>146</v>
      </c>
      <c r="H38" s="88" t="s">
        <v>147</v>
      </c>
      <c r="I38" s="88" t="s">
        <v>148</v>
      </c>
      <c r="J38" s="330">
        <v>50000</v>
      </c>
      <c r="K38" s="79">
        <v>0</v>
      </c>
      <c r="L38" s="79">
        <v>0</v>
      </c>
      <c r="M38" s="79">
        <v>0</v>
      </c>
      <c r="N38" s="89">
        <v>3</v>
      </c>
      <c r="O38" s="90">
        <v>0</v>
      </c>
      <c r="P38" s="91">
        <f>N38+O38</f>
        <v>3</v>
      </c>
      <c r="Q38" s="80" t="str">
        <f>IFERROR(P38/M38,"-")</f>
        <v>-</v>
      </c>
      <c r="R38" s="79">
        <v>0</v>
      </c>
      <c r="S38" s="79">
        <v>0</v>
      </c>
      <c r="T38" s="80">
        <f>IFERROR(R38/(P38),"-")</f>
        <v>0</v>
      </c>
      <c r="U38" s="336">
        <f>IFERROR(J38/SUM(N38:O39),"-")</f>
        <v>16666.666666667</v>
      </c>
      <c r="V38" s="82">
        <v>0</v>
      </c>
      <c r="W38" s="80">
        <f>IF(P38=0,"-",V38/P38)</f>
        <v>0</v>
      </c>
      <c r="X38" s="335">
        <v>0</v>
      </c>
      <c r="Y38" s="336">
        <f>IFERROR(X38/P38,"-")</f>
        <v>0</v>
      </c>
      <c r="Z38" s="336" t="str">
        <f>IFERROR(X38/V38,"-")</f>
        <v>-</v>
      </c>
      <c r="AA38" s="330">
        <f>SUM(X38:X39)-SUM(J38:J39)</f>
        <v>-50000</v>
      </c>
      <c r="AB38" s="83">
        <f>SUM(X38:X39)/SUM(J38:J39)</f>
        <v>0</v>
      </c>
      <c r="AC38" s="77"/>
      <c r="AD38" s="92"/>
      <c r="AE38" s="93">
        <f>IF(P38=0,"",IF(AD38=0,"",(AD38/P38)))</f>
        <v>0</v>
      </c>
      <c r="AF38" s="92"/>
      <c r="AG38" s="94" t="str">
        <f>IFERROR(AF38/AD38,"-")</f>
        <v>-</v>
      </c>
      <c r="AH38" s="95"/>
      <c r="AI38" s="96" t="str">
        <f>IFERROR(AH38/AD38,"-")</f>
        <v>-</v>
      </c>
      <c r="AJ38" s="97"/>
      <c r="AK38" s="97"/>
      <c r="AL38" s="97"/>
      <c r="AM38" s="98"/>
      <c r="AN38" s="99">
        <f>IF(P38=0,"",IF(AM38=0,"",(AM38/P38)))</f>
        <v>0</v>
      </c>
      <c r="AO38" s="98"/>
      <c r="AP38" s="100" t="str">
        <f>IFERROR(AO38/AM38,"-")</f>
        <v>-</v>
      </c>
      <c r="AQ38" s="101"/>
      <c r="AR38" s="102" t="str">
        <f>IFERROR(AQ38/AM38,"-")</f>
        <v>-</v>
      </c>
      <c r="AS38" s="103"/>
      <c r="AT38" s="103"/>
      <c r="AU38" s="103"/>
      <c r="AV38" s="104"/>
      <c r="AW38" s="105">
        <f>IF(P38=0,"",IF(AV38=0,"",(AV38/P38)))</f>
        <v>0</v>
      </c>
      <c r="AX38" s="104"/>
      <c r="AY38" s="106" t="str">
        <f>IFERROR(AX38/AV38,"-")</f>
        <v>-</v>
      </c>
      <c r="AZ38" s="107"/>
      <c r="BA38" s="108" t="str">
        <f>IFERROR(AZ38/AV38,"-")</f>
        <v>-</v>
      </c>
      <c r="BB38" s="109"/>
      <c r="BC38" s="109"/>
      <c r="BD38" s="109"/>
      <c r="BE38" s="110">
        <v>1</v>
      </c>
      <c r="BF38" s="111">
        <f>IF(P38=0,"",IF(BE38=0,"",(BE38/P38)))</f>
        <v>0.33333333333333</v>
      </c>
      <c r="BG38" s="110"/>
      <c r="BH38" s="112">
        <f>IFERROR(BG38/BE38,"-")</f>
        <v>0</v>
      </c>
      <c r="BI38" s="113"/>
      <c r="BJ38" s="114">
        <f>IFERROR(BI38/BE38,"-")</f>
        <v>0</v>
      </c>
      <c r="BK38" s="115"/>
      <c r="BL38" s="115"/>
      <c r="BM38" s="115"/>
      <c r="BN38" s="117">
        <v>1</v>
      </c>
      <c r="BO38" s="118">
        <f>IF(P38=0,"",IF(BN38=0,"",(BN38/P38)))</f>
        <v>0.33333333333333</v>
      </c>
      <c r="BP38" s="119"/>
      <c r="BQ38" s="120">
        <f>IFERROR(BP38/BN38,"-")</f>
        <v>0</v>
      </c>
      <c r="BR38" s="121"/>
      <c r="BS38" s="122">
        <f>IFERROR(BR38/BN38,"-")</f>
        <v>0</v>
      </c>
      <c r="BT38" s="123"/>
      <c r="BU38" s="123"/>
      <c r="BV38" s="123"/>
      <c r="BW38" s="124">
        <v>1</v>
      </c>
      <c r="BX38" s="125">
        <f>IF(P38=0,"",IF(BW38=0,"",(BW38/P38)))</f>
        <v>0.33333333333333</v>
      </c>
      <c r="BY38" s="126"/>
      <c r="BZ38" s="127">
        <f>IFERROR(BY38/BW38,"-")</f>
        <v>0</v>
      </c>
      <c r="CA38" s="128"/>
      <c r="CB38" s="129">
        <f>IFERROR(CA38/BW38,"-")</f>
        <v>0</v>
      </c>
      <c r="CC38" s="130"/>
      <c r="CD38" s="130"/>
      <c r="CE38" s="130"/>
      <c r="CF38" s="131"/>
      <c r="CG38" s="132">
        <f>IF(P38=0,"",IF(CF38=0,"",(CF38/P38)))</f>
        <v>0</v>
      </c>
      <c r="CH38" s="133"/>
      <c r="CI38" s="134" t="str">
        <f>IFERROR(CH38/CF38,"-")</f>
        <v>-</v>
      </c>
      <c r="CJ38" s="135"/>
      <c r="CK38" s="136" t="str">
        <f>IFERROR(CJ38/CF38,"-")</f>
        <v>-</v>
      </c>
      <c r="CL38" s="137"/>
      <c r="CM38" s="137"/>
      <c r="CN38" s="137"/>
      <c r="CO38" s="138">
        <v>0</v>
      </c>
      <c r="CP38" s="139">
        <v>0</v>
      </c>
      <c r="CQ38" s="139"/>
      <c r="CR38" s="139"/>
      <c r="CS38" s="140" t="str">
        <f>IF(AND(CQ38=0,CR38=0),"",IF(AND(CQ38&lt;=100000,CR38&lt;=100000),"",IF(CQ38/CP38&gt;0.7,"男高",IF(CR38/CP38&gt;0.7,"女高",""))))</f>
        <v/>
      </c>
    </row>
    <row r="39" spans="1:98">
      <c r="A39" s="78"/>
      <c r="B39" s="347" t="s">
        <v>149</v>
      </c>
      <c r="C39" s="347"/>
      <c r="D39" s="347" t="s">
        <v>144</v>
      </c>
      <c r="E39" s="347" t="s">
        <v>72</v>
      </c>
      <c r="F39" s="347" t="s">
        <v>81</v>
      </c>
      <c r="G39" s="88"/>
      <c r="H39" s="88"/>
      <c r="I39" s="88"/>
      <c r="J39" s="330"/>
      <c r="K39" s="79">
        <v>5</v>
      </c>
      <c r="L39" s="79">
        <v>5</v>
      </c>
      <c r="M39" s="79">
        <v>0</v>
      </c>
      <c r="N39" s="89">
        <v>0</v>
      </c>
      <c r="O39" s="90">
        <v>0</v>
      </c>
      <c r="P39" s="91">
        <f>N39+O39</f>
        <v>0</v>
      </c>
      <c r="Q39" s="80" t="str">
        <f>IFERROR(P39/M39,"-")</f>
        <v>-</v>
      </c>
      <c r="R39" s="79">
        <v>0</v>
      </c>
      <c r="S39" s="79">
        <v>0</v>
      </c>
      <c r="T39" s="80" t="str">
        <f>IFERROR(R39/(P39),"-")</f>
        <v>-</v>
      </c>
      <c r="U39" s="336"/>
      <c r="V39" s="82">
        <v>0</v>
      </c>
      <c r="W39" s="80" t="str">
        <f>IF(P39=0,"-",V39/P39)</f>
        <v>-</v>
      </c>
      <c r="X39" s="335">
        <v>0</v>
      </c>
      <c r="Y39" s="336" t="str">
        <f>IFERROR(X39/P39,"-")</f>
        <v>-</v>
      </c>
      <c r="Z39" s="336" t="str">
        <f>IFERROR(X39/V39,"-")</f>
        <v>-</v>
      </c>
      <c r="AA39" s="330"/>
      <c r="AB39" s="83"/>
      <c r="AC39" s="77"/>
      <c r="AD39" s="92"/>
      <c r="AE39" s="93" t="str">
        <f>IF(P39=0,"",IF(AD39=0,"",(AD39/P39)))</f>
        <v/>
      </c>
      <c r="AF39" s="92"/>
      <c r="AG39" s="94" t="str">
        <f>IFERROR(AF39/AD39,"-")</f>
        <v>-</v>
      </c>
      <c r="AH39" s="95"/>
      <c r="AI39" s="96" t="str">
        <f>IFERROR(AH39/AD39,"-")</f>
        <v>-</v>
      </c>
      <c r="AJ39" s="97"/>
      <c r="AK39" s="97"/>
      <c r="AL39" s="97"/>
      <c r="AM39" s="98"/>
      <c r="AN39" s="99" t="str">
        <f>IF(P39=0,"",IF(AM39=0,"",(AM39/P39)))</f>
        <v/>
      </c>
      <c r="AO39" s="98"/>
      <c r="AP39" s="100" t="str">
        <f>IFERROR(AO39/AM39,"-")</f>
        <v>-</v>
      </c>
      <c r="AQ39" s="101"/>
      <c r="AR39" s="102" t="str">
        <f>IFERROR(AQ39/AM39,"-")</f>
        <v>-</v>
      </c>
      <c r="AS39" s="103"/>
      <c r="AT39" s="103"/>
      <c r="AU39" s="103"/>
      <c r="AV39" s="104"/>
      <c r="AW39" s="105" t="str">
        <f>IF(P39=0,"",IF(AV39=0,"",(AV39/P39)))</f>
        <v/>
      </c>
      <c r="AX39" s="104"/>
      <c r="AY39" s="106" t="str">
        <f>IFERROR(AX39/AV39,"-")</f>
        <v>-</v>
      </c>
      <c r="AZ39" s="107"/>
      <c r="BA39" s="108" t="str">
        <f>IFERROR(AZ39/AV39,"-")</f>
        <v>-</v>
      </c>
      <c r="BB39" s="109"/>
      <c r="BC39" s="109"/>
      <c r="BD39" s="109"/>
      <c r="BE39" s="110"/>
      <c r="BF39" s="111" t="str">
        <f>IF(P39=0,"",IF(BE39=0,"",(BE39/P39)))</f>
        <v/>
      </c>
      <c r="BG39" s="110"/>
      <c r="BH39" s="112" t="str">
        <f>IFERROR(BG39/BE39,"-")</f>
        <v>-</v>
      </c>
      <c r="BI39" s="113"/>
      <c r="BJ39" s="114" t="str">
        <f>IFERROR(BI39/BE39,"-")</f>
        <v>-</v>
      </c>
      <c r="BK39" s="115"/>
      <c r="BL39" s="115"/>
      <c r="BM39" s="115"/>
      <c r="BN39" s="117"/>
      <c r="BO39" s="118" t="str">
        <f>IF(P39=0,"",IF(BN39=0,"",(BN39/P39)))</f>
        <v/>
      </c>
      <c r="BP39" s="119"/>
      <c r="BQ39" s="120" t="str">
        <f>IFERROR(BP39/BN39,"-")</f>
        <v>-</v>
      </c>
      <c r="BR39" s="121"/>
      <c r="BS39" s="122" t="str">
        <f>IFERROR(BR39/BN39,"-")</f>
        <v>-</v>
      </c>
      <c r="BT39" s="123"/>
      <c r="BU39" s="123"/>
      <c r="BV39" s="123"/>
      <c r="BW39" s="124"/>
      <c r="BX39" s="125" t="str">
        <f>IF(P39=0,"",IF(BW39=0,"",(BW39/P39)))</f>
        <v/>
      </c>
      <c r="BY39" s="126"/>
      <c r="BZ39" s="127" t="str">
        <f>IFERROR(BY39/BW39,"-")</f>
        <v>-</v>
      </c>
      <c r="CA39" s="128"/>
      <c r="CB39" s="129" t="str">
        <f>IFERROR(CA39/BW39,"-")</f>
        <v>-</v>
      </c>
      <c r="CC39" s="130"/>
      <c r="CD39" s="130"/>
      <c r="CE39" s="130"/>
      <c r="CF39" s="131"/>
      <c r="CG39" s="132" t="str">
        <f>IF(P39=0,"",IF(CF39=0,"",(CF39/P39)))</f>
        <v/>
      </c>
      <c r="CH39" s="133"/>
      <c r="CI39" s="134" t="str">
        <f>IFERROR(CH39/CF39,"-")</f>
        <v>-</v>
      </c>
      <c r="CJ39" s="135"/>
      <c r="CK39" s="136" t="str">
        <f>IFERROR(CJ39/CF39,"-")</f>
        <v>-</v>
      </c>
      <c r="CL39" s="137"/>
      <c r="CM39" s="137"/>
      <c r="CN39" s="137"/>
      <c r="CO39" s="138">
        <v>0</v>
      </c>
      <c r="CP39" s="139">
        <v>0</v>
      </c>
      <c r="CQ39" s="139"/>
      <c r="CR39" s="139"/>
      <c r="CS39" s="140" t="str">
        <f>IF(AND(CQ39=0,CR39=0),"",IF(AND(CQ39&lt;=100000,CR39&lt;=100000),"",IF(CQ39/CP39&gt;0.7,"男高",IF(CR39/CP39&gt;0.7,"女高",""))))</f>
        <v/>
      </c>
    </row>
    <row r="40" spans="1:98">
      <c r="A40" s="78">
        <f>AB40</f>
        <v>0</v>
      </c>
      <c r="B40" s="347" t="s">
        <v>150</v>
      </c>
      <c r="C40" s="347"/>
      <c r="D40" s="347" t="s">
        <v>151</v>
      </c>
      <c r="E40" s="347" t="s">
        <v>152</v>
      </c>
      <c r="F40" s="347" t="s">
        <v>67</v>
      </c>
      <c r="G40" s="88" t="s">
        <v>146</v>
      </c>
      <c r="H40" s="88" t="s">
        <v>147</v>
      </c>
      <c r="I40" s="88" t="s">
        <v>153</v>
      </c>
      <c r="J40" s="330">
        <v>50000</v>
      </c>
      <c r="K40" s="79">
        <v>0</v>
      </c>
      <c r="L40" s="79">
        <v>0</v>
      </c>
      <c r="M40" s="79">
        <v>0</v>
      </c>
      <c r="N40" s="89">
        <v>1</v>
      </c>
      <c r="O40" s="90">
        <v>0</v>
      </c>
      <c r="P40" s="91">
        <f>N40+O40</f>
        <v>1</v>
      </c>
      <c r="Q40" s="80" t="str">
        <f>IFERROR(P40/M40,"-")</f>
        <v>-</v>
      </c>
      <c r="R40" s="79">
        <v>0</v>
      </c>
      <c r="S40" s="79">
        <v>0</v>
      </c>
      <c r="T40" s="80">
        <f>IFERROR(R40/(P40),"-")</f>
        <v>0</v>
      </c>
      <c r="U40" s="336">
        <f>IFERROR(J40/SUM(N40:O41),"-")</f>
        <v>50000</v>
      </c>
      <c r="V40" s="82">
        <v>0</v>
      </c>
      <c r="W40" s="80">
        <f>IF(P40=0,"-",V40/P40)</f>
        <v>0</v>
      </c>
      <c r="X40" s="335">
        <v>0</v>
      </c>
      <c r="Y40" s="336">
        <f>IFERROR(X40/P40,"-")</f>
        <v>0</v>
      </c>
      <c r="Z40" s="336" t="str">
        <f>IFERROR(X40/V40,"-")</f>
        <v>-</v>
      </c>
      <c r="AA40" s="330">
        <f>SUM(X40:X41)-SUM(J40:J41)</f>
        <v>-50000</v>
      </c>
      <c r="AB40" s="83">
        <f>SUM(X40:X41)/SUM(J40:J41)</f>
        <v>0</v>
      </c>
      <c r="AC40" s="77"/>
      <c r="AD40" s="92"/>
      <c r="AE40" s="93">
        <f>IF(P40=0,"",IF(AD40=0,"",(AD40/P40)))</f>
        <v>0</v>
      </c>
      <c r="AF40" s="92"/>
      <c r="AG40" s="94" t="str">
        <f>IFERROR(AF40/AD40,"-")</f>
        <v>-</v>
      </c>
      <c r="AH40" s="95"/>
      <c r="AI40" s="96" t="str">
        <f>IFERROR(AH40/AD40,"-")</f>
        <v>-</v>
      </c>
      <c r="AJ40" s="97"/>
      <c r="AK40" s="97"/>
      <c r="AL40" s="97"/>
      <c r="AM40" s="98"/>
      <c r="AN40" s="99">
        <f>IF(P40=0,"",IF(AM40=0,"",(AM40/P40)))</f>
        <v>0</v>
      </c>
      <c r="AO40" s="98"/>
      <c r="AP40" s="100" t="str">
        <f>IFERROR(AO40/AM40,"-")</f>
        <v>-</v>
      </c>
      <c r="AQ40" s="101"/>
      <c r="AR40" s="102" t="str">
        <f>IFERROR(AQ40/AM40,"-")</f>
        <v>-</v>
      </c>
      <c r="AS40" s="103"/>
      <c r="AT40" s="103"/>
      <c r="AU40" s="103"/>
      <c r="AV40" s="104"/>
      <c r="AW40" s="105">
        <f>IF(P40=0,"",IF(AV40=0,"",(AV40/P40)))</f>
        <v>0</v>
      </c>
      <c r="AX40" s="104"/>
      <c r="AY40" s="106" t="str">
        <f>IFERROR(AX40/AV40,"-")</f>
        <v>-</v>
      </c>
      <c r="AZ40" s="107"/>
      <c r="BA40" s="108" t="str">
        <f>IFERROR(AZ40/AV40,"-")</f>
        <v>-</v>
      </c>
      <c r="BB40" s="109"/>
      <c r="BC40" s="109"/>
      <c r="BD40" s="109"/>
      <c r="BE40" s="110"/>
      <c r="BF40" s="111">
        <f>IF(P40=0,"",IF(BE40=0,"",(BE40/P40)))</f>
        <v>0</v>
      </c>
      <c r="BG40" s="110"/>
      <c r="BH40" s="112" t="str">
        <f>IFERROR(BG40/BE40,"-")</f>
        <v>-</v>
      </c>
      <c r="BI40" s="113"/>
      <c r="BJ40" s="114" t="str">
        <f>IFERROR(BI40/BE40,"-")</f>
        <v>-</v>
      </c>
      <c r="BK40" s="115"/>
      <c r="BL40" s="115"/>
      <c r="BM40" s="115"/>
      <c r="BN40" s="117"/>
      <c r="BO40" s="118">
        <f>IF(P40=0,"",IF(BN40=0,"",(BN40/P40)))</f>
        <v>0</v>
      </c>
      <c r="BP40" s="119"/>
      <c r="BQ40" s="120" t="str">
        <f>IFERROR(BP40/BN40,"-")</f>
        <v>-</v>
      </c>
      <c r="BR40" s="121"/>
      <c r="BS40" s="122" t="str">
        <f>IFERROR(BR40/BN40,"-")</f>
        <v>-</v>
      </c>
      <c r="BT40" s="123"/>
      <c r="BU40" s="123"/>
      <c r="BV40" s="123"/>
      <c r="BW40" s="124">
        <v>1</v>
      </c>
      <c r="BX40" s="125">
        <f>IF(P40=0,"",IF(BW40=0,"",(BW40/P40)))</f>
        <v>1</v>
      </c>
      <c r="BY40" s="126"/>
      <c r="BZ40" s="127">
        <f>IFERROR(BY40/BW40,"-")</f>
        <v>0</v>
      </c>
      <c r="CA40" s="128"/>
      <c r="CB40" s="129">
        <f>IFERROR(CA40/BW40,"-")</f>
        <v>0</v>
      </c>
      <c r="CC40" s="130"/>
      <c r="CD40" s="130"/>
      <c r="CE40" s="130"/>
      <c r="CF40" s="131"/>
      <c r="CG40" s="132">
        <f>IF(P40=0,"",IF(CF40=0,"",(CF40/P40)))</f>
        <v>0</v>
      </c>
      <c r="CH40" s="133"/>
      <c r="CI40" s="134" t="str">
        <f>IFERROR(CH40/CF40,"-")</f>
        <v>-</v>
      </c>
      <c r="CJ40" s="135"/>
      <c r="CK40" s="136" t="str">
        <f>IFERROR(CJ40/CF40,"-")</f>
        <v>-</v>
      </c>
      <c r="CL40" s="137"/>
      <c r="CM40" s="137"/>
      <c r="CN40" s="137"/>
      <c r="CO40" s="138">
        <v>0</v>
      </c>
      <c r="CP40" s="139">
        <v>0</v>
      </c>
      <c r="CQ40" s="139"/>
      <c r="CR40" s="139"/>
      <c r="CS40" s="140" t="str">
        <f>IF(AND(CQ40=0,CR40=0),"",IF(AND(CQ40&lt;=100000,CR40&lt;=100000),"",IF(CQ40/CP40&gt;0.7,"男高",IF(CR40/CP40&gt;0.7,"女高",""))))</f>
        <v/>
      </c>
    </row>
    <row r="41" spans="1:98">
      <c r="A41" s="78"/>
      <c r="B41" s="347" t="s">
        <v>154</v>
      </c>
      <c r="C41" s="347"/>
      <c r="D41" s="347" t="s">
        <v>151</v>
      </c>
      <c r="E41" s="347" t="s">
        <v>152</v>
      </c>
      <c r="F41" s="347" t="s">
        <v>81</v>
      </c>
      <c r="G41" s="88"/>
      <c r="H41" s="88"/>
      <c r="I41" s="88"/>
      <c r="J41" s="330"/>
      <c r="K41" s="79">
        <v>4</v>
      </c>
      <c r="L41" s="79">
        <v>3</v>
      </c>
      <c r="M41" s="79">
        <v>0</v>
      </c>
      <c r="N41" s="89">
        <v>0</v>
      </c>
      <c r="O41" s="90">
        <v>0</v>
      </c>
      <c r="P41" s="91">
        <f>N41+O41</f>
        <v>0</v>
      </c>
      <c r="Q41" s="80" t="str">
        <f>IFERROR(P41/M41,"-")</f>
        <v>-</v>
      </c>
      <c r="R41" s="79">
        <v>0</v>
      </c>
      <c r="S41" s="79">
        <v>0</v>
      </c>
      <c r="T41" s="80" t="str">
        <f>IFERROR(R41/(P41),"-")</f>
        <v>-</v>
      </c>
      <c r="U41" s="336"/>
      <c r="V41" s="82">
        <v>0</v>
      </c>
      <c r="W41" s="80" t="str">
        <f>IF(P41=0,"-",V41/P41)</f>
        <v>-</v>
      </c>
      <c r="X41" s="335">
        <v>0</v>
      </c>
      <c r="Y41" s="336" t="str">
        <f>IFERROR(X41/P41,"-")</f>
        <v>-</v>
      </c>
      <c r="Z41" s="336" t="str">
        <f>IFERROR(X41/V41,"-")</f>
        <v>-</v>
      </c>
      <c r="AA41" s="330"/>
      <c r="AB41" s="83"/>
      <c r="AC41" s="77"/>
      <c r="AD41" s="92"/>
      <c r="AE41" s="93" t="str">
        <f>IF(P41=0,"",IF(AD41=0,"",(AD41/P41)))</f>
        <v/>
      </c>
      <c r="AF41" s="92"/>
      <c r="AG41" s="94" t="str">
        <f>IFERROR(AF41/AD41,"-")</f>
        <v>-</v>
      </c>
      <c r="AH41" s="95"/>
      <c r="AI41" s="96" t="str">
        <f>IFERROR(AH41/AD41,"-")</f>
        <v>-</v>
      </c>
      <c r="AJ41" s="97"/>
      <c r="AK41" s="97"/>
      <c r="AL41" s="97"/>
      <c r="AM41" s="98"/>
      <c r="AN41" s="99" t="str">
        <f>IF(P41=0,"",IF(AM41=0,"",(AM41/P41)))</f>
        <v/>
      </c>
      <c r="AO41" s="98"/>
      <c r="AP41" s="100" t="str">
        <f>IFERROR(AO41/AM41,"-")</f>
        <v>-</v>
      </c>
      <c r="AQ41" s="101"/>
      <c r="AR41" s="102" t="str">
        <f>IFERROR(AQ41/AM41,"-")</f>
        <v>-</v>
      </c>
      <c r="AS41" s="103"/>
      <c r="AT41" s="103"/>
      <c r="AU41" s="103"/>
      <c r="AV41" s="104"/>
      <c r="AW41" s="105" t="str">
        <f>IF(P41=0,"",IF(AV41=0,"",(AV41/P41)))</f>
        <v/>
      </c>
      <c r="AX41" s="104"/>
      <c r="AY41" s="106" t="str">
        <f>IFERROR(AX41/AV41,"-")</f>
        <v>-</v>
      </c>
      <c r="AZ41" s="107"/>
      <c r="BA41" s="108" t="str">
        <f>IFERROR(AZ41/AV41,"-")</f>
        <v>-</v>
      </c>
      <c r="BB41" s="109"/>
      <c r="BC41" s="109"/>
      <c r="BD41" s="109"/>
      <c r="BE41" s="110"/>
      <c r="BF41" s="111" t="str">
        <f>IF(P41=0,"",IF(BE41=0,"",(BE41/P41)))</f>
        <v/>
      </c>
      <c r="BG41" s="110"/>
      <c r="BH41" s="112" t="str">
        <f>IFERROR(BG41/BE41,"-")</f>
        <v>-</v>
      </c>
      <c r="BI41" s="113"/>
      <c r="BJ41" s="114" t="str">
        <f>IFERROR(BI41/BE41,"-")</f>
        <v>-</v>
      </c>
      <c r="BK41" s="115"/>
      <c r="BL41" s="115"/>
      <c r="BM41" s="115"/>
      <c r="BN41" s="117"/>
      <c r="BO41" s="118" t="str">
        <f>IF(P41=0,"",IF(BN41=0,"",(BN41/P41)))</f>
        <v/>
      </c>
      <c r="BP41" s="119"/>
      <c r="BQ41" s="120" t="str">
        <f>IFERROR(BP41/BN41,"-")</f>
        <v>-</v>
      </c>
      <c r="BR41" s="121"/>
      <c r="BS41" s="122" t="str">
        <f>IFERROR(BR41/BN41,"-")</f>
        <v>-</v>
      </c>
      <c r="BT41" s="123"/>
      <c r="BU41" s="123"/>
      <c r="BV41" s="123"/>
      <c r="BW41" s="124"/>
      <c r="BX41" s="125" t="str">
        <f>IF(P41=0,"",IF(BW41=0,"",(BW41/P41)))</f>
        <v/>
      </c>
      <c r="BY41" s="126"/>
      <c r="BZ41" s="127" t="str">
        <f>IFERROR(BY41/BW41,"-")</f>
        <v>-</v>
      </c>
      <c r="CA41" s="128"/>
      <c r="CB41" s="129" t="str">
        <f>IFERROR(CA41/BW41,"-")</f>
        <v>-</v>
      </c>
      <c r="CC41" s="130"/>
      <c r="CD41" s="130"/>
      <c r="CE41" s="130"/>
      <c r="CF41" s="131"/>
      <c r="CG41" s="132" t="str">
        <f>IF(P41=0,"",IF(CF41=0,"",(CF41/P41)))</f>
        <v/>
      </c>
      <c r="CH41" s="133"/>
      <c r="CI41" s="134" t="str">
        <f>IFERROR(CH41/CF41,"-")</f>
        <v>-</v>
      </c>
      <c r="CJ41" s="135"/>
      <c r="CK41" s="136" t="str">
        <f>IFERROR(CJ41/CF41,"-")</f>
        <v>-</v>
      </c>
      <c r="CL41" s="137"/>
      <c r="CM41" s="137"/>
      <c r="CN41" s="137"/>
      <c r="CO41" s="138">
        <v>0</v>
      </c>
      <c r="CP41" s="139">
        <v>0</v>
      </c>
      <c r="CQ41" s="139"/>
      <c r="CR41" s="139"/>
      <c r="CS41" s="140" t="str">
        <f>IF(AND(CQ41=0,CR41=0),"",IF(AND(CQ41&lt;=100000,CR41&lt;=100000),"",IF(CQ41/CP41&gt;0.7,"男高",IF(CR41/CP41&gt;0.7,"女高",""))))</f>
        <v/>
      </c>
    </row>
    <row r="42" spans="1:98">
      <c r="A42" s="78">
        <f>AB42</f>
        <v>0</v>
      </c>
      <c r="B42" s="347" t="s">
        <v>155</v>
      </c>
      <c r="C42" s="347"/>
      <c r="D42" s="347" t="s">
        <v>156</v>
      </c>
      <c r="E42" s="347" t="s">
        <v>157</v>
      </c>
      <c r="F42" s="347" t="s">
        <v>67</v>
      </c>
      <c r="G42" s="88" t="s">
        <v>146</v>
      </c>
      <c r="H42" s="88" t="s">
        <v>147</v>
      </c>
      <c r="I42" s="88" t="s">
        <v>158</v>
      </c>
      <c r="J42" s="330">
        <v>50000</v>
      </c>
      <c r="K42" s="79">
        <v>0</v>
      </c>
      <c r="L42" s="79">
        <v>0</v>
      </c>
      <c r="M42" s="79">
        <v>0</v>
      </c>
      <c r="N42" s="89">
        <v>1</v>
      </c>
      <c r="O42" s="90">
        <v>0</v>
      </c>
      <c r="P42" s="91">
        <f>N42+O42</f>
        <v>1</v>
      </c>
      <c r="Q42" s="80" t="str">
        <f>IFERROR(P42/M42,"-")</f>
        <v>-</v>
      </c>
      <c r="R42" s="79">
        <v>0</v>
      </c>
      <c r="S42" s="79">
        <v>0</v>
      </c>
      <c r="T42" s="80">
        <f>IFERROR(R42/(P42),"-")</f>
        <v>0</v>
      </c>
      <c r="U42" s="336">
        <f>IFERROR(J42/SUM(N42:O43),"-")</f>
        <v>25000</v>
      </c>
      <c r="V42" s="82">
        <v>0</v>
      </c>
      <c r="W42" s="80">
        <f>IF(P42=0,"-",V42/P42)</f>
        <v>0</v>
      </c>
      <c r="X42" s="335">
        <v>0</v>
      </c>
      <c r="Y42" s="336">
        <f>IFERROR(X42/P42,"-")</f>
        <v>0</v>
      </c>
      <c r="Z42" s="336" t="str">
        <f>IFERROR(X42/V42,"-")</f>
        <v>-</v>
      </c>
      <c r="AA42" s="330">
        <f>SUM(X42:X43)-SUM(J42:J43)</f>
        <v>-50000</v>
      </c>
      <c r="AB42" s="83">
        <f>SUM(X42:X43)/SUM(J42:J43)</f>
        <v>0</v>
      </c>
      <c r="AC42" s="77"/>
      <c r="AD42" s="92"/>
      <c r="AE42" s="93">
        <f>IF(P42=0,"",IF(AD42=0,"",(AD42/P42)))</f>
        <v>0</v>
      </c>
      <c r="AF42" s="92"/>
      <c r="AG42" s="94" t="str">
        <f>IFERROR(AF42/AD42,"-")</f>
        <v>-</v>
      </c>
      <c r="AH42" s="95"/>
      <c r="AI42" s="96" t="str">
        <f>IFERROR(AH42/AD42,"-")</f>
        <v>-</v>
      </c>
      <c r="AJ42" s="97"/>
      <c r="AK42" s="97"/>
      <c r="AL42" s="97"/>
      <c r="AM42" s="98"/>
      <c r="AN42" s="99">
        <f>IF(P42=0,"",IF(AM42=0,"",(AM42/P42)))</f>
        <v>0</v>
      </c>
      <c r="AO42" s="98"/>
      <c r="AP42" s="100" t="str">
        <f>IFERROR(AO42/AM42,"-")</f>
        <v>-</v>
      </c>
      <c r="AQ42" s="101"/>
      <c r="AR42" s="102" t="str">
        <f>IFERROR(AQ42/AM42,"-")</f>
        <v>-</v>
      </c>
      <c r="AS42" s="103"/>
      <c r="AT42" s="103"/>
      <c r="AU42" s="103"/>
      <c r="AV42" s="104">
        <v>1</v>
      </c>
      <c r="AW42" s="105">
        <f>IF(P42=0,"",IF(AV42=0,"",(AV42/P42)))</f>
        <v>1</v>
      </c>
      <c r="AX42" s="104"/>
      <c r="AY42" s="106">
        <f>IFERROR(AX42/AV42,"-")</f>
        <v>0</v>
      </c>
      <c r="AZ42" s="107"/>
      <c r="BA42" s="108">
        <f>IFERROR(AZ42/AV42,"-")</f>
        <v>0</v>
      </c>
      <c r="BB42" s="109"/>
      <c r="BC42" s="109"/>
      <c r="BD42" s="109"/>
      <c r="BE42" s="110"/>
      <c r="BF42" s="111">
        <f>IF(P42=0,"",IF(BE42=0,"",(BE42/P42)))</f>
        <v>0</v>
      </c>
      <c r="BG42" s="110"/>
      <c r="BH42" s="112" t="str">
        <f>IFERROR(BG42/BE42,"-")</f>
        <v>-</v>
      </c>
      <c r="BI42" s="113"/>
      <c r="BJ42" s="114" t="str">
        <f>IFERROR(BI42/BE42,"-")</f>
        <v>-</v>
      </c>
      <c r="BK42" s="115"/>
      <c r="BL42" s="115"/>
      <c r="BM42" s="115"/>
      <c r="BN42" s="117"/>
      <c r="BO42" s="118">
        <f>IF(P42=0,"",IF(BN42=0,"",(BN42/P42)))</f>
        <v>0</v>
      </c>
      <c r="BP42" s="119"/>
      <c r="BQ42" s="120" t="str">
        <f>IFERROR(BP42/BN42,"-")</f>
        <v>-</v>
      </c>
      <c r="BR42" s="121"/>
      <c r="BS42" s="122" t="str">
        <f>IFERROR(BR42/BN42,"-")</f>
        <v>-</v>
      </c>
      <c r="BT42" s="123"/>
      <c r="BU42" s="123"/>
      <c r="BV42" s="123"/>
      <c r="BW42" s="124"/>
      <c r="BX42" s="125">
        <f>IF(P42=0,"",IF(BW42=0,"",(BW42/P42)))</f>
        <v>0</v>
      </c>
      <c r="BY42" s="126"/>
      <c r="BZ42" s="127" t="str">
        <f>IFERROR(BY42/BW42,"-")</f>
        <v>-</v>
      </c>
      <c r="CA42" s="128"/>
      <c r="CB42" s="129" t="str">
        <f>IFERROR(CA42/BW42,"-")</f>
        <v>-</v>
      </c>
      <c r="CC42" s="130"/>
      <c r="CD42" s="130"/>
      <c r="CE42" s="130"/>
      <c r="CF42" s="131"/>
      <c r="CG42" s="132">
        <f>IF(P42=0,"",IF(CF42=0,"",(CF42/P42)))</f>
        <v>0</v>
      </c>
      <c r="CH42" s="133"/>
      <c r="CI42" s="134" t="str">
        <f>IFERROR(CH42/CF42,"-")</f>
        <v>-</v>
      </c>
      <c r="CJ42" s="135"/>
      <c r="CK42" s="136" t="str">
        <f>IFERROR(CJ42/CF42,"-")</f>
        <v>-</v>
      </c>
      <c r="CL42" s="137"/>
      <c r="CM42" s="137"/>
      <c r="CN42" s="137"/>
      <c r="CO42" s="138">
        <v>0</v>
      </c>
      <c r="CP42" s="139">
        <v>0</v>
      </c>
      <c r="CQ42" s="139"/>
      <c r="CR42" s="139"/>
      <c r="CS42" s="140" t="str">
        <f>IF(AND(CQ42=0,CR42=0),"",IF(AND(CQ42&lt;=100000,CR42&lt;=100000),"",IF(CQ42/CP42&gt;0.7,"男高",IF(CR42/CP42&gt;0.7,"女高",""))))</f>
        <v/>
      </c>
    </row>
    <row r="43" spans="1:98">
      <c r="A43" s="78"/>
      <c r="B43" s="347" t="s">
        <v>159</v>
      </c>
      <c r="C43" s="347"/>
      <c r="D43" s="347" t="s">
        <v>156</v>
      </c>
      <c r="E43" s="347" t="s">
        <v>157</v>
      </c>
      <c r="F43" s="347" t="s">
        <v>81</v>
      </c>
      <c r="G43" s="88"/>
      <c r="H43" s="88"/>
      <c r="I43" s="88"/>
      <c r="J43" s="330"/>
      <c r="K43" s="79">
        <v>9</v>
      </c>
      <c r="L43" s="79">
        <v>6</v>
      </c>
      <c r="M43" s="79">
        <v>2</v>
      </c>
      <c r="N43" s="89">
        <v>1</v>
      </c>
      <c r="O43" s="90">
        <v>0</v>
      </c>
      <c r="P43" s="91">
        <f>N43+O43</f>
        <v>1</v>
      </c>
      <c r="Q43" s="80">
        <f>IFERROR(P43/M43,"-")</f>
        <v>0.5</v>
      </c>
      <c r="R43" s="79">
        <v>0</v>
      </c>
      <c r="S43" s="79">
        <v>0</v>
      </c>
      <c r="T43" s="80">
        <f>IFERROR(R43/(P43),"-")</f>
        <v>0</v>
      </c>
      <c r="U43" s="336"/>
      <c r="V43" s="82">
        <v>0</v>
      </c>
      <c r="W43" s="80">
        <f>IF(P43=0,"-",V43/P43)</f>
        <v>0</v>
      </c>
      <c r="X43" s="335">
        <v>0</v>
      </c>
      <c r="Y43" s="336">
        <f>IFERROR(X43/P43,"-")</f>
        <v>0</v>
      </c>
      <c r="Z43" s="336" t="str">
        <f>IFERROR(X43/V43,"-")</f>
        <v>-</v>
      </c>
      <c r="AA43" s="330"/>
      <c r="AB43" s="83"/>
      <c r="AC43" s="77"/>
      <c r="AD43" s="92"/>
      <c r="AE43" s="93">
        <f>IF(P43=0,"",IF(AD43=0,"",(AD43/P43)))</f>
        <v>0</v>
      </c>
      <c r="AF43" s="92"/>
      <c r="AG43" s="94" t="str">
        <f>IFERROR(AF43/AD43,"-")</f>
        <v>-</v>
      </c>
      <c r="AH43" s="95"/>
      <c r="AI43" s="96" t="str">
        <f>IFERROR(AH43/AD43,"-")</f>
        <v>-</v>
      </c>
      <c r="AJ43" s="97"/>
      <c r="AK43" s="97"/>
      <c r="AL43" s="97"/>
      <c r="AM43" s="98"/>
      <c r="AN43" s="99">
        <f>IF(P43=0,"",IF(AM43=0,"",(AM43/P43)))</f>
        <v>0</v>
      </c>
      <c r="AO43" s="98"/>
      <c r="AP43" s="100" t="str">
        <f>IFERROR(AO43/AM43,"-")</f>
        <v>-</v>
      </c>
      <c r="AQ43" s="101"/>
      <c r="AR43" s="102" t="str">
        <f>IFERROR(AQ43/AM43,"-")</f>
        <v>-</v>
      </c>
      <c r="AS43" s="103"/>
      <c r="AT43" s="103"/>
      <c r="AU43" s="103"/>
      <c r="AV43" s="104"/>
      <c r="AW43" s="105">
        <f>IF(P43=0,"",IF(AV43=0,"",(AV43/P43)))</f>
        <v>0</v>
      </c>
      <c r="AX43" s="104"/>
      <c r="AY43" s="106" t="str">
        <f>IFERROR(AX43/AV43,"-")</f>
        <v>-</v>
      </c>
      <c r="AZ43" s="107"/>
      <c r="BA43" s="108" t="str">
        <f>IFERROR(AZ43/AV43,"-")</f>
        <v>-</v>
      </c>
      <c r="BB43" s="109"/>
      <c r="BC43" s="109"/>
      <c r="BD43" s="109"/>
      <c r="BE43" s="110"/>
      <c r="BF43" s="111">
        <f>IF(P43=0,"",IF(BE43=0,"",(BE43/P43)))</f>
        <v>0</v>
      </c>
      <c r="BG43" s="110"/>
      <c r="BH43" s="112" t="str">
        <f>IFERROR(BG43/BE43,"-")</f>
        <v>-</v>
      </c>
      <c r="BI43" s="113"/>
      <c r="BJ43" s="114" t="str">
        <f>IFERROR(BI43/BE43,"-")</f>
        <v>-</v>
      </c>
      <c r="BK43" s="115"/>
      <c r="BL43" s="115"/>
      <c r="BM43" s="115"/>
      <c r="BN43" s="117">
        <v>1</v>
      </c>
      <c r="BO43" s="118">
        <f>IF(P43=0,"",IF(BN43=0,"",(BN43/P43)))</f>
        <v>1</v>
      </c>
      <c r="BP43" s="119"/>
      <c r="BQ43" s="120">
        <f>IFERROR(BP43/BN43,"-")</f>
        <v>0</v>
      </c>
      <c r="BR43" s="121"/>
      <c r="BS43" s="122">
        <f>IFERROR(BR43/BN43,"-")</f>
        <v>0</v>
      </c>
      <c r="BT43" s="123"/>
      <c r="BU43" s="123"/>
      <c r="BV43" s="123"/>
      <c r="BW43" s="124"/>
      <c r="BX43" s="125">
        <f>IF(P43=0,"",IF(BW43=0,"",(BW43/P43)))</f>
        <v>0</v>
      </c>
      <c r="BY43" s="126"/>
      <c r="BZ43" s="127" t="str">
        <f>IFERROR(BY43/BW43,"-")</f>
        <v>-</v>
      </c>
      <c r="CA43" s="128"/>
      <c r="CB43" s="129" t="str">
        <f>IFERROR(CA43/BW43,"-")</f>
        <v>-</v>
      </c>
      <c r="CC43" s="130"/>
      <c r="CD43" s="130"/>
      <c r="CE43" s="130"/>
      <c r="CF43" s="131"/>
      <c r="CG43" s="132">
        <f>IF(P43=0,"",IF(CF43=0,"",(CF43/P43)))</f>
        <v>0</v>
      </c>
      <c r="CH43" s="133"/>
      <c r="CI43" s="134" t="str">
        <f>IFERROR(CH43/CF43,"-")</f>
        <v>-</v>
      </c>
      <c r="CJ43" s="135"/>
      <c r="CK43" s="136" t="str">
        <f>IFERROR(CJ43/CF43,"-")</f>
        <v>-</v>
      </c>
      <c r="CL43" s="137"/>
      <c r="CM43" s="137"/>
      <c r="CN43" s="137"/>
      <c r="CO43" s="138">
        <v>0</v>
      </c>
      <c r="CP43" s="139">
        <v>0</v>
      </c>
      <c r="CQ43" s="139"/>
      <c r="CR43" s="139"/>
      <c r="CS43" s="140" t="str">
        <f>IF(AND(CQ43=0,CR43=0),"",IF(AND(CQ43&lt;=100000,CR43&lt;=100000),"",IF(CQ43/CP43&gt;0.7,"男高",IF(CR43/CP43&gt;0.7,"女高",""))))</f>
        <v/>
      </c>
    </row>
    <row r="44" spans="1:98">
      <c r="A44" s="78">
        <f>AB44</f>
        <v>0.1</v>
      </c>
      <c r="B44" s="347" t="s">
        <v>160</v>
      </c>
      <c r="C44" s="347"/>
      <c r="D44" s="347" t="s">
        <v>161</v>
      </c>
      <c r="E44" s="347" t="s">
        <v>162</v>
      </c>
      <c r="F44" s="347" t="s">
        <v>67</v>
      </c>
      <c r="G44" s="88" t="s">
        <v>146</v>
      </c>
      <c r="H44" s="88" t="s">
        <v>147</v>
      </c>
      <c r="I44" s="88" t="s">
        <v>163</v>
      </c>
      <c r="J44" s="330">
        <v>50000</v>
      </c>
      <c r="K44" s="79">
        <v>0</v>
      </c>
      <c r="L44" s="79">
        <v>0</v>
      </c>
      <c r="M44" s="79">
        <v>0</v>
      </c>
      <c r="N44" s="89">
        <v>4</v>
      </c>
      <c r="O44" s="90">
        <v>0</v>
      </c>
      <c r="P44" s="91">
        <f>N44+O44</f>
        <v>4</v>
      </c>
      <c r="Q44" s="80" t="str">
        <f>IFERROR(P44/M44,"-")</f>
        <v>-</v>
      </c>
      <c r="R44" s="79">
        <v>0</v>
      </c>
      <c r="S44" s="79">
        <v>0</v>
      </c>
      <c r="T44" s="80">
        <f>IFERROR(R44/(P44),"-")</f>
        <v>0</v>
      </c>
      <c r="U44" s="336">
        <f>IFERROR(J44/SUM(N44:O45),"-")</f>
        <v>7142.8571428571</v>
      </c>
      <c r="V44" s="82">
        <v>0</v>
      </c>
      <c r="W44" s="80">
        <f>IF(P44=0,"-",V44/P44)</f>
        <v>0</v>
      </c>
      <c r="X44" s="335">
        <v>0</v>
      </c>
      <c r="Y44" s="336">
        <f>IFERROR(X44/P44,"-")</f>
        <v>0</v>
      </c>
      <c r="Z44" s="336" t="str">
        <f>IFERROR(X44/V44,"-")</f>
        <v>-</v>
      </c>
      <c r="AA44" s="330">
        <f>SUM(X44:X45)-SUM(J44:J45)</f>
        <v>-45000</v>
      </c>
      <c r="AB44" s="83">
        <f>SUM(X44:X45)/SUM(J44:J45)</f>
        <v>0.1</v>
      </c>
      <c r="AC44" s="77"/>
      <c r="AD44" s="92"/>
      <c r="AE44" s="93">
        <f>IF(P44=0,"",IF(AD44=0,"",(AD44/P44)))</f>
        <v>0</v>
      </c>
      <c r="AF44" s="92"/>
      <c r="AG44" s="94" t="str">
        <f>IFERROR(AF44/AD44,"-")</f>
        <v>-</v>
      </c>
      <c r="AH44" s="95"/>
      <c r="AI44" s="96" t="str">
        <f>IFERROR(AH44/AD44,"-")</f>
        <v>-</v>
      </c>
      <c r="AJ44" s="97"/>
      <c r="AK44" s="97"/>
      <c r="AL44" s="97"/>
      <c r="AM44" s="98"/>
      <c r="AN44" s="99">
        <f>IF(P44=0,"",IF(AM44=0,"",(AM44/P44)))</f>
        <v>0</v>
      </c>
      <c r="AO44" s="98"/>
      <c r="AP44" s="100" t="str">
        <f>IFERROR(AO44/AM44,"-")</f>
        <v>-</v>
      </c>
      <c r="AQ44" s="101"/>
      <c r="AR44" s="102" t="str">
        <f>IFERROR(AQ44/AM44,"-")</f>
        <v>-</v>
      </c>
      <c r="AS44" s="103"/>
      <c r="AT44" s="103"/>
      <c r="AU44" s="103"/>
      <c r="AV44" s="104"/>
      <c r="AW44" s="105">
        <f>IF(P44=0,"",IF(AV44=0,"",(AV44/P44)))</f>
        <v>0</v>
      </c>
      <c r="AX44" s="104"/>
      <c r="AY44" s="106" t="str">
        <f>IFERROR(AX44/AV44,"-")</f>
        <v>-</v>
      </c>
      <c r="AZ44" s="107"/>
      <c r="BA44" s="108" t="str">
        <f>IFERROR(AZ44/AV44,"-")</f>
        <v>-</v>
      </c>
      <c r="BB44" s="109"/>
      <c r="BC44" s="109"/>
      <c r="BD44" s="109"/>
      <c r="BE44" s="110">
        <v>1</v>
      </c>
      <c r="BF44" s="111">
        <f>IF(P44=0,"",IF(BE44=0,"",(BE44/P44)))</f>
        <v>0.25</v>
      </c>
      <c r="BG44" s="110"/>
      <c r="BH44" s="112">
        <f>IFERROR(BG44/BE44,"-")</f>
        <v>0</v>
      </c>
      <c r="BI44" s="113"/>
      <c r="BJ44" s="114">
        <f>IFERROR(BI44/BE44,"-")</f>
        <v>0</v>
      </c>
      <c r="BK44" s="115"/>
      <c r="BL44" s="115"/>
      <c r="BM44" s="115"/>
      <c r="BN44" s="117">
        <v>2</v>
      </c>
      <c r="BO44" s="118">
        <f>IF(P44=0,"",IF(BN44=0,"",(BN44/P44)))</f>
        <v>0.5</v>
      </c>
      <c r="BP44" s="119"/>
      <c r="BQ44" s="120">
        <f>IFERROR(BP44/BN44,"-")</f>
        <v>0</v>
      </c>
      <c r="BR44" s="121"/>
      <c r="BS44" s="122">
        <f>IFERROR(BR44/BN44,"-")</f>
        <v>0</v>
      </c>
      <c r="BT44" s="123"/>
      <c r="BU44" s="123"/>
      <c r="BV44" s="123"/>
      <c r="BW44" s="124"/>
      <c r="BX44" s="125">
        <f>IF(P44=0,"",IF(BW44=0,"",(BW44/P44)))</f>
        <v>0</v>
      </c>
      <c r="BY44" s="126"/>
      <c r="BZ44" s="127" t="str">
        <f>IFERROR(BY44/BW44,"-")</f>
        <v>-</v>
      </c>
      <c r="CA44" s="128"/>
      <c r="CB44" s="129" t="str">
        <f>IFERROR(CA44/BW44,"-")</f>
        <v>-</v>
      </c>
      <c r="CC44" s="130"/>
      <c r="CD44" s="130"/>
      <c r="CE44" s="130"/>
      <c r="CF44" s="131">
        <v>1</v>
      </c>
      <c r="CG44" s="132">
        <f>IF(P44=0,"",IF(CF44=0,"",(CF44/P44)))</f>
        <v>0.25</v>
      </c>
      <c r="CH44" s="133"/>
      <c r="CI44" s="134">
        <f>IFERROR(CH44/CF44,"-")</f>
        <v>0</v>
      </c>
      <c r="CJ44" s="135"/>
      <c r="CK44" s="136">
        <f>IFERROR(CJ44/CF44,"-")</f>
        <v>0</v>
      </c>
      <c r="CL44" s="137"/>
      <c r="CM44" s="137"/>
      <c r="CN44" s="137"/>
      <c r="CO44" s="138">
        <v>0</v>
      </c>
      <c r="CP44" s="139">
        <v>0</v>
      </c>
      <c r="CQ44" s="139"/>
      <c r="CR44" s="139"/>
      <c r="CS44" s="140" t="str">
        <f>IF(AND(CQ44=0,CR44=0),"",IF(AND(CQ44&lt;=100000,CR44&lt;=100000),"",IF(CQ44/CP44&gt;0.7,"男高",IF(CR44/CP44&gt;0.7,"女高",""))))</f>
        <v/>
      </c>
    </row>
    <row r="45" spans="1:98">
      <c r="A45" s="78"/>
      <c r="B45" s="347" t="s">
        <v>164</v>
      </c>
      <c r="C45" s="347"/>
      <c r="D45" s="347" t="s">
        <v>161</v>
      </c>
      <c r="E45" s="347" t="s">
        <v>162</v>
      </c>
      <c r="F45" s="347" t="s">
        <v>81</v>
      </c>
      <c r="G45" s="88"/>
      <c r="H45" s="88"/>
      <c r="I45" s="88"/>
      <c r="J45" s="330"/>
      <c r="K45" s="79">
        <v>8</v>
      </c>
      <c r="L45" s="79">
        <v>7</v>
      </c>
      <c r="M45" s="79">
        <v>4</v>
      </c>
      <c r="N45" s="89">
        <v>3</v>
      </c>
      <c r="O45" s="90">
        <v>0</v>
      </c>
      <c r="P45" s="91">
        <f>N45+O45</f>
        <v>3</v>
      </c>
      <c r="Q45" s="80">
        <f>IFERROR(P45/M45,"-")</f>
        <v>0.75</v>
      </c>
      <c r="R45" s="79">
        <v>0</v>
      </c>
      <c r="S45" s="79">
        <v>1</v>
      </c>
      <c r="T45" s="80">
        <f>IFERROR(R45/(P45),"-")</f>
        <v>0</v>
      </c>
      <c r="U45" s="336"/>
      <c r="V45" s="82">
        <v>1</v>
      </c>
      <c r="W45" s="80">
        <f>IF(P45=0,"-",V45/P45)</f>
        <v>0.33333333333333</v>
      </c>
      <c r="X45" s="335">
        <v>5000</v>
      </c>
      <c r="Y45" s="336">
        <f>IFERROR(X45/P45,"-")</f>
        <v>1666.6666666667</v>
      </c>
      <c r="Z45" s="336">
        <f>IFERROR(X45/V45,"-")</f>
        <v>5000</v>
      </c>
      <c r="AA45" s="330"/>
      <c r="AB45" s="83"/>
      <c r="AC45" s="77"/>
      <c r="AD45" s="92"/>
      <c r="AE45" s="93">
        <f>IF(P45=0,"",IF(AD45=0,"",(AD45/P45)))</f>
        <v>0</v>
      </c>
      <c r="AF45" s="92"/>
      <c r="AG45" s="94" t="str">
        <f>IFERROR(AF45/AD45,"-")</f>
        <v>-</v>
      </c>
      <c r="AH45" s="95"/>
      <c r="AI45" s="96" t="str">
        <f>IFERROR(AH45/AD45,"-")</f>
        <v>-</v>
      </c>
      <c r="AJ45" s="97"/>
      <c r="AK45" s="97"/>
      <c r="AL45" s="97"/>
      <c r="AM45" s="98"/>
      <c r="AN45" s="99">
        <f>IF(P45=0,"",IF(AM45=0,"",(AM45/P45)))</f>
        <v>0</v>
      </c>
      <c r="AO45" s="98"/>
      <c r="AP45" s="100" t="str">
        <f>IFERROR(AO45/AM45,"-")</f>
        <v>-</v>
      </c>
      <c r="AQ45" s="101"/>
      <c r="AR45" s="102" t="str">
        <f>IFERROR(AQ45/AM45,"-")</f>
        <v>-</v>
      </c>
      <c r="AS45" s="103"/>
      <c r="AT45" s="103"/>
      <c r="AU45" s="103"/>
      <c r="AV45" s="104"/>
      <c r="AW45" s="105">
        <f>IF(P45=0,"",IF(AV45=0,"",(AV45/P45)))</f>
        <v>0</v>
      </c>
      <c r="AX45" s="104"/>
      <c r="AY45" s="106" t="str">
        <f>IFERROR(AX45/AV45,"-")</f>
        <v>-</v>
      </c>
      <c r="AZ45" s="107"/>
      <c r="BA45" s="108" t="str">
        <f>IFERROR(AZ45/AV45,"-")</f>
        <v>-</v>
      </c>
      <c r="BB45" s="109"/>
      <c r="BC45" s="109"/>
      <c r="BD45" s="109"/>
      <c r="BE45" s="110"/>
      <c r="BF45" s="111">
        <f>IF(P45=0,"",IF(BE45=0,"",(BE45/P45)))</f>
        <v>0</v>
      </c>
      <c r="BG45" s="110"/>
      <c r="BH45" s="112" t="str">
        <f>IFERROR(BG45/BE45,"-")</f>
        <v>-</v>
      </c>
      <c r="BI45" s="113"/>
      <c r="BJ45" s="114" t="str">
        <f>IFERROR(BI45/BE45,"-")</f>
        <v>-</v>
      </c>
      <c r="BK45" s="115"/>
      <c r="BL45" s="115"/>
      <c r="BM45" s="115"/>
      <c r="BN45" s="117">
        <v>1</v>
      </c>
      <c r="BO45" s="118">
        <f>IF(P45=0,"",IF(BN45=0,"",(BN45/P45)))</f>
        <v>0.33333333333333</v>
      </c>
      <c r="BP45" s="119"/>
      <c r="BQ45" s="120">
        <f>IFERROR(BP45/BN45,"-")</f>
        <v>0</v>
      </c>
      <c r="BR45" s="121"/>
      <c r="BS45" s="122">
        <f>IFERROR(BR45/BN45,"-")</f>
        <v>0</v>
      </c>
      <c r="BT45" s="123"/>
      <c r="BU45" s="123"/>
      <c r="BV45" s="123"/>
      <c r="BW45" s="124">
        <v>2</v>
      </c>
      <c r="BX45" s="125">
        <f>IF(P45=0,"",IF(BW45=0,"",(BW45/P45)))</f>
        <v>0.66666666666667</v>
      </c>
      <c r="BY45" s="126">
        <v>1</v>
      </c>
      <c r="BZ45" s="127">
        <f>IFERROR(BY45/BW45,"-")</f>
        <v>0.5</v>
      </c>
      <c r="CA45" s="128">
        <v>5000</v>
      </c>
      <c r="CB45" s="129">
        <f>IFERROR(CA45/BW45,"-")</f>
        <v>2500</v>
      </c>
      <c r="CC45" s="130">
        <v>1</v>
      </c>
      <c r="CD45" s="130"/>
      <c r="CE45" s="130"/>
      <c r="CF45" s="131"/>
      <c r="CG45" s="132">
        <f>IF(P45=0,"",IF(CF45=0,"",(CF45/P45)))</f>
        <v>0</v>
      </c>
      <c r="CH45" s="133"/>
      <c r="CI45" s="134" t="str">
        <f>IFERROR(CH45/CF45,"-")</f>
        <v>-</v>
      </c>
      <c r="CJ45" s="135"/>
      <c r="CK45" s="136" t="str">
        <f>IFERROR(CJ45/CF45,"-")</f>
        <v>-</v>
      </c>
      <c r="CL45" s="137"/>
      <c r="CM45" s="137"/>
      <c r="CN45" s="137"/>
      <c r="CO45" s="138">
        <v>1</v>
      </c>
      <c r="CP45" s="139">
        <v>5000</v>
      </c>
      <c r="CQ45" s="139">
        <v>5000</v>
      </c>
      <c r="CR45" s="139"/>
      <c r="CS45" s="140" t="str">
        <f>IF(AND(CQ45=0,CR45=0),"",IF(AND(CQ45&lt;=100000,CR45&lt;=100000),"",IF(CQ45/CP45&gt;0.7,"男高",IF(CR45/CP45&gt;0.7,"女高",""))))</f>
        <v/>
      </c>
    </row>
    <row r="46" spans="1:98">
      <c r="A46" s="78">
        <f>AB46</f>
        <v>0.0625</v>
      </c>
      <c r="B46" s="347" t="s">
        <v>165</v>
      </c>
      <c r="C46" s="347"/>
      <c r="D46" s="347"/>
      <c r="E46" s="347"/>
      <c r="F46" s="347" t="s">
        <v>67</v>
      </c>
      <c r="G46" s="88" t="s">
        <v>166</v>
      </c>
      <c r="H46" s="88" t="s">
        <v>167</v>
      </c>
      <c r="I46" s="88" t="s">
        <v>168</v>
      </c>
      <c r="J46" s="330">
        <v>80000</v>
      </c>
      <c r="K46" s="79">
        <v>0</v>
      </c>
      <c r="L46" s="79">
        <v>0</v>
      </c>
      <c r="M46" s="79">
        <v>0</v>
      </c>
      <c r="N46" s="89">
        <v>13</v>
      </c>
      <c r="O46" s="90">
        <v>0</v>
      </c>
      <c r="P46" s="91">
        <f>N46+O46</f>
        <v>13</v>
      </c>
      <c r="Q46" s="80" t="str">
        <f>IFERROR(P46/M46,"-")</f>
        <v>-</v>
      </c>
      <c r="R46" s="79">
        <v>1</v>
      </c>
      <c r="S46" s="79">
        <v>3</v>
      </c>
      <c r="T46" s="80">
        <f>IFERROR(R46/(P46),"-")</f>
        <v>0.076923076923077</v>
      </c>
      <c r="U46" s="336">
        <f>IFERROR(J46/SUM(N46:O47),"-")</f>
        <v>5714.2857142857</v>
      </c>
      <c r="V46" s="82">
        <v>1</v>
      </c>
      <c r="W46" s="80">
        <f>IF(P46=0,"-",V46/P46)</f>
        <v>0.076923076923077</v>
      </c>
      <c r="X46" s="335">
        <v>5000</v>
      </c>
      <c r="Y46" s="336">
        <f>IFERROR(X46/P46,"-")</f>
        <v>384.61538461538</v>
      </c>
      <c r="Z46" s="336">
        <f>IFERROR(X46/V46,"-")</f>
        <v>5000</v>
      </c>
      <c r="AA46" s="330">
        <f>SUM(X46:X47)-SUM(J46:J47)</f>
        <v>-75000</v>
      </c>
      <c r="AB46" s="83">
        <f>SUM(X46:X47)/SUM(J46:J47)</f>
        <v>0.0625</v>
      </c>
      <c r="AC46" s="77"/>
      <c r="AD46" s="92"/>
      <c r="AE46" s="93">
        <f>IF(P46=0,"",IF(AD46=0,"",(AD46/P46)))</f>
        <v>0</v>
      </c>
      <c r="AF46" s="92"/>
      <c r="AG46" s="94" t="str">
        <f>IFERROR(AF46/AD46,"-")</f>
        <v>-</v>
      </c>
      <c r="AH46" s="95"/>
      <c r="AI46" s="96" t="str">
        <f>IFERROR(AH46/AD46,"-")</f>
        <v>-</v>
      </c>
      <c r="AJ46" s="97"/>
      <c r="AK46" s="97"/>
      <c r="AL46" s="97"/>
      <c r="AM46" s="98"/>
      <c r="AN46" s="99">
        <f>IF(P46=0,"",IF(AM46=0,"",(AM46/P46)))</f>
        <v>0</v>
      </c>
      <c r="AO46" s="98"/>
      <c r="AP46" s="100" t="str">
        <f>IFERROR(AO46/AM46,"-")</f>
        <v>-</v>
      </c>
      <c r="AQ46" s="101"/>
      <c r="AR46" s="102" t="str">
        <f>IFERROR(AQ46/AM46,"-")</f>
        <v>-</v>
      </c>
      <c r="AS46" s="103"/>
      <c r="AT46" s="103"/>
      <c r="AU46" s="103"/>
      <c r="AV46" s="104">
        <v>1</v>
      </c>
      <c r="AW46" s="105">
        <f>IF(P46=0,"",IF(AV46=0,"",(AV46/P46)))</f>
        <v>0.076923076923077</v>
      </c>
      <c r="AX46" s="104"/>
      <c r="AY46" s="106">
        <f>IFERROR(AX46/AV46,"-")</f>
        <v>0</v>
      </c>
      <c r="AZ46" s="107"/>
      <c r="BA46" s="108">
        <f>IFERROR(AZ46/AV46,"-")</f>
        <v>0</v>
      </c>
      <c r="BB46" s="109"/>
      <c r="BC46" s="109"/>
      <c r="BD46" s="109"/>
      <c r="BE46" s="110">
        <v>1</v>
      </c>
      <c r="BF46" s="111">
        <f>IF(P46=0,"",IF(BE46=0,"",(BE46/P46)))</f>
        <v>0.076923076923077</v>
      </c>
      <c r="BG46" s="110"/>
      <c r="BH46" s="112">
        <f>IFERROR(BG46/BE46,"-")</f>
        <v>0</v>
      </c>
      <c r="BI46" s="113"/>
      <c r="BJ46" s="114">
        <f>IFERROR(BI46/BE46,"-")</f>
        <v>0</v>
      </c>
      <c r="BK46" s="115"/>
      <c r="BL46" s="115"/>
      <c r="BM46" s="115"/>
      <c r="BN46" s="117">
        <v>6</v>
      </c>
      <c r="BO46" s="118">
        <f>IF(P46=0,"",IF(BN46=0,"",(BN46/P46)))</f>
        <v>0.46153846153846</v>
      </c>
      <c r="BP46" s="119"/>
      <c r="BQ46" s="120">
        <f>IFERROR(BP46/BN46,"-")</f>
        <v>0</v>
      </c>
      <c r="BR46" s="121"/>
      <c r="BS46" s="122">
        <f>IFERROR(BR46/BN46,"-")</f>
        <v>0</v>
      </c>
      <c r="BT46" s="123"/>
      <c r="BU46" s="123"/>
      <c r="BV46" s="123"/>
      <c r="BW46" s="124">
        <v>5</v>
      </c>
      <c r="BX46" s="125">
        <f>IF(P46=0,"",IF(BW46=0,"",(BW46/P46)))</f>
        <v>0.38461538461538</v>
      </c>
      <c r="BY46" s="126">
        <v>1</v>
      </c>
      <c r="BZ46" s="127">
        <f>IFERROR(BY46/BW46,"-")</f>
        <v>0.2</v>
      </c>
      <c r="CA46" s="128">
        <v>5000</v>
      </c>
      <c r="CB46" s="129">
        <f>IFERROR(CA46/BW46,"-")</f>
        <v>1000</v>
      </c>
      <c r="CC46" s="130">
        <v>1</v>
      </c>
      <c r="CD46" s="130"/>
      <c r="CE46" s="130"/>
      <c r="CF46" s="131"/>
      <c r="CG46" s="132">
        <f>IF(P46=0,"",IF(CF46=0,"",(CF46/P46)))</f>
        <v>0</v>
      </c>
      <c r="CH46" s="133"/>
      <c r="CI46" s="134" t="str">
        <f>IFERROR(CH46/CF46,"-")</f>
        <v>-</v>
      </c>
      <c r="CJ46" s="135"/>
      <c r="CK46" s="136" t="str">
        <f>IFERROR(CJ46/CF46,"-")</f>
        <v>-</v>
      </c>
      <c r="CL46" s="137"/>
      <c r="CM46" s="137"/>
      <c r="CN46" s="137"/>
      <c r="CO46" s="138">
        <v>1</v>
      </c>
      <c r="CP46" s="139">
        <v>5000</v>
      </c>
      <c r="CQ46" s="139">
        <v>5000</v>
      </c>
      <c r="CR46" s="139"/>
      <c r="CS46" s="140" t="str">
        <f>IF(AND(CQ46=0,CR46=0),"",IF(AND(CQ46&lt;=100000,CR46&lt;=100000),"",IF(CQ46/CP46&gt;0.7,"男高",IF(CR46/CP46&gt;0.7,"女高",""))))</f>
        <v/>
      </c>
    </row>
    <row r="47" spans="1:98">
      <c r="A47" s="78"/>
      <c r="B47" s="347" t="s">
        <v>169</v>
      </c>
      <c r="C47" s="347"/>
      <c r="D47" s="347"/>
      <c r="E47" s="347"/>
      <c r="F47" s="347" t="s">
        <v>81</v>
      </c>
      <c r="G47" s="88"/>
      <c r="H47" s="88"/>
      <c r="I47" s="88"/>
      <c r="J47" s="330"/>
      <c r="K47" s="79">
        <v>8</v>
      </c>
      <c r="L47" s="79">
        <v>8</v>
      </c>
      <c r="M47" s="79">
        <v>0</v>
      </c>
      <c r="N47" s="89">
        <v>1</v>
      </c>
      <c r="O47" s="90">
        <v>0</v>
      </c>
      <c r="P47" s="91">
        <f>N47+O47</f>
        <v>1</v>
      </c>
      <c r="Q47" s="80" t="str">
        <f>IFERROR(P47/M47,"-")</f>
        <v>-</v>
      </c>
      <c r="R47" s="79">
        <v>0</v>
      </c>
      <c r="S47" s="79">
        <v>0</v>
      </c>
      <c r="T47" s="80">
        <f>IFERROR(R47/(P47),"-")</f>
        <v>0</v>
      </c>
      <c r="U47" s="336"/>
      <c r="V47" s="82">
        <v>0</v>
      </c>
      <c r="W47" s="80">
        <f>IF(P47=0,"-",V47/P47)</f>
        <v>0</v>
      </c>
      <c r="X47" s="335">
        <v>0</v>
      </c>
      <c r="Y47" s="336">
        <f>IFERROR(X47/P47,"-")</f>
        <v>0</v>
      </c>
      <c r="Z47" s="336" t="str">
        <f>IFERROR(X47/V47,"-")</f>
        <v>-</v>
      </c>
      <c r="AA47" s="330"/>
      <c r="AB47" s="83"/>
      <c r="AC47" s="77"/>
      <c r="AD47" s="92"/>
      <c r="AE47" s="93">
        <f>IF(P47=0,"",IF(AD47=0,"",(AD47/P47)))</f>
        <v>0</v>
      </c>
      <c r="AF47" s="92"/>
      <c r="AG47" s="94" t="str">
        <f>IFERROR(AF47/AD47,"-")</f>
        <v>-</v>
      </c>
      <c r="AH47" s="95"/>
      <c r="AI47" s="96" t="str">
        <f>IFERROR(AH47/AD47,"-")</f>
        <v>-</v>
      </c>
      <c r="AJ47" s="97"/>
      <c r="AK47" s="97"/>
      <c r="AL47" s="97"/>
      <c r="AM47" s="98"/>
      <c r="AN47" s="99">
        <f>IF(P47=0,"",IF(AM47=0,"",(AM47/P47)))</f>
        <v>0</v>
      </c>
      <c r="AO47" s="98"/>
      <c r="AP47" s="100" t="str">
        <f>IFERROR(AO47/AM47,"-")</f>
        <v>-</v>
      </c>
      <c r="AQ47" s="101"/>
      <c r="AR47" s="102" t="str">
        <f>IFERROR(AQ47/AM47,"-")</f>
        <v>-</v>
      </c>
      <c r="AS47" s="103"/>
      <c r="AT47" s="103"/>
      <c r="AU47" s="103"/>
      <c r="AV47" s="104"/>
      <c r="AW47" s="105">
        <f>IF(P47=0,"",IF(AV47=0,"",(AV47/P47)))</f>
        <v>0</v>
      </c>
      <c r="AX47" s="104"/>
      <c r="AY47" s="106" t="str">
        <f>IFERROR(AX47/AV47,"-")</f>
        <v>-</v>
      </c>
      <c r="AZ47" s="107"/>
      <c r="BA47" s="108" t="str">
        <f>IFERROR(AZ47/AV47,"-")</f>
        <v>-</v>
      </c>
      <c r="BB47" s="109"/>
      <c r="BC47" s="109"/>
      <c r="BD47" s="109"/>
      <c r="BE47" s="110"/>
      <c r="BF47" s="111">
        <f>IF(P47=0,"",IF(BE47=0,"",(BE47/P47)))</f>
        <v>0</v>
      </c>
      <c r="BG47" s="110"/>
      <c r="BH47" s="112" t="str">
        <f>IFERROR(BG47/BE47,"-")</f>
        <v>-</v>
      </c>
      <c r="BI47" s="113"/>
      <c r="BJ47" s="114" t="str">
        <f>IFERROR(BI47/BE47,"-")</f>
        <v>-</v>
      </c>
      <c r="BK47" s="115"/>
      <c r="BL47" s="115"/>
      <c r="BM47" s="115"/>
      <c r="BN47" s="117"/>
      <c r="BO47" s="118">
        <f>IF(P47=0,"",IF(BN47=0,"",(BN47/P47)))</f>
        <v>0</v>
      </c>
      <c r="BP47" s="119"/>
      <c r="BQ47" s="120" t="str">
        <f>IFERROR(BP47/BN47,"-")</f>
        <v>-</v>
      </c>
      <c r="BR47" s="121"/>
      <c r="BS47" s="122" t="str">
        <f>IFERROR(BR47/BN47,"-")</f>
        <v>-</v>
      </c>
      <c r="BT47" s="123"/>
      <c r="BU47" s="123"/>
      <c r="BV47" s="123"/>
      <c r="BW47" s="124">
        <v>1</v>
      </c>
      <c r="BX47" s="125">
        <f>IF(P47=0,"",IF(BW47=0,"",(BW47/P47)))</f>
        <v>1</v>
      </c>
      <c r="BY47" s="126">
        <v>1</v>
      </c>
      <c r="BZ47" s="127">
        <f>IFERROR(BY47/BW47,"-")</f>
        <v>1</v>
      </c>
      <c r="CA47" s="128">
        <v>25000</v>
      </c>
      <c r="CB47" s="129">
        <f>IFERROR(CA47/BW47,"-")</f>
        <v>25000</v>
      </c>
      <c r="CC47" s="130"/>
      <c r="CD47" s="130"/>
      <c r="CE47" s="130">
        <v>1</v>
      </c>
      <c r="CF47" s="131"/>
      <c r="CG47" s="132">
        <f>IF(P47=0,"",IF(CF47=0,"",(CF47/P47)))</f>
        <v>0</v>
      </c>
      <c r="CH47" s="133"/>
      <c r="CI47" s="134" t="str">
        <f>IFERROR(CH47/CF47,"-")</f>
        <v>-</v>
      </c>
      <c r="CJ47" s="135"/>
      <c r="CK47" s="136" t="str">
        <f>IFERROR(CJ47/CF47,"-")</f>
        <v>-</v>
      </c>
      <c r="CL47" s="137"/>
      <c r="CM47" s="137"/>
      <c r="CN47" s="137"/>
      <c r="CO47" s="138">
        <v>0</v>
      </c>
      <c r="CP47" s="139">
        <v>0</v>
      </c>
      <c r="CQ47" s="139">
        <v>25000</v>
      </c>
      <c r="CR47" s="139"/>
      <c r="CS47" s="140" t="str">
        <f>IF(AND(CQ47=0,CR47=0),"",IF(AND(CQ47&lt;=100000,CR47&lt;=100000),"",IF(CQ47/CP47&gt;0.7,"男高",IF(CR47/CP47&gt;0.7,"女高",""))))</f>
        <v/>
      </c>
    </row>
    <row r="48" spans="1:98">
      <c r="A48" s="30"/>
      <c r="B48" s="85"/>
      <c r="C48" s="86"/>
      <c r="D48" s="86"/>
      <c r="E48" s="86"/>
      <c r="F48" s="87"/>
      <c r="G48" s="88"/>
      <c r="H48" s="88"/>
      <c r="I48" s="88"/>
      <c r="J48" s="331"/>
      <c r="K48" s="34"/>
      <c r="L48" s="34"/>
      <c r="M48" s="31"/>
      <c r="N48" s="23"/>
      <c r="O48" s="23"/>
      <c r="P48" s="23"/>
      <c r="Q48" s="32"/>
      <c r="R48" s="32"/>
      <c r="S48" s="23"/>
      <c r="T48" s="32"/>
      <c r="U48" s="337"/>
      <c r="V48" s="25"/>
      <c r="W48" s="25"/>
      <c r="X48" s="337"/>
      <c r="Y48" s="337"/>
      <c r="Z48" s="337"/>
      <c r="AA48" s="337"/>
      <c r="AB48" s="33"/>
      <c r="AC48" s="57"/>
      <c r="AD48" s="61"/>
      <c r="AE48" s="62"/>
      <c r="AF48" s="61"/>
      <c r="AG48" s="65"/>
      <c r="AH48" s="66"/>
      <c r="AI48" s="67"/>
      <c r="AJ48" s="68"/>
      <c r="AK48" s="68"/>
      <c r="AL48" s="68"/>
      <c r="AM48" s="61"/>
      <c r="AN48" s="62"/>
      <c r="AO48" s="61"/>
      <c r="AP48" s="65"/>
      <c r="AQ48" s="66"/>
      <c r="AR48" s="67"/>
      <c r="AS48" s="68"/>
      <c r="AT48" s="68"/>
      <c r="AU48" s="68"/>
      <c r="AV48" s="61"/>
      <c r="AW48" s="62"/>
      <c r="AX48" s="61"/>
      <c r="AY48" s="65"/>
      <c r="AZ48" s="66"/>
      <c r="BA48" s="67"/>
      <c r="BB48" s="68"/>
      <c r="BC48" s="68"/>
      <c r="BD48" s="68"/>
      <c r="BE48" s="61"/>
      <c r="BF48" s="62"/>
      <c r="BG48" s="61"/>
      <c r="BH48" s="65"/>
      <c r="BI48" s="66"/>
      <c r="BJ48" s="67"/>
      <c r="BK48" s="68"/>
      <c r="BL48" s="68"/>
      <c r="BM48" s="68"/>
      <c r="BN48" s="63"/>
      <c r="BO48" s="64"/>
      <c r="BP48" s="61"/>
      <c r="BQ48" s="65"/>
      <c r="BR48" s="66"/>
      <c r="BS48" s="67"/>
      <c r="BT48" s="68"/>
      <c r="BU48" s="68"/>
      <c r="BV48" s="68"/>
      <c r="BW48" s="63"/>
      <c r="BX48" s="64"/>
      <c r="BY48" s="61"/>
      <c r="BZ48" s="65"/>
      <c r="CA48" s="66"/>
      <c r="CB48" s="67"/>
      <c r="CC48" s="68"/>
      <c r="CD48" s="68"/>
      <c r="CE48" s="68"/>
      <c r="CF48" s="63"/>
      <c r="CG48" s="64"/>
      <c r="CH48" s="61"/>
      <c r="CI48" s="65"/>
      <c r="CJ48" s="66"/>
      <c r="CK48" s="67"/>
      <c r="CL48" s="68"/>
      <c r="CM48" s="68"/>
      <c r="CN48" s="68"/>
      <c r="CO48" s="69"/>
      <c r="CP48" s="66"/>
      <c r="CQ48" s="66"/>
      <c r="CR48" s="66"/>
      <c r="CS48" s="70"/>
    </row>
    <row r="49" spans="1:98">
      <c r="A49" s="30"/>
      <c r="B49" s="37"/>
      <c r="C49" s="21"/>
      <c r="D49" s="21"/>
      <c r="E49" s="21"/>
      <c r="F49" s="22"/>
      <c r="G49" s="36"/>
      <c r="H49" s="36"/>
      <c r="I49" s="73"/>
      <c r="J49" s="332"/>
      <c r="K49" s="34"/>
      <c r="L49" s="34"/>
      <c r="M49" s="31"/>
      <c r="N49" s="23"/>
      <c r="O49" s="23"/>
      <c r="P49" s="23"/>
      <c r="Q49" s="32"/>
      <c r="R49" s="32"/>
      <c r="S49" s="23"/>
      <c r="T49" s="32"/>
      <c r="U49" s="337"/>
      <c r="V49" s="25"/>
      <c r="W49" s="25"/>
      <c r="X49" s="337"/>
      <c r="Y49" s="337"/>
      <c r="Z49" s="337"/>
      <c r="AA49" s="337"/>
      <c r="AB49" s="33"/>
      <c r="AC49" s="59"/>
      <c r="AD49" s="61"/>
      <c r="AE49" s="62"/>
      <c r="AF49" s="61"/>
      <c r="AG49" s="65"/>
      <c r="AH49" s="66"/>
      <c r="AI49" s="67"/>
      <c r="AJ49" s="68"/>
      <c r="AK49" s="68"/>
      <c r="AL49" s="68"/>
      <c r="AM49" s="61"/>
      <c r="AN49" s="62"/>
      <c r="AO49" s="61"/>
      <c r="AP49" s="65"/>
      <c r="AQ49" s="66"/>
      <c r="AR49" s="67"/>
      <c r="AS49" s="68"/>
      <c r="AT49" s="68"/>
      <c r="AU49" s="68"/>
      <c r="AV49" s="61"/>
      <c r="AW49" s="62"/>
      <c r="AX49" s="61"/>
      <c r="AY49" s="65"/>
      <c r="AZ49" s="66"/>
      <c r="BA49" s="67"/>
      <c r="BB49" s="68"/>
      <c r="BC49" s="68"/>
      <c r="BD49" s="68"/>
      <c r="BE49" s="61"/>
      <c r="BF49" s="62"/>
      <c r="BG49" s="61"/>
      <c r="BH49" s="65"/>
      <c r="BI49" s="66"/>
      <c r="BJ49" s="67"/>
      <c r="BK49" s="68"/>
      <c r="BL49" s="68"/>
      <c r="BM49" s="68"/>
      <c r="BN49" s="63"/>
      <c r="BO49" s="64"/>
      <c r="BP49" s="61"/>
      <c r="BQ49" s="65"/>
      <c r="BR49" s="66"/>
      <c r="BS49" s="67"/>
      <c r="BT49" s="68"/>
      <c r="BU49" s="68"/>
      <c r="BV49" s="68"/>
      <c r="BW49" s="63"/>
      <c r="BX49" s="64"/>
      <c r="BY49" s="61"/>
      <c r="BZ49" s="65"/>
      <c r="CA49" s="66"/>
      <c r="CB49" s="67"/>
      <c r="CC49" s="68"/>
      <c r="CD49" s="68"/>
      <c r="CE49" s="68"/>
      <c r="CF49" s="63"/>
      <c r="CG49" s="64"/>
      <c r="CH49" s="61"/>
      <c r="CI49" s="65"/>
      <c r="CJ49" s="66"/>
      <c r="CK49" s="67"/>
      <c r="CL49" s="68"/>
      <c r="CM49" s="68"/>
      <c r="CN49" s="68"/>
      <c r="CO49" s="69"/>
      <c r="CP49" s="66"/>
      <c r="CQ49" s="66"/>
      <c r="CR49" s="66"/>
      <c r="CS49" s="70"/>
    </row>
    <row r="50" spans="1:98">
      <c r="A50" s="19">
        <f>AB50</f>
        <v>0.47493103448276</v>
      </c>
      <c r="B50" s="39"/>
      <c r="C50" s="39"/>
      <c r="D50" s="39"/>
      <c r="E50" s="39"/>
      <c r="F50" s="39"/>
      <c r="G50" s="40" t="s">
        <v>170</v>
      </c>
      <c r="H50" s="40"/>
      <c r="I50" s="40"/>
      <c r="J50" s="333">
        <f>SUM(J6:J49)</f>
        <v>2610000</v>
      </c>
      <c r="K50" s="41">
        <f>SUM(K6:K49)</f>
        <v>441</v>
      </c>
      <c r="L50" s="41">
        <f>SUM(L6:L49)</f>
        <v>208</v>
      </c>
      <c r="M50" s="41">
        <f>SUM(M6:M49)</f>
        <v>91</v>
      </c>
      <c r="N50" s="41">
        <f>SUM(N6:N49)</f>
        <v>259</v>
      </c>
      <c r="O50" s="41">
        <f>SUM(O6:O49)</f>
        <v>0</v>
      </c>
      <c r="P50" s="41">
        <f>SUM(P6:P49)</f>
        <v>259</v>
      </c>
      <c r="Q50" s="42">
        <f>IFERROR(P50/M50,"-")</f>
        <v>2.8461538461538</v>
      </c>
      <c r="R50" s="76">
        <f>SUM(R6:R49)</f>
        <v>15</v>
      </c>
      <c r="S50" s="76">
        <f>SUM(S6:S49)</f>
        <v>36</v>
      </c>
      <c r="T50" s="42">
        <f>IFERROR(R50/P50,"-")</f>
        <v>0.057915057915058</v>
      </c>
      <c r="U50" s="338">
        <f>IFERROR(J50/P50,"-")</f>
        <v>10077.22007722</v>
      </c>
      <c r="V50" s="44">
        <f>SUM(V6:V49)</f>
        <v>27</v>
      </c>
      <c r="W50" s="42">
        <f>IFERROR(V50/P50,"-")</f>
        <v>0.1042471042471</v>
      </c>
      <c r="X50" s="333">
        <f>SUM(X6:X49)</f>
        <v>1239570</v>
      </c>
      <c r="Y50" s="333">
        <f>IFERROR(X50/P50,"-")</f>
        <v>4785.9845559846</v>
      </c>
      <c r="Z50" s="333">
        <f>IFERROR(X50/V50,"-")</f>
        <v>45910</v>
      </c>
      <c r="AA50" s="333">
        <f>X50-J50</f>
        <v>-1370430</v>
      </c>
      <c r="AB50" s="45">
        <f>X50/J50</f>
        <v>0.47493103448276</v>
      </c>
      <c r="AC50" s="58"/>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10"/>
    <mergeCell ref="J6:J10"/>
    <mergeCell ref="U6:U10"/>
    <mergeCell ref="AA6:AA10"/>
    <mergeCell ref="AB6:AB10"/>
    <mergeCell ref="A11:A16"/>
    <mergeCell ref="J11:J16"/>
    <mergeCell ref="U11:U16"/>
    <mergeCell ref="AA11:AA16"/>
    <mergeCell ref="AB11:AB16"/>
    <mergeCell ref="A17:A20"/>
    <mergeCell ref="J17:J20"/>
    <mergeCell ref="U17:U20"/>
    <mergeCell ref="AA17:AA20"/>
    <mergeCell ref="AB17:AB20"/>
    <mergeCell ref="A21:A25"/>
    <mergeCell ref="J21:J25"/>
    <mergeCell ref="U21:U25"/>
    <mergeCell ref="AA21:AA25"/>
    <mergeCell ref="AB21:AB25"/>
    <mergeCell ref="A26:A27"/>
    <mergeCell ref="J26:J27"/>
    <mergeCell ref="U26:U27"/>
    <mergeCell ref="AA26:AA27"/>
    <mergeCell ref="AB26:AB27"/>
    <mergeCell ref="A28:A29"/>
    <mergeCell ref="J28:J29"/>
    <mergeCell ref="U28:U29"/>
    <mergeCell ref="AA28:AA29"/>
    <mergeCell ref="AB28:AB29"/>
    <mergeCell ref="A30:A31"/>
    <mergeCell ref="J30:J31"/>
    <mergeCell ref="U30:U31"/>
    <mergeCell ref="AA30:AA31"/>
    <mergeCell ref="AB30:AB31"/>
    <mergeCell ref="A32:A33"/>
    <mergeCell ref="J32:J33"/>
    <mergeCell ref="U32:U33"/>
    <mergeCell ref="AA32:AA33"/>
    <mergeCell ref="AB32:AB33"/>
    <mergeCell ref="A34:A35"/>
    <mergeCell ref="J34:J35"/>
    <mergeCell ref="U34:U35"/>
    <mergeCell ref="AA34:AA35"/>
    <mergeCell ref="AB34:AB35"/>
    <mergeCell ref="A36:A37"/>
    <mergeCell ref="J36:J37"/>
    <mergeCell ref="U36:U37"/>
    <mergeCell ref="AA36:AA37"/>
    <mergeCell ref="AB36:AB37"/>
    <mergeCell ref="A38:A39"/>
    <mergeCell ref="J38:J39"/>
    <mergeCell ref="U38:U39"/>
    <mergeCell ref="AA38:AA39"/>
    <mergeCell ref="AB38:AB39"/>
    <mergeCell ref="A40:A41"/>
    <mergeCell ref="J40:J41"/>
    <mergeCell ref="U40:U41"/>
    <mergeCell ref="AA40:AA41"/>
    <mergeCell ref="AB40:AB41"/>
    <mergeCell ref="A42:A43"/>
    <mergeCell ref="J42:J43"/>
    <mergeCell ref="U42:U43"/>
    <mergeCell ref="AA42:AA43"/>
    <mergeCell ref="AB42:AB43"/>
    <mergeCell ref="A44:A45"/>
    <mergeCell ref="J44:J45"/>
    <mergeCell ref="U44:U45"/>
    <mergeCell ref="AA44:AA45"/>
    <mergeCell ref="AB44:AB45"/>
    <mergeCell ref="A46:A47"/>
    <mergeCell ref="J46:J47"/>
    <mergeCell ref="U46:U47"/>
    <mergeCell ref="AA46:AA47"/>
    <mergeCell ref="AB46:AB47"/>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22"/>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171</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0.5</v>
      </c>
      <c r="B6" s="347" t="s">
        <v>172</v>
      </c>
      <c r="C6" s="347" t="s">
        <v>173</v>
      </c>
      <c r="D6" s="347" t="s">
        <v>174</v>
      </c>
      <c r="E6" s="347" t="s">
        <v>175</v>
      </c>
      <c r="F6" s="347" t="s">
        <v>67</v>
      </c>
      <c r="G6" s="88" t="s">
        <v>176</v>
      </c>
      <c r="H6" s="88" t="s">
        <v>177</v>
      </c>
      <c r="I6" s="88" t="s">
        <v>178</v>
      </c>
      <c r="J6" s="330">
        <v>370000</v>
      </c>
      <c r="K6" s="79">
        <v>0</v>
      </c>
      <c r="L6" s="79">
        <v>0</v>
      </c>
      <c r="M6" s="79">
        <v>0</v>
      </c>
      <c r="N6" s="89">
        <v>58</v>
      </c>
      <c r="O6" s="90">
        <v>0</v>
      </c>
      <c r="P6" s="91">
        <f>N6+O6</f>
        <v>58</v>
      </c>
      <c r="Q6" s="80" t="str">
        <f>IFERROR(P6/M6,"-")</f>
        <v>-</v>
      </c>
      <c r="R6" s="79">
        <v>2</v>
      </c>
      <c r="S6" s="79">
        <v>9</v>
      </c>
      <c r="T6" s="80">
        <f>IFERROR(R6/(P6),"-")</f>
        <v>0.03448275862069</v>
      </c>
      <c r="U6" s="336">
        <f>IFERROR(J6/SUM(N6:O7),"-")</f>
        <v>5285.7142857143</v>
      </c>
      <c r="V6" s="82">
        <v>5</v>
      </c>
      <c r="W6" s="80">
        <f>IF(P6=0,"-",V6/P6)</f>
        <v>0.086206896551724</v>
      </c>
      <c r="X6" s="335">
        <v>165000</v>
      </c>
      <c r="Y6" s="336">
        <f>IFERROR(X6/P6,"-")</f>
        <v>2844.8275862069</v>
      </c>
      <c r="Z6" s="336">
        <f>IFERROR(X6/V6,"-")</f>
        <v>33000</v>
      </c>
      <c r="AA6" s="330">
        <f>SUM(X6:X7)-SUM(J6:J7)</f>
        <v>-185000</v>
      </c>
      <c r="AB6" s="83">
        <f>SUM(X6:X7)/SUM(J6:J7)</f>
        <v>0.5</v>
      </c>
      <c r="AC6" s="77"/>
      <c r="AD6" s="92">
        <v>2</v>
      </c>
      <c r="AE6" s="93">
        <f>IF(P6=0,"",IF(AD6=0,"",(AD6/P6)))</f>
        <v>0.03448275862069</v>
      </c>
      <c r="AF6" s="92"/>
      <c r="AG6" s="94">
        <f>IFERROR(AF6/AD6,"-")</f>
        <v>0</v>
      </c>
      <c r="AH6" s="95"/>
      <c r="AI6" s="96">
        <f>IFERROR(AH6/AD6,"-")</f>
        <v>0</v>
      </c>
      <c r="AJ6" s="97"/>
      <c r="AK6" s="97"/>
      <c r="AL6" s="97"/>
      <c r="AM6" s="98">
        <v>9</v>
      </c>
      <c r="AN6" s="99">
        <f>IF(P6=0,"",IF(AM6=0,"",(AM6/P6)))</f>
        <v>0.1551724137931</v>
      </c>
      <c r="AO6" s="98">
        <v>1</v>
      </c>
      <c r="AP6" s="100">
        <f>IFERROR(AO6/AM6,"-")</f>
        <v>0.11111111111111</v>
      </c>
      <c r="AQ6" s="101">
        <v>3000</v>
      </c>
      <c r="AR6" s="102">
        <f>IFERROR(AQ6/AM6,"-")</f>
        <v>333.33333333333</v>
      </c>
      <c r="AS6" s="103">
        <v>1</v>
      </c>
      <c r="AT6" s="103"/>
      <c r="AU6" s="103"/>
      <c r="AV6" s="104">
        <v>5</v>
      </c>
      <c r="AW6" s="105">
        <f>IF(P6=0,"",IF(AV6=0,"",(AV6/P6)))</f>
        <v>0.086206896551724</v>
      </c>
      <c r="AX6" s="104"/>
      <c r="AY6" s="106">
        <f>IFERROR(AX6/AV6,"-")</f>
        <v>0</v>
      </c>
      <c r="AZ6" s="107"/>
      <c r="BA6" s="108">
        <f>IFERROR(AZ6/AV6,"-")</f>
        <v>0</v>
      </c>
      <c r="BB6" s="109"/>
      <c r="BC6" s="109"/>
      <c r="BD6" s="109"/>
      <c r="BE6" s="110">
        <v>7</v>
      </c>
      <c r="BF6" s="111">
        <f>IF(P6=0,"",IF(BE6=0,"",(BE6/P6)))</f>
        <v>0.12068965517241</v>
      </c>
      <c r="BG6" s="110"/>
      <c r="BH6" s="112">
        <f>IFERROR(BG6/BE6,"-")</f>
        <v>0</v>
      </c>
      <c r="BI6" s="113"/>
      <c r="BJ6" s="114">
        <f>IFERROR(BI6/BE6,"-")</f>
        <v>0</v>
      </c>
      <c r="BK6" s="115"/>
      <c r="BL6" s="115"/>
      <c r="BM6" s="115"/>
      <c r="BN6" s="117">
        <v>18</v>
      </c>
      <c r="BO6" s="118">
        <f>IF(P6=0,"",IF(BN6=0,"",(BN6/P6)))</f>
        <v>0.31034482758621</v>
      </c>
      <c r="BP6" s="119">
        <v>1</v>
      </c>
      <c r="BQ6" s="120">
        <f>IFERROR(BP6/BN6,"-")</f>
        <v>0.055555555555556</v>
      </c>
      <c r="BR6" s="121">
        <v>28000</v>
      </c>
      <c r="BS6" s="122">
        <f>IFERROR(BR6/BN6,"-")</f>
        <v>1555.5555555556</v>
      </c>
      <c r="BT6" s="123"/>
      <c r="BU6" s="123"/>
      <c r="BV6" s="123">
        <v>1</v>
      </c>
      <c r="BW6" s="124">
        <v>15</v>
      </c>
      <c r="BX6" s="125">
        <f>IF(P6=0,"",IF(BW6=0,"",(BW6/P6)))</f>
        <v>0.25862068965517</v>
      </c>
      <c r="BY6" s="126">
        <v>3</v>
      </c>
      <c r="BZ6" s="127">
        <f>IFERROR(BY6/BW6,"-")</f>
        <v>0.2</v>
      </c>
      <c r="CA6" s="128">
        <v>134000</v>
      </c>
      <c r="CB6" s="129">
        <f>IFERROR(CA6/BW6,"-")</f>
        <v>8933.3333333333</v>
      </c>
      <c r="CC6" s="130">
        <v>2</v>
      </c>
      <c r="CD6" s="130"/>
      <c r="CE6" s="130">
        <v>1</v>
      </c>
      <c r="CF6" s="131">
        <v>2</v>
      </c>
      <c r="CG6" s="132">
        <f>IF(P6=0,"",IF(CF6=0,"",(CF6/P6)))</f>
        <v>0.03448275862069</v>
      </c>
      <c r="CH6" s="133"/>
      <c r="CI6" s="134">
        <f>IFERROR(CH6/CF6,"-")</f>
        <v>0</v>
      </c>
      <c r="CJ6" s="135"/>
      <c r="CK6" s="136">
        <f>IFERROR(CJ6/CF6,"-")</f>
        <v>0</v>
      </c>
      <c r="CL6" s="137"/>
      <c r="CM6" s="137"/>
      <c r="CN6" s="137"/>
      <c r="CO6" s="138">
        <v>5</v>
      </c>
      <c r="CP6" s="139">
        <v>165000</v>
      </c>
      <c r="CQ6" s="139">
        <v>119000</v>
      </c>
      <c r="CR6" s="139"/>
      <c r="CS6" s="140" t="str">
        <f>IF(AND(CQ6=0,CR6=0),"",IF(AND(CQ6&lt;=100000,CR6&lt;=100000),"",IF(CQ6/CP6&gt;0.7,"男高",IF(CR6/CP6&gt;0.7,"女高",""))))</f>
        <v>男高</v>
      </c>
    </row>
    <row r="7" spans="1:98">
      <c r="A7" s="78"/>
      <c r="B7" s="347" t="s">
        <v>179</v>
      </c>
      <c r="C7" s="347"/>
      <c r="D7" s="347"/>
      <c r="E7" s="347"/>
      <c r="F7" s="347" t="s">
        <v>81</v>
      </c>
      <c r="G7" s="88"/>
      <c r="H7" s="88"/>
      <c r="I7" s="88"/>
      <c r="J7" s="330"/>
      <c r="K7" s="79">
        <v>57</v>
      </c>
      <c r="L7" s="79">
        <v>39</v>
      </c>
      <c r="M7" s="79">
        <v>14</v>
      </c>
      <c r="N7" s="89">
        <v>12</v>
      </c>
      <c r="O7" s="90">
        <v>0</v>
      </c>
      <c r="P7" s="91">
        <f>N7+O7</f>
        <v>12</v>
      </c>
      <c r="Q7" s="80">
        <f>IFERROR(P7/M7,"-")</f>
        <v>0.85714285714286</v>
      </c>
      <c r="R7" s="79">
        <v>1</v>
      </c>
      <c r="S7" s="79">
        <v>0</v>
      </c>
      <c r="T7" s="80">
        <f>IFERROR(R7/(P7),"-")</f>
        <v>0.083333333333333</v>
      </c>
      <c r="U7" s="336"/>
      <c r="V7" s="82">
        <v>1</v>
      </c>
      <c r="W7" s="80">
        <f>IF(P7=0,"-",V7/P7)</f>
        <v>0.083333333333333</v>
      </c>
      <c r="X7" s="335">
        <v>20000</v>
      </c>
      <c r="Y7" s="336">
        <f>IFERROR(X7/P7,"-")</f>
        <v>1666.6666666667</v>
      </c>
      <c r="Z7" s="336">
        <f>IFERROR(X7/V7,"-")</f>
        <v>20000</v>
      </c>
      <c r="AA7" s="330"/>
      <c r="AB7" s="83"/>
      <c r="AC7" s="77"/>
      <c r="AD7" s="92"/>
      <c r="AE7" s="93">
        <f>IF(P7=0,"",IF(AD7=0,"",(AD7/P7)))</f>
        <v>0</v>
      </c>
      <c r="AF7" s="92"/>
      <c r="AG7" s="94" t="str">
        <f>IFERROR(AF7/AD7,"-")</f>
        <v>-</v>
      </c>
      <c r="AH7" s="95"/>
      <c r="AI7" s="96" t="str">
        <f>IFERROR(AH7/AD7,"-")</f>
        <v>-</v>
      </c>
      <c r="AJ7" s="97"/>
      <c r="AK7" s="97"/>
      <c r="AL7" s="97"/>
      <c r="AM7" s="98"/>
      <c r="AN7" s="99">
        <f>IF(P7=0,"",IF(AM7=0,"",(AM7/P7)))</f>
        <v>0</v>
      </c>
      <c r="AO7" s="98"/>
      <c r="AP7" s="100" t="str">
        <f>IFERROR(AO7/AM7,"-")</f>
        <v>-</v>
      </c>
      <c r="AQ7" s="101"/>
      <c r="AR7" s="102" t="str">
        <f>IFERROR(AQ7/AM7,"-")</f>
        <v>-</v>
      </c>
      <c r="AS7" s="103"/>
      <c r="AT7" s="103"/>
      <c r="AU7" s="103"/>
      <c r="AV7" s="104"/>
      <c r="AW7" s="105">
        <f>IF(P7=0,"",IF(AV7=0,"",(AV7/P7)))</f>
        <v>0</v>
      </c>
      <c r="AX7" s="104"/>
      <c r="AY7" s="106" t="str">
        <f>IFERROR(AX7/AV7,"-")</f>
        <v>-</v>
      </c>
      <c r="AZ7" s="107"/>
      <c r="BA7" s="108" t="str">
        <f>IFERROR(AZ7/AV7,"-")</f>
        <v>-</v>
      </c>
      <c r="BB7" s="109"/>
      <c r="BC7" s="109"/>
      <c r="BD7" s="109"/>
      <c r="BE7" s="110">
        <v>2</v>
      </c>
      <c r="BF7" s="111">
        <f>IF(P7=0,"",IF(BE7=0,"",(BE7/P7)))</f>
        <v>0.16666666666667</v>
      </c>
      <c r="BG7" s="110"/>
      <c r="BH7" s="112">
        <f>IFERROR(BG7/BE7,"-")</f>
        <v>0</v>
      </c>
      <c r="BI7" s="113"/>
      <c r="BJ7" s="114">
        <f>IFERROR(BI7/BE7,"-")</f>
        <v>0</v>
      </c>
      <c r="BK7" s="115"/>
      <c r="BL7" s="115"/>
      <c r="BM7" s="115"/>
      <c r="BN7" s="117">
        <v>1</v>
      </c>
      <c r="BO7" s="118">
        <f>IF(P7=0,"",IF(BN7=0,"",(BN7/P7)))</f>
        <v>0.083333333333333</v>
      </c>
      <c r="BP7" s="119"/>
      <c r="BQ7" s="120">
        <f>IFERROR(BP7/BN7,"-")</f>
        <v>0</v>
      </c>
      <c r="BR7" s="121"/>
      <c r="BS7" s="122">
        <f>IFERROR(BR7/BN7,"-")</f>
        <v>0</v>
      </c>
      <c r="BT7" s="123"/>
      <c r="BU7" s="123"/>
      <c r="BV7" s="123"/>
      <c r="BW7" s="124">
        <v>3</v>
      </c>
      <c r="BX7" s="125">
        <f>IF(P7=0,"",IF(BW7=0,"",(BW7/P7)))</f>
        <v>0.25</v>
      </c>
      <c r="BY7" s="126">
        <v>1</v>
      </c>
      <c r="BZ7" s="127">
        <f>IFERROR(BY7/BW7,"-")</f>
        <v>0.33333333333333</v>
      </c>
      <c r="CA7" s="128">
        <v>33000</v>
      </c>
      <c r="CB7" s="129">
        <f>IFERROR(CA7/BW7,"-")</f>
        <v>11000</v>
      </c>
      <c r="CC7" s="130"/>
      <c r="CD7" s="130"/>
      <c r="CE7" s="130">
        <v>1</v>
      </c>
      <c r="CF7" s="131">
        <v>6</v>
      </c>
      <c r="CG7" s="132">
        <f>IF(P7=0,"",IF(CF7=0,"",(CF7/P7)))</f>
        <v>0.5</v>
      </c>
      <c r="CH7" s="133">
        <v>2</v>
      </c>
      <c r="CI7" s="134">
        <f>IFERROR(CH7/CF7,"-")</f>
        <v>0.33333333333333</v>
      </c>
      <c r="CJ7" s="135">
        <v>336000</v>
      </c>
      <c r="CK7" s="136">
        <f>IFERROR(CJ7/CF7,"-")</f>
        <v>56000</v>
      </c>
      <c r="CL7" s="137"/>
      <c r="CM7" s="137"/>
      <c r="CN7" s="137">
        <v>2</v>
      </c>
      <c r="CO7" s="138">
        <v>1</v>
      </c>
      <c r="CP7" s="139">
        <v>20000</v>
      </c>
      <c r="CQ7" s="139">
        <v>316000</v>
      </c>
      <c r="CR7" s="139"/>
      <c r="CS7" s="140" t="str">
        <f>IF(AND(CQ7=0,CR7=0),"",IF(AND(CQ7&lt;=100000,CR7&lt;=100000),"",IF(CQ7/CP7&gt;0.7,"男高",IF(CR7/CP7&gt;0.7,"女高",""))))</f>
        <v>男高</v>
      </c>
    </row>
    <row r="8" spans="1:98">
      <c r="A8" s="78">
        <f>AB8</f>
        <v>0.875</v>
      </c>
      <c r="B8" s="347" t="s">
        <v>180</v>
      </c>
      <c r="C8" s="347" t="s">
        <v>181</v>
      </c>
      <c r="D8" s="347" t="s">
        <v>182</v>
      </c>
      <c r="E8" s="347"/>
      <c r="F8" s="347" t="s">
        <v>67</v>
      </c>
      <c r="G8" s="88" t="s">
        <v>183</v>
      </c>
      <c r="H8" s="88" t="s">
        <v>184</v>
      </c>
      <c r="I8" s="88" t="s">
        <v>185</v>
      </c>
      <c r="J8" s="330">
        <v>480000</v>
      </c>
      <c r="K8" s="79">
        <v>0</v>
      </c>
      <c r="L8" s="79">
        <v>0</v>
      </c>
      <c r="M8" s="79">
        <v>0</v>
      </c>
      <c r="N8" s="89">
        <v>5</v>
      </c>
      <c r="O8" s="90">
        <v>0</v>
      </c>
      <c r="P8" s="91">
        <f>N8+O8</f>
        <v>5</v>
      </c>
      <c r="Q8" s="80" t="str">
        <f>IFERROR(P8/M8,"-")</f>
        <v>-</v>
      </c>
      <c r="R8" s="79">
        <v>1</v>
      </c>
      <c r="S8" s="79">
        <v>0</v>
      </c>
      <c r="T8" s="80">
        <f>IFERROR(R8/(P8),"-")</f>
        <v>0.2</v>
      </c>
      <c r="U8" s="336">
        <f>IFERROR(J8/SUM(N8:O15),"-")</f>
        <v>13333.333333333</v>
      </c>
      <c r="V8" s="82">
        <v>1</v>
      </c>
      <c r="W8" s="80">
        <f>IF(P8=0,"-",V8/P8)</f>
        <v>0.2</v>
      </c>
      <c r="X8" s="335">
        <v>293000</v>
      </c>
      <c r="Y8" s="336">
        <f>IFERROR(X8/P8,"-")</f>
        <v>58600</v>
      </c>
      <c r="Z8" s="336">
        <f>IFERROR(X8/V8,"-")</f>
        <v>293000</v>
      </c>
      <c r="AA8" s="330">
        <f>SUM(X8:X15)-SUM(J8:J15)</f>
        <v>-60000</v>
      </c>
      <c r="AB8" s="83">
        <f>SUM(X8:X15)/SUM(J8:J15)</f>
        <v>0.875</v>
      </c>
      <c r="AC8" s="77"/>
      <c r="AD8" s="92"/>
      <c r="AE8" s="93">
        <f>IF(P8=0,"",IF(AD8=0,"",(AD8/P8)))</f>
        <v>0</v>
      </c>
      <c r="AF8" s="92"/>
      <c r="AG8" s="94" t="str">
        <f>IFERROR(AF8/AD8,"-")</f>
        <v>-</v>
      </c>
      <c r="AH8" s="95"/>
      <c r="AI8" s="96" t="str">
        <f>IFERROR(AH8/AD8,"-")</f>
        <v>-</v>
      </c>
      <c r="AJ8" s="97"/>
      <c r="AK8" s="97"/>
      <c r="AL8" s="97"/>
      <c r="AM8" s="98"/>
      <c r="AN8" s="99">
        <f>IF(P8=0,"",IF(AM8=0,"",(AM8/P8)))</f>
        <v>0</v>
      </c>
      <c r="AO8" s="98"/>
      <c r="AP8" s="100" t="str">
        <f>IFERROR(AO8/AM8,"-")</f>
        <v>-</v>
      </c>
      <c r="AQ8" s="101"/>
      <c r="AR8" s="102" t="str">
        <f>IFERROR(AQ8/AM8,"-")</f>
        <v>-</v>
      </c>
      <c r="AS8" s="103"/>
      <c r="AT8" s="103"/>
      <c r="AU8" s="103"/>
      <c r="AV8" s="104"/>
      <c r="AW8" s="105">
        <f>IF(P8=0,"",IF(AV8=0,"",(AV8/P8)))</f>
        <v>0</v>
      </c>
      <c r="AX8" s="104"/>
      <c r="AY8" s="106" t="str">
        <f>IFERROR(AX8/AV8,"-")</f>
        <v>-</v>
      </c>
      <c r="AZ8" s="107"/>
      <c r="BA8" s="108" t="str">
        <f>IFERROR(AZ8/AV8,"-")</f>
        <v>-</v>
      </c>
      <c r="BB8" s="109"/>
      <c r="BC8" s="109"/>
      <c r="BD8" s="109"/>
      <c r="BE8" s="110">
        <v>2</v>
      </c>
      <c r="BF8" s="111">
        <f>IF(P8=0,"",IF(BE8=0,"",(BE8/P8)))</f>
        <v>0.4</v>
      </c>
      <c r="BG8" s="110"/>
      <c r="BH8" s="112">
        <f>IFERROR(BG8/BE8,"-")</f>
        <v>0</v>
      </c>
      <c r="BI8" s="113"/>
      <c r="BJ8" s="114">
        <f>IFERROR(BI8/BE8,"-")</f>
        <v>0</v>
      </c>
      <c r="BK8" s="115"/>
      <c r="BL8" s="115"/>
      <c r="BM8" s="115"/>
      <c r="BN8" s="117">
        <v>2</v>
      </c>
      <c r="BO8" s="118">
        <f>IF(P8=0,"",IF(BN8=0,"",(BN8/P8)))</f>
        <v>0.4</v>
      </c>
      <c r="BP8" s="119"/>
      <c r="BQ8" s="120">
        <f>IFERROR(BP8/BN8,"-")</f>
        <v>0</v>
      </c>
      <c r="BR8" s="121"/>
      <c r="BS8" s="122">
        <f>IFERROR(BR8/BN8,"-")</f>
        <v>0</v>
      </c>
      <c r="BT8" s="123"/>
      <c r="BU8" s="123"/>
      <c r="BV8" s="123"/>
      <c r="BW8" s="124">
        <v>1</v>
      </c>
      <c r="BX8" s="125">
        <f>IF(P8=0,"",IF(BW8=0,"",(BW8/P8)))</f>
        <v>0.2</v>
      </c>
      <c r="BY8" s="126">
        <v>1</v>
      </c>
      <c r="BZ8" s="127">
        <f>IFERROR(BY8/BW8,"-")</f>
        <v>1</v>
      </c>
      <c r="CA8" s="128">
        <v>293000</v>
      </c>
      <c r="CB8" s="129">
        <f>IFERROR(CA8/BW8,"-")</f>
        <v>293000</v>
      </c>
      <c r="CC8" s="130"/>
      <c r="CD8" s="130"/>
      <c r="CE8" s="130">
        <v>1</v>
      </c>
      <c r="CF8" s="131"/>
      <c r="CG8" s="132">
        <f>IF(P8=0,"",IF(CF8=0,"",(CF8/P8)))</f>
        <v>0</v>
      </c>
      <c r="CH8" s="133"/>
      <c r="CI8" s="134" t="str">
        <f>IFERROR(CH8/CF8,"-")</f>
        <v>-</v>
      </c>
      <c r="CJ8" s="135"/>
      <c r="CK8" s="136" t="str">
        <f>IFERROR(CJ8/CF8,"-")</f>
        <v>-</v>
      </c>
      <c r="CL8" s="137"/>
      <c r="CM8" s="137"/>
      <c r="CN8" s="137"/>
      <c r="CO8" s="138">
        <v>1</v>
      </c>
      <c r="CP8" s="139">
        <v>293000</v>
      </c>
      <c r="CQ8" s="139">
        <v>293000</v>
      </c>
      <c r="CR8" s="139"/>
      <c r="CS8" s="140" t="str">
        <f>IF(AND(CQ8=0,CR8=0),"",IF(AND(CQ8&lt;=100000,CR8&lt;=100000),"",IF(CQ8/CP8&gt;0.7,"男高",IF(CR8/CP8&gt;0.7,"女高",""))))</f>
        <v>男高</v>
      </c>
    </row>
    <row r="9" spans="1:98">
      <c r="A9" s="78"/>
      <c r="B9" s="347" t="s">
        <v>186</v>
      </c>
      <c r="C9" s="347"/>
      <c r="D9" s="347"/>
      <c r="E9" s="347"/>
      <c r="F9" s="347" t="s">
        <v>81</v>
      </c>
      <c r="G9" s="88"/>
      <c r="H9" s="88"/>
      <c r="I9" s="88"/>
      <c r="J9" s="330"/>
      <c r="K9" s="79">
        <v>23</v>
      </c>
      <c r="L9" s="79">
        <v>12</v>
      </c>
      <c r="M9" s="79">
        <v>2</v>
      </c>
      <c r="N9" s="89">
        <v>2</v>
      </c>
      <c r="O9" s="90">
        <v>0</v>
      </c>
      <c r="P9" s="91">
        <f>N9+O9</f>
        <v>2</v>
      </c>
      <c r="Q9" s="80">
        <f>IFERROR(P9/M9,"-")</f>
        <v>1</v>
      </c>
      <c r="R9" s="79">
        <v>2</v>
      </c>
      <c r="S9" s="79">
        <v>0</v>
      </c>
      <c r="T9" s="80">
        <f>IFERROR(R9/(P9),"-")</f>
        <v>1</v>
      </c>
      <c r="U9" s="336"/>
      <c r="V9" s="82">
        <v>0</v>
      </c>
      <c r="W9" s="80">
        <f>IF(P9=0,"-",V9/P9)</f>
        <v>0</v>
      </c>
      <c r="X9" s="335">
        <v>0</v>
      </c>
      <c r="Y9" s="336">
        <f>IFERROR(X9/P9,"-")</f>
        <v>0</v>
      </c>
      <c r="Z9" s="336" t="str">
        <f>IFERROR(X9/V9,"-")</f>
        <v>-</v>
      </c>
      <c r="AA9" s="330"/>
      <c r="AB9" s="83"/>
      <c r="AC9" s="77"/>
      <c r="AD9" s="92"/>
      <c r="AE9" s="93">
        <f>IF(P9=0,"",IF(AD9=0,"",(AD9/P9)))</f>
        <v>0</v>
      </c>
      <c r="AF9" s="92"/>
      <c r="AG9" s="94" t="str">
        <f>IFERROR(AF9/AD9,"-")</f>
        <v>-</v>
      </c>
      <c r="AH9" s="95"/>
      <c r="AI9" s="96" t="str">
        <f>IFERROR(AH9/AD9,"-")</f>
        <v>-</v>
      </c>
      <c r="AJ9" s="97"/>
      <c r="AK9" s="97"/>
      <c r="AL9" s="97"/>
      <c r="AM9" s="98"/>
      <c r="AN9" s="99">
        <f>IF(P9=0,"",IF(AM9=0,"",(AM9/P9)))</f>
        <v>0</v>
      </c>
      <c r="AO9" s="98"/>
      <c r="AP9" s="100" t="str">
        <f>IFERROR(AO9/AM9,"-")</f>
        <v>-</v>
      </c>
      <c r="AQ9" s="101"/>
      <c r="AR9" s="102" t="str">
        <f>IFERROR(AQ9/AM9,"-")</f>
        <v>-</v>
      </c>
      <c r="AS9" s="103"/>
      <c r="AT9" s="103"/>
      <c r="AU9" s="103"/>
      <c r="AV9" s="104"/>
      <c r="AW9" s="105">
        <f>IF(P9=0,"",IF(AV9=0,"",(AV9/P9)))</f>
        <v>0</v>
      </c>
      <c r="AX9" s="104"/>
      <c r="AY9" s="106" t="str">
        <f>IFERROR(AX9/AV9,"-")</f>
        <v>-</v>
      </c>
      <c r="AZ9" s="107"/>
      <c r="BA9" s="108" t="str">
        <f>IFERROR(AZ9/AV9,"-")</f>
        <v>-</v>
      </c>
      <c r="BB9" s="109"/>
      <c r="BC9" s="109"/>
      <c r="BD9" s="109"/>
      <c r="BE9" s="110"/>
      <c r="BF9" s="111">
        <f>IF(P9=0,"",IF(BE9=0,"",(BE9/P9)))</f>
        <v>0</v>
      </c>
      <c r="BG9" s="110"/>
      <c r="BH9" s="112" t="str">
        <f>IFERROR(BG9/BE9,"-")</f>
        <v>-</v>
      </c>
      <c r="BI9" s="113"/>
      <c r="BJ9" s="114" t="str">
        <f>IFERROR(BI9/BE9,"-")</f>
        <v>-</v>
      </c>
      <c r="BK9" s="115"/>
      <c r="BL9" s="115"/>
      <c r="BM9" s="115"/>
      <c r="BN9" s="117">
        <v>1</v>
      </c>
      <c r="BO9" s="118">
        <f>IF(P9=0,"",IF(BN9=0,"",(BN9/P9)))</f>
        <v>0.5</v>
      </c>
      <c r="BP9" s="119"/>
      <c r="BQ9" s="120">
        <f>IFERROR(BP9/BN9,"-")</f>
        <v>0</v>
      </c>
      <c r="BR9" s="121"/>
      <c r="BS9" s="122">
        <f>IFERROR(BR9/BN9,"-")</f>
        <v>0</v>
      </c>
      <c r="BT9" s="123"/>
      <c r="BU9" s="123"/>
      <c r="BV9" s="123"/>
      <c r="BW9" s="124"/>
      <c r="BX9" s="125">
        <f>IF(P9=0,"",IF(BW9=0,"",(BW9/P9)))</f>
        <v>0</v>
      </c>
      <c r="BY9" s="126"/>
      <c r="BZ9" s="127" t="str">
        <f>IFERROR(BY9/BW9,"-")</f>
        <v>-</v>
      </c>
      <c r="CA9" s="128"/>
      <c r="CB9" s="129" t="str">
        <f>IFERROR(CA9/BW9,"-")</f>
        <v>-</v>
      </c>
      <c r="CC9" s="130"/>
      <c r="CD9" s="130"/>
      <c r="CE9" s="130"/>
      <c r="CF9" s="131">
        <v>1</v>
      </c>
      <c r="CG9" s="132">
        <f>IF(P9=0,"",IF(CF9=0,"",(CF9/P9)))</f>
        <v>0.5</v>
      </c>
      <c r="CH9" s="133"/>
      <c r="CI9" s="134">
        <f>IFERROR(CH9/CF9,"-")</f>
        <v>0</v>
      </c>
      <c r="CJ9" s="135"/>
      <c r="CK9" s="136">
        <f>IFERROR(CJ9/CF9,"-")</f>
        <v>0</v>
      </c>
      <c r="CL9" s="137"/>
      <c r="CM9" s="137"/>
      <c r="CN9" s="137"/>
      <c r="CO9" s="138">
        <v>0</v>
      </c>
      <c r="CP9" s="139">
        <v>0</v>
      </c>
      <c r="CQ9" s="139"/>
      <c r="CR9" s="139"/>
      <c r="CS9" s="140" t="str">
        <f>IF(AND(CQ9=0,CR9=0),"",IF(AND(CQ9&lt;=100000,CR9&lt;=100000),"",IF(CQ9/CP9&gt;0.7,"男高",IF(CR9/CP9&gt;0.7,"女高",""))))</f>
        <v/>
      </c>
    </row>
    <row r="10" spans="1:98">
      <c r="A10" s="78"/>
      <c r="B10" s="347" t="s">
        <v>187</v>
      </c>
      <c r="C10" s="347" t="s">
        <v>181</v>
      </c>
      <c r="D10" s="347" t="s">
        <v>188</v>
      </c>
      <c r="E10" s="347"/>
      <c r="F10" s="347" t="s">
        <v>67</v>
      </c>
      <c r="G10" s="88" t="s">
        <v>183</v>
      </c>
      <c r="H10" s="88" t="s">
        <v>184</v>
      </c>
      <c r="I10" s="88"/>
      <c r="J10" s="330"/>
      <c r="K10" s="79">
        <v>0</v>
      </c>
      <c r="L10" s="79">
        <v>0</v>
      </c>
      <c r="M10" s="79">
        <v>0</v>
      </c>
      <c r="N10" s="89">
        <v>5</v>
      </c>
      <c r="O10" s="90">
        <v>1</v>
      </c>
      <c r="P10" s="91">
        <f>N10+O10</f>
        <v>6</v>
      </c>
      <c r="Q10" s="80" t="str">
        <f>IFERROR(P10/M10,"-")</f>
        <v>-</v>
      </c>
      <c r="R10" s="79">
        <v>0</v>
      </c>
      <c r="S10" s="79">
        <v>0</v>
      </c>
      <c r="T10" s="80">
        <f>IFERROR(R10/(P10),"-")</f>
        <v>0</v>
      </c>
      <c r="U10" s="336"/>
      <c r="V10" s="82">
        <v>0</v>
      </c>
      <c r="W10" s="80">
        <f>IF(P10=0,"-",V10/P10)</f>
        <v>0</v>
      </c>
      <c r="X10" s="335">
        <v>0</v>
      </c>
      <c r="Y10" s="336">
        <f>IFERROR(X10/P10,"-")</f>
        <v>0</v>
      </c>
      <c r="Z10" s="336" t="str">
        <f>IFERROR(X10/V10,"-")</f>
        <v>-</v>
      </c>
      <c r="AA10" s="330"/>
      <c r="AB10" s="83"/>
      <c r="AC10" s="77"/>
      <c r="AD10" s="92"/>
      <c r="AE10" s="93">
        <f>IF(P10=0,"",IF(AD10=0,"",(AD10/P10)))</f>
        <v>0</v>
      </c>
      <c r="AF10" s="92"/>
      <c r="AG10" s="94" t="str">
        <f>IFERROR(AF10/AD10,"-")</f>
        <v>-</v>
      </c>
      <c r="AH10" s="95"/>
      <c r="AI10" s="96" t="str">
        <f>IFERROR(AH10/AD10,"-")</f>
        <v>-</v>
      </c>
      <c r="AJ10" s="97"/>
      <c r="AK10" s="97"/>
      <c r="AL10" s="97"/>
      <c r="AM10" s="98">
        <v>1</v>
      </c>
      <c r="AN10" s="99">
        <f>IF(P10=0,"",IF(AM10=0,"",(AM10/P10)))</f>
        <v>0.16666666666667</v>
      </c>
      <c r="AO10" s="98"/>
      <c r="AP10" s="100">
        <f>IFERROR(AO10/AM10,"-")</f>
        <v>0</v>
      </c>
      <c r="AQ10" s="101"/>
      <c r="AR10" s="102">
        <f>IFERROR(AQ10/AM10,"-")</f>
        <v>0</v>
      </c>
      <c r="AS10" s="103"/>
      <c r="AT10" s="103"/>
      <c r="AU10" s="103"/>
      <c r="AV10" s="104">
        <v>1</v>
      </c>
      <c r="AW10" s="105">
        <f>IF(P10=0,"",IF(AV10=0,"",(AV10/P10)))</f>
        <v>0.16666666666667</v>
      </c>
      <c r="AX10" s="104"/>
      <c r="AY10" s="106">
        <f>IFERROR(AX10/AV10,"-")</f>
        <v>0</v>
      </c>
      <c r="AZ10" s="107"/>
      <c r="BA10" s="108">
        <f>IFERROR(AZ10/AV10,"-")</f>
        <v>0</v>
      </c>
      <c r="BB10" s="109"/>
      <c r="BC10" s="109"/>
      <c r="BD10" s="109"/>
      <c r="BE10" s="110">
        <v>1</v>
      </c>
      <c r="BF10" s="111">
        <f>IF(P10=0,"",IF(BE10=0,"",(BE10/P10)))</f>
        <v>0.16666666666667</v>
      </c>
      <c r="BG10" s="110"/>
      <c r="BH10" s="112">
        <f>IFERROR(BG10/BE10,"-")</f>
        <v>0</v>
      </c>
      <c r="BI10" s="113"/>
      <c r="BJ10" s="114">
        <f>IFERROR(BI10/BE10,"-")</f>
        <v>0</v>
      </c>
      <c r="BK10" s="115"/>
      <c r="BL10" s="115"/>
      <c r="BM10" s="115"/>
      <c r="BN10" s="117">
        <v>3</v>
      </c>
      <c r="BO10" s="118">
        <f>IF(P10=0,"",IF(BN10=0,"",(BN10/P10)))</f>
        <v>0.5</v>
      </c>
      <c r="BP10" s="119"/>
      <c r="BQ10" s="120">
        <f>IFERROR(BP10/BN10,"-")</f>
        <v>0</v>
      </c>
      <c r="BR10" s="121"/>
      <c r="BS10" s="122">
        <f>IFERROR(BR10/BN10,"-")</f>
        <v>0</v>
      </c>
      <c r="BT10" s="123"/>
      <c r="BU10" s="123"/>
      <c r="BV10" s="123"/>
      <c r="BW10" s="124"/>
      <c r="BX10" s="125">
        <f>IF(P10=0,"",IF(BW10=0,"",(BW10/P10)))</f>
        <v>0</v>
      </c>
      <c r="BY10" s="126"/>
      <c r="BZ10" s="127" t="str">
        <f>IFERROR(BY10/BW10,"-")</f>
        <v>-</v>
      </c>
      <c r="CA10" s="128"/>
      <c r="CB10" s="129" t="str">
        <f>IFERROR(CA10/BW10,"-")</f>
        <v>-</v>
      </c>
      <c r="CC10" s="130"/>
      <c r="CD10" s="130"/>
      <c r="CE10" s="130"/>
      <c r="CF10" s="131"/>
      <c r="CG10" s="132">
        <f>IF(P10=0,"",IF(CF10=0,"",(CF10/P10)))</f>
        <v>0</v>
      </c>
      <c r="CH10" s="133"/>
      <c r="CI10" s="134" t="str">
        <f>IFERROR(CH10/CF10,"-")</f>
        <v>-</v>
      </c>
      <c r="CJ10" s="135"/>
      <c r="CK10" s="136" t="str">
        <f>IFERROR(CJ10/CF10,"-")</f>
        <v>-</v>
      </c>
      <c r="CL10" s="137"/>
      <c r="CM10" s="137"/>
      <c r="CN10" s="137"/>
      <c r="CO10" s="138">
        <v>0</v>
      </c>
      <c r="CP10" s="139">
        <v>0</v>
      </c>
      <c r="CQ10" s="139"/>
      <c r="CR10" s="139"/>
      <c r="CS10" s="140" t="str">
        <f>IF(AND(CQ10=0,CR10=0),"",IF(AND(CQ10&lt;=100000,CR10&lt;=100000),"",IF(CQ10/CP10&gt;0.7,"男高",IF(CR10/CP10&gt;0.7,"女高",""))))</f>
        <v/>
      </c>
    </row>
    <row r="11" spans="1:98">
      <c r="A11" s="78"/>
      <c r="B11" s="347" t="s">
        <v>189</v>
      </c>
      <c r="C11" s="347"/>
      <c r="D11" s="347"/>
      <c r="E11" s="347"/>
      <c r="F11" s="347" t="s">
        <v>81</v>
      </c>
      <c r="G11" s="88"/>
      <c r="H11" s="88"/>
      <c r="I11" s="88"/>
      <c r="J11" s="330"/>
      <c r="K11" s="79">
        <v>53</v>
      </c>
      <c r="L11" s="79">
        <v>16</v>
      </c>
      <c r="M11" s="79">
        <v>4</v>
      </c>
      <c r="N11" s="89">
        <v>4</v>
      </c>
      <c r="O11" s="90">
        <v>0</v>
      </c>
      <c r="P11" s="91">
        <f>N11+O11</f>
        <v>4</v>
      </c>
      <c r="Q11" s="80">
        <f>IFERROR(P11/M11,"-")</f>
        <v>1</v>
      </c>
      <c r="R11" s="79">
        <v>1</v>
      </c>
      <c r="S11" s="79">
        <v>0</v>
      </c>
      <c r="T11" s="80">
        <f>IFERROR(R11/(P11),"-")</f>
        <v>0.25</v>
      </c>
      <c r="U11" s="336"/>
      <c r="V11" s="82">
        <v>0</v>
      </c>
      <c r="W11" s="80">
        <f>IF(P11=0,"-",V11/P11)</f>
        <v>0</v>
      </c>
      <c r="X11" s="335">
        <v>0</v>
      </c>
      <c r="Y11" s="336">
        <f>IFERROR(X11/P11,"-")</f>
        <v>0</v>
      </c>
      <c r="Z11" s="336" t="str">
        <f>IFERROR(X11/V11,"-")</f>
        <v>-</v>
      </c>
      <c r="AA11" s="330"/>
      <c r="AB11" s="83"/>
      <c r="AC11" s="77"/>
      <c r="AD11" s="92"/>
      <c r="AE11" s="93">
        <f>IF(P11=0,"",IF(AD11=0,"",(AD11/P11)))</f>
        <v>0</v>
      </c>
      <c r="AF11" s="92"/>
      <c r="AG11" s="94" t="str">
        <f>IFERROR(AF11/AD11,"-")</f>
        <v>-</v>
      </c>
      <c r="AH11" s="95"/>
      <c r="AI11" s="96" t="str">
        <f>IFERROR(AH11/AD11,"-")</f>
        <v>-</v>
      </c>
      <c r="AJ11" s="97"/>
      <c r="AK11" s="97"/>
      <c r="AL11" s="97"/>
      <c r="AM11" s="98">
        <v>1</v>
      </c>
      <c r="AN11" s="99">
        <f>IF(P11=0,"",IF(AM11=0,"",(AM11/P11)))</f>
        <v>0.25</v>
      </c>
      <c r="AO11" s="98"/>
      <c r="AP11" s="100">
        <f>IFERROR(AO11/AM11,"-")</f>
        <v>0</v>
      </c>
      <c r="AQ11" s="101"/>
      <c r="AR11" s="102">
        <f>IFERROR(AQ11/AM11,"-")</f>
        <v>0</v>
      </c>
      <c r="AS11" s="103"/>
      <c r="AT11" s="103"/>
      <c r="AU11" s="103"/>
      <c r="AV11" s="104"/>
      <c r="AW11" s="105">
        <f>IF(P11=0,"",IF(AV11=0,"",(AV11/P11)))</f>
        <v>0</v>
      </c>
      <c r="AX11" s="104"/>
      <c r="AY11" s="106" t="str">
        <f>IFERROR(AX11/AV11,"-")</f>
        <v>-</v>
      </c>
      <c r="AZ11" s="107"/>
      <c r="BA11" s="108" t="str">
        <f>IFERROR(AZ11/AV11,"-")</f>
        <v>-</v>
      </c>
      <c r="BB11" s="109"/>
      <c r="BC11" s="109"/>
      <c r="BD11" s="109"/>
      <c r="BE11" s="110"/>
      <c r="BF11" s="111">
        <f>IF(P11=0,"",IF(BE11=0,"",(BE11/P11)))</f>
        <v>0</v>
      </c>
      <c r="BG11" s="110"/>
      <c r="BH11" s="112" t="str">
        <f>IFERROR(BG11/BE11,"-")</f>
        <v>-</v>
      </c>
      <c r="BI11" s="113"/>
      <c r="BJ11" s="114" t="str">
        <f>IFERROR(BI11/BE11,"-")</f>
        <v>-</v>
      </c>
      <c r="BK11" s="115"/>
      <c r="BL11" s="115"/>
      <c r="BM11" s="115"/>
      <c r="BN11" s="117">
        <v>3</v>
      </c>
      <c r="BO11" s="118">
        <f>IF(P11=0,"",IF(BN11=0,"",(BN11/P11)))</f>
        <v>0.75</v>
      </c>
      <c r="BP11" s="119"/>
      <c r="BQ11" s="120">
        <f>IFERROR(BP11/BN11,"-")</f>
        <v>0</v>
      </c>
      <c r="BR11" s="121"/>
      <c r="BS11" s="122">
        <f>IFERROR(BR11/BN11,"-")</f>
        <v>0</v>
      </c>
      <c r="BT11" s="123"/>
      <c r="BU11" s="123"/>
      <c r="BV11" s="123"/>
      <c r="BW11" s="124"/>
      <c r="BX11" s="125">
        <f>IF(P11=0,"",IF(BW11=0,"",(BW11/P11)))</f>
        <v>0</v>
      </c>
      <c r="BY11" s="126"/>
      <c r="BZ11" s="127" t="str">
        <f>IFERROR(BY11/BW11,"-")</f>
        <v>-</v>
      </c>
      <c r="CA11" s="128"/>
      <c r="CB11" s="129" t="str">
        <f>IFERROR(CA11/BW11,"-")</f>
        <v>-</v>
      </c>
      <c r="CC11" s="130"/>
      <c r="CD11" s="130"/>
      <c r="CE11" s="130"/>
      <c r="CF11" s="131"/>
      <c r="CG11" s="132">
        <f>IF(P11=0,"",IF(CF11=0,"",(CF11/P11)))</f>
        <v>0</v>
      </c>
      <c r="CH11" s="133"/>
      <c r="CI11" s="134" t="str">
        <f>IFERROR(CH11/CF11,"-")</f>
        <v>-</v>
      </c>
      <c r="CJ11" s="135"/>
      <c r="CK11" s="136" t="str">
        <f>IFERROR(CJ11/CF11,"-")</f>
        <v>-</v>
      </c>
      <c r="CL11" s="137"/>
      <c r="CM11" s="137"/>
      <c r="CN11" s="137"/>
      <c r="CO11" s="138">
        <v>0</v>
      </c>
      <c r="CP11" s="139">
        <v>0</v>
      </c>
      <c r="CQ11" s="139"/>
      <c r="CR11" s="139"/>
      <c r="CS11" s="140" t="str">
        <f>IF(AND(CQ11=0,CR11=0),"",IF(AND(CQ11&lt;=100000,CR11&lt;=100000),"",IF(CQ11/CP11&gt;0.7,"男高",IF(CR11/CP11&gt;0.7,"女高",""))))</f>
        <v/>
      </c>
    </row>
    <row r="12" spans="1:98">
      <c r="A12" s="78"/>
      <c r="B12" s="347" t="s">
        <v>190</v>
      </c>
      <c r="C12" s="347" t="s">
        <v>181</v>
      </c>
      <c r="D12" s="347" t="s">
        <v>191</v>
      </c>
      <c r="E12" s="347"/>
      <c r="F12" s="347" t="s">
        <v>67</v>
      </c>
      <c r="G12" s="88" t="s">
        <v>183</v>
      </c>
      <c r="H12" s="88" t="s">
        <v>184</v>
      </c>
      <c r="I12" s="88"/>
      <c r="J12" s="330"/>
      <c r="K12" s="79">
        <v>0</v>
      </c>
      <c r="L12" s="79">
        <v>0</v>
      </c>
      <c r="M12" s="79">
        <v>0</v>
      </c>
      <c r="N12" s="89">
        <v>5</v>
      </c>
      <c r="O12" s="90">
        <v>0</v>
      </c>
      <c r="P12" s="91">
        <f>N12+O12</f>
        <v>5</v>
      </c>
      <c r="Q12" s="80" t="str">
        <f>IFERROR(P12/M12,"-")</f>
        <v>-</v>
      </c>
      <c r="R12" s="79">
        <v>0</v>
      </c>
      <c r="S12" s="79">
        <v>0</v>
      </c>
      <c r="T12" s="80">
        <f>IFERROR(R12/(P12),"-")</f>
        <v>0</v>
      </c>
      <c r="U12" s="336"/>
      <c r="V12" s="82">
        <v>1</v>
      </c>
      <c r="W12" s="80">
        <f>IF(P12=0,"-",V12/P12)</f>
        <v>0.2</v>
      </c>
      <c r="X12" s="335">
        <v>57000</v>
      </c>
      <c r="Y12" s="336">
        <f>IFERROR(X12/P12,"-")</f>
        <v>11400</v>
      </c>
      <c r="Z12" s="336">
        <f>IFERROR(X12/V12,"-")</f>
        <v>57000</v>
      </c>
      <c r="AA12" s="330"/>
      <c r="AB12" s="83"/>
      <c r="AC12" s="77"/>
      <c r="AD12" s="92"/>
      <c r="AE12" s="93">
        <f>IF(P12=0,"",IF(AD12=0,"",(AD12/P12)))</f>
        <v>0</v>
      </c>
      <c r="AF12" s="92"/>
      <c r="AG12" s="94" t="str">
        <f>IFERROR(AF12/AD12,"-")</f>
        <v>-</v>
      </c>
      <c r="AH12" s="95"/>
      <c r="AI12" s="96" t="str">
        <f>IFERROR(AH12/AD12,"-")</f>
        <v>-</v>
      </c>
      <c r="AJ12" s="97"/>
      <c r="AK12" s="97"/>
      <c r="AL12" s="97"/>
      <c r="AM12" s="98"/>
      <c r="AN12" s="99">
        <f>IF(P12=0,"",IF(AM12=0,"",(AM12/P12)))</f>
        <v>0</v>
      </c>
      <c r="AO12" s="98"/>
      <c r="AP12" s="100" t="str">
        <f>IFERROR(AO12/AM12,"-")</f>
        <v>-</v>
      </c>
      <c r="AQ12" s="101"/>
      <c r="AR12" s="102" t="str">
        <f>IFERROR(AQ12/AM12,"-")</f>
        <v>-</v>
      </c>
      <c r="AS12" s="103"/>
      <c r="AT12" s="103"/>
      <c r="AU12" s="103"/>
      <c r="AV12" s="104"/>
      <c r="AW12" s="105">
        <f>IF(P12=0,"",IF(AV12=0,"",(AV12/P12)))</f>
        <v>0</v>
      </c>
      <c r="AX12" s="104"/>
      <c r="AY12" s="106" t="str">
        <f>IFERROR(AX12/AV12,"-")</f>
        <v>-</v>
      </c>
      <c r="AZ12" s="107"/>
      <c r="BA12" s="108" t="str">
        <f>IFERROR(AZ12/AV12,"-")</f>
        <v>-</v>
      </c>
      <c r="BB12" s="109"/>
      <c r="BC12" s="109"/>
      <c r="BD12" s="109"/>
      <c r="BE12" s="110"/>
      <c r="BF12" s="111">
        <f>IF(P12=0,"",IF(BE12=0,"",(BE12/P12)))</f>
        <v>0</v>
      </c>
      <c r="BG12" s="110"/>
      <c r="BH12" s="112" t="str">
        <f>IFERROR(BG12/BE12,"-")</f>
        <v>-</v>
      </c>
      <c r="BI12" s="113"/>
      <c r="BJ12" s="114" t="str">
        <f>IFERROR(BI12/BE12,"-")</f>
        <v>-</v>
      </c>
      <c r="BK12" s="115"/>
      <c r="BL12" s="115"/>
      <c r="BM12" s="115"/>
      <c r="BN12" s="117">
        <v>4</v>
      </c>
      <c r="BO12" s="118">
        <f>IF(P12=0,"",IF(BN12=0,"",(BN12/P12)))</f>
        <v>0.8</v>
      </c>
      <c r="BP12" s="119">
        <v>1</v>
      </c>
      <c r="BQ12" s="120">
        <f>IFERROR(BP12/BN12,"-")</f>
        <v>0.25</v>
      </c>
      <c r="BR12" s="121">
        <v>57000</v>
      </c>
      <c r="BS12" s="122">
        <f>IFERROR(BR12/BN12,"-")</f>
        <v>14250</v>
      </c>
      <c r="BT12" s="123"/>
      <c r="BU12" s="123"/>
      <c r="BV12" s="123">
        <v>1</v>
      </c>
      <c r="BW12" s="124">
        <v>1</v>
      </c>
      <c r="BX12" s="125">
        <f>IF(P12=0,"",IF(BW12=0,"",(BW12/P12)))</f>
        <v>0.2</v>
      </c>
      <c r="BY12" s="126"/>
      <c r="BZ12" s="127">
        <f>IFERROR(BY12/BW12,"-")</f>
        <v>0</v>
      </c>
      <c r="CA12" s="128"/>
      <c r="CB12" s="129">
        <f>IFERROR(CA12/BW12,"-")</f>
        <v>0</v>
      </c>
      <c r="CC12" s="130"/>
      <c r="CD12" s="130"/>
      <c r="CE12" s="130"/>
      <c r="CF12" s="131"/>
      <c r="CG12" s="132">
        <f>IF(P12=0,"",IF(CF12=0,"",(CF12/P12)))</f>
        <v>0</v>
      </c>
      <c r="CH12" s="133"/>
      <c r="CI12" s="134" t="str">
        <f>IFERROR(CH12/CF12,"-")</f>
        <v>-</v>
      </c>
      <c r="CJ12" s="135"/>
      <c r="CK12" s="136" t="str">
        <f>IFERROR(CJ12/CF12,"-")</f>
        <v>-</v>
      </c>
      <c r="CL12" s="137"/>
      <c r="CM12" s="137"/>
      <c r="CN12" s="137"/>
      <c r="CO12" s="138">
        <v>1</v>
      </c>
      <c r="CP12" s="139">
        <v>57000</v>
      </c>
      <c r="CQ12" s="139">
        <v>57000</v>
      </c>
      <c r="CR12" s="139"/>
      <c r="CS12" s="140" t="str">
        <f>IF(AND(CQ12=0,CR12=0),"",IF(AND(CQ12&lt;=100000,CR12&lt;=100000),"",IF(CQ12/CP12&gt;0.7,"男高",IF(CR12/CP12&gt;0.7,"女高",""))))</f>
        <v/>
      </c>
    </row>
    <row r="13" spans="1:98">
      <c r="A13" s="78"/>
      <c r="B13" s="347" t="s">
        <v>192</v>
      </c>
      <c r="C13" s="347"/>
      <c r="D13" s="347"/>
      <c r="E13" s="347"/>
      <c r="F13" s="347" t="s">
        <v>81</v>
      </c>
      <c r="G13" s="88"/>
      <c r="H13" s="88"/>
      <c r="I13" s="88"/>
      <c r="J13" s="330"/>
      <c r="K13" s="79">
        <v>49</v>
      </c>
      <c r="L13" s="79">
        <v>9</v>
      </c>
      <c r="M13" s="79">
        <v>4</v>
      </c>
      <c r="N13" s="89">
        <v>3</v>
      </c>
      <c r="O13" s="90">
        <v>0</v>
      </c>
      <c r="P13" s="91">
        <f>N13+O13</f>
        <v>3</v>
      </c>
      <c r="Q13" s="80">
        <f>IFERROR(P13/M13,"-")</f>
        <v>0.75</v>
      </c>
      <c r="R13" s="79">
        <v>1</v>
      </c>
      <c r="S13" s="79">
        <v>0</v>
      </c>
      <c r="T13" s="80">
        <f>IFERROR(R13/(P13),"-")</f>
        <v>0.33333333333333</v>
      </c>
      <c r="U13" s="336"/>
      <c r="V13" s="82">
        <v>0</v>
      </c>
      <c r="W13" s="80">
        <f>IF(P13=0,"-",V13/P13)</f>
        <v>0</v>
      </c>
      <c r="X13" s="335">
        <v>30000</v>
      </c>
      <c r="Y13" s="336">
        <f>IFERROR(X13/P13,"-")</f>
        <v>10000</v>
      </c>
      <c r="Z13" s="336" t="str">
        <f>IFERROR(X13/V13,"-")</f>
        <v>-</v>
      </c>
      <c r="AA13" s="330"/>
      <c r="AB13" s="83"/>
      <c r="AC13" s="77"/>
      <c r="AD13" s="92"/>
      <c r="AE13" s="93">
        <f>IF(P13=0,"",IF(AD13=0,"",(AD13/P13)))</f>
        <v>0</v>
      </c>
      <c r="AF13" s="92"/>
      <c r="AG13" s="94" t="str">
        <f>IFERROR(AF13/AD13,"-")</f>
        <v>-</v>
      </c>
      <c r="AH13" s="95"/>
      <c r="AI13" s="96" t="str">
        <f>IFERROR(AH13/AD13,"-")</f>
        <v>-</v>
      </c>
      <c r="AJ13" s="97"/>
      <c r="AK13" s="97"/>
      <c r="AL13" s="97"/>
      <c r="AM13" s="98"/>
      <c r="AN13" s="99">
        <f>IF(P13=0,"",IF(AM13=0,"",(AM13/P13)))</f>
        <v>0</v>
      </c>
      <c r="AO13" s="98"/>
      <c r="AP13" s="100" t="str">
        <f>IFERROR(AO13/AM13,"-")</f>
        <v>-</v>
      </c>
      <c r="AQ13" s="101"/>
      <c r="AR13" s="102" t="str">
        <f>IFERROR(AQ13/AM13,"-")</f>
        <v>-</v>
      </c>
      <c r="AS13" s="103"/>
      <c r="AT13" s="103"/>
      <c r="AU13" s="103"/>
      <c r="AV13" s="104"/>
      <c r="AW13" s="105">
        <f>IF(P13=0,"",IF(AV13=0,"",(AV13/P13)))</f>
        <v>0</v>
      </c>
      <c r="AX13" s="104"/>
      <c r="AY13" s="106" t="str">
        <f>IFERROR(AX13/AV13,"-")</f>
        <v>-</v>
      </c>
      <c r="AZ13" s="107"/>
      <c r="BA13" s="108" t="str">
        <f>IFERROR(AZ13/AV13,"-")</f>
        <v>-</v>
      </c>
      <c r="BB13" s="109"/>
      <c r="BC13" s="109"/>
      <c r="BD13" s="109"/>
      <c r="BE13" s="110"/>
      <c r="BF13" s="111">
        <f>IF(P13=0,"",IF(BE13=0,"",(BE13/P13)))</f>
        <v>0</v>
      </c>
      <c r="BG13" s="110"/>
      <c r="BH13" s="112" t="str">
        <f>IFERROR(BG13/BE13,"-")</f>
        <v>-</v>
      </c>
      <c r="BI13" s="113"/>
      <c r="BJ13" s="114" t="str">
        <f>IFERROR(BI13/BE13,"-")</f>
        <v>-</v>
      </c>
      <c r="BK13" s="115"/>
      <c r="BL13" s="115"/>
      <c r="BM13" s="115"/>
      <c r="BN13" s="117">
        <v>1</v>
      </c>
      <c r="BO13" s="118">
        <f>IF(P13=0,"",IF(BN13=0,"",(BN13/P13)))</f>
        <v>0.33333333333333</v>
      </c>
      <c r="BP13" s="119"/>
      <c r="BQ13" s="120">
        <f>IFERROR(BP13/BN13,"-")</f>
        <v>0</v>
      </c>
      <c r="BR13" s="121"/>
      <c r="BS13" s="122">
        <f>IFERROR(BR13/BN13,"-")</f>
        <v>0</v>
      </c>
      <c r="BT13" s="123"/>
      <c r="BU13" s="123"/>
      <c r="BV13" s="123"/>
      <c r="BW13" s="124">
        <v>1</v>
      </c>
      <c r="BX13" s="125">
        <f>IF(P13=0,"",IF(BW13=0,"",(BW13/P13)))</f>
        <v>0.33333333333333</v>
      </c>
      <c r="BY13" s="126">
        <v>1</v>
      </c>
      <c r="BZ13" s="127">
        <f>IFERROR(BY13/BW13,"-")</f>
        <v>1</v>
      </c>
      <c r="CA13" s="128">
        <v>80000</v>
      </c>
      <c r="CB13" s="129">
        <f>IFERROR(CA13/BW13,"-")</f>
        <v>80000</v>
      </c>
      <c r="CC13" s="130"/>
      <c r="CD13" s="130"/>
      <c r="CE13" s="130">
        <v>1</v>
      </c>
      <c r="CF13" s="131">
        <v>1</v>
      </c>
      <c r="CG13" s="132">
        <f>IF(P13=0,"",IF(CF13=0,"",(CF13/P13)))</f>
        <v>0.33333333333333</v>
      </c>
      <c r="CH13" s="133"/>
      <c r="CI13" s="134">
        <f>IFERROR(CH13/CF13,"-")</f>
        <v>0</v>
      </c>
      <c r="CJ13" s="135"/>
      <c r="CK13" s="136">
        <f>IFERROR(CJ13/CF13,"-")</f>
        <v>0</v>
      </c>
      <c r="CL13" s="137"/>
      <c r="CM13" s="137"/>
      <c r="CN13" s="137"/>
      <c r="CO13" s="138">
        <v>0</v>
      </c>
      <c r="CP13" s="139">
        <v>30000</v>
      </c>
      <c r="CQ13" s="139">
        <v>80000</v>
      </c>
      <c r="CR13" s="139"/>
      <c r="CS13" s="140" t="str">
        <f>IF(AND(CQ13=0,CR13=0),"",IF(AND(CQ13&lt;=100000,CR13&lt;=100000),"",IF(CQ13/CP13&gt;0.7,"男高",IF(CR13/CP13&gt;0.7,"女高",""))))</f>
        <v/>
      </c>
    </row>
    <row r="14" spans="1:98">
      <c r="A14" s="78"/>
      <c r="B14" s="347" t="s">
        <v>193</v>
      </c>
      <c r="C14" s="347" t="s">
        <v>181</v>
      </c>
      <c r="D14" s="347" t="s">
        <v>194</v>
      </c>
      <c r="E14" s="347"/>
      <c r="F14" s="347" t="s">
        <v>67</v>
      </c>
      <c r="G14" s="88" t="s">
        <v>183</v>
      </c>
      <c r="H14" s="88" t="s">
        <v>184</v>
      </c>
      <c r="I14" s="88"/>
      <c r="J14" s="330"/>
      <c r="K14" s="79">
        <v>0</v>
      </c>
      <c r="L14" s="79">
        <v>0</v>
      </c>
      <c r="M14" s="79">
        <v>0</v>
      </c>
      <c r="N14" s="89">
        <v>8</v>
      </c>
      <c r="O14" s="90">
        <v>0</v>
      </c>
      <c r="P14" s="91">
        <f>N14+O14</f>
        <v>8</v>
      </c>
      <c r="Q14" s="80" t="str">
        <f>IFERROR(P14/M14,"-")</f>
        <v>-</v>
      </c>
      <c r="R14" s="79">
        <v>0</v>
      </c>
      <c r="S14" s="79">
        <v>1</v>
      </c>
      <c r="T14" s="80">
        <f>IFERROR(R14/(P14),"-")</f>
        <v>0</v>
      </c>
      <c r="U14" s="336"/>
      <c r="V14" s="82">
        <v>1</v>
      </c>
      <c r="W14" s="80">
        <f>IF(P14=0,"-",V14/P14)</f>
        <v>0.125</v>
      </c>
      <c r="X14" s="335">
        <v>40000</v>
      </c>
      <c r="Y14" s="336">
        <f>IFERROR(X14/P14,"-")</f>
        <v>5000</v>
      </c>
      <c r="Z14" s="336">
        <f>IFERROR(X14/V14,"-")</f>
        <v>40000</v>
      </c>
      <c r="AA14" s="330"/>
      <c r="AB14" s="83"/>
      <c r="AC14" s="77"/>
      <c r="AD14" s="92"/>
      <c r="AE14" s="93">
        <f>IF(P14=0,"",IF(AD14=0,"",(AD14/P14)))</f>
        <v>0</v>
      </c>
      <c r="AF14" s="92"/>
      <c r="AG14" s="94" t="str">
        <f>IFERROR(AF14/AD14,"-")</f>
        <v>-</v>
      </c>
      <c r="AH14" s="95"/>
      <c r="AI14" s="96" t="str">
        <f>IFERROR(AH14/AD14,"-")</f>
        <v>-</v>
      </c>
      <c r="AJ14" s="97"/>
      <c r="AK14" s="97"/>
      <c r="AL14" s="97"/>
      <c r="AM14" s="98">
        <v>1</v>
      </c>
      <c r="AN14" s="99">
        <f>IF(P14=0,"",IF(AM14=0,"",(AM14/P14)))</f>
        <v>0.125</v>
      </c>
      <c r="AO14" s="98"/>
      <c r="AP14" s="100">
        <f>IFERROR(AO14/AM14,"-")</f>
        <v>0</v>
      </c>
      <c r="AQ14" s="101"/>
      <c r="AR14" s="102">
        <f>IFERROR(AQ14/AM14,"-")</f>
        <v>0</v>
      </c>
      <c r="AS14" s="103"/>
      <c r="AT14" s="103"/>
      <c r="AU14" s="103"/>
      <c r="AV14" s="104">
        <v>1</v>
      </c>
      <c r="AW14" s="105">
        <f>IF(P14=0,"",IF(AV14=0,"",(AV14/P14)))</f>
        <v>0.125</v>
      </c>
      <c r="AX14" s="104"/>
      <c r="AY14" s="106">
        <f>IFERROR(AX14/AV14,"-")</f>
        <v>0</v>
      </c>
      <c r="AZ14" s="107"/>
      <c r="BA14" s="108">
        <f>IFERROR(AZ14/AV14,"-")</f>
        <v>0</v>
      </c>
      <c r="BB14" s="109"/>
      <c r="BC14" s="109"/>
      <c r="BD14" s="109"/>
      <c r="BE14" s="110"/>
      <c r="BF14" s="111">
        <f>IF(P14=0,"",IF(BE14=0,"",(BE14/P14)))</f>
        <v>0</v>
      </c>
      <c r="BG14" s="110"/>
      <c r="BH14" s="112" t="str">
        <f>IFERROR(BG14/BE14,"-")</f>
        <v>-</v>
      </c>
      <c r="BI14" s="113"/>
      <c r="BJ14" s="114" t="str">
        <f>IFERROR(BI14/BE14,"-")</f>
        <v>-</v>
      </c>
      <c r="BK14" s="115"/>
      <c r="BL14" s="115"/>
      <c r="BM14" s="115"/>
      <c r="BN14" s="117">
        <v>4</v>
      </c>
      <c r="BO14" s="118">
        <f>IF(P14=0,"",IF(BN14=0,"",(BN14/P14)))</f>
        <v>0.5</v>
      </c>
      <c r="BP14" s="119">
        <v>1</v>
      </c>
      <c r="BQ14" s="120">
        <f>IFERROR(BP14/BN14,"-")</f>
        <v>0.25</v>
      </c>
      <c r="BR14" s="121">
        <v>40000</v>
      </c>
      <c r="BS14" s="122">
        <f>IFERROR(BR14/BN14,"-")</f>
        <v>10000</v>
      </c>
      <c r="BT14" s="123"/>
      <c r="BU14" s="123"/>
      <c r="BV14" s="123">
        <v>1</v>
      </c>
      <c r="BW14" s="124">
        <v>2</v>
      </c>
      <c r="BX14" s="125">
        <f>IF(P14=0,"",IF(BW14=0,"",(BW14/P14)))</f>
        <v>0.25</v>
      </c>
      <c r="BY14" s="126"/>
      <c r="BZ14" s="127">
        <f>IFERROR(BY14/BW14,"-")</f>
        <v>0</v>
      </c>
      <c r="CA14" s="128"/>
      <c r="CB14" s="129">
        <f>IFERROR(CA14/BW14,"-")</f>
        <v>0</v>
      </c>
      <c r="CC14" s="130"/>
      <c r="CD14" s="130"/>
      <c r="CE14" s="130"/>
      <c r="CF14" s="131"/>
      <c r="CG14" s="132">
        <f>IF(P14=0,"",IF(CF14=0,"",(CF14/P14)))</f>
        <v>0</v>
      </c>
      <c r="CH14" s="133"/>
      <c r="CI14" s="134" t="str">
        <f>IFERROR(CH14/CF14,"-")</f>
        <v>-</v>
      </c>
      <c r="CJ14" s="135"/>
      <c r="CK14" s="136" t="str">
        <f>IFERROR(CJ14/CF14,"-")</f>
        <v>-</v>
      </c>
      <c r="CL14" s="137"/>
      <c r="CM14" s="137"/>
      <c r="CN14" s="137"/>
      <c r="CO14" s="138">
        <v>1</v>
      </c>
      <c r="CP14" s="139">
        <v>40000</v>
      </c>
      <c r="CQ14" s="139">
        <v>40000</v>
      </c>
      <c r="CR14" s="139"/>
      <c r="CS14" s="140" t="str">
        <f>IF(AND(CQ14=0,CR14=0),"",IF(AND(CQ14&lt;=100000,CR14&lt;=100000),"",IF(CQ14/CP14&gt;0.7,"男高",IF(CR14/CP14&gt;0.7,"女高",""))))</f>
        <v/>
      </c>
    </row>
    <row r="15" spans="1:98">
      <c r="A15" s="78"/>
      <c r="B15" s="347" t="s">
        <v>195</v>
      </c>
      <c r="C15" s="347"/>
      <c r="D15" s="347"/>
      <c r="E15" s="347"/>
      <c r="F15" s="347" t="s">
        <v>81</v>
      </c>
      <c r="G15" s="88"/>
      <c r="H15" s="88"/>
      <c r="I15" s="88"/>
      <c r="J15" s="330"/>
      <c r="K15" s="79">
        <v>18</v>
      </c>
      <c r="L15" s="79">
        <v>11</v>
      </c>
      <c r="M15" s="79">
        <v>3</v>
      </c>
      <c r="N15" s="89">
        <v>3</v>
      </c>
      <c r="O15" s="90">
        <v>0</v>
      </c>
      <c r="P15" s="91">
        <f>N15+O15</f>
        <v>3</v>
      </c>
      <c r="Q15" s="80">
        <f>IFERROR(P15/M15,"-")</f>
        <v>1</v>
      </c>
      <c r="R15" s="79">
        <v>0</v>
      </c>
      <c r="S15" s="79">
        <v>1</v>
      </c>
      <c r="T15" s="80">
        <f>IFERROR(R15/(P15),"-")</f>
        <v>0</v>
      </c>
      <c r="U15" s="336"/>
      <c r="V15" s="82">
        <v>0</v>
      </c>
      <c r="W15" s="80">
        <f>IF(P15=0,"-",V15/P15)</f>
        <v>0</v>
      </c>
      <c r="X15" s="335">
        <v>0</v>
      </c>
      <c r="Y15" s="336">
        <f>IFERROR(X15/P15,"-")</f>
        <v>0</v>
      </c>
      <c r="Z15" s="336" t="str">
        <f>IFERROR(X15/V15,"-")</f>
        <v>-</v>
      </c>
      <c r="AA15" s="330"/>
      <c r="AB15" s="83"/>
      <c r="AC15" s="77"/>
      <c r="AD15" s="92"/>
      <c r="AE15" s="93">
        <f>IF(P15=0,"",IF(AD15=0,"",(AD15/P15)))</f>
        <v>0</v>
      </c>
      <c r="AF15" s="92"/>
      <c r="AG15" s="94" t="str">
        <f>IFERROR(AF15/AD15,"-")</f>
        <v>-</v>
      </c>
      <c r="AH15" s="95"/>
      <c r="AI15" s="96" t="str">
        <f>IFERROR(AH15/AD15,"-")</f>
        <v>-</v>
      </c>
      <c r="AJ15" s="97"/>
      <c r="AK15" s="97"/>
      <c r="AL15" s="97"/>
      <c r="AM15" s="98"/>
      <c r="AN15" s="99">
        <f>IF(P15=0,"",IF(AM15=0,"",(AM15/P15)))</f>
        <v>0</v>
      </c>
      <c r="AO15" s="98"/>
      <c r="AP15" s="100" t="str">
        <f>IFERROR(AO15/AM15,"-")</f>
        <v>-</v>
      </c>
      <c r="AQ15" s="101"/>
      <c r="AR15" s="102" t="str">
        <f>IFERROR(AQ15/AM15,"-")</f>
        <v>-</v>
      </c>
      <c r="AS15" s="103"/>
      <c r="AT15" s="103"/>
      <c r="AU15" s="103"/>
      <c r="AV15" s="104"/>
      <c r="AW15" s="105">
        <f>IF(P15=0,"",IF(AV15=0,"",(AV15/P15)))</f>
        <v>0</v>
      </c>
      <c r="AX15" s="104"/>
      <c r="AY15" s="106" t="str">
        <f>IFERROR(AX15/AV15,"-")</f>
        <v>-</v>
      </c>
      <c r="AZ15" s="107"/>
      <c r="BA15" s="108" t="str">
        <f>IFERROR(AZ15/AV15,"-")</f>
        <v>-</v>
      </c>
      <c r="BB15" s="109"/>
      <c r="BC15" s="109"/>
      <c r="BD15" s="109"/>
      <c r="BE15" s="110"/>
      <c r="BF15" s="111">
        <f>IF(P15=0,"",IF(BE15=0,"",(BE15/P15)))</f>
        <v>0</v>
      </c>
      <c r="BG15" s="110"/>
      <c r="BH15" s="112" t="str">
        <f>IFERROR(BG15/BE15,"-")</f>
        <v>-</v>
      </c>
      <c r="BI15" s="113"/>
      <c r="BJ15" s="114" t="str">
        <f>IFERROR(BI15/BE15,"-")</f>
        <v>-</v>
      </c>
      <c r="BK15" s="115"/>
      <c r="BL15" s="115"/>
      <c r="BM15" s="115"/>
      <c r="BN15" s="117">
        <v>3</v>
      </c>
      <c r="BO15" s="118">
        <f>IF(P15=0,"",IF(BN15=0,"",(BN15/P15)))</f>
        <v>1</v>
      </c>
      <c r="BP15" s="119"/>
      <c r="BQ15" s="120">
        <f>IFERROR(BP15/BN15,"-")</f>
        <v>0</v>
      </c>
      <c r="BR15" s="121"/>
      <c r="BS15" s="122">
        <f>IFERROR(BR15/BN15,"-")</f>
        <v>0</v>
      </c>
      <c r="BT15" s="123"/>
      <c r="BU15" s="123"/>
      <c r="BV15" s="123"/>
      <c r="BW15" s="124"/>
      <c r="BX15" s="125">
        <f>IF(P15=0,"",IF(BW15=0,"",(BW15/P15)))</f>
        <v>0</v>
      </c>
      <c r="BY15" s="126"/>
      <c r="BZ15" s="127" t="str">
        <f>IFERROR(BY15/BW15,"-")</f>
        <v>-</v>
      </c>
      <c r="CA15" s="128"/>
      <c r="CB15" s="129" t="str">
        <f>IFERROR(CA15/BW15,"-")</f>
        <v>-</v>
      </c>
      <c r="CC15" s="130"/>
      <c r="CD15" s="130"/>
      <c r="CE15" s="130"/>
      <c r="CF15" s="131"/>
      <c r="CG15" s="132">
        <f>IF(P15=0,"",IF(CF15=0,"",(CF15/P15)))</f>
        <v>0</v>
      </c>
      <c r="CH15" s="133"/>
      <c r="CI15" s="134" t="str">
        <f>IFERROR(CH15/CF15,"-")</f>
        <v>-</v>
      </c>
      <c r="CJ15" s="135"/>
      <c r="CK15" s="136" t="str">
        <f>IFERROR(CJ15/CF15,"-")</f>
        <v>-</v>
      </c>
      <c r="CL15" s="137"/>
      <c r="CM15" s="137"/>
      <c r="CN15" s="137"/>
      <c r="CO15" s="138">
        <v>0</v>
      </c>
      <c r="CP15" s="139">
        <v>0</v>
      </c>
      <c r="CQ15" s="139"/>
      <c r="CR15" s="139"/>
      <c r="CS15" s="140" t="str">
        <f>IF(AND(CQ15=0,CR15=0),"",IF(AND(CQ15&lt;=100000,CR15&lt;=100000),"",IF(CQ15/CP15&gt;0.7,"男高",IF(CR15/CP15&gt;0.7,"女高",""))))</f>
        <v/>
      </c>
    </row>
    <row r="16" spans="1:98">
      <c r="A16" s="78">
        <f>AB16</f>
        <v>0.88</v>
      </c>
      <c r="B16" s="347" t="s">
        <v>196</v>
      </c>
      <c r="C16" s="347" t="s">
        <v>197</v>
      </c>
      <c r="D16" s="347" t="s">
        <v>198</v>
      </c>
      <c r="E16" s="347"/>
      <c r="F16" s="347" t="s">
        <v>199</v>
      </c>
      <c r="G16" s="88" t="s">
        <v>200</v>
      </c>
      <c r="H16" s="88" t="s">
        <v>201</v>
      </c>
      <c r="I16" s="88" t="s">
        <v>168</v>
      </c>
      <c r="J16" s="330">
        <v>75000</v>
      </c>
      <c r="K16" s="79">
        <v>14</v>
      </c>
      <c r="L16" s="79">
        <v>0</v>
      </c>
      <c r="M16" s="79">
        <v>45</v>
      </c>
      <c r="N16" s="89">
        <v>6</v>
      </c>
      <c r="O16" s="90">
        <v>0</v>
      </c>
      <c r="P16" s="91">
        <f>N16+O16</f>
        <v>6</v>
      </c>
      <c r="Q16" s="80">
        <f>IFERROR(P16/M16,"-")</f>
        <v>0.13333333333333</v>
      </c>
      <c r="R16" s="79">
        <v>1</v>
      </c>
      <c r="S16" s="79">
        <v>2</v>
      </c>
      <c r="T16" s="80">
        <f>IFERROR(R16/(P16),"-")</f>
        <v>0.16666666666667</v>
      </c>
      <c r="U16" s="336">
        <f>IFERROR(J16/SUM(N16:O17),"-")</f>
        <v>2586.2068965517</v>
      </c>
      <c r="V16" s="82">
        <v>2</v>
      </c>
      <c r="W16" s="80">
        <f>IF(P16=0,"-",V16/P16)</f>
        <v>0.33333333333333</v>
      </c>
      <c r="X16" s="335">
        <v>15000</v>
      </c>
      <c r="Y16" s="336">
        <f>IFERROR(X16/P16,"-")</f>
        <v>2500</v>
      </c>
      <c r="Z16" s="336">
        <f>IFERROR(X16/V16,"-")</f>
        <v>7500</v>
      </c>
      <c r="AA16" s="330">
        <f>SUM(X16:X17)-SUM(J16:J17)</f>
        <v>-9000</v>
      </c>
      <c r="AB16" s="83">
        <f>SUM(X16:X17)/SUM(J16:J17)</f>
        <v>0.88</v>
      </c>
      <c r="AC16" s="77"/>
      <c r="AD16" s="92"/>
      <c r="AE16" s="93">
        <f>IF(P16=0,"",IF(AD16=0,"",(AD16/P16)))</f>
        <v>0</v>
      </c>
      <c r="AF16" s="92"/>
      <c r="AG16" s="94" t="str">
        <f>IFERROR(AF16/AD16,"-")</f>
        <v>-</v>
      </c>
      <c r="AH16" s="95"/>
      <c r="AI16" s="96" t="str">
        <f>IFERROR(AH16/AD16,"-")</f>
        <v>-</v>
      </c>
      <c r="AJ16" s="97"/>
      <c r="AK16" s="97"/>
      <c r="AL16" s="97"/>
      <c r="AM16" s="98">
        <v>1</v>
      </c>
      <c r="AN16" s="99">
        <f>IF(P16=0,"",IF(AM16=0,"",(AM16/P16)))</f>
        <v>0.16666666666667</v>
      </c>
      <c r="AO16" s="98"/>
      <c r="AP16" s="100">
        <f>IFERROR(AO16/AM16,"-")</f>
        <v>0</v>
      </c>
      <c r="AQ16" s="101"/>
      <c r="AR16" s="102">
        <f>IFERROR(AQ16/AM16,"-")</f>
        <v>0</v>
      </c>
      <c r="AS16" s="103"/>
      <c r="AT16" s="103"/>
      <c r="AU16" s="103"/>
      <c r="AV16" s="104">
        <v>2</v>
      </c>
      <c r="AW16" s="105">
        <f>IF(P16=0,"",IF(AV16=0,"",(AV16/P16)))</f>
        <v>0.33333333333333</v>
      </c>
      <c r="AX16" s="104"/>
      <c r="AY16" s="106">
        <f>IFERROR(AX16/AV16,"-")</f>
        <v>0</v>
      </c>
      <c r="AZ16" s="107"/>
      <c r="BA16" s="108">
        <f>IFERROR(AZ16/AV16,"-")</f>
        <v>0</v>
      </c>
      <c r="BB16" s="109"/>
      <c r="BC16" s="109"/>
      <c r="BD16" s="109"/>
      <c r="BE16" s="110">
        <v>2</v>
      </c>
      <c r="BF16" s="111">
        <f>IF(P16=0,"",IF(BE16=0,"",(BE16/P16)))</f>
        <v>0.33333333333333</v>
      </c>
      <c r="BG16" s="110">
        <v>1</v>
      </c>
      <c r="BH16" s="112">
        <f>IFERROR(BG16/BE16,"-")</f>
        <v>0.5</v>
      </c>
      <c r="BI16" s="113">
        <v>5000</v>
      </c>
      <c r="BJ16" s="114">
        <f>IFERROR(BI16/BE16,"-")</f>
        <v>2500</v>
      </c>
      <c r="BK16" s="115">
        <v>1</v>
      </c>
      <c r="BL16" s="115"/>
      <c r="BM16" s="115"/>
      <c r="BN16" s="117">
        <v>1</v>
      </c>
      <c r="BO16" s="118">
        <f>IF(P16=0,"",IF(BN16=0,"",(BN16/P16)))</f>
        <v>0.16666666666667</v>
      </c>
      <c r="BP16" s="119">
        <v>1</v>
      </c>
      <c r="BQ16" s="120">
        <f>IFERROR(BP16/BN16,"-")</f>
        <v>1</v>
      </c>
      <c r="BR16" s="121">
        <v>10000</v>
      </c>
      <c r="BS16" s="122">
        <f>IFERROR(BR16/BN16,"-")</f>
        <v>10000</v>
      </c>
      <c r="BT16" s="123">
        <v>1</v>
      </c>
      <c r="BU16" s="123"/>
      <c r="BV16" s="123"/>
      <c r="BW16" s="124"/>
      <c r="BX16" s="125">
        <f>IF(P16=0,"",IF(BW16=0,"",(BW16/P16)))</f>
        <v>0</v>
      </c>
      <c r="BY16" s="126"/>
      <c r="BZ16" s="127" t="str">
        <f>IFERROR(BY16/BW16,"-")</f>
        <v>-</v>
      </c>
      <c r="CA16" s="128"/>
      <c r="CB16" s="129" t="str">
        <f>IFERROR(CA16/BW16,"-")</f>
        <v>-</v>
      </c>
      <c r="CC16" s="130"/>
      <c r="CD16" s="130"/>
      <c r="CE16" s="130"/>
      <c r="CF16" s="131"/>
      <c r="CG16" s="132">
        <f>IF(P16=0,"",IF(CF16=0,"",(CF16/P16)))</f>
        <v>0</v>
      </c>
      <c r="CH16" s="133"/>
      <c r="CI16" s="134" t="str">
        <f>IFERROR(CH16/CF16,"-")</f>
        <v>-</v>
      </c>
      <c r="CJ16" s="135"/>
      <c r="CK16" s="136" t="str">
        <f>IFERROR(CJ16/CF16,"-")</f>
        <v>-</v>
      </c>
      <c r="CL16" s="137"/>
      <c r="CM16" s="137"/>
      <c r="CN16" s="137"/>
      <c r="CO16" s="138">
        <v>2</v>
      </c>
      <c r="CP16" s="139">
        <v>15000</v>
      </c>
      <c r="CQ16" s="139">
        <v>10000</v>
      </c>
      <c r="CR16" s="139"/>
      <c r="CS16" s="140" t="str">
        <f>IF(AND(CQ16=0,CR16=0),"",IF(AND(CQ16&lt;=100000,CR16&lt;=100000),"",IF(CQ16/CP16&gt;0.7,"男高",IF(CR16/CP16&gt;0.7,"女高",""))))</f>
        <v/>
      </c>
    </row>
    <row r="17" spans="1:98">
      <c r="A17" s="78"/>
      <c r="B17" s="347" t="s">
        <v>202</v>
      </c>
      <c r="C17" s="347"/>
      <c r="D17" s="347"/>
      <c r="E17" s="347"/>
      <c r="F17" s="347" t="s">
        <v>81</v>
      </c>
      <c r="G17" s="88"/>
      <c r="H17" s="88"/>
      <c r="I17" s="88"/>
      <c r="J17" s="330"/>
      <c r="K17" s="79">
        <v>127</v>
      </c>
      <c r="L17" s="79">
        <v>71</v>
      </c>
      <c r="M17" s="79">
        <v>60</v>
      </c>
      <c r="N17" s="89">
        <v>22</v>
      </c>
      <c r="O17" s="90">
        <v>1</v>
      </c>
      <c r="P17" s="91">
        <f>N17+O17</f>
        <v>23</v>
      </c>
      <c r="Q17" s="80">
        <f>IFERROR(P17/M17,"-")</f>
        <v>0.38333333333333</v>
      </c>
      <c r="R17" s="79">
        <v>4</v>
      </c>
      <c r="S17" s="79">
        <v>3</v>
      </c>
      <c r="T17" s="80">
        <f>IFERROR(R17/(P17),"-")</f>
        <v>0.17391304347826</v>
      </c>
      <c r="U17" s="336"/>
      <c r="V17" s="82">
        <v>2</v>
      </c>
      <c r="W17" s="80">
        <f>IF(P17=0,"-",V17/P17)</f>
        <v>0.08695652173913</v>
      </c>
      <c r="X17" s="335">
        <v>51000</v>
      </c>
      <c r="Y17" s="336">
        <f>IFERROR(X17/P17,"-")</f>
        <v>2217.3913043478</v>
      </c>
      <c r="Z17" s="336">
        <f>IFERROR(X17/V17,"-")</f>
        <v>25500</v>
      </c>
      <c r="AA17" s="330"/>
      <c r="AB17" s="83"/>
      <c r="AC17" s="77"/>
      <c r="AD17" s="92"/>
      <c r="AE17" s="93">
        <f>IF(P17=0,"",IF(AD17=0,"",(AD17/P17)))</f>
        <v>0</v>
      </c>
      <c r="AF17" s="92"/>
      <c r="AG17" s="94" t="str">
        <f>IFERROR(AF17/AD17,"-")</f>
        <v>-</v>
      </c>
      <c r="AH17" s="95"/>
      <c r="AI17" s="96" t="str">
        <f>IFERROR(AH17/AD17,"-")</f>
        <v>-</v>
      </c>
      <c r="AJ17" s="97"/>
      <c r="AK17" s="97"/>
      <c r="AL17" s="97"/>
      <c r="AM17" s="98"/>
      <c r="AN17" s="99">
        <f>IF(P17=0,"",IF(AM17=0,"",(AM17/P17)))</f>
        <v>0</v>
      </c>
      <c r="AO17" s="98"/>
      <c r="AP17" s="100" t="str">
        <f>IFERROR(AO17/AM17,"-")</f>
        <v>-</v>
      </c>
      <c r="AQ17" s="101"/>
      <c r="AR17" s="102" t="str">
        <f>IFERROR(AQ17/AM17,"-")</f>
        <v>-</v>
      </c>
      <c r="AS17" s="103"/>
      <c r="AT17" s="103"/>
      <c r="AU17" s="103"/>
      <c r="AV17" s="104">
        <v>1</v>
      </c>
      <c r="AW17" s="105">
        <f>IF(P17=0,"",IF(AV17=0,"",(AV17/P17)))</f>
        <v>0.043478260869565</v>
      </c>
      <c r="AX17" s="104"/>
      <c r="AY17" s="106">
        <f>IFERROR(AX17/AV17,"-")</f>
        <v>0</v>
      </c>
      <c r="AZ17" s="107"/>
      <c r="BA17" s="108">
        <f>IFERROR(AZ17/AV17,"-")</f>
        <v>0</v>
      </c>
      <c r="BB17" s="109"/>
      <c r="BC17" s="109"/>
      <c r="BD17" s="109"/>
      <c r="BE17" s="110">
        <v>9</v>
      </c>
      <c r="BF17" s="111">
        <f>IF(P17=0,"",IF(BE17=0,"",(BE17/P17)))</f>
        <v>0.39130434782609</v>
      </c>
      <c r="BG17" s="110">
        <v>1</v>
      </c>
      <c r="BH17" s="112">
        <f>IFERROR(BG17/BE17,"-")</f>
        <v>0.11111111111111</v>
      </c>
      <c r="BI17" s="113">
        <v>3000</v>
      </c>
      <c r="BJ17" s="114">
        <f>IFERROR(BI17/BE17,"-")</f>
        <v>333.33333333333</v>
      </c>
      <c r="BK17" s="115">
        <v>1</v>
      </c>
      <c r="BL17" s="115"/>
      <c r="BM17" s="115"/>
      <c r="BN17" s="117">
        <v>9</v>
      </c>
      <c r="BO17" s="118">
        <f>IF(P17=0,"",IF(BN17=0,"",(BN17/P17)))</f>
        <v>0.39130434782609</v>
      </c>
      <c r="BP17" s="119">
        <v>3</v>
      </c>
      <c r="BQ17" s="120">
        <f>IFERROR(BP17/BN17,"-")</f>
        <v>0.33333333333333</v>
      </c>
      <c r="BR17" s="121">
        <v>84000</v>
      </c>
      <c r="BS17" s="122">
        <f>IFERROR(BR17/BN17,"-")</f>
        <v>9333.3333333333</v>
      </c>
      <c r="BT17" s="123">
        <v>1</v>
      </c>
      <c r="BU17" s="123"/>
      <c r="BV17" s="123">
        <v>2</v>
      </c>
      <c r="BW17" s="124">
        <v>4</v>
      </c>
      <c r="BX17" s="125">
        <f>IF(P17=0,"",IF(BW17=0,"",(BW17/P17)))</f>
        <v>0.17391304347826</v>
      </c>
      <c r="BY17" s="126"/>
      <c r="BZ17" s="127">
        <f>IFERROR(BY17/BW17,"-")</f>
        <v>0</v>
      </c>
      <c r="CA17" s="128"/>
      <c r="CB17" s="129">
        <f>IFERROR(CA17/BW17,"-")</f>
        <v>0</v>
      </c>
      <c r="CC17" s="130"/>
      <c r="CD17" s="130"/>
      <c r="CE17" s="130"/>
      <c r="CF17" s="131"/>
      <c r="CG17" s="132">
        <f>IF(P17=0,"",IF(CF17=0,"",(CF17/P17)))</f>
        <v>0</v>
      </c>
      <c r="CH17" s="133"/>
      <c r="CI17" s="134" t="str">
        <f>IFERROR(CH17/CF17,"-")</f>
        <v>-</v>
      </c>
      <c r="CJ17" s="135"/>
      <c r="CK17" s="136" t="str">
        <f>IFERROR(CJ17/CF17,"-")</f>
        <v>-</v>
      </c>
      <c r="CL17" s="137"/>
      <c r="CM17" s="137"/>
      <c r="CN17" s="137"/>
      <c r="CO17" s="138">
        <v>2</v>
      </c>
      <c r="CP17" s="139">
        <v>51000</v>
      </c>
      <c r="CQ17" s="139">
        <v>43000</v>
      </c>
      <c r="CR17" s="139"/>
      <c r="CS17" s="140" t="str">
        <f>IF(AND(CQ17=0,CR17=0),"",IF(AND(CQ17&lt;=100000,CR17&lt;=100000),"",IF(CQ17/CP17&gt;0.7,"男高",IF(CR17/CP17&gt;0.7,"女高",""))))</f>
        <v/>
      </c>
    </row>
    <row r="18" spans="1:98">
      <c r="A18" s="78">
        <f>AB18</f>
        <v>3.9466666666667</v>
      </c>
      <c r="B18" s="347" t="s">
        <v>203</v>
      </c>
      <c r="C18" s="347" t="s">
        <v>204</v>
      </c>
      <c r="D18" s="347" t="s">
        <v>205</v>
      </c>
      <c r="E18" s="347"/>
      <c r="F18" s="347" t="s">
        <v>199</v>
      </c>
      <c r="G18" s="88" t="s">
        <v>206</v>
      </c>
      <c r="H18" s="88" t="s">
        <v>207</v>
      </c>
      <c r="I18" s="88" t="s">
        <v>163</v>
      </c>
      <c r="J18" s="330">
        <v>75000</v>
      </c>
      <c r="K18" s="79">
        <v>56</v>
      </c>
      <c r="L18" s="79">
        <v>0</v>
      </c>
      <c r="M18" s="79">
        <v>170</v>
      </c>
      <c r="N18" s="89">
        <v>24</v>
      </c>
      <c r="O18" s="90">
        <v>0</v>
      </c>
      <c r="P18" s="91">
        <f>N18+O18</f>
        <v>24</v>
      </c>
      <c r="Q18" s="80">
        <f>IFERROR(P18/M18,"-")</f>
        <v>0.14117647058824</v>
      </c>
      <c r="R18" s="79">
        <v>0</v>
      </c>
      <c r="S18" s="79">
        <v>6</v>
      </c>
      <c r="T18" s="80">
        <f>IFERROR(R18/(P18),"-")</f>
        <v>0</v>
      </c>
      <c r="U18" s="336">
        <f>IFERROR(J18/SUM(N18:O19),"-")</f>
        <v>1923.0769230769</v>
      </c>
      <c r="V18" s="82">
        <v>2</v>
      </c>
      <c r="W18" s="80">
        <f>IF(P18=0,"-",V18/P18)</f>
        <v>0.083333333333333</v>
      </c>
      <c r="X18" s="335">
        <v>12000</v>
      </c>
      <c r="Y18" s="336">
        <f>IFERROR(X18/P18,"-")</f>
        <v>500</v>
      </c>
      <c r="Z18" s="336">
        <f>IFERROR(X18/V18,"-")</f>
        <v>6000</v>
      </c>
      <c r="AA18" s="330">
        <f>SUM(X18:X19)-SUM(J18:J19)</f>
        <v>221000</v>
      </c>
      <c r="AB18" s="83">
        <f>SUM(X18:X19)/SUM(J18:J19)</f>
        <v>3.9466666666667</v>
      </c>
      <c r="AC18" s="77"/>
      <c r="AD18" s="92"/>
      <c r="AE18" s="93">
        <f>IF(P18=0,"",IF(AD18=0,"",(AD18/P18)))</f>
        <v>0</v>
      </c>
      <c r="AF18" s="92"/>
      <c r="AG18" s="94" t="str">
        <f>IFERROR(AF18/AD18,"-")</f>
        <v>-</v>
      </c>
      <c r="AH18" s="95"/>
      <c r="AI18" s="96" t="str">
        <f>IFERROR(AH18/AD18,"-")</f>
        <v>-</v>
      </c>
      <c r="AJ18" s="97"/>
      <c r="AK18" s="97"/>
      <c r="AL18" s="97"/>
      <c r="AM18" s="98">
        <v>6</v>
      </c>
      <c r="AN18" s="99">
        <f>IF(P18=0,"",IF(AM18=0,"",(AM18/P18)))</f>
        <v>0.25</v>
      </c>
      <c r="AO18" s="98">
        <v>1</v>
      </c>
      <c r="AP18" s="100">
        <f>IFERROR(AO18/AM18,"-")</f>
        <v>0.16666666666667</v>
      </c>
      <c r="AQ18" s="101">
        <v>7000</v>
      </c>
      <c r="AR18" s="102">
        <f>IFERROR(AQ18/AM18,"-")</f>
        <v>1166.6666666667</v>
      </c>
      <c r="AS18" s="103"/>
      <c r="AT18" s="103">
        <v>1</v>
      </c>
      <c r="AU18" s="103"/>
      <c r="AV18" s="104">
        <v>3</v>
      </c>
      <c r="AW18" s="105">
        <f>IF(P18=0,"",IF(AV18=0,"",(AV18/P18)))</f>
        <v>0.125</v>
      </c>
      <c r="AX18" s="104"/>
      <c r="AY18" s="106">
        <f>IFERROR(AX18/AV18,"-")</f>
        <v>0</v>
      </c>
      <c r="AZ18" s="107"/>
      <c r="BA18" s="108">
        <f>IFERROR(AZ18/AV18,"-")</f>
        <v>0</v>
      </c>
      <c r="BB18" s="109"/>
      <c r="BC18" s="109"/>
      <c r="BD18" s="109"/>
      <c r="BE18" s="110">
        <v>6</v>
      </c>
      <c r="BF18" s="111">
        <f>IF(P18=0,"",IF(BE18=0,"",(BE18/P18)))</f>
        <v>0.25</v>
      </c>
      <c r="BG18" s="110">
        <v>1</v>
      </c>
      <c r="BH18" s="112">
        <f>IFERROR(BG18/BE18,"-")</f>
        <v>0.16666666666667</v>
      </c>
      <c r="BI18" s="113">
        <v>5000</v>
      </c>
      <c r="BJ18" s="114">
        <f>IFERROR(BI18/BE18,"-")</f>
        <v>833.33333333333</v>
      </c>
      <c r="BK18" s="115">
        <v>1</v>
      </c>
      <c r="BL18" s="115"/>
      <c r="BM18" s="115"/>
      <c r="BN18" s="117">
        <v>3</v>
      </c>
      <c r="BO18" s="118">
        <f>IF(P18=0,"",IF(BN18=0,"",(BN18/P18)))</f>
        <v>0.125</v>
      </c>
      <c r="BP18" s="119"/>
      <c r="BQ18" s="120">
        <f>IFERROR(BP18/BN18,"-")</f>
        <v>0</v>
      </c>
      <c r="BR18" s="121"/>
      <c r="BS18" s="122">
        <f>IFERROR(BR18/BN18,"-")</f>
        <v>0</v>
      </c>
      <c r="BT18" s="123"/>
      <c r="BU18" s="123"/>
      <c r="BV18" s="123"/>
      <c r="BW18" s="124">
        <v>5</v>
      </c>
      <c r="BX18" s="125">
        <f>IF(P18=0,"",IF(BW18=0,"",(BW18/P18)))</f>
        <v>0.20833333333333</v>
      </c>
      <c r="BY18" s="126"/>
      <c r="BZ18" s="127">
        <f>IFERROR(BY18/BW18,"-")</f>
        <v>0</v>
      </c>
      <c r="CA18" s="128"/>
      <c r="CB18" s="129">
        <f>IFERROR(CA18/BW18,"-")</f>
        <v>0</v>
      </c>
      <c r="CC18" s="130"/>
      <c r="CD18" s="130"/>
      <c r="CE18" s="130"/>
      <c r="CF18" s="131">
        <v>1</v>
      </c>
      <c r="CG18" s="132">
        <f>IF(P18=0,"",IF(CF18=0,"",(CF18/P18)))</f>
        <v>0.041666666666667</v>
      </c>
      <c r="CH18" s="133"/>
      <c r="CI18" s="134">
        <f>IFERROR(CH18/CF18,"-")</f>
        <v>0</v>
      </c>
      <c r="CJ18" s="135"/>
      <c r="CK18" s="136">
        <f>IFERROR(CJ18/CF18,"-")</f>
        <v>0</v>
      </c>
      <c r="CL18" s="137"/>
      <c r="CM18" s="137"/>
      <c r="CN18" s="137"/>
      <c r="CO18" s="138">
        <v>2</v>
      </c>
      <c r="CP18" s="139">
        <v>12000</v>
      </c>
      <c r="CQ18" s="139">
        <v>7000</v>
      </c>
      <c r="CR18" s="139"/>
      <c r="CS18" s="140" t="str">
        <f>IF(AND(CQ18=0,CR18=0),"",IF(AND(CQ18&lt;=100000,CR18&lt;=100000),"",IF(CQ18/CP18&gt;0.7,"男高",IF(CR18/CP18&gt;0.7,"女高",""))))</f>
        <v/>
      </c>
    </row>
    <row r="19" spans="1:98">
      <c r="A19" s="78"/>
      <c r="B19" s="347" t="s">
        <v>208</v>
      </c>
      <c r="C19" s="347"/>
      <c r="D19" s="347"/>
      <c r="E19" s="347"/>
      <c r="F19" s="347" t="s">
        <v>81</v>
      </c>
      <c r="G19" s="88"/>
      <c r="H19" s="88"/>
      <c r="I19" s="88"/>
      <c r="J19" s="330"/>
      <c r="K19" s="79">
        <v>118</v>
      </c>
      <c r="L19" s="79">
        <v>57</v>
      </c>
      <c r="M19" s="79">
        <v>67</v>
      </c>
      <c r="N19" s="89">
        <v>15</v>
      </c>
      <c r="O19" s="90">
        <v>0</v>
      </c>
      <c r="P19" s="91">
        <f>N19+O19</f>
        <v>15</v>
      </c>
      <c r="Q19" s="80">
        <f>IFERROR(P19/M19,"-")</f>
        <v>0.22388059701493</v>
      </c>
      <c r="R19" s="79">
        <v>4</v>
      </c>
      <c r="S19" s="79">
        <v>1</v>
      </c>
      <c r="T19" s="80">
        <f>IFERROR(R19/(P19),"-")</f>
        <v>0.26666666666667</v>
      </c>
      <c r="U19" s="336"/>
      <c r="V19" s="82">
        <v>4</v>
      </c>
      <c r="W19" s="80">
        <f>IF(P19=0,"-",V19/P19)</f>
        <v>0.26666666666667</v>
      </c>
      <c r="X19" s="335">
        <v>284000</v>
      </c>
      <c r="Y19" s="336">
        <f>IFERROR(X19/P19,"-")</f>
        <v>18933.333333333</v>
      </c>
      <c r="Z19" s="336">
        <f>IFERROR(X19/V19,"-")</f>
        <v>71000</v>
      </c>
      <c r="AA19" s="330"/>
      <c r="AB19" s="83"/>
      <c r="AC19" s="77"/>
      <c r="AD19" s="92"/>
      <c r="AE19" s="93">
        <f>IF(P19=0,"",IF(AD19=0,"",(AD19/P19)))</f>
        <v>0</v>
      </c>
      <c r="AF19" s="92"/>
      <c r="AG19" s="94" t="str">
        <f>IFERROR(AF19/AD19,"-")</f>
        <v>-</v>
      </c>
      <c r="AH19" s="95"/>
      <c r="AI19" s="96" t="str">
        <f>IFERROR(AH19/AD19,"-")</f>
        <v>-</v>
      </c>
      <c r="AJ19" s="97"/>
      <c r="AK19" s="97"/>
      <c r="AL19" s="97"/>
      <c r="AM19" s="98">
        <v>2</v>
      </c>
      <c r="AN19" s="99">
        <f>IF(P19=0,"",IF(AM19=0,"",(AM19/P19)))</f>
        <v>0.13333333333333</v>
      </c>
      <c r="AO19" s="98"/>
      <c r="AP19" s="100">
        <f>IFERROR(AO19/AM19,"-")</f>
        <v>0</v>
      </c>
      <c r="AQ19" s="101"/>
      <c r="AR19" s="102">
        <f>IFERROR(AQ19/AM19,"-")</f>
        <v>0</v>
      </c>
      <c r="AS19" s="103"/>
      <c r="AT19" s="103"/>
      <c r="AU19" s="103"/>
      <c r="AV19" s="104"/>
      <c r="AW19" s="105">
        <f>IF(P19=0,"",IF(AV19=0,"",(AV19/P19)))</f>
        <v>0</v>
      </c>
      <c r="AX19" s="104"/>
      <c r="AY19" s="106" t="str">
        <f>IFERROR(AX19/AV19,"-")</f>
        <v>-</v>
      </c>
      <c r="AZ19" s="107"/>
      <c r="BA19" s="108" t="str">
        <f>IFERROR(AZ19/AV19,"-")</f>
        <v>-</v>
      </c>
      <c r="BB19" s="109"/>
      <c r="BC19" s="109"/>
      <c r="BD19" s="109"/>
      <c r="BE19" s="110">
        <v>2</v>
      </c>
      <c r="BF19" s="111">
        <f>IF(P19=0,"",IF(BE19=0,"",(BE19/P19)))</f>
        <v>0.13333333333333</v>
      </c>
      <c r="BG19" s="110">
        <v>1</v>
      </c>
      <c r="BH19" s="112">
        <f>IFERROR(BG19/BE19,"-")</f>
        <v>0.5</v>
      </c>
      <c r="BI19" s="113">
        <v>6000</v>
      </c>
      <c r="BJ19" s="114">
        <f>IFERROR(BI19/BE19,"-")</f>
        <v>3000</v>
      </c>
      <c r="BK19" s="115"/>
      <c r="BL19" s="115">
        <v>1</v>
      </c>
      <c r="BM19" s="115"/>
      <c r="BN19" s="117">
        <v>4</v>
      </c>
      <c r="BO19" s="118">
        <f>IF(P19=0,"",IF(BN19=0,"",(BN19/P19)))</f>
        <v>0.26666666666667</v>
      </c>
      <c r="BP19" s="119">
        <v>1</v>
      </c>
      <c r="BQ19" s="120">
        <f>IFERROR(BP19/BN19,"-")</f>
        <v>0.25</v>
      </c>
      <c r="BR19" s="121">
        <v>20000</v>
      </c>
      <c r="BS19" s="122">
        <f>IFERROR(BR19/BN19,"-")</f>
        <v>5000</v>
      </c>
      <c r="BT19" s="123"/>
      <c r="BU19" s="123"/>
      <c r="BV19" s="123">
        <v>1</v>
      </c>
      <c r="BW19" s="124">
        <v>3</v>
      </c>
      <c r="BX19" s="125">
        <f>IF(P19=0,"",IF(BW19=0,"",(BW19/P19)))</f>
        <v>0.2</v>
      </c>
      <c r="BY19" s="126">
        <v>1</v>
      </c>
      <c r="BZ19" s="127">
        <f>IFERROR(BY19/BW19,"-")</f>
        <v>0.33333333333333</v>
      </c>
      <c r="CA19" s="128">
        <v>13000</v>
      </c>
      <c r="CB19" s="129">
        <f>IFERROR(CA19/BW19,"-")</f>
        <v>4333.3333333333</v>
      </c>
      <c r="CC19" s="130"/>
      <c r="CD19" s="130"/>
      <c r="CE19" s="130">
        <v>1</v>
      </c>
      <c r="CF19" s="131">
        <v>4</v>
      </c>
      <c r="CG19" s="132">
        <f>IF(P19=0,"",IF(CF19=0,"",(CF19/P19)))</f>
        <v>0.26666666666667</v>
      </c>
      <c r="CH19" s="133">
        <v>1</v>
      </c>
      <c r="CI19" s="134">
        <f>IFERROR(CH19/CF19,"-")</f>
        <v>0.25</v>
      </c>
      <c r="CJ19" s="135">
        <v>245000</v>
      </c>
      <c r="CK19" s="136">
        <f>IFERROR(CJ19/CF19,"-")</f>
        <v>61250</v>
      </c>
      <c r="CL19" s="137"/>
      <c r="CM19" s="137"/>
      <c r="CN19" s="137">
        <v>1</v>
      </c>
      <c r="CO19" s="138">
        <v>4</v>
      </c>
      <c r="CP19" s="139">
        <v>284000</v>
      </c>
      <c r="CQ19" s="139">
        <v>245000</v>
      </c>
      <c r="CR19" s="139"/>
      <c r="CS19" s="140" t="str">
        <f>IF(AND(CQ19=0,CR19=0),"",IF(AND(CQ19&lt;=100000,CR19&lt;=100000),"",IF(CQ19/CP19&gt;0.7,"男高",IF(CR19/CP19&gt;0.7,"女高",""))))</f>
        <v>男高</v>
      </c>
    </row>
    <row r="20" spans="1:98">
      <c r="A20" s="30"/>
      <c r="B20" s="85"/>
      <c r="C20" s="86"/>
      <c r="D20" s="86"/>
      <c r="E20" s="86"/>
      <c r="F20" s="87"/>
      <c r="G20" s="88"/>
      <c r="H20" s="88"/>
      <c r="I20" s="88"/>
      <c r="J20" s="331"/>
      <c r="K20" s="34"/>
      <c r="L20" s="34"/>
      <c r="M20" s="31"/>
      <c r="N20" s="23"/>
      <c r="O20" s="23"/>
      <c r="P20" s="23"/>
      <c r="Q20" s="32"/>
      <c r="R20" s="32"/>
      <c r="S20" s="23"/>
      <c r="T20" s="32"/>
      <c r="U20" s="337"/>
      <c r="V20" s="25"/>
      <c r="W20" s="25"/>
      <c r="X20" s="337"/>
      <c r="Y20" s="337"/>
      <c r="Z20" s="337"/>
      <c r="AA20" s="337"/>
      <c r="AB20" s="33"/>
      <c r="AC20" s="57"/>
      <c r="AD20" s="61"/>
      <c r="AE20" s="62"/>
      <c r="AF20" s="61"/>
      <c r="AG20" s="65"/>
      <c r="AH20" s="66"/>
      <c r="AI20" s="67"/>
      <c r="AJ20" s="68"/>
      <c r="AK20" s="68"/>
      <c r="AL20" s="68"/>
      <c r="AM20" s="61"/>
      <c r="AN20" s="62"/>
      <c r="AO20" s="61"/>
      <c r="AP20" s="65"/>
      <c r="AQ20" s="66"/>
      <c r="AR20" s="67"/>
      <c r="AS20" s="68"/>
      <c r="AT20" s="68"/>
      <c r="AU20" s="68"/>
      <c r="AV20" s="61"/>
      <c r="AW20" s="62"/>
      <c r="AX20" s="61"/>
      <c r="AY20" s="65"/>
      <c r="AZ20" s="66"/>
      <c r="BA20" s="67"/>
      <c r="BB20" s="68"/>
      <c r="BC20" s="68"/>
      <c r="BD20" s="68"/>
      <c r="BE20" s="61"/>
      <c r="BF20" s="62"/>
      <c r="BG20" s="61"/>
      <c r="BH20" s="65"/>
      <c r="BI20" s="66"/>
      <c r="BJ20" s="67"/>
      <c r="BK20" s="68"/>
      <c r="BL20" s="68"/>
      <c r="BM20" s="68"/>
      <c r="BN20" s="63"/>
      <c r="BO20" s="64"/>
      <c r="BP20" s="61"/>
      <c r="BQ20" s="65"/>
      <c r="BR20" s="66"/>
      <c r="BS20" s="67"/>
      <c r="BT20" s="68"/>
      <c r="BU20" s="68"/>
      <c r="BV20" s="68"/>
      <c r="BW20" s="63"/>
      <c r="BX20" s="64"/>
      <c r="BY20" s="61"/>
      <c r="BZ20" s="65"/>
      <c r="CA20" s="66"/>
      <c r="CB20" s="67"/>
      <c r="CC20" s="68"/>
      <c r="CD20" s="68"/>
      <c r="CE20" s="68"/>
      <c r="CF20" s="63"/>
      <c r="CG20" s="64"/>
      <c r="CH20" s="61"/>
      <c r="CI20" s="65"/>
      <c r="CJ20" s="66"/>
      <c r="CK20" s="67"/>
      <c r="CL20" s="68"/>
      <c r="CM20" s="68"/>
      <c r="CN20" s="68"/>
      <c r="CO20" s="69"/>
      <c r="CP20" s="66"/>
      <c r="CQ20" s="66"/>
      <c r="CR20" s="66"/>
      <c r="CS20" s="70"/>
    </row>
    <row r="21" spans="1:98">
      <c r="A21" s="30"/>
      <c r="B21" s="37"/>
      <c r="C21" s="21"/>
      <c r="D21" s="21"/>
      <c r="E21" s="21"/>
      <c r="F21" s="22"/>
      <c r="G21" s="36"/>
      <c r="H21" s="36"/>
      <c r="I21" s="73"/>
      <c r="J21" s="332"/>
      <c r="K21" s="34"/>
      <c r="L21" s="34"/>
      <c r="M21" s="31"/>
      <c r="N21" s="23"/>
      <c r="O21" s="23"/>
      <c r="P21" s="23"/>
      <c r="Q21" s="32"/>
      <c r="R21" s="32"/>
      <c r="S21" s="23"/>
      <c r="T21" s="32"/>
      <c r="U21" s="337"/>
      <c r="V21" s="25"/>
      <c r="W21" s="25"/>
      <c r="X21" s="337"/>
      <c r="Y21" s="337"/>
      <c r="Z21" s="337"/>
      <c r="AA21" s="337"/>
      <c r="AB21" s="33"/>
      <c r="AC21" s="59"/>
      <c r="AD21" s="61"/>
      <c r="AE21" s="62"/>
      <c r="AF21" s="61"/>
      <c r="AG21" s="65"/>
      <c r="AH21" s="66"/>
      <c r="AI21" s="67"/>
      <c r="AJ21" s="68"/>
      <c r="AK21" s="68"/>
      <c r="AL21" s="68"/>
      <c r="AM21" s="61"/>
      <c r="AN21" s="62"/>
      <c r="AO21" s="61"/>
      <c r="AP21" s="65"/>
      <c r="AQ21" s="66"/>
      <c r="AR21" s="67"/>
      <c r="AS21" s="68"/>
      <c r="AT21" s="68"/>
      <c r="AU21" s="68"/>
      <c r="AV21" s="61"/>
      <c r="AW21" s="62"/>
      <c r="AX21" s="61"/>
      <c r="AY21" s="65"/>
      <c r="AZ21" s="66"/>
      <c r="BA21" s="67"/>
      <c r="BB21" s="68"/>
      <c r="BC21" s="68"/>
      <c r="BD21" s="68"/>
      <c r="BE21" s="61"/>
      <c r="BF21" s="62"/>
      <c r="BG21" s="61"/>
      <c r="BH21" s="65"/>
      <c r="BI21" s="66"/>
      <c r="BJ21" s="67"/>
      <c r="BK21" s="68"/>
      <c r="BL21" s="68"/>
      <c r="BM21" s="68"/>
      <c r="BN21" s="63"/>
      <c r="BO21" s="64"/>
      <c r="BP21" s="61"/>
      <c r="BQ21" s="65"/>
      <c r="BR21" s="66"/>
      <c r="BS21" s="67"/>
      <c r="BT21" s="68"/>
      <c r="BU21" s="68"/>
      <c r="BV21" s="68"/>
      <c r="BW21" s="63"/>
      <c r="BX21" s="64"/>
      <c r="BY21" s="61"/>
      <c r="BZ21" s="65"/>
      <c r="CA21" s="66"/>
      <c r="CB21" s="67"/>
      <c r="CC21" s="68"/>
      <c r="CD21" s="68"/>
      <c r="CE21" s="68"/>
      <c r="CF21" s="63"/>
      <c r="CG21" s="64"/>
      <c r="CH21" s="61"/>
      <c r="CI21" s="65"/>
      <c r="CJ21" s="66"/>
      <c r="CK21" s="67"/>
      <c r="CL21" s="68"/>
      <c r="CM21" s="68"/>
      <c r="CN21" s="68"/>
      <c r="CO21" s="69"/>
      <c r="CP21" s="66"/>
      <c r="CQ21" s="66"/>
      <c r="CR21" s="66"/>
      <c r="CS21" s="70"/>
    </row>
    <row r="22" spans="1:98">
      <c r="A22" s="19">
        <f>AB22</f>
        <v>0.967</v>
      </c>
      <c r="B22" s="39"/>
      <c r="C22" s="39"/>
      <c r="D22" s="39"/>
      <c r="E22" s="39"/>
      <c r="F22" s="39"/>
      <c r="G22" s="40" t="s">
        <v>209</v>
      </c>
      <c r="H22" s="40"/>
      <c r="I22" s="40"/>
      <c r="J22" s="333">
        <f>SUM(J6:J21)</f>
        <v>1000000</v>
      </c>
      <c r="K22" s="41">
        <f>SUM(K6:K21)</f>
        <v>515</v>
      </c>
      <c r="L22" s="41">
        <f>SUM(L6:L21)</f>
        <v>215</v>
      </c>
      <c r="M22" s="41">
        <f>SUM(M6:M21)</f>
        <v>369</v>
      </c>
      <c r="N22" s="41">
        <f>SUM(N6:N21)</f>
        <v>172</v>
      </c>
      <c r="O22" s="41">
        <f>SUM(O6:O21)</f>
        <v>2</v>
      </c>
      <c r="P22" s="41">
        <f>SUM(P6:P21)</f>
        <v>174</v>
      </c>
      <c r="Q22" s="42">
        <f>IFERROR(P22/M22,"-")</f>
        <v>0.47154471544715</v>
      </c>
      <c r="R22" s="76">
        <f>SUM(R6:R21)</f>
        <v>17</v>
      </c>
      <c r="S22" s="76">
        <f>SUM(S6:S21)</f>
        <v>23</v>
      </c>
      <c r="T22" s="42">
        <f>IFERROR(R22/P22,"-")</f>
        <v>0.097701149425287</v>
      </c>
      <c r="U22" s="338">
        <f>IFERROR(J22/P22,"-")</f>
        <v>5747.1264367816</v>
      </c>
      <c r="V22" s="44">
        <f>SUM(V6:V21)</f>
        <v>19</v>
      </c>
      <c r="W22" s="42">
        <f>IFERROR(V22/P22,"-")</f>
        <v>0.10919540229885</v>
      </c>
      <c r="X22" s="333">
        <f>SUM(X6:X21)</f>
        <v>967000</v>
      </c>
      <c r="Y22" s="333">
        <f>IFERROR(X22/P22,"-")</f>
        <v>5557.4712643678</v>
      </c>
      <c r="Z22" s="333">
        <f>IFERROR(X22/V22,"-")</f>
        <v>50894.736842105</v>
      </c>
      <c r="AA22" s="333">
        <f>X22-J22</f>
        <v>-33000</v>
      </c>
      <c r="AB22" s="45">
        <f>X22/J22</f>
        <v>0.967</v>
      </c>
      <c r="AC22" s="58"/>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 ref="A8:A15"/>
    <mergeCell ref="J8:J15"/>
    <mergeCell ref="U8:U15"/>
    <mergeCell ref="AA8:AA15"/>
    <mergeCell ref="AB8:AB15"/>
    <mergeCell ref="A16:A17"/>
    <mergeCell ref="J16:J17"/>
    <mergeCell ref="U16:U17"/>
    <mergeCell ref="AA16:AA17"/>
    <mergeCell ref="AB16:AB17"/>
    <mergeCell ref="A18:A19"/>
    <mergeCell ref="J18:J19"/>
    <mergeCell ref="U18:U19"/>
    <mergeCell ref="AA18:AA19"/>
    <mergeCell ref="AB18:AB19"/>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2"/>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210</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2.248</v>
      </c>
      <c r="B6" s="347" t="s">
        <v>211</v>
      </c>
      <c r="C6" s="347" t="s">
        <v>212</v>
      </c>
      <c r="D6" s="347" t="s">
        <v>213</v>
      </c>
      <c r="E6" s="347" t="s">
        <v>214</v>
      </c>
      <c r="F6" s="347" t="s">
        <v>199</v>
      </c>
      <c r="G6" s="88" t="s">
        <v>215</v>
      </c>
      <c r="H6" s="88" t="s">
        <v>216</v>
      </c>
      <c r="I6" s="88" t="s">
        <v>141</v>
      </c>
      <c r="J6" s="330">
        <v>125000</v>
      </c>
      <c r="K6" s="79">
        <v>32</v>
      </c>
      <c r="L6" s="79">
        <v>0</v>
      </c>
      <c r="M6" s="79">
        <v>158</v>
      </c>
      <c r="N6" s="89">
        <v>20</v>
      </c>
      <c r="O6" s="90">
        <v>0</v>
      </c>
      <c r="P6" s="91">
        <f>N6+O6</f>
        <v>20</v>
      </c>
      <c r="Q6" s="80">
        <f>IFERROR(P6/M6,"-")</f>
        <v>0.12658227848101</v>
      </c>
      <c r="R6" s="79">
        <v>0</v>
      </c>
      <c r="S6" s="79">
        <v>8</v>
      </c>
      <c r="T6" s="80">
        <f>IFERROR(R6/(P6),"-")</f>
        <v>0</v>
      </c>
      <c r="U6" s="336">
        <f>IFERROR(J6/SUM(N6:O7),"-")</f>
        <v>1582.2784810127</v>
      </c>
      <c r="V6" s="82">
        <v>0</v>
      </c>
      <c r="W6" s="80">
        <f>IF(P6=0,"-",V6/P6)</f>
        <v>0</v>
      </c>
      <c r="X6" s="335">
        <v>0</v>
      </c>
      <c r="Y6" s="336">
        <f>IFERROR(X6/P6,"-")</f>
        <v>0</v>
      </c>
      <c r="Z6" s="336" t="str">
        <f>IFERROR(X6/V6,"-")</f>
        <v>-</v>
      </c>
      <c r="AA6" s="330">
        <f>SUM(X6:X7)-SUM(J6:J7)</f>
        <v>156000</v>
      </c>
      <c r="AB6" s="83">
        <f>SUM(X6:X7)/SUM(J6:J7)</f>
        <v>2.248</v>
      </c>
      <c r="AC6" s="77"/>
      <c r="AD6" s="92">
        <v>1</v>
      </c>
      <c r="AE6" s="93">
        <f>IF(P6=0,"",IF(AD6=0,"",(AD6/P6)))</f>
        <v>0.05</v>
      </c>
      <c r="AF6" s="92"/>
      <c r="AG6" s="94">
        <f>IFERROR(AF6/AD6,"-")</f>
        <v>0</v>
      </c>
      <c r="AH6" s="95"/>
      <c r="AI6" s="96">
        <f>IFERROR(AH6/AD6,"-")</f>
        <v>0</v>
      </c>
      <c r="AJ6" s="97"/>
      <c r="AK6" s="97"/>
      <c r="AL6" s="97"/>
      <c r="AM6" s="98">
        <v>8</v>
      </c>
      <c r="AN6" s="99">
        <f>IF(P6=0,"",IF(AM6=0,"",(AM6/P6)))</f>
        <v>0.4</v>
      </c>
      <c r="AO6" s="98"/>
      <c r="AP6" s="100">
        <f>IFERROR(AO6/AM6,"-")</f>
        <v>0</v>
      </c>
      <c r="AQ6" s="101"/>
      <c r="AR6" s="102">
        <f>IFERROR(AQ6/AM6,"-")</f>
        <v>0</v>
      </c>
      <c r="AS6" s="103"/>
      <c r="AT6" s="103"/>
      <c r="AU6" s="103"/>
      <c r="AV6" s="104"/>
      <c r="AW6" s="105">
        <f>IF(P6=0,"",IF(AV6=0,"",(AV6/P6)))</f>
        <v>0</v>
      </c>
      <c r="AX6" s="104"/>
      <c r="AY6" s="106" t="str">
        <f>IFERROR(AX6/AV6,"-")</f>
        <v>-</v>
      </c>
      <c r="AZ6" s="107"/>
      <c r="BA6" s="108" t="str">
        <f>IFERROR(AZ6/AV6,"-")</f>
        <v>-</v>
      </c>
      <c r="BB6" s="109"/>
      <c r="BC6" s="109"/>
      <c r="BD6" s="109"/>
      <c r="BE6" s="110">
        <v>4</v>
      </c>
      <c r="BF6" s="111">
        <f>IF(P6=0,"",IF(BE6=0,"",(BE6/P6)))</f>
        <v>0.2</v>
      </c>
      <c r="BG6" s="110"/>
      <c r="BH6" s="112">
        <f>IFERROR(BG6/BE6,"-")</f>
        <v>0</v>
      </c>
      <c r="BI6" s="113"/>
      <c r="BJ6" s="114">
        <f>IFERROR(BI6/BE6,"-")</f>
        <v>0</v>
      </c>
      <c r="BK6" s="115"/>
      <c r="BL6" s="115"/>
      <c r="BM6" s="115"/>
      <c r="BN6" s="117">
        <v>5</v>
      </c>
      <c r="BO6" s="118">
        <f>IF(P6=0,"",IF(BN6=0,"",(BN6/P6)))</f>
        <v>0.25</v>
      </c>
      <c r="BP6" s="119"/>
      <c r="BQ6" s="120">
        <f>IFERROR(BP6/BN6,"-")</f>
        <v>0</v>
      </c>
      <c r="BR6" s="121"/>
      <c r="BS6" s="122">
        <f>IFERROR(BR6/BN6,"-")</f>
        <v>0</v>
      </c>
      <c r="BT6" s="123"/>
      <c r="BU6" s="123"/>
      <c r="BV6" s="123"/>
      <c r="BW6" s="124">
        <v>2</v>
      </c>
      <c r="BX6" s="125">
        <f>IF(P6=0,"",IF(BW6=0,"",(BW6/P6)))</f>
        <v>0.1</v>
      </c>
      <c r="BY6" s="126"/>
      <c r="BZ6" s="127">
        <f>IFERROR(BY6/BW6,"-")</f>
        <v>0</v>
      </c>
      <c r="CA6" s="128"/>
      <c r="CB6" s="129">
        <f>IFERROR(CA6/BW6,"-")</f>
        <v>0</v>
      </c>
      <c r="CC6" s="130"/>
      <c r="CD6" s="130"/>
      <c r="CE6" s="130"/>
      <c r="CF6" s="131"/>
      <c r="CG6" s="132">
        <f>IF(P6=0,"",IF(CF6=0,"",(CF6/P6)))</f>
        <v>0</v>
      </c>
      <c r="CH6" s="133"/>
      <c r="CI6" s="134" t="str">
        <f>IFERROR(CH6/CF6,"-")</f>
        <v>-</v>
      </c>
      <c r="CJ6" s="135"/>
      <c r="CK6" s="136" t="str">
        <f>IFERROR(CJ6/CF6,"-")</f>
        <v>-</v>
      </c>
      <c r="CL6" s="137"/>
      <c r="CM6" s="137"/>
      <c r="CN6" s="137"/>
      <c r="CO6" s="138">
        <v>0</v>
      </c>
      <c r="CP6" s="139">
        <v>0</v>
      </c>
      <c r="CQ6" s="139"/>
      <c r="CR6" s="139"/>
      <c r="CS6" s="140" t="str">
        <f>IF(AND(CQ6=0,CR6=0),"",IF(AND(CQ6&lt;=100000,CR6&lt;=100000),"",IF(CQ6/CP6&gt;0.7,"男高",IF(CR6/CP6&gt;0.7,"女高",""))))</f>
        <v/>
      </c>
    </row>
    <row r="7" spans="1:98">
      <c r="A7" s="78"/>
      <c r="B7" s="347" t="s">
        <v>217</v>
      </c>
      <c r="C7" s="347"/>
      <c r="D7" s="347"/>
      <c r="E7" s="347"/>
      <c r="F7" s="347" t="s">
        <v>81</v>
      </c>
      <c r="G7" s="88"/>
      <c r="H7" s="88"/>
      <c r="I7" s="88"/>
      <c r="J7" s="330"/>
      <c r="K7" s="79">
        <v>223</v>
      </c>
      <c r="L7" s="79">
        <v>155</v>
      </c>
      <c r="M7" s="79">
        <v>145</v>
      </c>
      <c r="N7" s="89">
        <v>58</v>
      </c>
      <c r="O7" s="90">
        <v>1</v>
      </c>
      <c r="P7" s="91">
        <f>N7+O7</f>
        <v>59</v>
      </c>
      <c r="Q7" s="80">
        <f>IFERROR(P7/M7,"-")</f>
        <v>0.40689655172414</v>
      </c>
      <c r="R7" s="79">
        <v>3</v>
      </c>
      <c r="S7" s="79">
        <v>11</v>
      </c>
      <c r="T7" s="80">
        <f>IFERROR(R7/(P7),"-")</f>
        <v>0.050847457627119</v>
      </c>
      <c r="U7" s="336"/>
      <c r="V7" s="82">
        <v>3</v>
      </c>
      <c r="W7" s="80">
        <f>IF(P7=0,"-",V7/P7)</f>
        <v>0.050847457627119</v>
      </c>
      <c r="X7" s="335">
        <v>281000</v>
      </c>
      <c r="Y7" s="336">
        <f>IFERROR(X7/P7,"-")</f>
        <v>4762.7118644068</v>
      </c>
      <c r="Z7" s="336">
        <f>IFERROR(X7/V7,"-")</f>
        <v>93666.666666667</v>
      </c>
      <c r="AA7" s="330"/>
      <c r="AB7" s="83"/>
      <c r="AC7" s="77"/>
      <c r="AD7" s="92"/>
      <c r="AE7" s="93">
        <f>IF(P7=0,"",IF(AD7=0,"",(AD7/P7)))</f>
        <v>0</v>
      </c>
      <c r="AF7" s="92"/>
      <c r="AG7" s="94" t="str">
        <f>IFERROR(AF7/AD7,"-")</f>
        <v>-</v>
      </c>
      <c r="AH7" s="95"/>
      <c r="AI7" s="96" t="str">
        <f>IFERROR(AH7/AD7,"-")</f>
        <v>-</v>
      </c>
      <c r="AJ7" s="97"/>
      <c r="AK7" s="97"/>
      <c r="AL7" s="97"/>
      <c r="AM7" s="98">
        <v>15</v>
      </c>
      <c r="AN7" s="99">
        <f>IF(P7=0,"",IF(AM7=0,"",(AM7/P7)))</f>
        <v>0.25423728813559</v>
      </c>
      <c r="AO7" s="98"/>
      <c r="AP7" s="100">
        <f>IFERROR(AO7/AM7,"-")</f>
        <v>0</v>
      </c>
      <c r="AQ7" s="101"/>
      <c r="AR7" s="102">
        <f>IFERROR(AQ7/AM7,"-")</f>
        <v>0</v>
      </c>
      <c r="AS7" s="103"/>
      <c r="AT7" s="103"/>
      <c r="AU7" s="103"/>
      <c r="AV7" s="104">
        <v>6</v>
      </c>
      <c r="AW7" s="105">
        <f>IF(P7=0,"",IF(AV7=0,"",(AV7/P7)))</f>
        <v>0.10169491525424</v>
      </c>
      <c r="AX7" s="104"/>
      <c r="AY7" s="106">
        <f>IFERROR(AX7/AV7,"-")</f>
        <v>0</v>
      </c>
      <c r="AZ7" s="107"/>
      <c r="BA7" s="108">
        <f>IFERROR(AZ7/AV7,"-")</f>
        <v>0</v>
      </c>
      <c r="BB7" s="109"/>
      <c r="BC7" s="109"/>
      <c r="BD7" s="109"/>
      <c r="BE7" s="110">
        <v>11</v>
      </c>
      <c r="BF7" s="111">
        <f>IF(P7=0,"",IF(BE7=0,"",(BE7/P7)))</f>
        <v>0.1864406779661</v>
      </c>
      <c r="BG7" s="110"/>
      <c r="BH7" s="112">
        <f>IFERROR(BG7/BE7,"-")</f>
        <v>0</v>
      </c>
      <c r="BI7" s="113"/>
      <c r="BJ7" s="114">
        <f>IFERROR(BI7/BE7,"-")</f>
        <v>0</v>
      </c>
      <c r="BK7" s="115"/>
      <c r="BL7" s="115"/>
      <c r="BM7" s="115"/>
      <c r="BN7" s="117">
        <v>15</v>
      </c>
      <c r="BO7" s="118">
        <f>IF(P7=0,"",IF(BN7=0,"",(BN7/P7)))</f>
        <v>0.25423728813559</v>
      </c>
      <c r="BP7" s="119">
        <v>2</v>
      </c>
      <c r="BQ7" s="120">
        <f>IFERROR(BP7/BN7,"-")</f>
        <v>0.13333333333333</v>
      </c>
      <c r="BR7" s="121">
        <v>273000</v>
      </c>
      <c r="BS7" s="122">
        <f>IFERROR(BR7/BN7,"-")</f>
        <v>18200</v>
      </c>
      <c r="BT7" s="123"/>
      <c r="BU7" s="123">
        <v>1</v>
      </c>
      <c r="BV7" s="123">
        <v>1</v>
      </c>
      <c r="BW7" s="124">
        <v>10</v>
      </c>
      <c r="BX7" s="125">
        <f>IF(P7=0,"",IF(BW7=0,"",(BW7/P7)))</f>
        <v>0.16949152542373</v>
      </c>
      <c r="BY7" s="126">
        <v>2</v>
      </c>
      <c r="BZ7" s="127">
        <f>IFERROR(BY7/BW7,"-")</f>
        <v>0.2</v>
      </c>
      <c r="CA7" s="128">
        <v>14000</v>
      </c>
      <c r="CB7" s="129">
        <f>IFERROR(CA7/BW7,"-")</f>
        <v>1400</v>
      </c>
      <c r="CC7" s="130"/>
      <c r="CD7" s="130">
        <v>2</v>
      </c>
      <c r="CE7" s="130"/>
      <c r="CF7" s="131">
        <v>2</v>
      </c>
      <c r="CG7" s="132">
        <f>IF(P7=0,"",IF(CF7=0,"",(CF7/P7)))</f>
        <v>0.033898305084746</v>
      </c>
      <c r="CH7" s="133"/>
      <c r="CI7" s="134">
        <f>IFERROR(CH7/CF7,"-")</f>
        <v>0</v>
      </c>
      <c r="CJ7" s="135"/>
      <c r="CK7" s="136">
        <f>IFERROR(CJ7/CF7,"-")</f>
        <v>0</v>
      </c>
      <c r="CL7" s="137"/>
      <c r="CM7" s="137"/>
      <c r="CN7" s="137"/>
      <c r="CO7" s="138">
        <v>3</v>
      </c>
      <c r="CP7" s="139">
        <v>281000</v>
      </c>
      <c r="CQ7" s="139">
        <v>258000</v>
      </c>
      <c r="CR7" s="139"/>
      <c r="CS7" s="140" t="str">
        <f>IF(AND(CQ7=0,CR7=0),"",IF(AND(CQ7&lt;=100000,CR7&lt;=100000),"",IF(CQ7/CP7&gt;0.7,"男高",IF(CR7/CP7&gt;0.7,"女高",""))))</f>
        <v>男高</v>
      </c>
    </row>
    <row r="8" spans="1:98">
      <c r="A8" s="78">
        <f>AB8</f>
        <v>0</v>
      </c>
      <c r="B8" s="347" t="s">
        <v>218</v>
      </c>
      <c r="C8" s="347" t="s">
        <v>219</v>
      </c>
      <c r="D8" s="347" t="s">
        <v>220</v>
      </c>
      <c r="E8" s="347" t="s">
        <v>221</v>
      </c>
      <c r="F8" s="347" t="s">
        <v>199</v>
      </c>
      <c r="G8" s="88" t="s">
        <v>222</v>
      </c>
      <c r="H8" s="88" t="s">
        <v>223</v>
      </c>
      <c r="I8" s="88" t="s">
        <v>163</v>
      </c>
      <c r="J8" s="330">
        <v>100000</v>
      </c>
      <c r="K8" s="79">
        <v>54</v>
      </c>
      <c r="L8" s="79">
        <v>0</v>
      </c>
      <c r="M8" s="79">
        <v>191</v>
      </c>
      <c r="N8" s="89">
        <v>23</v>
      </c>
      <c r="O8" s="90">
        <v>1</v>
      </c>
      <c r="P8" s="91">
        <f>N8+O8</f>
        <v>24</v>
      </c>
      <c r="Q8" s="80">
        <f>IFERROR(P8/M8,"-")</f>
        <v>0.12565445026178</v>
      </c>
      <c r="R8" s="79">
        <v>1</v>
      </c>
      <c r="S8" s="79">
        <v>4</v>
      </c>
      <c r="T8" s="80">
        <f>IFERROR(R8/(P8),"-")</f>
        <v>0.041666666666667</v>
      </c>
      <c r="U8" s="336">
        <f>IFERROR(J8/SUM(N8:O9),"-")</f>
        <v>2439.0243902439</v>
      </c>
      <c r="V8" s="82">
        <v>0</v>
      </c>
      <c r="W8" s="80">
        <f>IF(P8=0,"-",V8/P8)</f>
        <v>0</v>
      </c>
      <c r="X8" s="335">
        <v>0</v>
      </c>
      <c r="Y8" s="336">
        <f>IFERROR(X8/P8,"-")</f>
        <v>0</v>
      </c>
      <c r="Z8" s="336" t="str">
        <f>IFERROR(X8/V8,"-")</f>
        <v>-</v>
      </c>
      <c r="AA8" s="330">
        <f>SUM(X8:X9)-SUM(J8:J9)</f>
        <v>-100000</v>
      </c>
      <c r="AB8" s="83">
        <f>SUM(X8:X9)/SUM(J8:J9)</f>
        <v>0</v>
      </c>
      <c r="AC8" s="77"/>
      <c r="AD8" s="92"/>
      <c r="AE8" s="93">
        <f>IF(P8=0,"",IF(AD8=0,"",(AD8/P8)))</f>
        <v>0</v>
      </c>
      <c r="AF8" s="92"/>
      <c r="AG8" s="94" t="str">
        <f>IFERROR(AF8/AD8,"-")</f>
        <v>-</v>
      </c>
      <c r="AH8" s="95"/>
      <c r="AI8" s="96" t="str">
        <f>IFERROR(AH8/AD8,"-")</f>
        <v>-</v>
      </c>
      <c r="AJ8" s="97"/>
      <c r="AK8" s="97"/>
      <c r="AL8" s="97"/>
      <c r="AM8" s="98">
        <v>12</v>
      </c>
      <c r="AN8" s="99">
        <f>IF(P8=0,"",IF(AM8=0,"",(AM8/P8)))</f>
        <v>0.5</v>
      </c>
      <c r="AO8" s="98"/>
      <c r="AP8" s="100">
        <f>IFERROR(AO8/AM8,"-")</f>
        <v>0</v>
      </c>
      <c r="AQ8" s="101"/>
      <c r="AR8" s="102">
        <f>IFERROR(AQ8/AM8,"-")</f>
        <v>0</v>
      </c>
      <c r="AS8" s="103"/>
      <c r="AT8" s="103"/>
      <c r="AU8" s="103"/>
      <c r="AV8" s="104">
        <v>2</v>
      </c>
      <c r="AW8" s="105">
        <f>IF(P8=0,"",IF(AV8=0,"",(AV8/P8)))</f>
        <v>0.083333333333333</v>
      </c>
      <c r="AX8" s="104"/>
      <c r="AY8" s="106">
        <f>IFERROR(AX8/AV8,"-")</f>
        <v>0</v>
      </c>
      <c r="AZ8" s="107"/>
      <c r="BA8" s="108">
        <f>IFERROR(AZ8/AV8,"-")</f>
        <v>0</v>
      </c>
      <c r="BB8" s="109"/>
      <c r="BC8" s="109"/>
      <c r="BD8" s="109"/>
      <c r="BE8" s="110">
        <v>2</v>
      </c>
      <c r="BF8" s="111">
        <f>IF(P8=0,"",IF(BE8=0,"",(BE8/P8)))</f>
        <v>0.083333333333333</v>
      </c>
      <c r="BG8" s="110"/>
      <c r="BH8" s="112">
        <f>IFERROR(BG8/BE8,"-")</f>
        <v>0</v>
      </c>
      <c r="BI8" s="113"/>
      <c r="BJ8" s="114">
        <f>IFERROR(BI8/BE8,"-")</f>
        <v>0</v>
      </c>
      <c r="BK8" s="115"/>
      <c r="BL8" s="115"/>
      <c r="BM8" s="115"/>
      <c r="BN8" s="117">
        <v>5</v>
      </c>
      <c r="BO8" s="118">
        <f>IF(P8=0,"",IF(BN8=0,"",(BN8/P8)))</f>
        <v>0.20833333333333</v>
      </c>
      <c r="BP8" s="119"/>
      <c r="BQ8" s="120">
        <f>IFERROR(BP8/BN8,"-")</f>
        <v>0</v>
      </c>
      <c r="BR8" s="121"/>
      <c r="BS8" s="122">
        <f>IFERROR(BR8/BN8,"-")</f>
        <v>0</v>
      </c>
      <c r="BT8" s="123"/>
      <c r="BU8" s="123"/>
      <c r="BV8" s="123"/>
      <c r="BW8" s="124">
        <v>2</v>
      </c>
      <c r="BX8" s="125">
        <f>IF(P8=0,"",IF(BW8=0,"",(BW8/P8)))</f>
        <v>0.083333333333333</v>
      </c>
      <c r="BY8" s="126"/>
      <c r="BZ8" s="127">
        <f>IFERROR(BY8/BW8,"-")</f>
        <v>0</v>
      </c>
      <c r="CA8" s="128"/>
      <c r="CB8" s="129">
        <f>IFERROR(CA8/BW8,"-")</f>
        <v>0</v>
      </c>
      <c r="CC8" s="130"/>
      <c r="CD8" s="130"/>
      <c r="CE8" s="130"/>
      <c r="CF8" s="131">
        <v>1</v>
      </c>
      <c r="CG8" s="132">
        <f>IF(P8=0,"",IF(CF8=0,"",(CF8/P8)))</f>
        <v>0.041666666666667</v>
      </c>
      <c r="CH8" s="133"/>
      <c r="CI8" s="134">
        <f>IFERROR(CH8/CF8,"-")</f>
        <v>0</v>
      </c>
      <c r="CJ8" s="135"/>
      <c r="CK8" s="136">
        <f>IFERROR(CJ8/CF8,"-")</f>
        <v>0</v>
      </c>
      <c r="CL8" s="137"/>
      <c r="CM8" s="137"/>
      <c r="CN8" s="137"/>
      <c r="CO8" s="138">
        <v>0</v>
      </c>
      <c r="CP8" s="139">
        <v>0</v>
      </c>
      <c r="CQ8" s="139"/>
      <c r="CR8" s="139"/>
      <c r="CS8" s="140" t="str">
        <f>IF(AND(CQ8=0,CR8=0),"",IF(AND(CQ8&lt;=100000,CR8&lt;=100000),"",IF(CQ8/CP8&gt;0.7,"男高",IF(CR8/CP8&gt;0.7,"女高",""))))</f>
        <v/>
      </c>
    </row>
    <row r="9" spans="1:98">
      <c r="A9" s="78"/>
      <c r="B9" s="347" t="s">
        <v>224</v>
      </c>
      <c r="C9" s="347"/>
      <c r="D9" s="347"/>
      <c r="E9" s="347"/>
      <c r="F9" s="347" t="s">
        <v>81</v>
      </c>
      <c r="G9" s="88"/>
      <c r="H9" s="88"/>
      <c r="I9" s="88"/>
      <c r="J9" s="330"/>
      <c r="K9" s="79">
        <v>104</v>
      </c>
      <c r="L9" s="79">
        <v>67</v>
      </c>
      <c r="M9" s="79">
        <v>99</v>
      </c>
      <c r="N9" s="89">
        <v>17</v>
      </c>
      <c r="O9" s="90">
        <v>0</v>
      </c>
      <c r="P9" s="91">
        <f>N9+O9</f>
        <v>17</v>
      </c>
      <c r="Q9" s="80">
        <f>IFERROR(P9/M9,"-")</f>
        <v>0.17171717171717</v>
      </c>
      <c r="R9" s="79">
        <v>2</v>
      </c>
      <c r="S9" s="79">
        <v>2</v>
      </c>
      <c r="T9" s="80">
        <f>IFERROR(R9/(P9),"-")</f>
        <v>0.11764705882353</v>
      </c>
      <c r="U9" s="336"/>
      <c r="V9" s="82">
        <v>0</v>
      </c>
      <c r="W9" s="80">
        <f>IF(P9=0,"-",V9/P9)</f>
        <v>0</v>
      </c>
      <c r="X9" s="335">
        <v>0</v>
      </c>
      <c r="Y9" s="336">
        <f>IFERROR(X9/P9,"-")</f>
        <v>0</v>
      </c>
      <c r="Z9" s="336" t="str">
        <f>IFERROR(X9/V9,"-")</f>
        <v>-</v>
      </c>
      <c r="AA9" s="330"/>
      <c r="AB9" s="83"/>
      <c r="AC9" s="77"/>
      <c r="AD9" s="92"/>
      <c r="AE9" s="93">
        <f>IF(P9=0,"",IF(AD9=0,"",(AD9/P9)))</f>
        <v>0</v>
      </c>
      <c r="AF9" s="92"/>
      <c r="AG9" s="94" t="str">
        <f>IFERROR(AF9/AD9,"-")</f>
        <v>-</v>
      </c>
      <c r="AH9" s="95"/>
      <c r="AI9" s="96" t="str">
        <f>IFERROR(AH9/AD9,"-")</f>
        <v>-</v>
      </c>
      <c r="AJ9" s="97"/>
      <c r="AK9" s="97"/>
      <c r="AL9" s="97"/>
      <c r="AM9" s="98">
        <v>8</v>
      </c>
      <c r="AN9" s="99">
        <f>IF(P9=0,"",IF(AM9=0,"",(AM9/P9)))</f>
        <v>0.47058823529412</v>
      </c>
      <c r="AO9" s="98"/>
      <c r="AP9" s="100">
        <f>IFERROR(AO9/AM9,"-")</f>
        <v>0</v>
      </c>
      <c r="AQ9" s="101"/>
      <c r="AR9" s="102">
        <f>IFERROR(AQ9/AM9,"-")</f>
        <v>0</v>
      </c>
      <c r="AS9" s="103"/>
      <c r="AT9" s="103"/>
      <c r="AU9" s="103"/>
      <c r="AV9" s="104">
        <v>1</v>
      </c>
      <c r="AW9" s="105">
        <f>IF(P9=0,"",IF(AV9=0,"",(AV9/P9)))</f>
        <v>0.058823529411765</v>
      </c>
      <c r="AX9" s="104"/>
      <c r="AY9" s="106">
        <f>IFERROR(AX9/AV9,"-")</f>
        <v>0</v>
      </c>
      <c r="AZ9" s="107"/>
      <c r="BA9" s="108">
        <f>IFERROR(AZ9/AV9,"-")</f>
        <v>0</v>
      </c>
      <c r="BB9" s="109"/>
      <c r="BC9" s="109"/>
      <c r="BD9" s="109"/>
      <c r="BE9" s="110">
        <v>4</v>
      </c>
      <c r="BF9" s="111">
        <f>IF(P9=0,"",IF(BE9=0,"",(BE9/P9)))</f>
        <v>0.23529411764706</v>
      </c>
      <c r="BG9" s="110"/>
      <c r="BH9" s="112">
        <f>IFERROR(BG9/BE9,"-")</f>
        <v>0</v>
      </c>
      <c r="BI9" s="113"/>
      <c r="BJ9" s="114">
        <f>IFERROR(BI9/BE9,"-")</f>
        <v>0</v>
      </c>
      <c r="BK9" s="115"/>
      <c r="BL9" s="115"/>
      <c r="BM9" s="115"/>
      <c r="BN9" s="117">
        <v>1</v>
      </c>
      <c r="BO9" s="118">
        <f>IF(P9=0,"",IF(BN9=0,"",(BN9/P9)))</f>
        <v>0.058823529411765</v>
      </c>
      <c r="BP9" s="119"/>
      <c r="BQ9" s="120">
        <f>IFERROR(BP9/BN9,"-")</f>
        <v>0</v>
      </c>
      <c r="BR9" s="121"/>
      <c r="BS9" s="122">
        <f>IFERROR(BR9/BN9,"-")</f>
        <v>0</v>
      </c>
      <c r="BT9" s="123"/>
      <c r="BU9" s="123"/>
      <c r="BV9" s="123"/>
      <c r="BW9" s="124">
        <v>2</v>
      </c>
      <c r="BX9" s="125">
        <f>IF(P9=0,"",IF(BW9=0,"",(BW9/P9)))</f>
        <v>0.11764705882353</v>
      </c>
      <c r="BY9" s="126"/>
      <c r="BZ9" s="127">
        <f>IFERROR(BY9/BW9,"-")</f>
        <v>0</v>
      </c>
      <c r="CA9" s="128"/>
      <c r="CB9" s="129">
        <f>IFERROR(CA9/BW9,"-")</f>
        <v>0</v>
      </c>
      <c r="CC9" s="130"/>
      <c r="CD9" s="130"/>
      <c r="CE9" s="130"/>
      <c r="CF9" s="131">
        <v>1</v>
      </c>
      <c r="CG9" s="132">
        <f>IF(P9=0,"",IF(CF9=0,"",(CF9/P9)))</f>
        <v>0.058823529411765</v>
      </c>
      <c r="CH9" s="133"/>
      <c r="CI9" s="134">
        <f>IFERROR(CH9/CF9,"-")</f>
        <v>0</v>
      </c>
      <c r="CJ9" s="135"/>
      <c r="CK9" s="136">
        <f>IFERROR(CJ9/CF9,"-")</f>
        <v>0</v>
      </c>
      <c r="CL9" s="137"/>
      <c r="CM9" s="137"/>
      <c r="CN9" s="137"/>
      <c r="CO9" s="138">
        <v>0</v>
      </c>
      <c r="CP9" s="139">
        <v>0</v>
      </c>
      <c r="CQ9" s="139"/>
      <c r="CR9" s="139"/>
      <c r="CS9" s="140" t="str">
        <f>IF(AND(CQ9=0,CR9=0),"",IF(AND(CQ9&lt;=100000,CR9&lt;=100000),"",IF(CQ9/CP9&gt;0.7,"男高",IF(CR9/CP9&gt;0.7,"女高",""))))</f>
        <v/>
      </c>
    </row>
    <row r="10" spans="1:98">
      <c r="A10" s="30"/>
      <c r="B10" s="85"/>
      <c r="C10" s="86"/>
      <c r="D10" s="86"/>
      <c r="E10" s="86"/>
      <c r="F10" s="87"/>
      <c r="G10" s="88"/>
      <c r="H10" s="88"/>
      <c r="I10" s="88"/>
      <c r="J10" s="331"/>
      <c r="K10" s="34"/>
      <c r="L10" s="34"/>
      <c r="M10" s="31"/>
      <c r="N10" s="23"/>
      <c r="O10" s="23"/>
      <c r="P10" s="23"/>
      <c r="Q10" s="32"/>
      <c r="R10" s="32"/>
      <c r="S10" s="23"/>
      <c r="T10" s="32"/>
      <c r="U10" s="337"/>
      <c r="V10" s="25"/>
      <c r="W10" s="25"/>
      <c r="X10" s="337"/>
      <c r="Y10" s="337"/>
      <c r="Z10" s="337"/>
      <c r="AA10" s="337"/>
      <c r="AB10" s="33"/>
      <c r="AC10" s="57"/>
      <c r="AD10" s="61"/>
      <c r="AE10" s="62"/>
      <c r="AF10" s="61"/>
      <c r="AG10" s="65"/>
      <c r="AH10" s="66"/>
      <c r="AI10" s="67"/>
      <c r="AJ10" s="68"/>
      <c r="AK10" s="68"/>
      <c r="AL10" s="68"/>
      <c r="AM10" s="61"/>
      <c r="AN10" s="62"/>
      <c r="AO10" s="61"/>
      <c r="AP10" s="65"/>
      <c r="AQ10" s="66"/>
      <c r="AR10" s="67"/>
      <c r="AS10" s="68"/>
      <c r="AT10" s="68"/>
      <c r="AU10" s="68"/>
      <c r="AV10" s="61"/>
      <c r="AW10" s="62"/>
      <c r="AX10" s="61"/>
      <c r="AY10" s="65"/>
      <c r="AZ10" s="66"/>
      <c r="BA10" s="67"/>
      <c r="BB10" s="68"/>
      <c r="BC10" s="68"/>
      <c r="BD10" s="68"/>
      <c r="BE10" s="61"/>
      <c r="BF10" s="62"/>
      <c r="BG10" s="61"/>
      <c r="BH10" s="65"/>
      <c r="BI10" s="66"/>
      <c r="BJ10" s="67"/>
      <c r="BK10" s="68"/>
      <c r="BL10" s="68"/>
      <c r="BM10" s="68"/>
      <c r="BN10" s="63"/>
      <c r="BO10" s="64"/>
      <c r="BP10" s="61"/>
      <c r="BQ10" s="65"/>
      <c r="BR10" s="66"/>
      <c r="BS10" s="67"/>
      <c r="BT10" s="68"/>
      <c r="BU10" s="68"/>
      <c r="BV10" s="68"/>
      <c r="BW10" s="63"/>
      <c r="BX10" s="64"/>
      <c r="BY10" s="61"/>
      <c r="BZ10" s="65"/>
      <c r="CA10" s="66"/>
      <c r="CB10" s="67"/>
      <c r="CC10" s="68"/>
      <c r="CD10" s="68"/>
      <c r="CE10" s="68"/>
      <c r="CF10" s="63"/>
      <c r="CG10" s="64"/>
      <c r="CH10" s="61"/>
      <c r="CI10" s="65"/>
      <c r="CJ10" s="66"/>
      <c r="CK10" s="67"/>
      <c r="CL10" s="68"/>
      <c r="CM10" s="68"/>
      <c r="CN10" s="68"/>
      <c r="CO10" s="69"/>
      <c r="CP10" s="66"/>
      <c r="CQ10" s="66"/>
      <c r="CR10" s="66"/>
      <c r="CS10" s="70"/>
    </row>
    <row r="11" spans="1:98">
      <c r="A11" s="30"/>
      <c r="B11" s="37"/>
      <c r="C11" s="21"/>
      <c r="D11" s="21"/>
      <c r="E11" s="21"/>
      <c r="F11" s="22"/>
      <c r="G11" s="36"/>
      <c r="H11" s="36"/>
      <c r="I11" s="73"/>
      <c r="J11" s="332"/>
      <c r="K11" s="34"/>
      <c r="L11" s="34"/>
      <c r="M11" s="31"/>
      <c r="N11" s="23"/>
      <c r="O11" s="23"/>
      <c r="P11" s="23"/>
      <c r="Q11" s="32"/>
      <c r="R11" s="32"/>
      <c r="S11" s="23"/>
      <c r="T11" s="32"/>
      <c r="U11" s="337"/>
      <c r="V11" s="25"/>
      <c r="W11" s="25"/>
      <c r="X11" s="337"/>
      <c r="Y11" s="337"/>
      <c r="Z11" s="337"/>
      <c r="AA11" s="337"/>
      <c r="AB11" s="33"/>
      <c r="AC11" s="59"/>
      <c r="AD11" s="61"/>
      <c r="AE11" s="62"/>
      <c r="AF11" s="61"/>
      <c r="AG11" s="65"/>
      <c r="AH11" s="66"/>
      <c r="AI11" s="67"/>
      <c r="AJ11" s="68"/>
      <c r="AK11" s="68"/>
      <c r="AL11" s="68"/>
      <c r="AM11" s="61"/>
      <c r="AN11" s="62"/>
      <c r="AO11" s="61"/>
      <c r="AP11" s="65"/>
      <c r="AQ11" s="66"/>
      <c r="AR11" s="67"/>
      <c r="AS11" s="68"/>
      <c r="AT11" s="68"/>
      <c r="AU11" s="68"/>
      <c r="AV11" s="61"/>
      <c r="AW11" s="62"/>
      <c r="AX11" s="61"/>
      <c r="AY11" s="65"/>
      <c r="AZ11" s="66"/>
      <c r="BA11" s="67"/>
      <c r="BB11" s="68"/>
      <c r="BC11" s="68"/>
      <c r="BD11" s="68"/>
      <c r="BE11" s="61"/>
      <c r="BF11" s="62"/>
      <c r="BG11" s="61"/>
      <c r="BH11" s="65"/>
      <c r="BI11" s="66"/>
      <c r="BJ11" s="67"/>
      <c r="BK11" s="68"/>
      <c r="BL11" s="68"/>
      <c r="BM11" s="68"/>
      <c r="BN11" s="63"/>
      <c r="BO11" s="64"/>
      <c r="BP11" s="61"/>
      <c r="BQ11" s="65"/>
      <c r="BR11" s="66"/>
      <c r="BS11" s="67"/>
      <c r="BT11" s="68"/>
      <c r="BU11" s="68"/>
      <c r="BV11" s="68"/>
      <c r="BW11" s="63"/>
      <c r="BX11" s="64"/>
      <c r="BY11" s="61"/>
      <c r="BZ11" s="65"/>
      <c r="CA11" s="66"/>
      <c r="CB11" s="67"/>
      <c r="CC11" s="68"/>
      <c r="CD11" s="68"/>
      <c r="CE11" s="68"/>
      <c r="CF11" s="63"/>
      <c r="CG11" s="64"/>
      <c r="CH11" s="61"/>
      <c r="CI11" s="65"/>
      <c r="CJ11" s="66"/>
      <c r="CK11" s="67"/>
      <c r="CL11" s="68"/>
      <c r="CM11" s="68"/>
      <c r="CN11" s="68"/>
      <c r="CO11" s="69"/>
      <c r="CP11" s="66"/>
      <c r="CQ11" s="66"/>
      <c r="CR11" s="66"/>
      <c r="CS11" s="70"/>
    </row>
    <row r="12" spans="1:98">
      <c r="A12" s="19">
        <f>AB12</f>
        <v>1.2488888888889</v>
      </c>
      <c r="B12" s="39"/>
      <c r="C12" s="39"/>
      <c r="D12" s="39"/>
      <c r="E12" s="39"/>
      <c r="F12" s="39"/>
      <c r="G12" s="40" t="s">
        <v>225</v>
      </c>
      <c r="H12" s="40"/>
      <c r="I12" s="40"/>
      <c r="J12" s="333">
        <f>SUM(J6:J11)</f>
        <v>225000</v>
      </c>
      <c r="K12" s="41">
        <f>SUM(K6:K11)</f>
        <v>413</v>
      </c>
      <c r="L12" s="41">
        <f>SUM(L6:L11)</f>
        <v>222</v>
      </c>
      <c r="M12" s="41">
        <f>SUM(M6:M11)</f>
        <v>593</v>
      </c>
      <c r="N12" s="41">
        <f>SUM(N6:N11)</f>
        <v>118</v>
      </c>
      <c r="O12" s="41">
        <f>SUM(O6:O11)</f>
        <v>2</v>
      </c>
      <c r="P12" s="41">
        <f>SUM(P6:P11)</f>
        <v>120</v>
      </c>
      <c r="Q12" s="42">
        <f>IFERROR(P12/M12,"-")</f>
        <v>0.20236087689713</v>
      </c>
      <c r="R12" s="76">
        <f>SUM(R6:R11)</f>
        <v>6</v>
      </c>
      <c r="S12" s="76">
        <f>SUM(S6:S11)</f>
        <v>25</v>
      </c>
      <c r="T12" s="42">
        <f>IFERROR(R12/P12,"-")</f>
        <v>0.05</v>
      </c>
      <c r="U12" s="338">
        <f>IFERROR(J12/P12,"-")</f>
        <v>1875</v>
      </c>
      <c r="V12" s="44">
        <f>SUM(V6:V11)</f>
        <v>3</v>
      </c>
      <c r="W12" s="42">
        <f>IFERROR(V12/P12,"-")</f>
        <v>0.025</v>
      </c>
      <c r="X12" s="333">
        <f>SUM(X6:X11)</f>
        <v>281000</v>
      </c>
      <c r="Y12" s="333">
        <f>IFERROR(X12/P12,"-")</f>
        <v>2341.6666666667</v>
      </c>
      <c r="Z12" s="333">
        <f>IFERROR(X12/V12,"-")</f>
        <v>93666.666666667</v>
      </c>
      <c r="AA12" s="333">
        <f>X12-J12</f>
        <v>56000</v>
      </c>
      <c r="AB12" s="45">
        <f>X12/J12</f>
        <v>1.2488888888889</v>
      </c>
      <c r="AC12" s="58"/>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 ref="A8:A9"/>
    <mergeCell ref="J8:J9"/>
    <mergeCell ref="U8:U9"/>
    <mergeCell ref="AA8:AA9"/>
    <mergeCell ref="AB8:AB9"/>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R10"/>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146"/>
    <col min="2" max="2" width="7.25" customWidth="true" style="146"/>
    <col min="3" max="3" width="12.5" customWidth="true" style="146"/>
    <col min="4" max="4" width="8.25" customWidth="true" style="146"/>
    <col min="5" max="5" width="33.5" customWidth="true" style="146"/>
    <col min="6" max="6" width="12.25" customWidth="true" style="146"/>
    <col min="7" max="7" width="10.875" customWidth="true" style="146"/>
    <col min="8" max="8" width="10.875" customWidth="true" style="146"/>
    <col min="9" max="9" width="10.875" customWidth="true" style="146"/>
    <col min="10" max="10" width="10.875" customWidth="true" style="146"/>
    <col min="11" max="11" width="10.375" customWidth="true" style="146"/>
    <col min="12" max="12" width="10.375" customWidth="true" style="146"/>
    <col min="13" max="13" width="10.375" customWidth="true" style="146"/>
    <col min="14" max="14" width="10.375" customWidth="true" style="146"/>
    <col min="15" max="15" width="10.375" customWidth="true" style="146"/>
    <col min="16" max="16" width="7.375" customWidth="true" style="146"/>
    <col min="17" max="17" width="9" customWidth="true" style="146"/>
    <col min="18" max="18" width="9" customWidth="true" style="146"/>
    <col min="19" max="19" width="6.75" customWidth="true" style="146"/>
    <col min="20" max="20" width="7.875" customWidth="true" style="146"/>
    <col min="21" max="21" width="10" customWidth="true" style="146"/>
    <col min="22" max="22" width="9" customWidth="true" style="146"/>
    <col min="23" max="23" width="9" customWidth="true" style="146"/>
    <col min="24" max="24" width="12.375" customWidth="true" style="146"/>
    <col min="25" max="25" width="9" customWidth="true" style="146"/>
    <col min="26" max="26" width="9" customWidth="true" style="146"/>
    <col min="27" max="27" width="9" customWidth="true" style="146"/>
    <col min="28" max="28" width="9" customWidth="true" style="146"/>
    <col min="29" max="29" width="9" customWidth="true" style="146"/>
    <col min="30" max="30" width="9" customWidth="true" style="146"/>
    <col min="31" max="31" width="9" customWidth="true" style="146"/>
    <col min="32" max="32" width="9" customWidth="true" style="146"/>
    <col min="33" max="33" width="9" customWidth="true" style="146"/>
    <col min="34" max="34" width="9" customWidth="true" style="146"/>
    <col min="35" max="35" width="9" customWidth="true" style="146"/>
    <col min="36" max="36" width="9" customWidth="true" style="146"/>
    <col min="37" max="37" width="9" customWidth="true" style="146"/>
    <col min="38" max="38" width="9" customWidth="true" style="146"/>
    <col min="39" max="39" width="9" customWidth="true" style="146"/>
    <col min="40" max="40" width="9" customWidth="true" style="146"/>
    <col min="41" max="41" width="9" customWidth="true" style="146"/>
    <col min="42" max="42" width="9" customWidth="true" style="146"/>
    <col min="43" max="43" width="9" customWidth="true" style="146"/>
    <col min="44" max="44" width="9" customWidth="true" style="146"/>
    <col min="45" max="45" width="9" customWidth="true" style="146"/>
    <col min="46" max="46" width="9" customWidth="true" style="146"/>
    <col min="47" max="47" width="9" customWidth="true" style="146"/>
    <col min="48" max="48" width="9" customWidth="true" style="146"/>
    <col min="49" max="49" width="9" customWidth="true" style="146"/>
    <col min="50" max="50" width="9" customWidth="true" style="146"/>
    <col min="51" max="51" width="9" customWidth="true" style="146"/>
    <col min="52" max="52" width="9" customWidth="true" style="146"/>
    <col min="53" max="53" width="9" customWidth="true" style="146"/>
    <col min="54" max="54" width="9" customWidth="true" style="146"/>
    <col min="55" max="55" width="9" customWidth="true" style="146"/>
    <col min="56" max="56" width="9" customWidth="true" style="146"/>
    <col min="57" max="57" width="9" customWidth="true" style="146"/>
    <col min="58" max="58" width="9" customWidth="true" style="146"/>
    <col min="59" max="59" width="9" customWidth="true" style="146"/>
    <col min="60" max="60" width="9" customWidth="true" style="146"/>
    <col min="61" max="61" width="9" customWidth="true" style="146"/>
    <col min="62" max="62" width="9" customWidth="true" style="146"/>
    <col min="63" max="63" width="9" customWidth="true" style="146"/>
    <col min="64" max="64" width="9" customWidth="true" style="146"/>
    <col min="65" max="65" width="9" customWidth="true" style="146"/>
    <col min="66" max="66" width="9" customWidth="true" style="146"/>
    <col min="67" max="67" width="9" customWidth="true" style="146"/>
    <col min="68" max="68" width="9" customWidth="true" style="146"/>
    <col min="69" max="69" width="9" customWidth="true" style="146"/>
    <col min="70" max="70" width="9" customWidth="true" style="146"/>
    <col min="71" max="71" width="9" customWidth="true" style="146"/>
    <col min="72" max="72" width="9" customWidth="true" style="146"/>
    <col min="73" max="73" width="9" customWidth="true" style="146"/>
    <col min="74" max="74" width="9" customWidth="true" style="146"/>
    <col min="75" max="75" width="9" customWidth="true" style="146"/>
    <col min="76" max="76" width="9" customWidth="true" style="146"/>
    <col min="77" max="77" width="9" customWidth="true" style="146"/>
    <col min="78" max="78" width="9" customWidth="true" style="146"/>
    <col min="79" max="79" width="9" customWidth="true" style="146"/>
    <col min="80" max="80" width="9" customWidth="true" style="146"/>
    <col min="81" max="81" width="9" customWidth="true" style="146"/>
    <col min="82" max="82" width="9" customWidth="true" style="146"/>
    <col min="83" max="83" width="9" customWidth="true" style="146"/>
    <col min="84" max="84" width="9" customWidth="true" style="146"/>
    <col min="85" max="85" width="9" customWidth="true" style="146"/>
    <col min="86" max="86" width="9" customWidth="true" style="146"/>
    <col min="87" max="87" width="9" customWidth="true" style="146"/>
    <col min="88" max="88" width="9" customWidth="true" style="146"/>
    <col min="89" max="89" width="9" customWidth="true" style="146"/>
    <col min="90" max="90" width="9" customWidth="true" style="146"/>
    <col min="91" max="91" width="9" customWidth="true" style="146"/>
    <col min="92" max="92" width="9" customWidth="true" style="146"/>
    <col min="93" max="93" width="9" customWidth="true" style="146"/>
    <col min="94" max="94" width="9" customWidth="true" style="146"/>
    <col min="95" max="95" width="9" customWidth="true" style="146"/>
    <col min="96" max="96" width="9" customWidth="true" style="146"/>
  </cols>
  <sheetData>
    <row r="2" spans="1:96" customHeight="1" ht="13.5">
      <c r="A2" s="144" t="s">
        <v>28</v>
      </c>
      <c r="B2" s="145" t="s">
        <v>29</v>
      </c>
      <c r="E2" s="147"/>
      <c r="F2" s="147"/>
      <c r="G2" s="147"/>
      <c r="H2" s="147"/>
      <c r="I2" s="147"/>
      <c r="J2" s="147"/>
      <c r="K2" s="148"/>
      <c r="L2" s="148" t="s">
        <v>30</v>
      </c>
      <c r="M2" s="148"/>
      <c r="N2" s="148"/>
      <c r="O2" s="148" t="s">
        <v>31</v>
      </c>
      <c r="P2" s="148"/>
      <c r="Q2" s="148"/>
      <c r="R2" s="148"/>
      <c r="S2" s="148"/>
      <c r="T2" s="148"/>
      <c r="U2" s="148"/>
      <c r="V2" s="148"/>
      <c r="W2" s="148"/>
      <c r="X2" s="148"/>
      <c r="Y2" s="148"/>
      <c r="Z2" s="148"/>
      <c r="AA2" s="304" t="s">
        <v>32</v>
      </c>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4"/>
      <c r="CK2" s="304"/>
      <c r="CL2" s="305" t="s">
        <v>33</v>
      </c>
      <c r="CM2" s="307" t="s">
        <v>34</v>
      </c>
      <c r="CN2" s="310" t="s">
        <v>35</v>
      </c>
      <c r="CO2" s="311"/>
      <c r="CP2" s="312"/>
    </row>
    <row r="3" spans="1:96" customHeight="1" ht="14.25">
      <c r="A3" s="145" t="s">
        <v>226</v>
      </c>
      <c r="B3" s="149"/>
      <c r="C3" s="149"/>
      <c r="D3" s="149"/>
      <c r="E3" s="150"/>
      <c r="F3" s="148"/>
      <c r="G3" s="148"/>
      <c r="H3" s="148"/>
      <c r="I3" s="316" t="s">
        <v>1</v>
      </c>
      <c r="J3" s="317"/>
      <c r="K3" s="145"/>
      <c r="L3" s="145"/>
      <c r="M3" s="145"/>
      <c r="N3" s="145"/>
      <c r="O3" s="145"/>
      <c r="P3" s="145"/>
      <c r="Q3" s="145"/>
      <c r="R3" s="145"/>
      <c r="S3" s="145"/>
      <c r="T3" s="145"/>
      <c r="U3" s="145"/>
      <c r="V3" s="148"/>
      <c r="W3" s="148"/>
      <c r="X3" s="148"/>
      <c r="Y3" s="148"/>
      <c r="Z3" s="148"/>
      <c r="AA3" s="318" t="s">
        <v>37</v>
      </c>
      <c r="AB3" s="319"/>
      <c r="AC3" s="319"/>
      <c r="AD3" s="319"/>
      <c r="AE3" s="319"/>
      <c r="AF3" s="319"/>
      <c r="AG3" s="319"/>
      <c r="AH3" s="319"/>
      <c r="AI3" s="319"/>
      <c r="AJ3" s="320" t="s">
        <v>38</v>
      </c>
      <c r="AK3" s="321"/>
      <c r="AL3" s="321"/>
      <c r="AM3" s="321"/>
      <c r="AN3" s="321"/>
      <c r="AO3" s="321"/>
      <c r="AP3" s="321"/>
      <c r="AQ3" s="321"/>
      <c r="AR3" s="322"/>
      <c r="AS3" s="323" t="s">
        <v>39</v>
      </c>
      <c r="AT3" s="324"/>
      <c r="AU3" s="324"/>
      <c r="AV3" s="324"/>
      <c r="AW3" s="324"/>
      <c r="AX3" s="324"/>
      <c r="AY3" s="324"/>
      <c r="AZ3" s="324"/>
      <c r="BA3" s="325"/>
      <c r="BB3" s="326" t="s">
        <v>40</v>
      </c>
      <c r="BC3" s="327"/>
      <c r="BD3" s="327"/>
      <c r="BE3" s="327"/>
      <c r="BF3" s="327"/>
      <c r="BG3" s="327"/>
      <c r="BH3" s="327"/>
      <c r="BI3" s="327"/>
      <c r="BJ3" s="328"/>
      <c r="BK3" s="313" t="s">
        <v>41</v>
      </c>
      <c r="BL3" s="314"/>
      <c r="BM3" s="314"/>
      <c r="BN3" s="314"/>
      <c r="BO3" s="314"/>
      <c r="BP3" s="314"/>
      <c r="BQ3" s="314"/>
      <c r="BR3" s="314"/>
      <c r="BS3" s="315"/>
      <c r="BT3" s="294" t="s">
        <v>42</v>
      </c>
      <c r="BU3" s="295"/>
      <c r="BV3" s="295"/>
      <c r="BW3" s="295"/>
      <c r="BX3" s="295"/>
      <c r="BY3" s="295"/>
      <c r="BZ3" s="295"/>
      <c r="CA3" s="295"/>
      <c r="CB3" s="296"/>
      <c r="CC3" s="297" t="s">
        <v>43</v>
      </c>
      <c r="CD3" s="298"/>
      <c r="CE3" s="298"/>
      <c r="CF3" s="298"/>
      <c r="CG3" s="298"/>
      <c r="CH3" s="298"/>
      <c r="CI3" s="298"/>
      <c r="CJ3" s="298"/>
      <c r="CK3" s="299"/>
      <c r="CL3" s="305"/>
      <c r="CM3" s="308"/>
      <c r="CN3" s="300" t="s">
        <v>44</v>
      </c>
      <c r="CO3" s="301"/>
      <c r="CP3" s="302" t="s">
        <v>45</v>
      </c>
    </row>
    <row r="4" spans="1:96">
      <c r="A4" s="151"/>
      <c r="B4" s="152" t="s">
        <v>46</v>
      </c>
      <c r="C4" s="152" t="s">
        <v>227</v>
      </c>
      <c r="D4" s="153" t="s">
        <v>50</v>
      </c>
      <c r="E4" s="152" t="s">
        <v>51</v>
      </c>
      <c r="F4" s="154" t="s">
        <v>53</v>
      </c>
      <c r="G4" s="152" t="s">
        <v>4</v>
      </c>
      <c r="H4" s="152" t="s">
        <v>228</v>
      </c>
      <c r="I4" s="155" t="s">
        <v>5</v>
      </c>
      <c r="J4" s="155" t="s">
        <v>6</v>
      </c>
      <c r="K4" s="155" t="s">
        <v>7</v>
      </c>
      <c r="L4" s="156" t="s">
        <v>10</v>
      </c>
      <c r="M4" s="152" t="s">
        <v>229</v>
      </c>
      <c r="N4" s="152" t="s">
        <v>11</v>
      </c>
      <c r="O4" s="155" t="s">
        <v>12</v>
      </c>
      <c r="P4" s="152" t="s">
        <v>13</v>
      </c>
      <c r="Q4" s="152" t="s">
        <v>14</v>
      </c>
      <c r="R4" s="152" t="s">
        <v>15</v>
      </c>
      <c r="S4" s="152" t="s">
        <v>16</v>
      </c>
      <c r="T4" s="152" t="s">
        <v>17</v>
      </c>
      <c r="U4" s="155" t="s">
        <v>18</v>
      </c>
      <c r="V4" s="152" t="s">
        <v>19</v>
      </c>
      <c r="W4" s="152" t="s">
        <v>20</v>
      </c>
      <c r="X4" s="152" t="s">
        <v>21</v>
      </c>
      <c r="Y4" s="152" t="s">
        <v>22</v>
      </c>
      <c r="Z4" s="157"/>
      <c r="AA4" s="158" t="s">
        <v>54</v>
      </c>
      <c r="AB4" s="158" t="s">
        <v>55</v>
      </c>
      <c r="AC4" s="158" t="s">
        <v>56</v>
      </c>
      <c r="AD4" s="158" t="s">
        <v>17</v>
      </c>
      <c r="AE4" s="158" t="s">
        <v>57</v>
      </c>
      <c r="AF4" s="158" t="s">
        <v>58</v>
      </c>
      <c r="AG4" s="158" t="s">
        <v>59</v>
      </c>
      <c r="AH4" s="158" t="s">
        <v>60</v>
      </c>
      <c r="AI4" s="158" t="s">
        <v>61</v>
      </c>
      <c r="AJ4" s="159" t="s">
        <v>54</v>
      </c>
      <c r="AK4" s="159" t="s">
        <v>55</v>
      </c>
      <c r="AL4" s="159" t="s">
        <v>56</v>
      </c>
      <c r="AM4" s="159" t="s">
        <v>17</v>
      </c>
      <c r="AN4" s="159" t="s">
        <v>57</v>
      </c>
      <c r="AO4" s="159" t="s">
        <v>58</v>
      </c>
      <c r="AP4" s="159" t="s">
        <v>59</v>
      </c>
      <c r="AQ4" s="159" t="s">
        <v>60</v>
      </c>
      <c r="AR4" s="159" t="s">
        <v>61</v>
      </c>
      <c r="AS4" s="160" t="s">
        <v>54</v>
      </c>
      <c r="AT4" s="160" t="s">
        <v>55</v>
      </c>
      <c r="AU4" s="160" t="s">
        <v>56</v>
      </c>
      <c r="AV4" s="160" t="s">
        <v>17</v>
      </c>
      <c r="AW4" s="160" t="s">
        <v>57</v>
      </c>
      <c r="AX4" s="160" t="s">
        <v>58</v>
      </c>
      <c r="AY4" s="160" t="s">
        <v>59</v>
      </c>
      <c r="AZ4" s="160" t="s">
        <v>60</v>
      </c>
      <c r="BA4" s="160" t="s">
        <v>61</v>
      </c>
      <c r="BB4" s="161" t="s">
        <v>54</v>
      </c>
      <c r="BC4" s="161" t="s">
        <v>55</v>
      </c>
      <c r="BD4" s="161" t="s">
        <v>56</v>
      </c>
      <c r="BE4" s="161" t="s">
        <v>17</v>
      </c>
      <c r="BF4" s="161" t="s">
        <v>57</v>
      </c>
      <c r="BG4" s="161" t="s">
        <v>58</v>
      </c>
      <c r="BH4" s="161" t="s">
        <v>59</v>
      </c>
      <c r="BI4" s="161" t="s">
        <v>60</v>
      </c>
      <c r="BJ4" s="161" t="s">
        <v>61</v>
      </c>
      <c r="BK4" s="162" t="s">
        <v>54</v>
      </c>
      <c r="BL4" s="162" t="s">
        <v>55</v>
      </c>
      <c r="BM4" s="162" t="s">
        <v>56</v>
      </c>
      <c r="BN4" s="162" t="s">
        <v>17</v>
      </c>
      <c r="BO4" s="162" t="s">
        <v>57</v>
      </c>
      <c r="BP4" s="162" t="s">
        <v>58</v>
      </c>
      <c r="BQ4" s="162" t="s">
        <v>59</v>
      </c>
      <c r="BR4" s="162" t="s">
        <v>60</v>
      </c>
      <c r="BS4" s="162" t="s">
        <v>61</v>
      </c>
      <c r="BT4" s="163" t="s">
        <v>54</v>
      </c>
      <c r="BU4" s="163" t="s">
        <v>55</v>
      </c>
      <c r="BV4" s="163" t="s">
        <v>56</v>
      </c>
      <c r="BW4" s="163" t="s">
        <v>17</v>
      </c>
      <c r="BX4" s="163" t="s">
        <v>57</v>
      </c>
      <c r="BY4" s="163" t="s">
        <v>58</v>
      </c>
      <c r="BZ4" s="163" t="s">
        <v>59</v>
      </c>
      <c r="CA4" s="163" t="s">
        <v>60</v>
      </c>
      <c r="CB4" s="163" t="s">
        <v>61</v>
      </c>
      <c r="CC4" s="164" t="s">
        <v>54</v>
      </c>
      <c r="CD4" s="164" t="s">
        <v>55</v>
      </c>
      <c r="CE4" s="164" t="s">
        <v>56</v>
      </c>
      <c r="CF4" s="164" t="s">
        <v>17</v>
      </c>
      <c r="CG4" s="164" t="s">
        <v>57</v>
      </c>
      <c r="CH4" s="164" t="s">
        <v>58</v>
      </c>
      <c r="CI4" s="164" t="s">
        <v>59</v>
      </c>
      <c r="CJ4" s="164" t="s">
        <v>60</v>
      </c>
      <c r="CK4" s="164" t="s">
        <v>61</v>
      </c>
      <c r="CL4" s="306"/>
      <c r="CM4" s="309"/>
      <c r="CN4" s="165" t="s">
        <v>62</v>
      </c>
      <c r="CO4" s="165" t="s">
        <v>63</v>
      </c>
      <c r="CP4" s="303"/>
    </row>
    <row r="5" spans="1:96">
      <c r="A5" s="166"/>
      <c r="B5" s="167"/>
      <c r="C5" s="151"/>
      <c r="D5" s="151"/>
      <c r="E5" s="151"/>
      <c r="F5" s="168"/>
      <c r="G5" s="339"/>
      <c r="H5" s="339"/>
      <c r="I5" s="169"/>
      <c r="J5" s="151"/>
      <c r="K5" s="151"/>
      <c r="L5" s="151"/>
      <c r="M5" s="151"/>
      <c r="N5" s="170"/>
      <c r="O5" s="170"/>
      <c r="P5" s="151"/>
      <c r="Q5" s="170"/>
      <c r="R5" s="171"/>
      <c r="S5" s="171"/>
      <c r="T5" s="171"/>
      <c r="U5" s="344"/>
      <c r="V5" s="344"/>
      <c r="W5" s="344"/>
      <c r="X5" s="344"/>
      <c r="Y5" s="170"/>
      <c r="Z5" s="172"/>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row>
    <row r="6" spans="1:96">
      <c r="A6" s="174" t="str">
        <f>Y6</f>
        <v>0</v>
      </c>
      <c r="B6" s="347" t="s">
        <v>230</v>
      </c>
      <c r="C6" s="347"/>
      <c r="D6" s="347" t="s">
        <v>199</v>
      </c>
      <c r="E6" s="175" t="s">
        <v>231</v>
      </c>
      <c r="F6" s="175" t="s">
        <v>232</v>
      </c>
      <c r="G6" s="340">
        <v>0</v>
      </c>
      <c r="H6" s="340">
        <v>1500</v>
      </c>
      <c r="I6" s="176">
        <v>0</v>
      </c>
      <c r="J6" s="176">
        <v>0</v>
      </c>
      <c r="K6" s="176">
        <v>11</v>
      </c>
      <c r="L6" s="177">
        <v>0</v>
      </c>
      <c r="M6" s="178">
        <v>0</v>
      </c>
      <c r="N6" s="179">
        <f>IFERROR(L6/K6,"-")</f>
        <v>0</v>
      </c>
      <c r="O6" s="176">
        <v>0</v>
      </c>
      <c r="P6" s="176">
        <v>0</v>
      </c>
      <c r="Q6" s="179" t="str">
        <f>IFERROR(O6/L6,"-")</f>
        <v>-</v>
      </c>
      <c r="R6" s="180" t="str">
        <f>IFERROR(G6/SUM(L6:L6),"-")</f>
        <v>-</v>
      </c>
      <c r="S6" s="181">
        <v>0</v>
      </c>
      <c r="T6" s="179" t="str">
        <f>IF(L6=0,"-",S6/L6)</f>
        <v>-</v>
      </c>
      <c r="U6" s="345"/>
      <c r="V6" s="346" t="str">
        <f>IFERROR(U6/L6,"-")</f>
        <v>-</v>
      </c>
      <c r="W6" s="346" t="str">
        <f>IFERROR(U6/S6,"-")</f>
        <v>-</v>
      </c>
      <c r="X6" s="340">
        <f>SUM(U6:U6)-SUM(G6:G6)</f>
        <v>0</v>
      </c>
      <c r="Y6" s="183" t="str">
        <f>SUM(U6:U6)/SUM(G6:G6)</f>
        <v>0</v>
      </c>
      <c r="AA6" s="184"/>
      <c r="AB6" s="185" t="str">
        <f>IF(L6=0,"",IF(AA6=0,"",(AA6/L6)))</f>
        <v/>
      </c>
      <c r="AC6" s="184"/>
      <c r="AD6" s="186" t="str">
        <f>IFERROR(AC6/AA6,"-")</f>
        <v>-</v>
      </c>
      <c r="AE6" s="187"/>
      <c r="AF6" s="188" t="str">
        <f>IFERROR(AE6/AA6,"-")</f>
        <v>-</v>
      </c>
      <c r="AG6" s="189"/>
      <c r="AH6" s="189"/>
      <c r="AI6" s="189"/>
      <c r="AJ6" s="190"/>
      <c r="AK6" s="191" t="str">
        <f>IF(L6=0,"",IF(AJ6=0,"",(AJ6/L6)))</f>
        <v/>
      </c>
      <c r="AL6" s="190"/>
      <c r="AM6" s="192" t="str">
        <f>IFERROR(AL6/AJ6,"-")</f>
        <v>-</v>
      </c>
      <c r="AN6" s="193"/>
      <c r="AO6" s="194" t="str">
        <f>IFERROR(AN6/AJ6,"-")</f>
        <v>-</v>
      </c>
      <c r="AP6" s="195"/>
      <c r="AQ6" s="195"/>
      <c r="AR6" s="195"/>
      <c r="AS6" s="196"/>
      <c r="AT6" s="197" t="str">
        <f>IF(L6=0,"",IF(AS6=0,"",(AS6/L6)))</f>
        <v/>
      </c>
      <c r="AU6" s="196"/>
      <c r="AV6" s="198" t="str">
        <f>IFERROR(AU6/AS6,"-")</f>
        <v>-</v>
      </c>
      <c r="AW6" s="199"/>
      <c r="AX6" s="200" t="str">
        <f>IFERROR(AW6/AS6,"-")</f>
        <v>-</v>
      </c>
      <c r="AY6" s="201"/>
      <c r="AZ6" s="201"/>
      <c r="BA6" s="201"/>
      <c r="BB6" s="202"/>
      <c r="BC6" s="203" t="str">
        <f>IF(L6=0,"",IF(BB6=0,"",(BB6/L6)))</f>
        <v/>
      </c>
      <c r="BD6" s="202"/>
      <c r="BE6" s="204" t="str">
        <f>IFERROR(BD6/BB6,"-")</f>
        <v>-</v>
      </c>
      <c r="BF6" s="205"/>
      <c r="BG6" s="206" t="str">
        <f>IFERROR(BF6/BB6,"-")</f>
        <v>-</v>
      </c>
      <c r="BH6" s="207"/>
      <c r="BI6" s="207"/>
      <c r="BJ6" s="207"/>
      <c r="BK6" s="208"/>
      <c r="BL6" s="209" t="str">
        <f>IF(L6=0,"",IF(BK6=0,"",(BK6/L6)))</f>
        <v/>
      </c>
      <c r="BM6" s="210"/>
      <c r="BN6" s="211" t="str">
        <f>IFERROR(BM6/BK6,"-")</f>
        <v>-</v>
      </c>
      <c r="BO6" s="212"/>
      <c r="BP6" s="213" t="str">
        <f>IFERROR(BO6/BK6,"-")</f>
        <v>-</v>
      </c>
      <c r="BQ6" s="214"/>
      <c r="BR6" s="214"/>
      <c r="BS6" s="214"/>
      <c r="BT6" s="215"/>
      <c r="BU6" s="216" t="str">
        <f>IF(L6=0,"",IF(BT6=0,"",(BT6/L6)))</f>
        <v/>
      </c>
      <c r="BV6" s="217"/>
      <c r="BW6" s="218" t="str">
        <f>IFERROR(BV6/BT6,"-")</f>
        <v>-</v>
      </c>
      <c r="BX6" s="219"/>
      <c r="BY6" s="220" t="str">
        <f>IFERROR(BX6/BT6,"-")</f>
        <v>-</v>
      </c>
      <c r="BZ6" s="221"/>
      <c r="CA6" s="221"/>
      <c r="CB6" s="221"/>
      <c r="CC6" s="222"/>
      <c r="CD6" s="223" t="str">
        <f>IF(L6=0,"",IF(CC6=0,"",(CC6/L6)))</f>
        <v/>
      </c>
      <c r="CE6" s="224"/>
      <c r="CF6" s="225" t="str">
        <f>IFERROR(CE6/CC6,"-")</f>
        <v>-</v>
      </c>
      <c r="CG6" s="226"/>
      <c r="CH6" s="227" t="str">
        <f>IFERROR(CG6/CC6,"-")</f>
        <v>-</v>
      </c>
      <c r="CI6" s="228"/>
      <c r="CJ6" s="228"/>
      <c r="CK6" s="228"/>
      <c r="CL6" s="229">
        <v>0</v>
      </c>
      <c r="CM6" s="230"/>
      <c r="CN6" s="230"/>
      <c r="CO6" s="230"/>
      <c r="CP6" s="231" t="str">
        <f>IF(AND(CN6=0,CO6=0),"",IF(AND(CN6&lt;=100000,CO6&lt;=100000),"",IF(CN6/CM6&gt;0.7,"男高",IF(CO6/CM6&gt;0.7,"女高",""))))</f>
        <v/>
      </c>
    </row>
    <row r="7" spans="1:96">
      <c r="A7" s="174" t="str">
        <f>Y7</f>
        <v>0</v>
      </c>
      <c r="B7" s="347" t="s">
        <v>233</v>
      </c>
      <c r="C7" s="347"/>
      <c r="D7" s="347" t="s">
        <v>199</v>
      </c>
      <c r="E7" s="175" t="s">
        <v>234</v>
      </c>
      <c r="F7" s="175" t="s">
        <v>232</v>
      </c>
      <c r="G7" s="340">
        <v>0</v>
      </c>
      <c r="H7" s="340">
        <v>1500</v>
      </c>
      <c r="I7" s="176">
        <v>0</v>
      </c>
      <c r="J7" s="176">
        <v>0</v>
      </c>
      <c r="K7" s="176">
        <v>4</v>
      </c>
      <c r="L7" s="177">
        <v>0</v>
      </c>
      <c r="M7" s="178">
        <v>0</v>
      </c>
      <c r="N7" s="179">
        <f>IFERROR(L7/K7,"-")</f>
        <v>0</v>
      </c>
      <c r="O7" s="176">
        <v>0</v>
      </c>
      <c r="P7" s="176">
        <v>0</v>
      </c>
      <c r="Q7" s="179" t="str">
        <f>IFERROR(O7/L7,"-")</f>
        <v>-</v>
      </c>
      <c r="R7" s="180" t="str">
        <f>IFERROR(G7/SUM(L7:L7),"-")</f>
        <v>-</v>
      </c>
      <c r="S7" s="181">
        <v>0</v>
      </c>
      <c r="T7" s="179" t="str">
        <f>IF(L7=0,"-",S7/L7)</f>
        <v>-</v>
      </c>
      <c r="U7" s="345"/>
      <c r="V7" s="346" t="str">
        <f>IFERROR(U7/L7,"-")</f>
        <v>-</v>
      </c>
      <c r="W7" s="346" t="str">
        <f>IFERROR(U7/S7,"-")</f>
        <v>-</v>
      </c>
      <c r="X7" s="340">
        <f>SUM(U7:U7)-SUM(G7:G7)</f>
        <v>0</v>
      </c>
      <c r="Y7" s="183" t="str">
        <f>SUM(U7:U7)/SUM(G7:G7)</f>
        <v>0</v>
      </c>
      <c r="AA7" s="184"/>
      <c r="AB7" s="185" t="str">
        <f>IF(L7=0,"",IF(AA7=0,"",(AA7/L7)))</f>
        <v/>
      </c>
      <c r="AC7" s="184"/>
      <c r="AD7" s="186" t="str">
        <f>IFERROR(AC7/AA7,"-")</f>
        <v>-</v>
      </c>
      <c r="AE7" s="187"/>
      <c r="AF7" s="188" t="str">
        <f>IFERROR(AE7/AA7,"-")</f>
        <v>-</v>
      </c>
      <c r="AG7" s="189"/>
      <c r="AH7" s="189"/>
      <c r="AI7" s="189"/>
      <c r="AJ7" s="190"/>
      <c r="AK7" s="191" t="str">
        <f>IF(L7=0,"",IF(AJ7=0,"",(AJ7/L7)))</f>
        <v/>
      </c>
      <c r="AL7" s="190"/>
      <c r="AM7" s="192" t="str">
        <f>IFERROR(AL7/AJ7,"-")</f>
        <v>-</v>
      </c>
      <c r="AN7" s="193"/>
      <c r="AO7" s="194" t="str">
        <f>IFERROR(AN7/AJ7,"-")</f>
        <v>-</v>
      </c>
      <c r="AP7" s="195"/>
      <c r="AQ7" s="195"/>
      <c r="AR7" s="195"/>
      <c r="AS7" s="196"/>
      <c r="AT7" s="197" t="str">
        <f>IF(L7=0,"",IF(AS7=0,"",(AS7/L7)))</f>
        <v/>
      </c>
      <c r="AU7" s="196"/>
      <c r="AV7" s="198" t="str">
        <f>IFERROR(AU7/AS7,"-")</f>
        <v>-</v>
      </c>
      <c r="AW7" s="199"/>
      <c r="AX7" s="200" t="str">
        <f>IFERROR(AW7/AS7,"-")</f>
        <v>-</v>
      </c>
      <c r="AY7" s="201"/>
      <c r="AZ7" s="201"/>
      <c r="BA7" s="201"/>
      <c r="BB7" s="202"/>
      <c r="BC7" s="203" t="str">
        <f>IF(L7=0,"",IF(BB7=0,"",(BB7/L7)))</f>
        <v/>
      </c>
      <c r="BD7" s="202"/>
      <c r="BE7" s="204" t="str">
        <f>IFERROR(BD7/BB7,"-")</f>
        <v>-</v>
      </c>
      <c r="BF7" s="205"/>
      <c r="BG7" s="206" t="str">
        <f>IFERROR(BF7/BB7,"-")</f>
        <v>-</v>
      </c>
      <c r="BH7" s="207"/>
      <c r="BI7" s="207"/>
      <c r="BJ7" s="207"/>
      <c r="BK7" s="208"/>
      <c r="BL7" s="209" t="str">
        <f>IF(L7=0,"",IF(BK7=0,"",(BK7/L7)))</f>
        <v/>
      </c>
      <c r="BM7" s="210"/>
      <c r="BN7" s="211" t="str">
        <f>IFERROR(BM7/BK7,"-")</f>
        <v>-</v>
      </c>
      <c r="BO7" s="212"/>
      <c r="BP7" s="213" t="str">
        <f>IFERROR(BO7/BK7,"-")</f>
        <v>-</v>
      </c>
      <c r="BQ7" s="214"/>
      <c r="BR7" s="214"/>
      <c r="BS7" s="214"/>
      <c r="BT7" s="215"/>
      <c r="BU7" s="216" t="str">
        <f>IF(L7=0,"",IF(BT7=0,"",(BT7/L7)))</f>
        <v/>
      </c>
      <c r="BV7" s="217"/>
      <c r="BW7" s="218" t="str">
        <f>IFERROR(BV7/BT7,"-")</f>
        <v>-</v>
      </c>
      <c r="BX7" s="219"/>
      <c r="BY7" s="220" t="str">
        <f>IFERROR(BX7/BT7,"-")</f>
        <v>-</v>
      </c>
      <c r="BZ7" s="221"/>
      <c r="CA7" s="221"/>
      <c r="CB7" s="221"/>
      <c r="CC7" s="222"/>
      <c r="CD7" s="223" t="str">
        <f>IF(L7=0,"",IF(CC7=0,"",(CC7/L7)))</f>
        <v/>
      </c>
      <c r="CE7" s="224"/>
      <c r="CF7" s="225" t="str">
        <f>IFERROR(CE7/CC7,"-")</f>
        <v>-</v>
      </c>
      <c r="CG7" s="226"/>
      <c r="CH7" s="227" t="str">
        <f>IFERROR(CG7/CC7,"-")</f>
        <v>-</v>
      </c>
      <c r="CI7" s="228"/>
      <c r="CJ7" s="228"/>
      <c r="CK7" s="228"/>
      <c r="CL7" s="229">
        <v>0</v>
      </c>
      <c r="CM7" s="230"/>
      <c r="CN7" s="230"/>
      <c r="CO7" s="230"/>
      <c r="CP7" s="231" t="str">
        <f>IF(AND(CN7=0,CO7=0),"",IF(AND(CN7&lt;=100000,CO7&lt;=100000),"",IF(CN7/CM7&gt;0.7,"男高",IF(CO7/CM7&gt;0.7,"女高",""))))</f>
        <v/>
      </c>
    </row>
    <row r="8" spans="1:96">
      <c r="A8" s="232"/>
      <c r="B8" s="151"/>
      <c r="C8" s="233"/>
      <c r="D8" s="234"/>
      <c r="E8" s="175"/>
      <c r="F8" s="175"/>
      <c r="G8" s="341"/>
      <c r="H8" s="341"/>
      <c r="I8" s="235"/>
      <c r="J8" s="235"/>
      <c r="K8" s="176"/>
      <c r="L8" s="176"/>
      <c r="M8" s="176"/>
      <c r="N8" s="236"/>
      <c r="O8" s="236"/>
      <c r="P8" s="176"/>
      <c r="Q8" s="236"/>
      <c r="R8" s="182"/>
      <c r="S8" s="182"/>
      <c r="T8" s="182"/>
      <c r="U8" s="345"/>
      <c r="V8" s="345"/>
      <c r="W8" s="345"/>
      <c r="X8" s="345"/>
      <c r="Y8" s="236"/>
      <c r="Z8" s="172"/>
      <c r="AA8" s="237"/>
      <c r="AB8" s="238"/>
      <c r="AC8" s="237"/>
      <c r="AD8" s="239"/>
      <c r="AE8" s="240"/>
      <c r="AF8" s="241"/>
      <c r="AG8" s="242"/>
      <c r="AH8" s="242"/>
      <c r="AI8" s="242"/>
      <c r="AJ8" s="237"/>
      <c r="AK8" s="238"/>
      <c r="AL8" s="237"/>
      <c r="AM8" s="239"/>
      <c r="AN8" s="240"/>
      <c r="AO8" s="241"/>
      <c r="AP8" s="242"/>
      <c r="AQ8" s="242"/>
      <c r="AR8" s="242"/>
      <c r="AS8" s="237"/>
      <c r="AT8" s="238"/>
      <c r="AU8" s="237"/>
      <c r="AV8" s="239"/>
      <c r="AW8" s="240"/>
      <c r="AX8" s="241"/>
      <c r="AY8" s="242"/>
      <c r="AZ8" s="242"/>
      <c r="BA8" s="242"/>
      <c r="BB8" s="237"/>
      <c r="BC8" s="238"/>
      <c r="BD8" s="237"/>
      <c r="BE8" s="239"/>
      <c r="BF8" s="240"/>
      <c r="BG8" s="241"/>
      <c r="BH8" s="242"/>
      <c r="BI8" s="242"/>
      <c r="BJ8" s="242"/>
      <c r="BK8" s="173"/>
      <c r="BL8" s="243"/>
      <c r="BM8" s="237"/>
      <c r="BN8" s="239"/>
      <c r="BO8" s="240"/>
      <c r="BP8" s="241"/>
      <c r="BQ8" s="242"/>
      <c r="BR8" s="242"/>
      <c r="BS8" s="242"/>
      <c r="BT8" s="173"/>
      <c r="BU8" s="243"/>
      <c r="BV8" s="237"/>
      <c r="BW8" s="239"/>
      <c r="BX8" s="240"/>
      <c r="BY8" s="241"/>
      <c r="BZ8" s="242"/>
      <c r="CA8" s="242"/>
      <c r="CB8" s="242"/>
      <c r="CC8" s="173"/>
      <c r="CD8" s="243"/>
      <c r="CE8" s="237"/>
      <c r="CF8" s="239"/>
      <c r="CG8" s="240"/>
      <c r="CH8" s="241"/>
      <c r="CI8" s="242"/>
      <c r="CJ8" s="242"/>
      <c r="CK8" s="242"/>
      <c r="CL8" s="244"/>
      <c r="CM8" s="240"/>
      <c r="CN8" s="240"/>
      <c r="CO8" s="240"/>
      <c r="CP8" s="245"/>
    </row>
    <row r="9" spans="1:96">
      <c r="A9" s="232"/>
      <c r="B9" s="246"/>
      <c r="C9" s="176"/>
      <c r="D9" s="176"/>
      <c r="E9" s="247"/>
      <c r="F9" s="248"/>
      <c r="G9" s="342"/>
      <c r="H9" s="342"/>
      <c r="I9" s="235"/>
      <c r="J9" s="235"/>
      <c r="K9" s="176"/>
      <c r="L9" s="176"/>
      <c r="M9" s="176"/>
      <c r="N9" s="236"/>
      <c r="O9" s="236"/>
      <c r="P9" s="176"/>
      <c r="Q9" s="236"/>
      <c r="R9" s="182"/>
      <c r="S9" s="182"/>
      <c r="T9" s="182"/>
      <c r="U9" s="345"/>
      <c r="V9" s="345"/>
      <c r="W9" s="345"/>
      <c r="X9" s="345"/>
      <c r="Y9" s="236"/>
      <c r="Z9" s="249"/>
      <c r="AA9" s="237"/>
      <c r="AB9" s="238"/>
      <c r="AC9" s="237"/>
      <c r="AD9" s="239"/>
      <c r="AE9" s="240"/>
      <c r="AF9" s="241"/>
      <c r="AG9" s="242"/>
      <c r="AH9" s="242"/>
      <c r="AI9" s="242"/>
      <c r="AJ9" s="237"/>
      <c r="AK9" s="238"/>
      <c r="AL9" s="237"/>
      <c r="AM9" s="239"/>
      <c r="AN9" s="240"/>
      <c r="AO9" s="241"/>
      <c r="AP9" s="242"/>
      <c r="AQ9" s="242"/>
      <c r="AR9" s="242"/>
      <c r="AS9" s="237"/>
      <c r="AT9" s="238"/>
      <c r="AU9" s="237"/>
      <c r="AV9" s="239"/>
      <c r="AW9" s="240"/>
      <c r="AX9" s="241"/>
      <c r="AY9" s="242"/>
      <c r="AZ9" s="242"/>
      <c r="BA9" s="242"/>
      <c r="BB9" s="237"/>
      <c r="BC9" s="238"/>
      <c r="BD9" s="237"/>
      <c r="BE9" s="239"/>
      <c r="BF9" s="240"/>
      <c r="BG9" s="241"/>
      <c r="BH9" s="242"/>
      <c r="BI9" s="242"/>
      <c r="BJ9" s="242"/>
      <c r="BK9" s="173"/>
      <c r="BL9" s="243"/>
      <c r="BM9" s="237"/>
      <c r="BN9" s="239"/>
      <c r="BO9" s="240"/>
      <c r="BP9" s="241"/>
      <c r="BQ9" s="242"/>
      <c r="BR9" s="242"/>
      <c r="BS9" s="242"/>
      <c r="BT9" s="173"/>
      <c r="BU9" s="243"/>
      <c r="BV9" s="237"/>
      <c r="BW9" s="239"/>
      <c r="BX9" s="240"/>
      <c r="BY9" s="241"/>
      <c r="BZ9" s="242"/>
      <c r="CA9" s="242"/>
      <c r="CB9" s="242"/>
      <c r="CC9" s="173"/>
      <c r="CD9" s="243"/>
      <c r="CE9" s="237"/>
      <c r="CF9" s="239"/>
      <c r="CG9" s="240"/>
      <c r="CH9" s="241"/>
      <c r="CI9" s="242"/>
      <c r="CJ9" s="242"/>
      <c r="CK9" s="242"/>
      <c r="CL9" s="244"/>
      <c r="CM9" s="240"/>
      <c r="CN9" s="240"/>
      <c r="CO9" s="240"/>
      <c r="CP9" s="245"/>
    </row>
    <row r="10" spans="1:96">
      <c r="A10" s="166" t="str">
        <f>Y10</f>
        <v>0</v>
      </c>
      <c r="B10" s="250"/>
      <c r="C10" s="250"/>
      <c r="D10" s="250"/>
      <c r="E10" s="251" t="s">
        <v>235</v>
      </c>
      <c r="F10" s="251"/>
      <c r="G10" s="343">
        <f>SUM(G6:G9)</f>
        <v>0</v>
      </c>
      <c r="H10" s="343"/>
      <c r="I10" s="250">
        <f>SUM(I6:I9)</f>
        <v>0</v>
      </c>
      <c r="J10" s="250">
        <f>SUM(J6:J9)</f>
        <v>0</v>
      </c>
      <c r="K10" s="250">
        <f>SUM(K6:K9)</f>
        <v>15</v>
      </c>
      <c r="L10" s="250">
        <f>SUM(L6:L9)</f>
        <v>0</v>
      </c>
      <c r="M10" s="250">
        <f>SUM(M6:M9)</f>
        <v>0</v>
      </c>
      <c r="N10" s="252">
        <f>IFERROR(L10/K10,"-")</f>
        <v>0</v>
      </c>
      <c r="O10" s="253">
        <f>SUM(O6:O9)</f>
        <v>0</v>
      </c>
      <c r="P10" s="253">
        <f>SUM(P6:P9)</f>
        <v>0</v>
      </c>
      <c r="Q10" s="252" t="str">
        <f>IFERROR(O10/L10,"-")</f>
        <v>-</v>
      </c>
      <c r="R10" s="254" t="str">
        <f>IFERROR(G10/L10,"-")</f>
        <v>-</v>
      </c>
      <c r="S10" s="255">
        <f>SUM(S6:S9)</f>
        <v>0</v>
      </c>
      <c r="T10" s="252" t="str">
        <f>IFERROR(S10/L10,"-")</f>
        <v>-</v>
      </c>
      <c r="U10" s="343">
        <f>SUM(U6:U9)</f>
        <v>0</v>
      </c>
      <c r="V10" s="343" t="str">
        <f>IFERROR(U10/L10,"-")</f>
        <v>-</v>
      </c>
      <c r="W10" s="343" t="str">
        <f>IFERROR(U10/S10,"-")</f>
        <v>-</v>
      </c>
      <c r="X10" s="343">
        <f>U10-G10</f>
        <v>0</v>
      </c>
      <c r="Y10" s="256" t="str">
        <f>U10/G10</f>
        <v>0</v>
      </c>
      <c r="Z10" s="257"/>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3:J3"/>
    <mergeCell ref="AA3:AI3"/>
    <mergeCell ref="AJ3:AR3"/>
    <mergeCell ref="AS3:BA3"/>
    <mergeCell ref="BB3:BJ3"/>
    <mergeCell ref="BT3:CB3"/>
    <mergeCell ref="CC3:CK3"/>
    <mergeCell ref="CN3:CO3"/>
    <mergeCell ref="CP3:CP4"/>
    <mergeCell ref="AA2:CK2"/>
    <mergeCell ref="CL2:CL4"/>
    <mergeCell ref="CM2:CM4"/>
    <mergeCell ref="CN2:CP2"/>
    <mergeCell ref="BK3:BS3"/>
    <mergeCell ref="A6:A6"/>
    <mergeCell ref="G6:G6"/>
    <mergeCell ref="H6:H6"/>
    <mergeCell ref="R6:R6"/>
    <mergeCell ref="X6:X6"/>
    <mergeCell ref="Y6:Y6"/>
    <mergeCell ref="A7:A7"/>
    <mergeCell ref="G7:G7"/>
    <mergeCell ref="H7:H7"/>
    <mergeCell ref="R7:R7"/>
    <mergeCell ref="X7:X7"/>
    <mergeCell ref="Y7:Y7"/>
  </mergeCells>
  <conditionalFormatting sqref="G2:J2">
    <cfRule type="expression" dxfId="2" priority="1">
      <formula>WEEKDAY(G2)=7</formula>
    </cfRule>
  </conditionalFormatting>
  <conditionalFormatting sqref="G2:J2">
    <cfRule type="expression" dxfId="3" priority="2">
      <formula>WEEKDAY(G2)=1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P12"/>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146"/>
    <col min="2" max="2" width="7.25" customWidth="true" style="146"/>
    <col min="3" max="3" width="12.625" customWidth="true" style="146"/>
    <col min="4" max="4" width="8.25" customWidth="true" style="146"/>
    <col min="5" max="5" width="33.5" customWidth="true" style="146"/>
    <col min="6" max="6" width="12.25" customWidth="true" style="146"/>
    <col min="7" max="7" width="10.875" customWidth="true" style="146"/>
    <col min="8" max="8" width="10.875" customWidth="true" style="146"/>
    <col min="9" max="9" width="10.875" customWidth="true" style="146"/>
    <col min="10" max="10" width="10.375" customWidth="true" style="146"/>
    <col min="11" max="11" width="10.375" customWidth="true" style="146"/>
    <col min="12" max="12" width="10.375" customWidth="true" style="146"/>
    <col min="13" max="13" width="10.375" customWidth="true" style="146"/>
    <col min="14" max="14" width="7.375" customWidth="true" style="146"/>
    <col min="15" max="15" width="9" customWidth="true" style="146"/>
    <col min="16" max="16" width="9" customWidth="true" style="146"/>
    <col min="17" max="17" width="6.75" customWidth="true" style="146"/>
    <col min="18" max="18" width="7.875" customWidth="true" style="146"/>
    <col min="19" max="19" width="10" customWidth="true" style="146"/>
    <col min="20" max="20" width="9" customWidth="true" style="146"/>
    <col min="21" max="21" width="9" customWidth="true" style="146"/>
    <col min="22" max="22" width="12.375" customWidth="true" style="146"/>
    <col min="23" max="23" width="9" customWidth="true" style="146"/>
    <col min="24" max="24" width="9" customWidth="true" style="146"/>
    <col min="25" max="25" width="9" customWidth="true" style="146"/>
    <col min="26" max="26" width="9" customWidth="true" style="146"/>
    <col min="27" max="27" width="9" customWidth="true" style="146"/>
    <col min="28" max="28" width="9" customWidth="true" style="146"/>
    <col min="29" max="29" width="9" customWidth="true" style="146"/>
    <col min="30" max="30" width="9" customWidth="true" style="146"/>
    <col min="31" max="31" width="9" customWidth="true" style="146"/>
    <col min="32" max="32" width="9" customWidth="true" style="146"/>
    <col min="33" max="33" width="9" customWidth="true" style="146"/>
    <col min="34" max="34" width="9" customWidth="true" style="146"/>
    <col min="35" max="35" width="9" customWidth="true" style="146"/>
    <col min="36" max="36" width="9" customWidth="true" style="146"/>
    <col min="37" max="37" width="9" customWidth="true" style="146"/>
    <col min="38" max="38" width="9" customWidth="true" style="146"/>
    <col min="39" max="39" width="9" customWidth="true" style="146"/>
    <col min="40" max="40" width="9" customWidth="true" style="146"/>
    <col min="41" max="41" width="9" customWidth="true" style="146"/>
    <col min="42" max="42" width="9" customWidth="true" style="146"/>
    <col min="43" max="43" width="9" customWidth="true" style="146"/>
    <col min="44" max="44" width="9" customWidth="true" style="146"/>
    <col min="45" max="45" width="9" customWidth="true" style="146"/>
    <col min="46" max="46" width="9" customWidth="true" style="146"/>
    <col min="47" max="47" width="9" customWidth="true" style="146"/>
    <col min="48" max="48" width="9" customWidth="true" style="146"/>
    <col min="49" max="49" width="9" customWidth="true" style="146"/>
    <col min="50" max="50" width="9" customWidth="true" style="146"/>
    <col min="51" max="51" width="9" customWidth="true" style="146"/>
    <col min="52" max="52" width="9" customWidth="true" style="146"/>
    <col min="53" max="53" width="9" customWidth="true" style="146"/>
    <col min="54" max="54" width="9" customWidth="true" style="146"/>
    <col min="55" max="55" width="9" customWidth="true" style="146"/>
    <col min="56" max="56" width="9" customWidth="true" style="146"/>
    <col min="57" max="57" width="9" customWidth="true" style="146"/>
    <col min="58" max="58" width="9" customWidth="true" style="146"/>
    <col min="59" max="59" width="9" customWidth="true" style="146"/>
    <col min="60" max="60" width="9" customWidth="true" style="146"/>
    <col min="61" max="61" width="9" customWidth="true" style="146"/>
    <col min="62" max="62" width="9" customWidth="true" style="146"/>
    <col min="63" max="63" width="9" customWidth="true" style="146"/>
    <col min="64" max="64" width="9" customWidth="true" style="146"/>
    <col min="65" max="65" width="9" customWidth="true" style="146"/>
    <col min="66" max="66" width="9" customWidth="true" style="146"/>
    <col min="67" max="67" width="9" customWidth="true" style="146"/>
    <col min="68" max="68" width="9" customWidth="true" style="146"/>
    <col min="69" max="69" width="9" customWidth="true" style="146"/>
    <col min="70" max="70" width="9" customWidth="true" style="146"/>
    <col min="71" max="71" width="9" customWidth="true" style="146"/>
    <col min="72" max="72" width="9" customWidth="true" style="146"/>
    <col min="73" max="73" width="9" customWidth="true" style="146"/>
    <col min="74" max="74" width="9" customWidth="true" style="146"/>
    <col min="75" max="75" width="9" customWidth="true" style="146"/>
    <col min="76" max="76" width="9" customWidth="true" style="146"/>
    <col min="77" max="77" width="9" customWidth="true" style="146"/>
    <col min="78" max="78" width="9" customWidth="true" style="146"/>
    <col min="79" max="79" width="9" customWidth="true" style="146"/>
    <col min="80" max="80" width="9" customWidth="true" style="146"/>
    <col min="81" max="81" width="9" customWidth="true" style="146"/>
    <col min="82" max="82" width="9" customWidth="true" style="146"/>
    <col min="83" max="83" width="9" customWidth="true" style="146"/>
    <col min="84" max="84" width="9" customWidth="true" style="146"/>
    <col min="85" max="85" width="9" customWidth="true" style="146"/>
    <col min="86" max="86" width="9" customWidth="true" style="146"/>
    <col min="87" max="87" width="9" customWidth="true" style="146"/>
    <col min="88" max="88" width="9" customWidth="true" style="146"/>
    <col min="89" max="89" width="9" customWidth="true" style="146"/>
    <col min="90" max="90" width="9" customWidth="true" style="146"/>
    <col min="91" max="91" width="9" customWidth="true" style="146"/>
    <col min="92" max="92" width="9" customWidth="true" style="146"/>
    <col min="93" max="93" width="9" customWidth="true" style="146"/>
    <col min="94" max="94" width="9" customWidth="true" style="146"/>
  </cols>
  <sheetData>
    <row r="2" spans="1:94" customHeight="1" ht="13.5">
      <c r="A2" s="144" t="s">
        <v>28</v>
      </c>
      <c r="B2" s="145" t="s">
        <v>29</v>
      </c>
      <c r="E2" s="147"/>
      <c r="F2" s="147"/>
      <c r="G2" s="147"/>
      <c r="H2" s="147"/>
      <c r="I2" s="147"/>
      <c r="J2" s="148"/>
      <c r="K2" s="148"/>
      <c r="L2" s="148" t="s">
        <v>30</v>
      </c>
      <c r="M2" s="148"/>
      <c r="N2" s="148"/>
      <c r="O2" s="148" t="s">
        <v>31</v>
      </c>
      <c r="P2" s="148"/>
      <c r="Q2" s="148"/>
      <c r="R2" s="148"/>
      <c r="S2" s="148"/>
      <c r="T2" s="148"/>
      <c r="U2" s="148"/>
      <c r="V2" s="148"/>
      <c r="W2" s="148"/>
      <c r="X2" s="148"/>
      <c r="Y2" s="304" t="s">
        <v>32</v>
      </c>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5" t="s">
        <v>33</v>
      </c>
      <c r="CK2" s="307" t="s">
        <v>34</v>
      </c>
      <c r="CL2" s="310" t="s">
        <v>35</v>
      </c>
      <c r="CM2" s="311"/>
      <c r="CN2" s="312"/>
    </row>
    <row r="3" spans="1:94" customHeight="1" ht="14.25">
      <c r="A3" s="145" t="s">
        <v>236</v>
      </c>
      <c r="B3" s="149"/>
      <c r="C3" s="149"/>
      <c r="D3" s="149"/>
      <c r="E3" s="150"/>
      <c r="F3" s="148"/>
      <c r="G3" s="148"/>
      <c r="H3" s="316" t="s">
        <v>1</v>
      </c>
      <c r="I3" s="317"/>
      <c r="J3" s="145"/>
      <c r="K3" s="145"/>
      <c r="L3" s="145"/>
      <c r="M3" s="145"/>
      <c r="N3" s="145"/>
      <c r="O3" s="145"/>
      <c r="P3" s="145"/>
      <c r="Q3" s="145"/>
      <c r="R3" s="145"/>
      <c r="S3" s="145"/>
      <c r="T3" s="148"/>
      <c r="U3" s="148"/>
      <c r="V3" s="148"/>
      <c r="W3" s="148"/>
      <c r="X3" s="148"/>
      <c r="Y3" s="318" t="s">
        <v>37</v>
      </c>
      <c r="Z3" s="319"/>
      <c r="AA3" s="319"/>
      <c r="AB3" s="319"/>
      <c r="AC3" s="319"/>
      <c r="AD3" s="319"/>
      <c r="AE3" s="319"/>
      <c r="AF3" s="319"/>
      <c r="AG3" s="319"/>
      <c r="AH3" s="320" t="s">
        <v>38</v>
      </c>
      <c r="AI3" s="321"/>
      <c r="AJ3" s="321"/>
      <c r="AK3" s="321"/>
      <c r="AL3" s="321"/>
      <c r="AM3" s="321"/>
      <c r="AN3" s="321"/>
      <c r="AO3" s="321"/>
      <c r="AP3" s="322"/>
      <c r="AQ3" s="323" t="s">
        <v>39</v>
      </c>
      <c r="AR3" s="324"/>
      <c r="AS3" s="324"/>
      <c r="AT3" s="324"/>
      <c r="AU3" s="324"/>
      <c r="AV3" s="324"/>
      <c r="AW3" s="324"/>
      <c r="AX3" s="324"/>
      <c r="AY3" s="325"/>
      <c r="AZ3" s="326" t="s">
        <v>40</v>
      </c>
      <c r="BA3" s="327"/>
      <c r="BB3" s="327"/>
      <c r="BC3" s="327"/>
      <c r="BD3" s="327"/>
      <c r="BE3" s="327"/>
      <c r="BF3" s="327"/>
      <c r="BG3" s="327"/>
      <c r="BH3" s="328"/>
      <c r="BI3" s="313" t="s">
        <v>41</v>
      </c>
      <c r="BJ3" s="314"/>
      <c r="BK3" s="314"/>
      <c r="BL3" s="314"/>
      <c r="BM3" s="314"/>
      <c r="BN3" s="314"/>
      <c r="BO3" s="314"/>
      <c r="BP3" s="314"/>
      <c r="BQ3" s="315"/>
      <c r="BR3" s="294" t="s">
        <v>42</v>
      </c>
      <c r="BS3" s="295"/>
      <c r="BT3" s="295"/>
      <c r="BU3" s="295"/>
      <c r="BV3" s="295"/>
      <c r="BW3" s="295"/>
      <c r="BX3" s="295"/>
      <c r="BY3" s="295"/>
      <c r="BZ3" s="296"/>
      <c r="CA3" s="297" t="s">
        <v>43</v>
      </c>
      <c r="CB3" s="298"/>
      <c r="CC3" s="298"/>
      <c r="CD3" s="298"/>
      <c r="CE3" s="298"/>
      <c r="CF3" s="298"/>
      <c r="CG3" s="298"/>
      <c r="CH3" s="298"/>
      <c r="CI3" s="299"/>
      <c r="CJ3" s="305"/>
      <c r="CK3" s="308"/>
      <c r="CL3" s="300" t="s">
        <v>44</v>
      </c>
      <c r="CM3" s="301"/>
      <c r="CN3" s="302" t="s">
        <v>45</v>
      </c>
    </row>
    <row r="4" spans="1:94">
      <c r="A4" s="151"/>
      <c r="B4" s="152" t="s">
        <v>46</v>
      </c>
      <c r="C4" s="152" t="s">
        <v>227</v>
      </c>
      <c r="D4" s="153" t="s">
        <v>50</v>
      </c>
      <c r="E4" s="152" t="s">
        <v>51</v>
      </c>
      <c r="F4" s="154" t="s">
        <v>53</v>
      </c>
      <c r="G4" s="152" t="s">
        <v>4</v>
      </c>
      <c r="H4" s="155" t="s">
        <v>5</v>
      </c>
      <c r="I4" s="155" t="s">
        <v>6</v>
      </c>
      <c r="J4" s="155" t="s">
        <v>7</v>
      </c>
      <c r="K4" s="156" t="s">
        <v>10</v>
      </c>
      <c r="L4" s="152" t="s">
        <v>11</v>
      </c>
      <c r="M4" s="155" t="s">
        <v>12</v>
      </c>
      <c r="N4" s="152" t="s">
        <v>13</v>
      </c>
      <c r="O4" s="152" t="s">
        <v>14</v>
      </c>
      <c r="P4" s="152" t="s">
        <v>15</v>
      </c>
      <c r="Q4" s="152" t="s">
        <v>16</v>
      </c>
      <c r="R4" s="152" t="s">
        <v>17</v>
      </c>
      <c r="S4" s="155" t="s">
        <v>18</v>
      </c>
      <c r="T4" s="152" t="s">
        <v>19</v>
      </c>
      <c r="U4" s="152" t="s">
        <v>20</v>
      </c>
      <c r="V4" s="152" t="s">
        <v>21</v>
      </c>
      <c r="W4" s="152" t="s">
        <v>22</v>
      </c>
      <c r="X4" s="157"/>
      <c r="Y4" s="158" t="s">
        <v>54</v>
      </c>
      <c r="Z4" s="158" t="s">
        <v>55</v>
      </c>
      <c r="AA4" s="158" t="s">
        <v>56</v>
      </c>
      <c r="AB4" s="158" t="s">
        <v>17</v>
      </c>
      <c r="AC4" s="158" t="s">
        <v>57</v>
      </c>
      <c r="AD4" s="158" t="s">
        <v>58</v>
      </c>
      <c r="AE4" s="158" t="s">
        <v>59</v>
      </c>
      <c r="AF4" s="158" t="s">
        <v>60</v>
      </c>
      <c r="AG4" s="158" t="s">
        <v>61</v>
      </c>
      <c r="AH4" s="159" t="s">
        <v>54</v>
      </c>
      <c r="AI4" s="159" t="s">
        <v>55</v>
      </c>
      <c r="AJ4" s="159" t="s">
        <v>56</v>
      </c>
      <c r="AK4" s="159" t="s">
        <v>17</v>
      </c>
      <c r="AL4" s="159" t="s">
        <v>57</v>
      </c>
      <c r="AM4" s="159" t="s">
        <v>58</v>
      </c>
      <c r="AN4" s="159" t="s">
        <v>59</v>
      </c>
      <c r="AO4" s="159" t="s">
        <v>60</v>
      </c>
      <c r="AP4" s="159" t="s">
        <v>61</v>
      </c>
      <c r="AQ4" s="160" t="s">
        <v>54</v>
      </c>
      <c r="AR4" s="160" t="s">
        <v>55</v>
      </c>
      <c r="AS4" s="160" t="s">
        <v>56</v>
      </c>
      <c r="AT4" s="160" t="s">
        <v>17</v>
      </c>
      <c r="AU4" s="160" t="s">
        <v>57</v>
      </c>
      <c r="AV4" s="160" t="s">
        <v>58</v>
      </c>
      <c r="AW4" s="160" t="s">
        <v>59</v>
      </c>
      <c r="AX4" s="160" t="s">
        <v>60</v>
      </c>
      <c r="AY4" s="160" t="s">
        <v>61</v>
      </c>
      <c r="AZ4" s="161" t="s">
        <v>54</v>
      </c>
      <c r="BA4" s="161" t="s">
        <v>55</v>
      </c>
      <c r="BB4" s="161" t="s">
        <v>56</v>
      </c>
      <c r="BC4" s="161" t="s">
        <v>17</v>
      </c>
      <c r="BD4" s="161" t="s">
        <v>57</v>
      </c>
      <c r="BE4" s="161" t="s">
        <v>58</v>
      </c>
      <c r="BF4" s="161" t="s">
        <v>59</v>
      </c>
      <c r="BG4" s="161" t="s">
        <v>60</v>
      </c>
      <c r="BH4" s="161" t="s">
        <v>61</v>
      </c>
      <c r="BI4" s="162" t="s">
        <v>54</v>
      </c>
      <c r="BJ4" s="162" t="s">
        <v>55</v>
      </c>
      <c r="BK4" s="162" t="s">
        <v>56</v>
      </c>
      <c r="BL4" s="162" t="s">
        <v>17</v>
      </c>
      <c r="BM4" s="162" t="s">
        <v>57</v>
      </c>
      <c r="BN4" s="162" t="s">
        <v>58</v>
      </c>
      <c r="BO4" s="162" t="s">
        <v>59</v>
      </c>
      <c r="BP4" s="162" t="s">
        <v>60</v>
      </c>
      <c r="BQ4" s="162" t="s">
        <v>61</v>
      </c>
      <c r="BR4" s="163" t="s">
        <v>54</v>
      </c>
      <c r="BS4" s="163" t="s">
        <v>55</v>
      </c>
      <c r="BT4" s="163" t="s">
        <v>56</v>
      </c>
      <c r="BU4" s="163" t="s">
        <v>17</v>
      </c>
      <c r="BV4" s="163" t="s">
        <v>57</v>
      </c>
      <c r="BW4" s="163" t="s">
        <v>58</v>
      </c>
      <c r="BX4" s="163" t="s">
        <v>59</v>
      </c>
      <c r="BY4" s="163" t="s">
        <v>60</v>
      </c>
      <c r="BZ4" s="163" t="s">
        <v>61</v>
      </c>
      <c r="CA4" s="164" t="s">
        <v>54</v>
      </c>
      <c r="CB4" s="164" t="s">
        <v>55</v>
      </c>
      <c r="CC4" s="164" t="s">
        <v>56</v>
      </c>
      <c r="CD4" s="164" t="s">
        <v>17</v>
      </c>
      <c r="CE4" s="164" t="s">
        <v>57</v>
      </c>
      <c r="CF4" s="164" t="s">
        <v>58</v>
      </c>
      <c r="CG4" s="164" t="s">
        <v>59</v>
      </c>
      <c r="CH4" s="164" t="s">
        <v>60</v>
      </c>
      <c r="CI4" s="164" t="s">
        <v>61</v>
      </c>
      <c r="CJ4" s="306"/>
      <c r="CK4" s="309"/>
      <c r="CL4" s="165" t="s">
        <v>62</v>
      </c>
      <c r="CM4" s="165" t="s">
        <v>63</v>
      </c>
      <c r="CN4" s="303"/>
    </row>
    <row r="5" spans="1:94">
      <c r="A5" s="166"/>
      <c r="B5" s="167"/>
      <c r="C5" s="151"/>
      <c r="D5" s="151"/>
      <c r="E5" s="151"/>
      <c r="F5" s="168"/>
      <c r="G5" s="339"/>
      <c r="H5" s="169"/>
      <c r="I5" s="151"/>
      <c r="J5" s="151"/>
      <c r="K5" s="151"/>
      <c r="L5" s="170"/>
      <c r="M5" s="170"/>
      <c r="N5" s="151"/>
      <c r="O5" s="170"/>
      <c r="P5" s="171"/>
      <c r="Q5" s="171"/>
      <c r="R5" s="171"/>
      <c r="S5" s="344"/>
      <c r="T5" s="344"/>
      <c r="U5" s="344"/>
      <c r="V5" s="344"/>
      <c r="W5" s="170"/>
      <c r="X5" s="172"/>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row>
    <row r="6" spans="1:94">
      <c r="A6" s="174" t="str">
        <f>W6</f>
        <v>0</v>
      </c>
      <c r="B6" s="347" t="s">
        <v>237</v>
      </c>
      <c r="C6" s="347" t="s">
        <v>238</v>
      </c>
      <c r="D6" s="347" t="s">
        <v>239</v>
      </c>
      <c r="E6" s="175" t="s">
        <v>240</v>
      </c>
      <c r="F6" s="175" t="s">
        <v>232</v>
      </c>
      <c r="G6" s="340">
        <v>0</v>
      </c>
      <c r="H6" s="176">
        <v>0</v>
      </c>
      <c r="I6" s="176">
        <v>0</v>
      </c>
      <c r="J6" s="176">
        <v>0</v>
      </c>
      <c r="K6" s="177">
        <v>0</v>
      </c>
      <c r="L6" s="179" t="str">
        <f>IFERROR(K6/J6,"-")</f>
        <v>-</v>
      </c>
      <c r="M6" s="176">
        <v>0</v>
      </c>
      <c r="N6" s="176">
        <v>0</v>
      </c>
      <c r="O6" s="179" t="str">
        <f>IFERROR(M6/(K6),"-")</f>
        <v>-</v>
      </c>
      <c r="P6" s="180" t="str">
        <f>IFERROR(G6/SUM(K6:K6),"-")</f>
        <v>-</v>
      </c>
      <c r="Q6" s="181">
        <v>0</v>
      </c>
      <c r="R6" s="179" t="str">
        <f>IF(K6=0,"-",Q6/K6)</f>
        <v>-</v>
      </c>
      <c r="S6" s="345"/>
      <c r="T6" s="346" t="str">
        <f>IFERROR(S6/K6,"-")</f>
        <v>-</v>
      </c>
      <c r="U6" s="346" t="str">
        <f>IFERROR(S6/Q6,"-")</f>
        <v>-</v>
      </c>
      <c r="V6" s="340">
        <f>SUM(S6:S6)-SUM(G6:G6)</f>
        <v>0</v>
      </c>
      <c r="W6" s="183" t="str">
        <f>SUM(S6:S6)/SUM(G6:G6)</f>
        <v>0</v>
      </c>
      <c r="Y6" s="184"/>
      <c r="Z6" s="185" t="str">
        <f>IF(K6=0,"",IF(Y6=0,"",(Y6/K6)))</f>
        <v/>
      </c>
      <c r="AA6" s="184"/>
      <c r="AB6" s="186" t="str">
        <f>IFERROR(AA6/Y6,"-")</f>
        <v>-</v>
      </c>
      <c r="AC6" s="187"/>
      <c r="AD6" s="188" t="str">
        <f>IFERROR(AC6/Y6,"-")</f>
        <v>-</v>
      </c>
      <c r="AE6" s="189"/>
      <c r="AF6" s="189"/>
      <c r="AG6" s="189"/>
      <c r="AH6" s="190"/>
      <c r="AI6" s="191" t="str">
        <f>IF(K6=0,"",IF(AH6=0,"",(AH6/K6)))</f>
        <v/>
      </c>
      <c r="AJ6" s="190"/>
      <c r="AK6" s="192" t="str">
        <f>IFERROR(AJ6/AH6,"-")</f>
        <v>-</v>
      </c>
      <c r="AL6" s="193"/>
      <c r="AM6" s="194" t="str">
        <f>IFERROR(AL6/AH6,"-")</f>
        <v>-</v>
      </c>
      <c r="AN6" s="195"/>
      <c r="AO6" s="195"/>
      <c r="AP6" s="195"/>
      <c r="AQ6" s="196"/>
      <c r="AR6" s="197" t="str">
        <f>IF(K6=0,"",IF(AQ6=0,"",(AQ6/K6)))</f>
        <v/>
      </c>
      <c r="AS6" s="196"/>
      <c r="AT6" s="198" t="str">
        <f>IFERROR(AS6/AQ6,"-")</f>
        <v>-</v>
      </c>
      <c r="AU6" s="199"/>
      <c r="AV6" s="200" t="str">
        <f>IFERROR(AU6/AQ6,"-")</f>
        <v>-</v>
      </c>
      <c r="AW6" s="201"/>
      <c r="AX6" s="201"/>
      <c r="AY6" s="201"/>
      <c r="AZ6" s="202"/>
      <c r="BA6" s="203" t="str">
        <f>IF(K6=0,"",IF(AZ6=0,"",(AZ6/K6)))</f>
        <v/>
      </c>
      <c r="BB6" s="202"/>
      <c r="BC6" s="204" t="str">
        <f>IFERROR(BB6/AZ6,"-")</f>
        <v>-</v>
      </c>
      <c r="BD6" s="205"/>
      <c r="BE6" s="206" t="str">
        <f>IFERROR(BD6/AZ6,"-")</f>
        <v>-</v>
      </c>
      <c r="BF6" s="207"/>
      <c r="BG6" s="207"/>
      <c r="BH6" s="207"/>
      <c r="BI6" s="208"/>
      <c r="BJ6" s="209" t="str">
        <f>IF(K6=0,"",IF(BI6=0,"",(BI6/K6)))</f>
        <v/>
      </c>
      <c r="BK6" s="210"/>
      <c r="BL6" s="211" t="str">
        <f>IFERROR(BK6/BI6,"-")</f>
        <v>-</v>
      </c>
      <c r="BM6" s="212"/>
      <c r="BN6" s="213" t="str">
        <f>IFERROR(BM6/BI6,"-")</f>
        <v>-</v>
      </c>
      <c r="BO6" s="214"/>
      <c r="BP6" s="214"/>
      <c r="BQ6" s="214"/>
      <c r="BR6" s="215"/>
      <c r="BS6" s="216" t="str">
        <f>IF(K6=0,"",IF(BR6=0,"",(BR6/K6)))</f>
        <v/>
      </c>
      <c r="BT6" s="217"/>
      <c r="BU6" s="218" t="str">
        <f>IFERROR(BT6/BR6,"-")</f>
        <v>-</v>
      </c>
      <c r="BV6" s="219"/>
      <c r="BW6" s="220" t="str">
        <f>IFERROR(BV6/BR6,"-")</f>
        <v>-</v>
      </c>
      <c r="BX6" s="221"/>
      <c r="BY6" s="221"/>
      <c r="BZ6" s="221"/>
      <c r="CA6" s="222"/>
      <c r="CB6" s="223" t="str">
        <f>IF(K6=0,"",IF(CA6=0,"",(CA6/K6)))</f>
        <v/>
      </c>
      <c r="CC6" s="224"/>
      <c r="CD6" s="225" t="str">
        <f>IFERROR(CC6/CA6,"-")</f>
        <v>-</v>
      </c>
      <c r="CE6" s="226"/>
      <c r="CF6" s="227" t="str">
        <f>IFERROR(CE6/CA6,"-")</f>
        <v>-</v>
      </c>
      <c r="CG6" s="228"/>
      <c r="CH6" s="228"/>
      <c r="CI6" s="228"/>
      <c r="CJ6" s="229">
        <v>0</v>
      </c>
      <c r="CK6" s="230"/>
      <c r="CL6" s="230"/>
      <c r="CM6" s="230"/>
      <c r="CN6" s="231" t="str">
        <f>IF(AND(CL6=0,CM6=0),"",IF(AND(CL6&lt;=100000,CM6&lt;=100000),"",IF(CL6/CK6&gt;0.7,"男高",IF(CM6/CK6&gt;0.7,"女高",""))))</f>
        <v/>
      </c>
    </row>
    <row r="7" spans="1:94">
      <c r="A7" s="174">
        <f>W7</f>
        <v>1.364124805415</v>
      </c>
      <c r="B7" s="347" t="s">
        <v>241</v>
      </c>
      <c r="C7" s="347" t="s">
        <v>238</v>
      </c>
      <c r="D7" s="347" t="s">
        <v>239</v>
      </c>
      <c r="E7" s="175" t="s">
        <v>242</v>
      </c>
      <c r="F7" s="175" t="s">
        <v>232</v>
      </c>
      <c r="G7" s="340">
        <v>5210447</v>
      </c>
      <c r="H7" s="176">
        <v>3192</v>
      </c>
      <c r="I7" s="176">
        <v>0</v>
      </c>
      <c r="J7" s="176">
        <v>235651</v>
      </c>
      <c r="K7" s="177">
        <v>1299</v>
      </c>
      <c r="L7" s="179">
        <f>IFERROR(K7/J7,"-")</f>
        <v>0.0055123890838571</v>
      </c>
      <c r="M7" s="176">
        <v>54</v>
      </c>
      <c r="N7" s="176">
        <v>389</v>
      </c>
      <c r="O7" s="179">
        <f>IFERROR(M7/(K7),"-")</f>
        <v>0.041570438799076</v>
      </c>
      <c r="P7" s="180">
        <f>IFERROR(G7/SUM(K7:K7),"-")</f>
        <v>4011.1216320246</v>
      </c>
      <c r="Q7" s="181">
        <v>138</v>
      </c>
      <c r="R7" s="179">
        <f>IF(K7=0,"-",Q7/K7)</f>
        <v>0.10623556581986</v>
      </c>
      <c r="S7" s="345">
        <v>7107700</v>
      </c>
      <c r="T7" s="346">
        <f>IFERROR(S7/K7,"-")</f>
        <v>5471.6705157814</v>
      </c>
      <c r="U7" s="346">
        <f>IFERROR(S7/Q7,"-")</f>
        <v>51505.072463768</v>
      </c>
      <c r="V7" s="340">
        <f>SUM(S7:S7)-SUM(G7:G7)</f>
        <v>1897253</v>
      </c>
      <c r="W7" s="183">
        <f>SUM(S7:S7)/SUM(G7:G7)</f>
        <v>1.364124805415</v>
      </c>
      <c r="Y7" s="184"/>
      <c r="Z7" s="185">
        <f>IF(K7=0,"",IF(Y7=0,"",(Y7/K7)))</f>
        <v>0</v>
      </c>
      <c r="AA7" s="184"/>
      <c r="AB7" s="186" t="str">
        <f>IFERROR(AA7/Y7,"-")</f>
        <v>-</v>
      </c>
      <c r="AC7" s="187"/>
      <c r="AD7" s="188" t="str">
        <f>IFERROR(AC7/Y7,"-")</f>
        <v>-</v>
      </c>
      <c r="AE7" s="189"/>
      <c r="AF7" s="189"/>
      <c r="AG7" s="189"/>
      <c r="AH7" s="190">
        <v>13</v>
      </c>
      <c r="AI7" s="191">
        <f>IF(K7=0,"",IF(AH7=0,"",(AH7/K7)))</f>
        <v>0.010007698229407</v>
      </c>
      <c r="AJ7" s="190">
        <v>2</v>
      </c>
      <c r="AK7" s="192">
        <f>IFERROR(AJ7/AH7,"-")</f>
        <v>0.15384615384615</v>
      </c>
      <c r="AL7" s="193">
        <v>42000</v>
      </c>
      <c r="AM7" s="194">
        <f>IFERROR(AL7/AH7,"-")</f>
        <v>3230.7692307692</v>
      </c>
      <c r="AN7" s="195">
        <v>1</v>
      </c>
      <c r="AO7" s="195"/>
      <c r="AP7" s="195">
        <v>1</v>
      </c>
      <c r="AQ7" s="196">
        <v>7</v>
      </c>
      <c r="AR7" s="197">
        <f>IF(K7=0,"",IF(AQ7=0,"",(AQ7/K7)))</f>
        <v>0.0053887605850654</v>
      </c>
      <c r="AS7" s="196"/>
      <c r="AT7" s="198">
        <f>IFERROR(AS7/AQ7,"-")</f>
        <v>0</v>
      </c>
      <c r="AU7" s="199"/>
      <c r="AV7" s="200">
        <f>IFERROR(AU7/AQ7,"-")</f>
        <v>0</v>
      </c>
      <c r="AW7" s="201"/>
      <c r="AX7" s="201"/>
      <c r="AY7" s="201"/>
      <c r="AZ7" s="202">
        <v>61</v>
      </c>
      <c r="BA7" s="203">
        <f>IF(K7=0,"",IF(AZ7=0,"",(AZ7/K7)))</f>
        <v>0.046959199384142</v>
      </c>
      <c r="BB7" s="202">
        <v>2</v>
      </c>
      <c r="BC7" s="204">
        <f>IFERROR(BB7/AZ7,"-")</f>
        <v>0.032786885245902</v>
      </c>
      <c r="BD7" s="205">
        <v>14000</v>
      </c>
      <c r="BE7" s="206">
        <f>IFERROR(BD7/AZ7,"-")</f>
        <v>229.50819672131</v>
      </c>
      <c r="BF7" s="207">
        <v>1</v>
      </c>
      <c r="BG7" s="207"/>
      <c r="BH7" s="207">
        <v>1</v>
      </c>
      <c r="BI7" s="208">
        <v>718</v>
      </c>
      <c r="BJ7" s="209">
        <f>IF(K7=0,"",IF(BI7=0,"",(BI7/K7)))</f>
        <v>0.55273287143957</v>
      </c>
      <c r="BK7" s="210">
        <v>54</v>
      </c>
      <c r="BL7" s="211">
        <f>IFERROR(BK7/BI7,"-")</f>
        <v>0.075208913649025</v>
      </c>
      <c r="BM7" s="212">
        <v>1653550</v>
      </c>
      <c r="BN7" s="213">
        <f>IFERROR(BM7/BI7,"-")</f>
        <v>2302.9944289694</v>
      </c>
      <c r="BO7" s="214">
        <v>26</v>
      </c>
      <c r="BP7" s="214">
        <v>10</v>
      </c>
      <c r="BQ7" s="214">
        <v>18</v>
      </c>
      <c r="BR7" s="215">
        <v>421</v>
      </c>
      <c r="BS7" s="216">
        <f>IF(K7=0,"",IF(BR7=0,"",(BR7/K7)))</f>
        <v>0.32409545804465</v>
      </c>
      <c r="BT7" s="217">
        <v>68</v>
      </c>
      <c r="BU7" s="218">
        <f>IFERROR(BT7/BR7,"-")</f>
        <v>0.16152019002375</v>
      </c>
      <c r="BV7" s="219">
        <v>3508150</v>
      </c>
      <c r="BW7" s="220">
        <f>IFERROR(BV7/BR7,"-")</f>
        <v>8332.8978622328</v>
      </c>
      <c r="BX7" s="221">
        <v>21</v>
      </c>
      <c r="BY7" s="221">
        <v>11</v>
      </c>
      <c r="BZ7" s="221">
        <v>36</v>
      </c>
      <c r="CA7" s="222">
        <v>79</v>
      </c>
      <c r="CB7" s="223">
        <f>IF(K7=0,"",IF(CA7=0,"",(CA7/K7)))</f>
        <v>0.060816012317167</v>
      </c>
      <c r="CC7" s="224">
        <v>12</v>
      </c>
      <c r="CD7" s="225">
        <f>IFERROR(CC7/CA7,"-")</f>
        <v>0.15189873417722</v>
      </c>
      <c r="CE7" s="226">
        <v>1890000</v>
      </c>
      <c r="CF7" s="227">
        <f>IFERROR(CE7/CA7,"-")</f>
        <v>23924.050632911</v>
      </c>
      <c r="CG7" s="228">
        <v>5</v>
      </c>
      <c r="CH7" s="228">
        <v>2</v>
      </c>
      <c r="CI7" s="228">
        <v>5</v>
      </c>
      <c r="CJ7" s="229">
        <v>138</v>
      </c>
      <c r="CK7" s="230">
        <v>7107700</v>
      </c>
      <c r="CL7" s="230">
        <v>1195000</v>
      </c>
      <c r="CM7" s="230"/>
      <c r="CN7" s="231" t="str">
        <f>IF(AND(CL7=0,CM7=0),"",IF(AND(CL7&lt;=100000,CM7&lt;=100000),"",IF(CL7/CK7&gt;0.7,"男高",IF(CM7/CK7&gt;0.7,"女高",""))))</f>
        <v/>
      </c>
    </row>
    <row r="8" spans="1:94">
      <c r="A8" s="174">
        <f>W8</f>
        <v>2.1458205873971</v>
      </c>
      <c r="B8" s="347" t="s">
        <v>243</v>
      </c>
      <c r="C8" s="347" t="s">
        <v>238</v>
      </c>
      <c r="D8" s="347" t="s">
        <v>239</v>
      </c>
      <c r="E8" s="175" t="s">
        <v>244</v>
      </c>
      <c r="F8" s="175" t="s">
        <v>232</v>
      </c>
      <c r="G8" s="340">
        <v>4663251</v>
      </c>
      <c r="H8" s="176">
        <v>3737</v>
      </c>
      <c r="I8" s="176">
        <v>0</v>
      </c>
      <c r="J8" s="176">
        <v>94705</v>
      </c>
      <c r="K8" s="177">
        <v>1859</v>
      </c>
      <c r="L8" s="179">
        <f>IFERROR(K8/J8,"-")</f>
        <v>0.019629375428964</v>
      </c>
      <c r="M8" s="176">
        <v>45</v>
      </c>
      <c r="N8" s="176">
        <v>663</v>
      </c>
      <c r="O8" s="179">
        <f>IFERROR(M8/(K8),"-")</f>
        <v>0.024206562668101</v>
      </c>
      <c r="P8" s="180">
        <f>IFERROR(G8/SUM(K8:K8),"-")</f>
        <v>2508.4728348575</v>
      </c>
      <c r="Q8" s="181">
        <v>191</v>
      </c>
      <c r="R8" s="179">
        <f>IF(K8=0,"-",Q8/K8)</f>
        <v>0.10274341043572</v>
      </c>
      <c r="S8" s="345">
        <v>10006500</v>
      </c>
      <c r="T8" s="346">
        <f>IFERROR(S8/K8,"-")</f>
        <v>5382.7326519634</v>
      </c>
      <c r="U8" s="346">
        <f>IFERROR(S8/Q8,"-")</f>
        <v>52390.052356021</v>
      </c>
      <c r="V8" s="340">
        <f>SUM(S8:S8)-SUM(G8:G8)</f>
        <v>5343249</v>
      </c>
      <c r="W8" s="183">
        <f>SUM(S8:S8)/SUM(G8:G8)</f>
        <v>2.1458205873971</v>
      </c>
      <c r="Y8" s="184">
        <v>72</v>
      </c>
      <c r="Z8" s="185">
        <f>IF(K8=0,"",IF(Y8=0,"",(Y8/K8)))</f>
        <v>0.038730500268962</v>
      </c>
      <c r="AA8" s="184">
        <v>1</v>
      </c>
      <c r="AB8" s="186">
        <f>IFERROR(AA8/Y8,"-")</f>
        <v>0.013888888888889</v>
      </c>
      <c r="AC8" s="187">
        <v>20280</v>
      </c>
      <c r="AD8" s="188">
        <f>IFERROR(AC8/Y8,"-")</f>
        <v>281.66666666667</v>
      </c>
      <c r="AE8" s="189"/>
      <c r="AF8" s="189"/>
      <c r="AG8" s="189">
        <v>1</v>
      </c>
      <c r="AH8" s="190">
        <v>335</v>
      </c>
      <c r="AI8" s="191">
        <f>IF(K8=0,"",IF(AH8=0,"",(AH8/K8)))</f>
        <v>0.18020441097364</v>
      </c>
      <c r="AJ8" s="190">
        <v>17</v>
      </c>
      <c r="AK8" s="192">
        <f>IFERROR(AJ8/AH8,"-")</f>
        <v>0.050746268656716</v>
      </c>
      <c r="AL8" s="193">
        <v>71180</v>
      </c>
      <c r="AM8" s="194">
        <f>IFERROR(AL8/AH8,"-")</f>
        <v>212.4776119403</v>
      </c>
      <c r="AN8" s="195">
        <v>13</v>
      </c>
      <c r="AO8" s="195">
        <v>1</v>
      </c>
      <c r="AP8" s="195">
        <v>3</v>
      </c>
      <c r="AQ8" s="196">
        <v>234</v>
      </c>
      <c r="AR8" s="197">
        <f>IF(K8=0,"",IF(AQ8=0,"",(AQ8/K8)))</f>
        <v>0.12587412587413</v>
      </c>
      <c r="AS8" s="196">
        <v>9</v>
      </c>
      <c r="AT8" s="198">
        <f>IFERROR(AS8/AQ8,"-")</f>
        <v>0.038461538461538</v>
      </c>
      <c r="AU8" s="199">
        <v>46000</v>
      </c>
      <c r="AV8" s="200">
        <f>IFERROR(AU8/AQ8,"-")</f>
        <v>196.5811965812</v>
      </c>
      <c r="AW8" s="201">
        <v>7</v>
      </c>
      <c r="AX8" s="201">
        <v>2</v>
      </c>
      <c r="AY8" s="201"/>
      <c r="AZ8" s="202">
        <v>487</v>
      </c>
      <c r="BA8" s="203">
        <f>IF(K8=0,"",IF(AZ8=0,"",(AZ8/K8)))</f>
        <v>0.26196880043034</v>
      </c>
      <c r="BB8" s="202">
        <v>43</v>
      </c>
      <c r="BC8" s="204">
        <f>IFERROR(BB8/AZ8,"-")</f>
        <v>0.08829568788501</v>
      </c>
      <c r="BD8" s="205">
        <v>685650</v>
      </c>
      <c r="BE8" s="206">
        <f>IFERROR(BD8/AZ8,"-")</f>
        <v>1407.9055441478</v>
      </c>
      <c r="BF8" s="207">
        <v>27</v>
      </c>
      <c r="BG8" s="207">
        <v>6</v>
      </c>
      <c r="BH8" s="207">
        <v>10</v>
      </c>
      <c r="BI8" s="208">
        <v>504</v>
      </c>
      <c r="BJ8" s="209">
        <f>IF(K8=0,"",IF(BI8=0,"",(BI8/K8)))</f>
        <v>0.27111350188273</v>
      </c>
      <c r="BK8" s="210">
        <v>74</v>
      </c>
      <c r="BL8" s="211">
        <f>IFERROR(BK8/BI8,"-")</f>
        <v>0.1468253968254</v>
      </c>
      <c r="BM8" s="212">
        <v>4121890</v>
      </c>
      <c r="BN8" s="213">
        <f>IFERROR(BM8/BI8,"-")</f>
        <v>8178.3531746032</v>
      </c>
      <c r="BO8" s="214">
        <v>32</v>
      </c>
      <c r="BP8" s="214">
        <v>20</v>
      </c>
      <c r="BQ8" s="214">
        <v>22</v>
      </c>
      <c r="BR8" s="215">
        <v>184</v>
      </c>
      <c r="BS8" s="216">
        <f>IF(K8=0,"",IF(BR8=0,"",(BR8/K8)))</f>
        <v>0.098977945131791</v>
      </c>
      <c r="BT8" s="217">
        <v>39</v>
      </c>
      <c r="BU8" s="218">
        <f>IFERROR(BT8/BR8,"-")</f>
        <v>0.21195652173913</v>
      </c>
      <c r="BV8" s="219">
        <v>1542500</v>
      </c>
      <c r="BW8" s="220">
        <f>IFERROR(BV8/BR8,"-")</f>
        <v>8383.152173913</v>
      </c>
      <c r="BX8" s="221">
        <v>11</v>
      </c>
      <c r="BY8" s="221">
        <v>8</v>
      </c>
      <c r="BZ8" s="221">
        <v>20</v>
      </c>
      <c r="CA8" s="222">
        <v>43</v>
      </c>
      <c r="CB8" s="223">
        <f>IF(K8=0,"",IF(CA8=0,"",(CA8/K8)))</f>
        <v>0.023130715438408</v>
      </c>
      <c r="CC8" s="224">
        <v>8</v>
      </c>
      <c r="CD8" s="225">
        <f>IFERROR(CC8/CA8,"-")</f>
        <v>0.18604651162791</v>
      </c>
      <c r="CE8" s="226">
        <v>3519000</v>
      </c>
      <c r="CF8" s="227">
        <f>IFERROR(CE8/CA8,"-")</f>
        <v>81837.209302326</v>
      </c>
      <c r="CG8" s="228">
        <v>4</v>
      </c>
      <c r="CH8" s="228">
        <v>1</v>
      </c>
      <c r="CI8" s="228">
        <v>3</v>
      </c>
      <c r="CJ8" s="229">
        <v>191</v>
      </c>
      <c r="CK8" s="230">
        <v>10006500</v>
      </c>
      <c r="CL8" s="230">
        <v>3400000</v>
      </c>
      <c r="CM8" s="230"/>
      <c r="CN8" s="231" t="str">
        <f>IF(AND(CL8=0,CM8=0),"",IF(AND(CL8&lt;=100000,CM8&lt;=100000),"",IF(CL8/CK8&gt;0.7,"男高",IF(CM8/CK8&gt;0.7,"女高",""))))</f>
        <v/>
      </c>
    </row>
    <row r="9" spans="1:94">
      <c r="A9" s="174" t="str">
        <f>W9</f>
        <v>0</v>
      </c>
      <c r="B9" s="347" t="s">
        <v>245</v>
      </c>
      <c r="C9" s="347" t="s">
        <v>238</v>
      </c>
      <c r="D9" s="347" t="s">
        <v>239</v>
      </c>
      <c r="E9" s="175" t="s">
        <v>246</v>
      </c>
      <c r="F9" s="175" t="s">
        <v>232</v>
      </c>
      <c r="G9" s="340">
        <v>0</v>
      </c>
      <c r="H9" s="176">
        <v>0</v>
      </c>
      <c r="I9" s="176">
        <v>0</v>
      </c>
      <c r="J9" s="176">
        <v>0</v>
      </c>
      <c r="K9" s="177">
        <v>0</v>
      </c>
      <c r="L9" s="179" t="str">
        <f>IFERROR(K9/J9,"-")</f>
        <v>-</v>
      </c>
      <c r="M9" s="176">
        <v>0</v>
      </c>
      <c r="N9" s="176">
        <v>0</v>
      </c>
      <c r="O9" s="179" t="str">
        <f>IFERROR(M9/(K9),"-")</f>
        <v>-</v>
      </c>
      <c r="P9" s="180" t="str">
        <f>IFERROR(G9/SUM(K9:K9),"-")</f>
        <v>-</v>
      </c>
      <c r="Q9" s="181">
        <v>0</v>
      </c>
      <c r="R9" s="179" t="str">
        <f>IF(K9=0,"-",Q9/K9)</f>
        <v>-</v>
      </c>
      <c r="S9" s="345"/>
      <c r="T9" s="346" t="str">
        <f>IFERROR(S9/K9,"-")</f>
        <v>-</v>
      </c>
      <c r="U9" s="346" t="str">
        <f>IFERROR(S9/Q9,"-")</f>
        <v>-</v>
      </c>
      <c r="V9" s="340">
        <f>SUM(S9:S9)-SUM(G9:G9)</f>
        <v>0</v>
      </c>
      <c r="W9" s="183" t="str">
        <f>SUM(S9:S9)/SUM(G9:G9)</f>
        <v>0</v>
      </c>
      <c r="Y9" s="184"/>
      <c r="Z9" s="185" t="str">
        <f>IF(K9=0,"",IF(Y9=0,"",(Y9/K9)))</f>
        <v/>
      </c>
      <c r="AA9" s="184"/>
      <c r="AB9" s="186" t="str">
        <f>IFERROR(AA9/Y9,"-")</f>
        <v>-</v>
      </c>
      <c r="AC9" s="187"/>
      <c r="AD9" s="188" t="str">
        <f>IFERROR(AC9/Y9,"-")</f>
        <v>-</v>
      </c>
      <c r="AE9" s="189"/>
      <c r="AF9" s="189"/>
      <c r="AG9" s="189"/>
      <c r="AH9" s="190"/>
      <c r="AI9" s="191" t="str">
        <f>IF(K9=0,"",IF(AH9=0,"",(AH9/K9)))</f>
        <v/>
      </c>
      <c r="AJ9" s="190"/>
      <c r="AK9" s="192" t="str">
        <f>IFERROR(AJ9/AH9,"-")</f>
        <v>-</v>
      </c>
      <c r="AL9" s="193"/>
      <c r="AM9" s="194" t="str">
        <f>IFERROR(AL9/AH9,"-")</f>
        <v>-</v>
      </c>
      <c r="AN9" s="195"/>
      <c r="AO9" s="195"/>
      <c r="AP9" s="195"/>
      <c r="AQ9" s="196"/>
      <c r="AR9" s="197" t="str">
        <f>IF(K9=0,"",IF(AQ9=0,"",(AQ9/K9)))</f>
        <v/>
      </c>
      <c r="AS9" s="196"/>
      <c r="AT9" s="198" t="str">
        <f>IFERROR(AS9/AQ9,"-")</f>
        <v>-</v>
      </c>
      <c r="AU9" s="199"/>
      <c r="AV9" s="200" t="str">
        <f>IFERROR(AU9/AQ9,"-")</f>
        <v>-</v>
      </c>
      <c r="AW9" s="201"/>
      <c r="AX9" s="201"/>
      <c r="AY9" s="201"/>
      <c r="AZ9" s="202"/>
      <c r="BA9" s="203" t="str">
        <f>IF(K9=0,"",IF(AZ9=0,"",(AZ9/K9)))</f>
        <v/>
      </c>
      <c r="BB9" s="202"/>
      <c r="BC9" s="204" t="str">
        <f>IFERROR(BB9/AZ9,"-")</f>
        <v>-</v>
      </c>
      <c r="BD9" s="205"/>
      <c r="BE9" s="206" t="str">
        <f>IFERROR(BD9/AZ9,"-")</f>
        <v>-</v>
      </c>
      <c r="BF9" s="207"/>
      <c r="BG9" s="207"/>
      <c r="BH9" s="207"/>
      <c r="BI9" s="208"/>
      <c r="BJ9" s="209" t="str">
        <f>IF(K9=0,"",IF(BI9=0,"",(BI9/K9)))</f>
        <v/>
      </c>
      <c r="BK9" s="210"/>
      <c r="BL9" s="211" t="str">
        <f>IFERROR(BK9/BI9,"-")</f>
        <v>-</v>
      </c>
      <c r="BM9" s="212"/>
      <c r="BN9" s="213" t="str">
        <f>IFERROR(BM9/BI9,"-")</f>
        <v>-</v>
      </c>
      <c r="BO9" s="214"/>
      <c r="BP9" s="214"/>
      <c r="BQ9" s="214"/>
      <c r="BR9" s="215"/>
      <c r="BS9" s="216" t="str">
        <f>IF(K9=0,"",IF(BR9=0,"",(BR9/K9)))</f>
        <v/>
      </c>
      <c r="BT9" s="217"/>
      <c r="BU9" s="218" t="str">
        <f>IFERROR(BT9/BR9,"-")</f>
        <v>-</v>
      </c>
      <c r="BV9" s="219"/>
      <c r="BW9" s="220" t="str">
        <f>IFERROR(BV9/BR9,"-")</f>
        <v>-</v>
      </c>
      <c r="BX9" s="221"/>
      <c r="BY9" s="221"/>
      <c r="BZ9" s="221"/>
      <c r="CA9" s="222"/>
      <c r="CB9" s="223" t="str">
        <f>IF(K9=0,"",IF(CA9=0,"",(CA9/K9)))</f>
        <v/>
      </c>
      <c r="CC9" s="224"/>
      <c r="CD9" s="225" t="str">
        <f>IFERROR(CC9/CA9,"-")</f>
        <v>-</v>
      </c>
      <c r="CE9" s="226"/>
      <c r="CF9" s="227" t="str">
        <f>IFERROR(CE9/CA9,"-")</f>
        <v>-</v>
      </c>
      <c r="CG9" s="228"/>
      <c r="CH9" s="228"/>
      <c r="CI9" s="228"/>
      <c r="CJ9" s="229">
        <v>0</v>
      </c>
      <c r="CK9" s="230"/>
      <c r="CL9" s="230"/>
      <c r="CM9" s="230"/>
      <c r="CN9" s="231" t="str">
        <f>IF(AND(CL9=0,CM9=0),"",IF(AND(CL9&lt;=100000,CM9&lt;=100000),"",IF(CL9/CK9&gt;0.7,"男高",IF(CM9/CK9&gt;0.7,"女高",""))))</f>
        <v/>
      </c>
    </row>
    <row r="10" spans="1:94">
      <c r="A10" s="232"/>
      <c r="B10" s="151"/>
      <c r="C10" s="233"/>
      <c r="D10" s="234"/>
      <c r="E10" s="175"/>
      <c r="F10" s="175"/>
      <c r="G10" s="341"/>
      <c r="H10" s="235"/>
      <c r="I10" s="235"/>
      <c r="J10" s="176"/>
      <c r="K10" s="176"/>
      <c r="L10" s="236"/>
      <c r="M10" s="236"/>
      <c r="N10" s="176"/>
      <c r="O10" s="236"/>
      <c r="P10" s="182"/>
      <c r="Q10" s="182"/>
      <c r="R10" s="182"/>
      <c r="S10" s="345"/>
      <c r="T10" s="345"/>
      <c r="U10" s="345"/>
      <c r="V10" s="345"/>
      <c r="W10" s="236"/>
      <c r="X10" s="172"/>
      <c r="Y10" s="237"/>
      <c r="Z10" s="238"/>
      <c r="AA10" s="237"/>
      <c r="AB10" s="239"/>
      <c r="AC10" s="240"/>
      <c r="AD10" s="241"/>
      <c r="AE10" s="242"/>
      <c r="AF10" s="242"/>
      <c r="AG10" s="242"/>
      <c r="AH10" s="237"/>
      <c r="AI10" s="238"/>
      <c r="AJ10" s="237"/>
      <c r="AK10" s="239"/>
      <c r="AL10" s="240"/>
      <c r="AM10" s="241"/>
      <c r="AN10" s="242"/>
      <c r="AO10" s="242"/>
      <c r="AP10" s="242"/>
      <c r="AQ10" s="237"/>
      <c r="AR10" s="238"/>
      <c r="AS10" s="237"/>
      <c r="AT10" s="239"/>
      <c r="AU10" s="240"/>
      <c r="AV10" s="241"/>
      <c r="AW10" s="242"/>
      <c r="AX10" s="242"/>
      <c r="AY10" s="242"/>
      <c r="AZ10" s="237"/>
      <c r="BA10" s="238"/>
      <c r="BB10" s="237"/>
      <c r="BC10" s="239"/>
      <c r="BD10" s="240"/>
      <c r="BE10" s="241"/>
      <c r="BF10" s="242"/>
      <c r="BG10" s="242"/>
      <c r="BH10" s="242"/>
      <c r="BI10" s="173"/>
      <c r="BJ10" s="243"/>
      <c r="BK10" s="237"/>
      <c r="BL10" s="239"/>
      <c r="BM10" s="240"/>
      <c r="BN10" s="241"/>
      <c r="BO10" s="242"/>
      <c r="BP10" s="242"/>
      <c r="BQ10" s="242"/>
      <c r="BR10" s="173"/>
      <c r="BS10" s="243"/>
      <c r="BT10" s="237"/>
      <c r="BU10" s="239"/>
      <c r="BV10" s="240"/>
      <c r="BW10" s="241"/>
      <c r="BX10" s="242"/>
      <c r="BY10" s="242"/>
      <c r="BZ10" s="242"/>
      <c r="CA10" s="173"/>
      <c r="CB10" s="243"/>
      <c r="CC10" s="237"/>
      <c r="CD10" s="239"/>
      <c r="CE10" s="240"/>
      <c r="CF10" s="241"/>
      <c r="CG10" s="242"/>
      <c r="CH10" s="242"/>
      <c r="CI10" s="242"/>
      <c r="CJ10" s="244"/>
      <c r="CK10" s="240"/>
      <c r="CL10" s="240"/>
      <c r="CM10" s="240"/>
      <c r="CN10" s="245"/>
    </row>
    <row r="11" spans="1:94">
      <c r="A11" s="232"/>
      <c r="B11" s="246"/>
      <c r="C11" s="176"/>
      <c r="D11" s="176"/>
      <c r="E11" s="247"/>
      <c r="F11" s="248"/>
      <c r="G11" s="342"/>
      <c r="H11" s="235"/>
      <c r="I11" s="235"/>
      <c r="J11" s="176"/>
      <c r="K11" s="176"/>
      <c r="L11" s="236"/>
      <c r="M11" s="236"/>
      <c r="N11" s="176"/>
      <c r="O11" s="236"/>
      <c r="P11" s="182"/>
      <c r="Q11" s="182"/>
      <c r="R11" s="182"/>
      <c r="S11" s="345"/>
      <c r="T11" s="345"/>
      <c r="U11" s="345"/>
      <c r="V11" s="345"/>
      <c r="W11" s="236"/>
      <c r="X11" s="249"/>
      <c r="Y11" s="237"/>
      <c r="Z11" s="238"/>
      <c r="AA11" s="237"/>
      <c r="AB11" s="239"/>
      <c r="AC11" s="240"/>
      <c r="AD11" s="241"/>
      <c r="AE11" s="242"/>
      <c r="AF11" s="242"/>
      <c r="AG11" s="242"/>
      <c r="AH11" s="237"/>
      <c r="AI11" s="238"/>
      <c r="AJ11" s="237"/>
      <c r="AK11" s="239"/>
      <c r="AL11" s="240"/>
      <c r="AM11" s="241"/>
      <c r="AN11" s="242"/>
      <c r="AO11" s="242"/>
      <c r="AP11" s="242"/>
      <c r="AQ11" s="237"/>
      <c r="AR11" s="238"/>
      <c r="AS11" s="237"/>
      <c r="AT11" s="239"/>
      <c r="AU11" s="240"/>
      <c r="AV11" s="241"/>
      <c r="AW11" s="242"/>
      <c r="AX11" s="242"/>
      <c r="AY11" s="242"/>
      <c r="AZ11" s="237"/>
      <c r="BA11" s="238"/>
      <c r="BB11" s="237"/>
      <c r="BC11" s="239"/>
      <c r="BD11" s="240"/>
      <c r="BE11" s="241"/>
      <c r="BF11" s="242"/>
      <c r="BG11" s="242"/>
      <c r="BH11" s="242"/>
      <c r="BI11" s="173"/>
      <c r="BJ11" s="243"/>
      <c r="BK11" s="237"/>
      <c r="BL11" s="239"/>
      <c r="BM11" s="240"/>
      <c r="BN11" s="241"/>
      <c r="BO11" s="242"/>
      <c r="BP11" s="242"/>
      <c r="BQ11" s="242"/>
      <c r="BR11" s="173"/>
      <c r="BS11" s="243"/>
      <c r="BT11" s="237"/>
      <c r="BU11" s="239"/>
      <c r="BV11" s="240"/>
      <c r="BW11" s="241"/>
      <c r="BX11" s="242"/>
      <c r="BY11" s="242"/>
      <c r="BZ11" s="242"/>
      <c r="CA11" s="173"/>
      <c r="CB11" s="243"/>
      <c r="CC11" s="237"/>
      <c r="CD11" s="239"/>
      <c r="CE11" s="240"/>
      <c r="CF11" s="241"/>
      <c r="CG11" s="242"/>
      <c r="CH11" s="242"/>
      <c r="CI11" s="242"/>
      <c r="CJ11" s="244"/>
      <c r="CK11" s="240"/>
      <c r="CL11" s="240"/>
      <c r="CM11" s="240"/>
      <c r="CN11" s="245"/>
    </row>
    <row r="12" spans="1:94">
      <c r="A12" s="166">
        <f>Z12</f>
        <v/>
      </c>
      <c r="B12" s="250"/>
      <c r="C12" s="250"/>
      <c r="D12" s="250"/>
      <c r="E12" s="251" t="s">
        <v>247</v>
      </c>
      <c r="F12" s="251"/>
      <c r="G12" s="343">
        <f>SUM(G6:G11)</f>
        <v>9873698</v>
      </c>
      <c r="H12" s="250">
        <f>SUM(H6:H11)</f>
        <v>6929</v>
      </c>
      <c r="I12" s="250">
        <f>SUM(I6:I11)</f>
        <v>0</v>
      </c>
      <c r="J12" s="250">
        <f>SUM(J6:J11)</f>
        <v>330356</v>
      </c>
      <c r="K12" s="250">
        <f>SUM(K6:K11)</f>
        <v>3158</v>
      </c>
      <c r="L12" s="252">
        <f>IFERROR(K12/J12,"-")</f>
        <v>0.0095593844216542</v>
      </c>
      <c r="M12" s="253">
        <f>SUM(M6:M11)</f>
        <v>99</v>
      </c>
      <c r="N12" s="253">
        <f>SUM(N6:N11)</f>
        <v>1052</v>
      </c>
      <c r="O12" s="252">
        <f>IFERROR(M12/K12,"-")</f>
        <v>0.031348955034832</v>
      </c>
      <c r="P12" s="254">
        <f>IFERROR(G12/K12,"-")</f>
        <v>3126.5668144395</v>
      </c>
      <c r="Q12" s="255">
        <f>SUM(Q6:Q11)</f>
        <v>329</v>
      </c>
      <c r="R12" s="252">
        <f>IFERROR(Q12/K12,"-")</f>
        <v>0.10417986067131</v>
      </c>
      <c r="S12" s="343">
        <f>SUM(S6:S11)</f>
        <v>17114200</v>
      </c>
      <c r="T12" s="343">
        <f>IFERROR(S12/K12,"-")</f>
        <v>5419.3160227992</v>
      </c>
      <c r="U12" s="343">
        <f>IFERROR(S12/Q12,"-")</f>
        <v>52018.844984802</v>
      </c>
      <c r="V12" s="343">
        <f>S12-G12</f>
        <v>7240502</v>
      </c>
      <c r="W12" s="256">
        <f>S12/G12</f>
        <v>1.7333120782102</v>
      </c>
      <c r="X12" s="257"/>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c r="CC12" s="258"/>
      <c r="CD12" s="258"/>
      <c r="CE12" s="258"/>
      <c r="CF12" s="258"/>
      <c r="CG12" s="258"/>
      <c r="CH12" s="258"/>
      <c r="CI12" s="258"/>
      <c r="CJ12" s="258"/>
      <c r="CK12" s="258"/>
      <c r="CL12" s="258"/>
      <c r="CM12" s="258"/>
      <c r="CN12" s="258"/>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H3:I3"/>
    <mergeCell ref="Y3:AG3"/>
    <mergeCell ref="AH3:AP3"/>
    <mergeCell ref="AQ3:AY3"/>
    <mergeCell ref="AZ3:BH3"/>
    <mergeCell ref="BR3:BZ3"/>
    <mergeCell ref="CA3:CI3"/>
    <mergeCell ref="CL3:CM3"/>
    <mergeCell ref="CN3:CN4"/>
    <mergeCell ref="Y2:CI2"/>
    <mergeCell ref="CJ2:CJ4"/>
    <mergeCell ref="CK2:CK4"/>
    <mergeCell ref="CL2:CN2"/>
    <mergeCell ref="BI3:BQ3"/>
    <mergeCell ref="A6:A6"/>
    <mergeCell ref="G6:G6"/>
    <mergeCell ref="P6:P6"/>
    <mergeCell ref="V6:V6"/>
    <mergeCell ref="W6:W6"/>
    <mergeCell ref="A7:A7"/>
    <mergeCell ref="G7:G7"/>
    <mergeCell ref="P7:P7"/>
    <mergeCell ref="V7:V7"/>
    <mergeCell ref="W7:W7"/>
    <mergeCell ref="A8:A8"/>
    <mergeCell ref="G8:G8"/>
    <mergeCell ref="P8:P8"/>
    <mergeCell ref="V8:V8"/>
    <mergeCell ref="W8:W8"/>
    <mergeCell ref="A9:A9"/>
    <mergeCell ref="G9:G9"/>
    <mergeCell ref="P9:P9"/>
    <mergeCell ref="V9:V9"/>
    <mergeCell ref="W9:W9"/>
  </mergeCells>
  <conditionalFormatting sqref="G2:I2">
    <cfRule type="expression" dxfId="2" priority="1">
      <formula>WEEKDAY(G2)=7</formula>
    </cfRule>
  </conditionalFormatting>
  <conditionalFormatting sqref="G2:I2">
    <cfRule type="expression" dxfId="3" priority="2">
      <formula>WEEKDAY(G2)=1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index</vt:lpstr>
      <vt:lpstr>新聞</vt:lpstr>
      <vt:lpstr>雑誌</vt:lpstr>
      <vt:lpstr>DVD</vt:lpstr>
      <vt:lpstr>アフィリエイト</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2019-02-26T19:09:31+09:00</dcterms:modified>
  <dc:title/>
  <dc:description/>
  <dc:subject/>
  <cp:keywords/>
  <cp:category/>
</cp:coreProperties>
</file>