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<sst xmlns="http://schemas.openxmlformats.org/spreadsheetml/2006/main" uniqueCount="286">
  <si>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</si>
  <si>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</si>
  <si>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</si>
  <si>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</si>
  <si>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</si>
  <si>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</si>
  <si>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</si>
  <si>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</si>
  <si>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</si>
  <si>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</si>
  <si>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</si>
  <si>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</si>
  <si>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</si>
  <si>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</si>
  <si>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</si>
  <si>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</si>
  <si>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</si>
  <si>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</si>
  <si>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</si>
  <si>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</si>
  <si>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</si>
  <si>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</si>
  <si>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</si>
  <si>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</si>
  <si>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</si>
  <si>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</si>
  <si>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</si>
  <si>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</si>
  <si>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</si>
  <si>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</si>
  <si>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</si>
  <si>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</si>
  <si>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</si>
  <si>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</si>
  <si>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</si>
  <si>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</si>
  <si>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</si>
  <si>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</si>
  <si>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</si>
  <si>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</si>
  <si>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</si>
  <si>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</si>
  <si>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</si>
  <si>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</si>
  <si>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</si>
  <si>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</si>
  <si>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</si>
  <si>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</si>
  <si>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</si>
  <si>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</si>
  <si>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</si>
  <si>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</si>
  <si>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</si>
  <si>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</si>
  <si>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</si>
  <si>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</si>
  <si>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</si>
  <si>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</si>
  <si>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</si>
  <si>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</si>
  <si>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</si>
  <si>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</si>
  <si>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</si>
  <si>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</si>
  <si>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ln_ink085</t>
  </si>
  <si>
    <t>①右女9版(ヘスティア)(LINEver)（百瀬凛花）</t>
  </si>
  <si>
    <t>①学生いませんギャルもいません熟女熟女熟女熟女(LINEver)</t>
  </si>
  <si>
    <t>line</t>
  </si>
  <si>
    <t>サンスポ関東</t>
  </si>
  <si>
    <t>全5段つかみ15段</t>
  </si>
  <si>
    <t>1～15日</t>
  </si>
  <si>
    <t>ic3382</t>
  </si>
  <si>
    <t>空電</t>
  </si>
  <si>
    <t>ln_ink086</t>
  </si>
  <si>
    <t>半5段つかみ15段</t>
  </si>
  <si>
    <t>ic3383</t>
  </si>
  <si>
    <t>ln_ink087</t>
  </si>
  <si>
    <t>②雑誌版SPA(LINEver)（高宮菜々子）</t>
  </si>
  <si>
    <t>②え?LINEでこんなに出会えんの！？ダメ元で始めたはずが</t>
  </si>
  <si>
    <t>16～31日</t>
  </si>
  <si>
    <t>ic3384</t>
  </si>
  <si>
    <t>ln_ink088</t>
  </si>
  <si>
    <t>ic3385</t>
  </si>
  <si>
    <t>ln_ink089</t>
  </si>
  <si>
    <t>サンスポ関西</t>
  </si>
  <si>
    <t>ic3386</t>
  </si>
  <si>
    <t>ln_ink090</t>
  </si>
  <si>
    <t>ic3387</t>
  </si>
  <si>
    <t>ln_ink091</t>
  </si>
  <si>
    <t>ic3388</t>
  </si>
  <si>
    <t>ln_ink092</t>
  </si>
  <si>
    <t>ic3389</t>
  </si>
  <si>
    <t>ln_ink093</t>
  </si>
  <si>
    <t>老人ホーム版(LINEver)（--）</t>
  </si>
  <si>
    <t>お相手待ちの女性が出ました(LINEver)</t>
  </si>
  <si>
    <t>デイリースポーツ関西</t>
  </si>
  <si>
    <t>全5段・半5段段つかみ10段保証</t>
  </si>
  <si>
    <t>10段保証</t>
  </si>
  <si>
    <t>ln_ink094</t>
  </si>
  <si>
    <t>DVDパッケージ＿ストーリー版(LINEver)（高宮菜々子）</t>
  </si>
  <si>
    <t>え美熟女が(LINEver)</t>
  </si>
  <si>
    <t>ln_ink095</t>
  </si>
  <si>
    <t>再婚&amp;理解者版(LINEver)（晶エリー）</t>
  </si>
  <si>
    <t>再婚&amp;理解者(LINEver)</t>
  </si>
  <si>
    <t>ln_ink096</t>
  </si>
  <si>
    <t>デリヘル版3(LINEver)（百瀬凛花）</t>
  </si>
  <si>
    <t>もう50代の熟女だけどLINEで</t>
  </si>
  <si>
    <t>ln_ink097</t>
  </si>
  <si>
    <t>右女9版(ヘスティア)(LINEver)（高宮菜々子）</t>
  </si>
  <si>
    <t>LINEで出会いリクルート70歳まで応募可</t>
  </si>
  <si>
    <t>ic3390</t>
  </si>
  <si>
    <t>(空電共通)</t>
  </si>
  <si>
    <t>ln_ink098</t>
  </si>
  <si>
    <t>スポーツ報知関西</t>
  </si>
  <si>
    <t>全5段つかみ4回</t>
  </si>
  <si>
    <t>ln_ink099</t>
  </si>
  <si>
    <t>ln_ink100</t>
  </si>
  <si>
    <t>ln_ink101</t>
  </si>
  <si>
    <t>ic3391</t>
  </si>
  <si>
    <t>ln_ink102</t>
  </si>
  <si>
    <t>①右女3(LINEver)（高宮菜々子）</t>
  </si>
  <si>
    <t>①もう50代の熟女だけどLINEで(書:ごめんなさい)</t>
  </si>
  <si>
    <t>スポニチ関西</t>
  </si>
  <si>
    <t>半2段つかみ20段保証</t>
  </si>
  <si>
    <t>20段保証</t>
  </si>
  <si>
    <t>ln_ink103</t>
  </si>
  <si>
    <t>②看板案内版(LINEver)（百瀬凛花）</t>
  </si>
  <si>
    <t>②美しい熟女との出会いまでここから約3分</t>
  </si>
  <si>
    <t>ln_ink104</t>
  </si>
  <si>
    <t>③雑誌版SPA(LINEver)（晶エリー）</t>
  </si>
  <si>
    <t>③え?LINEでこんなに出会えんの！？ダメ元で始めたはずが</t>
  </si>
  <si>
    <t>ln_ink105</t>
  </si>
  <si>
    <t>④再婚&amp;理解者版(LINEver)（高宮菜々子）</t>
  </si>
  <si>
    <t>④再婚&amp;理解者(LINEver)</t>
  </si>
  <si>
    <t>ic3392</t>
  </si>
  <si>
    <t>ln_ink106</t>
  </si>
  <si>
    <t>ニッカン関西</t>
  </si>
  <si>
    <t>半2段つかみ10段保証</t>
  </si>
  <si>
    <t>1～10日</t>
  </si>
  <si>
    <t>ln_ink107</t>
  </si>
  <si>
    <t>11～20日</t>
  </si>
  <si>
    <t>ln_ink108</t>
  </si>
  <si>
    <t>21～31日</t>
  </si>
  <si>
    <t>ic3393</t>
  </si>
  <si>
    <t>ln_ink109</t>
  </si>
  <si>
    <t>スポニチ関東</t>
  </si>
  <si>
    <t>全5段</t>
  </si>
  <si>
    <t>11月06日(日)</t>
  </si>
  <si>
    <t>ic3394</t>
  </si>
  <si>
    <t>ln_ink110</t>
  </si>
  <si>
    <t>再婚&amp;理解者版(LINEver)（百瀬凛花）</t>
  </si>
  <si>
    <t>11月12日(土)</t>
  </si>
  <si>
    <t>ic3395</t>
  </si>
  <si>
    <t>ln_ink111</t>
  </si>
  <si>
    <t>11月05日(土)</t>
  </si>
  <si>
    <t>ic3396</t>
  </si>
  <si>
    <t>ln_ink112</t>
  </si>
  <si>
    <t>11月19日(土)</t>
  </si>
  <si>
    <t>ic3397</t>
  </si>
  <si>
    <t>ln_ink113</t>
  </si>
  <si>
    <t>デリヘル版3(LINEver)（高宮菜々子）</t>
  </si>
  <si>
    <t>4C終面全5段</t>
  </si>
  <si>
    <t>ic3398</t>
  </si>
  <si>
    <t>ln_ink114</t>
  </si>
  <si>
    <t>1C終面全5段</t>
  </si>
  <si>
    <t>11月13日(日)</t>
  </si>
  <si>
    <t>ic3399</t>
  </si>
  <si>
    <t>ln_ink115</t>
  </si>
  <si>
    <t>ic3400</t>
  </si>
  <si>
    <t>ln_ink116</t>
  </si>
  <si>
    <t>11月25日(金)</t>
  </si>
  <si>
    <t>ic3401</t>
  </si>
  <si>
    <t>ln_ink117</t>
  </si>
  <si>
    <t>11月11日(金)</t>
  </si>
  <si>
    <t>ic3402</t>
  </si>
  <si>
    <t>ln_ink118</t>
  </si>
  <si>
    <t>右女3(LINEver)（高宮菜々子）</t>
  </si>
  <si>
    <t>スポーツ報知関東</t>
  </si>
  <si>
    <t>4C終面雑報</t>
  </si>
  <si>
    <t>ic3403</t>
  </si>
  <si>
    <t>ln_ink119</t>
  </si>
  <si>
    <t>LINE版(つかみ)（百瀬凛花）</t>
  </si>
  <si>
    <t>LINEで熟女と出会いができるんです！</t>
  </si>
  <si>
    <t>11月17日(木)</t>
  </si>
  <si>
    <t>ic3404</t>
  </si>
  <si>
    <t>ln_ink120</t>
  </si>
  <si>
    <t>旧デイリー風(LINEver)（晶エリー）</t>
  </si>
  <si>
    <t>学生いませんギャルもいません40代50代60代中年女性が多いサイト(LINEver)</t>
  </si>
  <si>
    <t>11月18日(金)</t>
  </si>
  <si>
    <t>ic3405</t>
  </si>
  <si>
    <t>ln_ink121</t>
  </si>
  <si>
    <t>雑誌版SPA(LINEver)（高宮菜々子）</t>
  </si>
  <si>
    <t>え?LINEでこんなに出会えんの！？ダメ元で始めたはずが</t>
  </si>
  <si>
    <t>11月21日(月)</t>
  </si>
  <si>
    <t>ic3406</t>
  </si>
  <si>
    <t>ln_ink122</t>
  </si>
  <si>
    <t>東スポ・大スポ・九スポ・中京</t>
  </si>
  <si>
    <t>記事枠</t>
  </si>
  <si>
    <t>11月24日(木)</t>
  </si>
  <si>
    <t>ic3407</t>
  </si>
  <si>
    <t>ln_ink123</t>
  </si>
  <si>
    <t>記事(ノーマル)(LINEver)（）</t>
  </si>
  <si>
    <t>デイリー18「モヤモヤおじさんと、ムラムラおばさんの出会い」</t>
  </si>
  <si>
    <t>4C記事枠</t>
  </si>
  <si>
    <t>ln_ink124</t>
  </si>
  <si>
    <t>記事(黄)(LINEver)（）</t>
  </si>
  <si>
    <t>デイリー19「セクシー熟女と戯れたい男性は必見です」</t>
  </si>
  <si>
    <t>ln_ink125</t>
  </si>
  <si>
    <t>記事(青)(LINEver)（）</t>
  </si>
  <si>
    <t>220「いい加減にして欲しい！ドンドン出会え過ぎ！」</t>
  </si>
  <si>
    <t>11月20日(日)</t>
  </si>
  <si>
    <t>ln_ink126</t>
  </si>
  <si>
    <t>記事(赤)(LINEver)（）</t>
  </si>
  <si>
    <t>221「熟女を追求したらこうなりました」</t>
  </si>
  <si>
    <t>11月27日(日)</t>
  </si>
  <si>
    <t>ic3408</t>
  </si>
  <si>
    <t>共通</t>
  </si>
  <si>
    <t>ln_ink127</t>
  </si>
  <si>
    <t>九スポ</t>
  </si>
  <si>
    <t>ic3409</t>
  </si>
  <si>
    <t>新聞 TOTAL</t>
  </si>
  <si>
    <t>●雑誌 広告</t>
  </si>
  <si>
    <t>ln_ink084</t>
  </si>
  <si>
    <t>ぶんか社</t>
  </si>
  <si>
    <t>アダルトチック版(LINEver)（晶エリー）</t>
  </si>
  <si>
    <t>EXMAX!</t>
  </si>
  <si>
    <t>表4</t>
  </si>
  <si>
    <t>11月26日(土)</t>
  </si>
  <si>
    <t>za235</t>
  </si>
  <si>
    <t>ad805</t>
  </si>
  <si>
    <t>日本文芸社</t>
  </si>
  <si>
    <t>2Pスポーツ新聞_v01_ヘスティア(高宮菜々子さん)</t>
  </si>
  <si>
    <t>lp07</t>
  </si>
  <si>
    <t>週刊漫画ゴラク.1W金</t>
  </si>
  <si>
    <t>1C2P</t>
  </si>
  <si>
    <t>11月04日(金)</t>
  </si>
  <si>
    <t>ad806</t>
  </si>
  <si>
    <t>ad807</t>
  </si>
  <si>
    <t>文友舎</t>
  </si>
  <si>
    <t>5P元祖</t>
  </si>
  <si>
    <t>EXCITING MAX!HIGH-GRADE</t>
  </si>
  <si>
    <t>1C5P</t>
  </si>
  <si>
    <t>ad808</t>
  </si>
  <si>
    <t>ad809</t>
  </si>
  <si>
    <t>大洋図書</t>
  </si>
  <si>
    <t>5P風俗ヘスティア(高宮菜々子さん)</t>
  </si>
  <si>
    <t>別冊ラヴァーズ</t>
  </si>
  <si>
    <t>ad810</t>
  </si>
  <si>
    <t>雑誌 TOTAL</t>
  </si>
  <si>
    <t>●DVD 広告</t>
  </si>
  <si>
    <t>pa593</t>
  </si>
  <si>
    <t>三和出版</t>
  </si>
  <si>
    <t>DVD4コマ-ヘスティア</t>
  </si>
  <si>
    <t>A4、CVS日版PB</t>
  </si>
  <si>
    <t>人妻日和</t>
  </si>
  <si>
    <t>DVD袋表4C</t>
  </si>
  <si>
    <t>11月29日(火)</t>
  </si>
  <si>
    <t>pa594</t>
  </si>
  <si>
    <t>pa595</t>
  </si>
  <si>
    <t>DVD漫画きよし</t>
  </si>
  <si>
    <t>A4変形、CVSフル、860円、10万部</t>
  </si>
  <si>
    <t>MEN'S DVD</t>
  </si>
  <si>
    <t>pa596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</si>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</sst>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71</v>
      </c>
      <c r="D6" s="330">
        <v>3240000</v>
      </c>
      <c r="E6" s="79">
        <v>1202</v>
      </c>
      <c r="F6" s="79">
        <v>358</v>
      </c>
      <c r="G6" s="79">
        <v>204</v>
      </c>
      <c r="H6" s="89">
        <v>396</v>
      </c>
      <c r="I6" s="90">
        <v>1</v>
      </c>
      <c r="J6" s="143">
        <f>H6+I6</f>
        <v>397</v>
      </c>
      <c r="K6" s="80">
        <f>IFERROR(J6/G6,"-")</f>
        <v>1.9460784313725</v>
      </c>
      <c r="L6" s="79">
        <v>32</v>
      </c>
      <c r="M6" s="79">
        <v>58</v>
      </c>
      <c r="N6" s="80">
        <f>IFERROR(L6/J6,"-")</f>
        <v>0.080604534005038</v>
      </c>
      <c r="O6" s="81">
        <f>IFERROR(D6/J6,"-")</f>
        <v>8161.2090680101</v>
      </c>
      <c r="P6" s="82">
        <v>45</v>
      </c>
      <c r="Q6" s="80">
        <f>IFERROR(P6/J6,"-")</f>
        <v>0.11335012594458</v>
      </c>
      <c r="R6" s="335">
        <v>4218000</v>
      </c>
      <c r="S6" s="336">
        <f>IFERROR(R6/J6,"-")</f>
        <v>10624.685138539</v>
      </c>
      <c r="T6" s="336">
        <f>IFERROR(R6/P6,"-")</f>
        <v>93733.333333333</v>
      </c>
      <c r="U6" s="330">
        <f>IFERROR(R6-D6,"-")</f>
        <v>978000</v>
      </c>
      <c r="V6" s="83">
        <f>R6/D6</f>
        <v>1.3018518518519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345000</v>
      </c>
      <c r="E7" s="79">
        <v>443</v>
      </c>
      <c r="F7" s="79">
        <v>155</v>
      </c>
      <c r="G7" s="79">
        <v>239</v>
      </c>
      <c r="H7" s="89">
        <v>95</v>
      </c>
      <c r="I7" s="90">
        <v>1</v>
      </c>
      <c r="J7" s="143">
        <f>H7+I7</f>
        <v>96</v>
      </c>
      <c r="K7" s="80">
        <f>IFERROR(J7/G7,"-")</f>
        <v>0.40167364016736</v>
      </c>
      <c r="L7" s="79">
        <v>11</v>
      </c>
      <c r="M7" s="79">
        <v>12</v>
      </c>
      <c r="N7" s="80">
        <f>IFERROR(L7/J7,"-")</f>
        <v>0.11458333333333</v>
      </c>
      <c r="O7" s="81">
        <f>IFERROR(D7/J7,"-")</f>
        <v>3593.75</v>
      </c>
      <c r="P7" s="82">
        <v>11</v>
      </c>
      <c r="Q7" s="80">
        <f>IFERROR(P7/J7,"-")</f>
        <v>0.11458333333333</v>
      </c>
      <c r="R7" s="335">
        <v>1405000</v>
      </c>
      <c r="S7" s="336">
        <f>IFERROR(R7/J7,"-")</f>
        <v>14635.416666667</v>
      </c>
      <c r="T7" s="336">
        <f>IFERROR(R7/P7,"-")</f>
        <v>127727.27272727</v>
      </c>
      <c r="U7" s="330">
        <f>IFERROR(R7-D7,"-")</f>
        <v>1060000</v>
      </c>
      <c r="V7" s="83">
        <f>R7/D7</f>
        <v>4.0724637681159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602</v>
      </c>
      <c r="F8" s="79">
        <v>290</v>
      </c>
      <c r="G8" s="79">
        <v>813</v>
      </c>
      <c r="H8" s="89">
        <v>175</v>
      </c>
      <c r="I8" s="90">
        <v>4</v>
      </c>
      <c r="J8" s="143">
        <f>H8+I8</f>
        <v>179</v>
      </c>
      <c r="K8" s="80">
        <f>IFERROR(J8/G8,"-")</f>
        <v>0.22017220172202</v>
      </c>
      <c r="L8" s="79">
        <v>11</v>
      </c>
      <c r="M8" s="79">
        <v>32</v>
      </c>
      <c r="N8" s="80">
        <f>IFERROR(L8/J8,"-")</f>
        <v>0.06145251396648</v>
      </c>
      <c r="O8" s="81">
        <f>IFERROR(D8/J8,"-")</f>
        <v>1396.6480446927</v>
      </c>
      <c r="P8" s="82">
        <v>4</v>
      </c>
      <c r="Q8" s="80">
        <f>IFERROR(P8/J8,"-")</f>
        <v>0.022346368715084</v>
      </c>
      <c r="R8" s="335">
        <v>237000</v>
      </c>
      <c r="S8" s="336">
        <f>IFERROR(R8/J8,"-")</f>
        <v>1324.0223463687</v>
      </c>
      <c r="T8" s="336">
        <f>IFERROR(R8/P8,"-")</f>
        <v>59250</v>
      </c>
      <c r="U8" s="330">
        <f>IFERROR(R8-D8,"-")</f>
        <v>-13000</v>
      </c>
      <c r="V8" s="83">
        <f>R8/D8</f>
        <v>0.948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25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10129423</v>
      </c>
      <c r="E10" s="79">
        <v>6867</v>
      </c>
      <c r="F10" s="79">
        <v>0</v>
      </c>
      <c r="G10" s="79">
        <v>357348</v>
      </c>
      <c r="H10" s="89">
        <v>2927</v>
      </c>
      <c r="I10" s="90">
        <v>173</v>
      </c>
      <c r="J10" s="143">
        <f>H10+I10</f>
        <v>3100</v>
      </c>
      <c r="K10" s="80">
        <f>IFERROR(J10/G10,"-")</f>
        <v>0.0086750170701949</v>
      </c>
      <c r="L10" s="79">
        <v>111</v>
      </c>
      <c r="M10" s="79">
        <v>1093</v>
      </c>
      <c r="N10" s="80">
        <f>IFERROR(L10/J10,"-")</f>
        <v>0.035806451612903</v>
      </c>
      <c r="O10" s="81">
        <f>IFERROR(D10/J10,"-")</f>
        <v>3267.5558064516</v>
      </c>
      <c r="P10" s="82">
        <v>333</v>
      </c>
      <c r="Q10" s="80">
        <f>IFERROR(P10/J10,"-")</f>
        <v>0.10741935483871</v>
      </c>
      <c r="R10" s="335">
        <v>24445845</v>
      </c>
      <c r="S10" s="336">
        <f>IFERROR(R10/J10,"-")</f>
        <v>7885.7564516129</v>
      </c>
      <c r="T10" s="336">
        <f>IFERROR(R10/P10,"-")</f>
        <v>73410.945945946</v>
      </c>
      <c r="U10" s="330">
        <f>IFERROR(R10-D10,"-")</f>
        <v>14316422</v>
      </c>
      <c r="V10" s="83">
        <f>R10/D10</f>
        <v>2.4133501977358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13964423</v>
      </c>
      <c r="E13" s="41">
        <f>SUM(E6:E11)</f>
        <v>9114</v>
      </c>
      <c r="F13" s="41">
        <f>SUM(F6:F11)</f>
        <v>803</v>
      </c>
      <c r="G13" s="41">
        <f>SUM(G6:G11)</f>
        <v>358629</v>
      </c>
      <c r="H13" s="41">
        <f>SUM(H6:H11)</f>
        <v>3593</v>
      </c>
      <c r="I13" s="41">
        <f>SUM(I6:I11)</f>
        <v>179</v>
      </c>
      <c r="J13" s="41">
        <f>SUM(J6:J11)</f>
        <v>3772</v>
      </c>
      <c r="K13" s="42">
        <f>IFERROR(J13/G13,"-")</f>
        <v>0.010517833192519</v>
      </c>
      <c r="L13" s="76">
        <f>SUM(L6:L11)</f>
        <v>165</v>
      </c>
      <c r="M13" s="76">
        <f>SUM(M6:M11)</f>
        <v>1195</v>
      </c>
      <c r="N13" s="42">
        <f>IFERROR(L13/J13,"-")</f>
        <v>0.043743372216331</v>
      </c>
      <c r="O13" s="43">
        <f>IFERROR(D13/J13,"-")</f>
        <v>3702.1269883351</v>
      </c>
      <c r="P13" s="44">
        <f>SUM(P6:P11)</f>
        <v>393</v>
      </c>
      <c r="Q13" s="42">
        <f>IFERROR(P13/J13,"-")</f>
        <v>0.1041887592789</v>
      </c>
      <c r="R13" s="333">
        <f>SUM(R6:R11)</f>
        <v>30305845</v>
      </c>
      <c r="S13" s="333">
        <f>IFERROR(R13/J13,"-")</f>
        <v>8034.4233828208</v>
      </c>
      <c r="T13" s="333">
        <f>IFERROR(P13/P13,"-")</f>
        <v>1</v>
      </c>
      <c r="U13" s="333">
        <f>SUM(U6:U11)</f>
        <v>16341422</v>
      </c>
      <c r="V13" s="45">
        <f>IFERROR(R13/D13,"-")</f>
        <v>2.1702182037883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2.2205882352941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11</v>
      </c>
      <c r="O6" s="90">
        <v>0</v>
      </c>
      <c r="P6" s="91">
        <f>N6+O6</f>
        <v>11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6938.7755102041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415000</v>
      </c>
      <c r="AB6" s="83">
        <f>SUM(X6:X21)/SUM(J6:J21)</f>
        <v>2.2205882352941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0.36363636363636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0.18181818181818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0.090909090909091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38</v>
      </c>
      <c r="L7" s="79">
        <v>19</v>
      </c>
      <c r="M7" s="79">
        <v>10</v>
      </c>
      <c r="N7" s="89">
        <v>4</v>
      </c>
      <c r="O7" s="90">
        <v>0</v>
      </c>
      <c r="P7" s="91">
        <f>N7+O7</f>
        <v>4</v>
      </c>
      <c r="Q7" s="80">
        <f>IFERROR(P7/M7,"-")</f>
        <v>0.4</v>
      </c>
      <c r="R7" s="79">
        <v>1</v>
      </c>
      <c r="S7" s="79">
        <v>0</v>
      </c>
      <c r="T7" s="80">
        <f>IFERROR(R7/(P7),"-")</f>
        <v>0.25</v>
      </c>
      <c r="U7" s="336"/>
      <c r="V7" s="82">
        <v>0</v>
      </c>
      <c r="W7" s="80">
        <f>IF(P7=0,"-",V7/P7)</f>
        <v>0</v>
      </c>
      <c r="X7" s="335">
        <v>15000</v>
      </c>
      <c r="Y7" s="336">
        <f>IFERROR(X7/P7,"-")</f>
        <v>3750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25000</v>
      </c>
      <c r="CB7" s="129">
        <f>IFERROR(CA7/BW7,"-")</f>
        <v>12500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15000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12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11</v>
      </c>
      <c r="L11" s="79">
        <v>9</v>
      </c>
      <c r="M11" s="79">
        <v>5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8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4</v>
      </c>
      <c r="O14" s="90">
        <v>0</v>
      </c>
      <c r="P14" s="91">
        <f>N14+O14</f>
        <v>4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1</v>
      </c>
      <c r="W14" s="80">
        <f>IF(P14=0,"-",V14/P14)</f>
        <v>0.25</v>
      </c>
      <c r="X14" s="335">
        <v>3000</v>
      </c>
      <c r="Y14" s="336">
        <f>IFERROR(X14/P14,"-")</f>
        <v>750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15</v>
      </c>
      <c r="L15" s="79">
        <v>7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5</v>
      </c>
      <c r="O16" s="90">
        <v>0</v>
      </c>
      <c r="P16" s="91">
        <f>N16+O16</f>
        <v>5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2</v>
      </c>
      <c r="L17" s="79">
        <v>2</v>
      </c>
      <c r="M17" s="79">
        <v>1</v>
      </c>
      <c r="N17" s="89">
        <v>1</v>
      </c>
      <c r="O17" s="90">
        <v>0</v>
      </c>
      <c r="P17" s="91">
        <f>N17+O17</f>
        <v>1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14</v>
      </c>
      <c r="O18" s="90">
        <v>0</v>
      </c>
      <c r="P18" s="91">
        <f>N18+O18</f>
        <v>14</v>
      </c>
      <c r="Q18" s="80" t="str">
        <f>IFERROR(P18/M18,"-")</f>
        <v>-</v>
      </c>
      <c r="R18" s="79">
        <v>3</v>
      </c>
      <c r="S18" s="79">
        <v>2</v>
      </c>
      <c r="T18" s="80">
        <f>IFERROR(R18/(P18),"-")</f>
        <v>0.21428571428571</v>
      </c>
      <c r="U18" s="336"/>
      <c r="V18" s="82">
        <v>3</v>
      </c>
      <c r="W18" s="80">
        <f>IF(P18=0,"-",V18/P18)</f>
        <v>0.21428571428571</v>
      </c>
      <c r="X18" s="335">
        <v>737000</v>
      </c>
      <c r="Y18" s="336">
        <f>IFERROR(X18/P18,"-")</f>
        <v>52642.857142857</v>
      </c>
      <c r="Z18" s="336">
        <f>IFERROR(X18/V18,"-")</f>
        <v>245666.66666667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8</v>
      </c>
      <c r="BO18" s="118">
        <f>IF(P18=0,"",IF(BN18=0,"",(BN18/P18)))</f>
        <v>0.57142857142857</v>
      </c>
      <c r="BP18" s="119">
        <v>1</v>
      </c>
      <c r="BQ18" s="120">
        <f>IFERROR(BP18/BN18,"-")</f>
        <v>0.125</v>
      </c>
      <c r="BR18" s="121">
        <v>3000</v>
      </c>
      <c r="BS18" s="122">
        <f>IFERROR(BR18/BN18,"-")</f>
        <v>375</v>
      </c>
      <c r="BT18" s="123">
        <v>1</v>
      </c>
      <c r="BU18" s="123"/>
      <c r="BV18" s="123"/>
      <c r="BW18" s="124">
        <v>5</v>
      </c>
      <c r="BX18" s="125">
        <f>IF(P18=0,"",IF(BW18=0,"",(BW18/P18)))</f>
        <v>0.35714285714286</v>
      </c>
      <c r="BY18" s="126">
        <v>1</v>
      </c>
      <c r="BZ18" s="127">
        <f>IFERROR(BY18/BW18,"-")</f>
        <v>0.2</v>
      </c>
      <c r="CA18" s="128">
        <v>8000</v>
      </c>
      <c r="CB18" s="129">
        <f>IFERROR(CA18/BW18,"-")</f>
        <v>1600</v>
      </c>
      <c r="CC18" s="130"/>
      <c r="CD18" s="130">
        <v>1</v>
      </c>
      <c r="CE18" s="130"/>
      <c r="CF18" s="131">
        <v>1</v>
      </c>
      <c r="CG18" s="132">
        <f>IF(P18=0,"",IF(CF18=0,"",(CF18/P18)))</f>
        <v>0.071428571428571</v>
      </c>
      <c r="CH18" s="133">
        <v>1</v>
      </c>
      <c r="CI18" s="134">
        <f>IFERROR(CH18/CF18,"-")</f>
        <v>1</v>
      </c>
      <c r="CJ18" s="135">
        <v>726000</v>
      </c>
      <c r="CK18" s="136">
        <f>IFERROR(CJ18/CF18,"-")</f>
        <v>726000</v>
      </c>
      <c r="CL18" s="137"/>
      <c r="CM18" s="137"/>
      <c r="CN18" s="137">
        <v>1</v>
      </c>
      <c r="CO18" s="138">
        <v>3</v>
      </c>
      <c r="CP18" s="139">
        <v>737000</v>
      </c>
      <c r="CQ18" s="139">
        <v>726000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16</v>
      </c>
      <c r="L19" s="79">
        <v>13</v>
      </c>
      <c r="M19" s="79">
        <v>20</v>
      </c>
      <c r="N19" s="89">
        <v>3</v>
      </c>
      <c r="O19" s="90">
        <v>0</v>
      </c>
      <c r="P19" s="91">
        <f>N19+O19</f>
        <v>3</v>
      </c>
      <c r="Q19" s="80">
        <f>IFERROR(P19/M19,"-")</f>
        <v>0.15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0.66666666666667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3</v>
      </c>
      <c r="O20" s="90">
        <v>0</v>
      </c>
      <c r="P20" s="91">
        <f>N20+O20</f>
        <v>3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29</v>
      </c>
      <c r="L21" s="79">
        <v>10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8.435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200000</v>
      </c>
      <c r="K22" s="79">
        <v>0</v>
      </c>
      <c r="L22" s="79">
        <v>0</v>
      </c>
      <c r="M22" s="79">
        <v>0</v>
      </c>
      <c r="N22" s="89">
        <v>16</v>
      </c>
      <c r="O22" s="90">
        <v>0</v>
      </c>
      <c r="P22" s="91">
        <f>N22+O22</f>
        <v>16</v>
      </c>
      <c r="Q22" s="80" t="str">
        <f>IFERROR(P22/M22,"-")</f>
        <v>-</v>
      </c>
      <c r="R22" s="79">
        <v>1</v>
      </c>
      <c r="S22" s="79">
        <v>2</v>
      </c>
      <c r="T22" s="80">
        <f>IFERROR(R22/(P22),"-")</f>
        <v>0.0625</v>
      </c>
      <c r="U22" s="336">
        <f>IFERROR(J22/SUM(N22:O27),"-")</f>
        <v>4444.4444444444</v>
      </c>
      <c r="V22" s="82">
        <v>2</v>
      </c>
      <c r="W22" s="80">
        <f>IF(P22=0,"-",V22/P22)</f>
        <v>0.125</v>
      </c>
      <c r="X22" s="335">
        <v>1570000</v>
      </c>
      <c r="Y22" s="336">
        <f>IFERROR(X22/P22,"-")</f>
        <v>98125</v>
      </c>
      <c r="Z22" s="336">
        <f>IFERROR(X22/V22,"-")</f>
        <v>785000</v>
      </c>
      <c r="AA22" s="330">
        <f>SUM(X22:X27)-SUM(J22:J27)</f>
        <v>1487000</v>
      </c>
      <c r="AB22" s="83">
        <f>SUM(X22:X27)/SUM(J22:J27)</f>
        <v>8.435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0.0625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3</v>
      </c>
      <c r="AW22" s="105">
        <f>IF(P22=0,"",IF(AV22=0,"",(AV22/P22)))</f>
        <v>0.1875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0.125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0.1875</v>
      </c>
      <c r="BP22" s="119">
        <v>1</v>
      </c>
      <c r="BQ22" s="120">
        <f>IFERROR(BP22/BN22,"-")</f>
        <v>0.33333333333333</v>
      </c>
      <c r="BR22" s="121">
        <v>10000</v>
      </c>
      <c r="BS22" s="122">
        <f>IFERROR(BR22/BN22,"-")</f>
        <v>3333.3333333333</v>
      </c>
      <c r="BT22" s="123">
        <v>1</v>
      </c>
      <c r="BU22" s="123"/>
      <c r="BV22" s="123"/>
      <c r="BW22" s="124">
        <v>4</v>
      </c>
      <c r="BX22" s="125">
        <f>IF(P22=0,"",IF(BW22=0,"",(BW22/P22)))</f>
        <v>0.25</v>
      </c>
      <c r="BY22" s="126">
        <v>1</v>
      </c>
      <c r="BZ22" s="127">
        <f>IFERROR(BY22/BW22,"-")</f>
        <v>0.25</v>
      </c>
      <c r="CA22" s="128">
        <v>1560000</v>
      </c>
      <c r="CB22" s="129">
        <f>IFERROR(CA22/BW22,"-")</f>
        <v>390000</v>
      </c>
      <c r="CC22" s="130"/>
      <c r="CD22" s="130"/>
      <c r="CE22" s="130">
        <v>1</v>
      </c>
      <c r="CF22" s="131">
        <v>3</v>
      </c>
      <c r="CG22" s="132">
        <f>IF(P22=0,"",IF(CF22=0,"",(CF22/P22)))</f>
        <v>0.1875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1570000</v>
      </c>
      <c r="CQ22" s="139">
        <v>1560000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7</v>
      </c>
      <c r="O23" s="90">
        <v>0</v>
      </c>
      <c r="P23" s="91">
        <f>N23+O23</f>
        <v>7</v>
      </c>
      <c r="Q23" s="80" t="str">
        <f>IFERROR(P23/M23,"-")</f>
        <v>-</v>
      </c>
      <c r="R23" s="79">
        <v>1</v>
      </c>
      <c r="S23" s="79">
        <v>1</v>
      </c>
      <c r="T23" s="80">
        <f>IFERROR(R23/(P23),"-")</f>
        <v>0.14285714285714</v>
      </c>
      <c r="U23" s="336"/>
      <c r="V23" s="82">
        <v>1</v>
      </c>
      <c r="W23" s="80">
        <f>IF(P23=0,"-",V23/P23)</f>
        <v>0.14285714285714</v>
      </c>
      <c r="X23" s="335">
        <v>6000</v>
      </c>
      <c r="Y23" s="336">
        <f>IFERROR(X23/P23,"-")</f>
        <v>857.14285714286</v>
      </c>
      <c r="Z23" s="336">
        <f>IFERROR(X23/V23,"-")</f>
        <v>6000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0.57142857142857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0.28571428571429</v>
      </c>
      <c r="BY23" s="126">
        <v>1</v>
      </c>
      <c r="BZ23" s="127">
        <f>IFERROR(BY23/BW23,"-")</f>
        <v>0.5</v>
      </c>
      <c r="CA23" s="128">
        <v>6000</v>
      </c>
      <c r="CB23" s="129">
        <f>IFERROR(CA23/BW23,"-")</f>
        <v>3000</v>
      </c>
      <c r="CC23" s="130"/>
      <c r="CD23" s="130">
        <v>1</v>
      </c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6000</v>
      </c>
      <c r="CQ23" s="139">
        <v>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2</v>
      </c>
      <c r="O24" s="90">
        <v>0</v>
      </c>
      <c r="P24" s="91">
        <f>N24+O24</f>
        <v>2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11</v>
      </c>
      <c r="O25" s="90">
        <v>0</v>
      </c>
      <c r="P25" s="91">
        <f>N25+O25</f>
        <v>11</v>
      </c>
      <c r="Q25" s="80" t="str">
        <f>IFERROR(P25/M25,"-")</f>
        <v>-</v>
      </c>
      <c r="R25" s="79">
        <v>2</v>
      </c>
      <c r="S25" s="79">
        <v>1</v>
      </c>
      <c r="T25" s="80">
        <f>IFERROR(R25/(P25),"-")</f>
        <v>0.18181818181818</v>
      </c>
      <c r="U25" s="336"/>
      <c r="V25" s="82">
        <v>3</v>
      </c>
      <c r="W25" s="80">
        <f>IF(P25=0,"-",V25/P25)</f>
        <v>0.27272727272727</v>
      </c>
      <c r="X25" s="335">
        <v>111000</v>
      </c>
      <c r="Y25" s="336">
        <f>IFERROR(X25/P25,"-")</f>
        <v>10090.909090909</v>
      </c>
      <c r="Z25" s="336">
        <f>IFERROR(X25/V25,"-")</f>
        <v>37000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0.090909090909091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0.090909090909091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0.090909090909091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0.18181818181818</v>
      </c>
      <c r="BP25" s="119">
        <v>1</v>
      </c>
      <c r="BQ25" s="120">
        <f>IFERROR(BP25/BN25,"-")</f>
        <v>0.5</v>
      </c>
      <c r="BR25" s="121">
        <v>103000</v>
      </c>
      <c r="BS25" s="122">
        <f>IFERROR(BR25/BN25,"-")</f>
        <v>51500</v>
      </c>
      <c r="BT25" s="123"/>
      <c r="BU25" s="123"/>
      <c r="BV25" s="123">
        <v>1</v>
      </c>
      <c r="BW25" s="124">
        <v>4</v>
      </c>
      <c r="BX25" s="125">
        <f>IF(P25=0,"",IF(BW25=0,"",(BW25/P25)))</f>
        <v>0.36363636363636</v>
      </c>
      <c r="BY25" s="126">
        <v>1</v>
      </c>
      <c r="BZ25" s="127">
        <f>IFERROR(BY25/BW25,"-")</f>
        <v>0.25</v>
      </c>
      <c r="CA25" s="128">
        <v>5000</v>
      </c>
      <c r="CB25" s="129">
        <f>IFERROR(CA25/BW25,"-")</f>
        <v>1250</v>
      </c>
      <c r="CC25" s="130">
        <v>1</v>
      </c>
      <c r="CD25" s="130"/>
      <c r="CE25" s="130"/>
      <c r="CF25" s="131">
        <v>2</v>
      </c>
      <c r="CG25" s="132">
        <f>IF(P25=0,"",IF(CF25=0,"",(CF25/P25)))</f>
        <v>0.18181818181818</v>
      </c>
      <c r="CH25" s="133">
        <v>1</v>
      </c>
      <c r="CI25" s="134">
        <f>IFERROR(CH25/CF25,"-")</f>
        <v>0.5</v>
      </c>
      <c r="CJ25" s="135">
        <v>3000</v>
      </c>
      <c r="CK25" s="136">
        <f>IFERROR(CJ25/CF25,"-")</f>
        <v>1500</v>
      </c>
      <c r="CL25" s="137">
        <v>1</v>
      </c>
      <c r="CM25" s="137"/>
      <c r="CN25" s="137"/>
      <c r="CO25" s="138">
        <v>3</v>
      </c>
      <c r="CP25" s="139">
        <v>111000</v>
      </c>
      <c r="CQ25" s="139">
        <v>103000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107</v>
      </c>
      <c r="C26" s="347"/>
      <c r="D26" s="347" t="s">
        <v>108</v>
      </c>
      <c r="E26" s="347" t="s">
        <v>109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3</v>
      </c>
      <c r="O26" s="90">
        <v>0</v>
      </c>
      <c r="P26" s="91">
        <f>N26+O26</f>
        <v>3</v>
      </c>
      <c r="Q26" s="80" t="str">
        <f>IFERROR(P26/M26,"-")</f>
        <v>-</v>
      </c>
      <c r="R26" s="79">
        <v>0</v>
      </c>
      <c r="S26" s="79">
        <v>2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110</v>
      </c>
      <c r="C27" s="347"/>
      <c r="D27" s="347" t="s">
        <v>111</v>
      </c>
      <c r="E27" s="347" t="s">
        <v>111</v>
      </c>
      <c r="F27" s="347" t="s">
        <v>72</v>
      </c>
      <c r="G27" s="88"/>
      <c r="H27" s="88"/>
      <c r="I27" s="88"/>
      <c r="J27" s="330"/>
      <c r="K27" s="79">
        <v>126</v>
      </c>
      <c r="L27" s="79">
        <v>51</v>
      </c>
      <c r="M27" s="79">
        <v>22</v>
      </c>
      <c r="N27" s="89">
        <v>6</v>
      </c>
      <c r="O27" s="90">
        <v>0</v>
      </c>
      <c r="P27" s="91">
        <f>N27+O27</f>
        <v>6</v>
      </c>
      <c r="Q27" s="80">
        <f>IFERROR(P27/M27,"-")</f>
        <v>0.27272727272727</v>
      </c>
      <c r="R27" s="79">
        <v>2</v>
      </c>
      <c r="S27" s="79">
        <v>0</v>
      </c>
      <c r="T27" s="80">
        <f>IFERROR(R27/(P27),"-")</f>
        <v>0.33333333333333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0.16666666666667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0.16666666666667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3</v>
      </c>
      <c r="CG27" s="132">
        <f>IF(P27=0,"",IF(CF27=0,"",(CF27/P27)))</f>
        <v>0.5</v>
      </c>
      <c r="CH27" s="133">
        <v>1</v>
      </c>
      <c r="CI27" s="134">
        <f>IFERROR(CH27/CF27,"-")</f>
        <v>0.33333333333333</v>
      </c>
      <c r="CJ27" s="135">
        <v>174000</v>
      </c>
      <c r="CK27" s="136">
        <f>IFERROR(CJ27/CF27,"-")</f>
        <v>58000</v>
      </c>
      <c r="CL27" s="137"/>
      <c r="CM27" s="137"/>
      <c r="CN27" s="137">
        <v>1</v>
      </c>
      <c r="CO27" s="138">
        <v>0</v>
      </c>
      <c r="CP27" s="139">
        <v>0</v>
      </c>
      <c r="CQ27" s="139">
        <v>174000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0.035714285714286</v>
      </c>
      <c r="B28" s="347" t="s">
        <v>112</v>
      </c>
      <c r="C28" s="347"/>
      <c r="D28" s="347" t="s">
        <v>99</v>
      </c>
      <c r="E28" s="347" t="s">
        <v>100</v>
      </c>
      <c r="F28" s="347" t="s">
        <v>67</v>
      </c>
      <c r="G28" s="88" t="s">
        <v>113</v>
      </c>
      <c r="H28" s="88" t="s">
        <v>114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3</v>
      </c>
      <c r="O28" s="90">
        <v>0</v>
      </c>
      <c r="P28" s="91">
        <f>N28+O28</f>
        <v>3</v>
      </c>
      <c r="Q28" s="80" t="str">
        <f>IFERROR(P28/M28,"-")</f>
        <v>-</v>
      </c>
      <c r="R28" s="79">
        <v>0</v>
      </c>
      <c r="S28" s="79">
        <v>1</v>
      </c>
      <c r="T28" s="80">
        <f>IFERROR(R28/(P28),"-")</f>
        <v>0</v>
      </c>
      <c r="U28" s="336">
        <f>IFERROR(J28/SUM(N28:O32),"-")</f>
        <v>14000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-270000</v>
      </c>
      <c r="AB28" s="83">
        <f>SUM(X28:X32)/SUM(J28:J32)</f>
        <v>0.035714285714286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0.33333333333333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115</v>
      </c>
      <c r="C29" s="347"/>
      <c r="D29" s="347" t="s">
        <v>102</v>
      </c>
      <c r="E29" s="347" t="s">
        <v>103</v>
      </c>
      <c r="F29" s="347" t="s">
        <v>67</v>
      </c>
      <c r="G29" s="88"/>
      <c r="H29" s="88" t="s">
        <v>114</v>
      </c>
      <c r="I29" s="88"/>
      <c r="J29" s="330"/>
      <c r="K29" s="79">
        <v>0</v>
      </c>
      <c r="L29" s="79">
        <v>0</v>
      </c>
      <c r="M29" s="79">
        <v>0</v>
      </c>
      <c r="N29" s="89">
        <v>5</v>
      </c>
      <c r="O29" s="90">
        <v>0</v>
      </c>
      <c r="P29" s="91">
        <f>N29+O29</f>
        <v>5</v>
      </c>
      <c r="Q29" s="80" t="str">
        <f>IFERROR(P29/M29,"-")</f>
        <v>-</v>
      </c>
      <c r="R29" s="79">
        <v>0</v>
      </c>
      <c r="S29" s="79">
        <v>3</v>
      </c>
      <c r="T29" s="80">
        <f>IFERROR(R29/(P29),"-")</f>
        <v>0</v>
      </c>
      <c r="U29" s="336"/>
      <c r="V29" s="82">
        <v>1</v>
      </c>
      <c r="W29" s="80">
        <f>IF(P29=0,"-",V29/P29)</f>
        <v>0.2</v>
      </c>
      <c r="X29" s="335">
        <v>10000</v>
      </c>
      <c r="Y29" s="336">
        <f>IFERROR(X29/P29,"-")</f>
        <v>2000</v>
      </c>
      <c r="Z29" s="336">
        <f>IFERROR(X29/V29,"-")</f>
        <v>10000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0.4</v>
      </c>
      <c r="BY29" s="126">
        <v>1</v>
      </c>
      <c r="BZ29" s="127">
        <f>IFERROR(BY29/BW29,"-")</f>
        <v>0.5</v>
      </c>
      <c r="CA29" s="128">
        <v>10000</v>
      </c>
      <c r="CB29" s="129">
        <f>IFERROR(CA29/BW29,"-")</f>
        <v>5000</v>
      </c>
      <c r="CC29" s="130">
        <v>1</v>
      </c>
      <c r="CD29" s="130"/>
      <c r="CE29" s="130"/>
      <c r="CF29" s="131">
        <v>1</v>
      </c>
      <c r="CG29" s="132">
        <f>IF(P29=0,"",IF(CF29=0,"",(CF29/P29)))</f>
        <v>0.2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10000</v>
      </c>
      <c r="CQ29" s="139">
        <v>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116</v>
      </c>
      <c r="C30" s="347"/>
      <c r="D30" s="347" t="s">
        <v>105</v>
      </c>
      <c r="E30" s="347" t="s">
        <v>106</v>
      </c>
      <c r="F30" s="347" t="s">
        <v>67</v>
      </c>
      <c r="G30" s="88"/>
      <c r="H30" s="88" t="s">
        <v>114</v>
      </c>
      <c r="I30" s="88"/>
      <c r="J30" s="330"/>
      <c r="K30" s="79">
        <v>0</v>
      </c>
      <c r="L30" s="79">
        <v>0</v>
      </c>
      <c r="M30" s="79">
        <v>0</v>
      </c>
      <c r="N30" s="89">
        <v>8</v>
      </c>
      <c r="O30" s="90">
        <v>0</v>
      </c>
      <c r="P30" s="91">
        <f>N30+O30</f>
        <v>8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5</v>
      </c>
      <c r="BO30" s="118">
        <f>IF(P30=0,"",IF(BN30=0,"",(BN30/P30)))</f>
        <v>0.625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117</v>
      </c>
      <c r="C31" s="347"/>
      <c r="D31" s="347" t="s">
        <v>108</v>
      </c>
      <c r="E31" s="347" t="s">
        <v>109</v>
      </c>
      <c r="F31" s="347" t="s">
        <v>67</v>
      </c>
      <c r="G31" s="88"/>
      <c r="H31" s="88" t="s">
        <v>114</v>
      </c>
      <c r="I31" s="88"/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118</v>
      </c>
      <c r="C32" s="347"/>
      <c r="D32" s="347" t="s">
        <v>111</v>
      </c>
      <c r="E32" s="347" t="s">
        <v>111</v>
      </c>
      <c r="F32" s="347" t="s">
        <v>72</v>
      </c>
      <c r="G32" s="88"/>
      <c r="H32" s="88"/>
      <c r="I32" s="88"/>
      <c r="J32" s="330"/>
      <c r="K32" s="79">
        <v>41</v>
      </c>
      <c r="L32" s="79">
        <v>20</v>
      </c>
      <c r="M32" s="79">
        <v>6</v>
      </c>
      <c r="N32" s="89">
        <v>3</v>
      </c>
      <c r="O32" s="90">
        <v>0</v>
      </c>
      <c r="P32" s="91">
        <f>N32+O32</f>
        <v>3</v>
      </c>
      <c r="Q32" s="80">
        <f>IFERROR(P32/M32,"-")</f>
        <v>0.5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0.66666666666667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0.4825</v>
      </c>
      <c r="B33" s="347" t="s">
        <v>119</v>
      </c>
      <c r="C33" s="347"/>
      <c r="D33" s="347" t="s">
        <v>120</v>
      </c>
      <c r="E33" s="347" t="s">
        <v>121</v>
      </c>
      <c r="F33" s="347" t="s">
        <v>67</v>
      </c>
      <c r="G33" s="88" t="s">
        <v>122</v>
      </c>
      <c r="H33" s="88" t="s">
        <v>123</v>
      </c>
      <c r="I33" s="88" t="s">
        <v>124</v>
      </c>
      <c r="J33" s="330">
        <v>400000</v>
      </c>
      <c r="K33" s="79">
        <v>0</v>
      </c>
      <c r="L33" s="79">
        <v>0</v>
      </c>
      <c r="M33" s="79">
        <v>0</v>
      </c>
      <c r="N33" s="89">
        <v>14</v>
      </c>
      <c r="O33" s="90">
        <v>0</v>
      </c>
      <c r="P33" s="91">
        <f>N33+O33</f>
        <v>14</v>
      </c>
      <c r="Q33" s="80" t="str">
        <f>IFERROR(P33/M33,"-")</f>
        <v>-</v>
      </c>
      <c r="R33" s="79">
        <v>0</v>
      </c>
      <c r="S33" s="79">
        <v>5</v>
      </c>
      <c r="T33" s="80">
        <f>IFERROR(R33/(P33),"-")</f>
        <v>0</v>
      </c>
      <c r="U33" s="336">
        <f>IFERROR(J33/SUM(N33:O37),"-")</f>
        <v>6153.8461538462</v>
      </c>
      <c r="V33" s="82">
        <v>2</v>
      </c>
      <c r="W33" s="80">
        <f>IF(P33=0,"-",V33/P33)</f>
        <v>0.14285714285714</v>
      </c>
      <c r="X33" s="335">
        <v>13000</v>
      </c>
      <c r="Y33" s="336">
        <f>IFERROR(X33/P33,"-")</f>
        <v>928.57142857143</v>
      </c>
      <c r="Z33" s="336">
        <f>IFERROR(X33/V33,"-")</f>
        <v>6500</v>
      </c>
      <c r="AA33" s="330">
        <f>SUM(X33:X37)-SUM(J33:J37)</f>
        <v>-207000</v>
      </c>
      <c r="AB33" s="83">
        <f>SUM(X33:X37)/SUM(J33:J37)</f>
        <v>0.4825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0.071428571428571</v>
      </c>
      <c r="AO33" s="98">
        <v>1</v>
      </c>
      <c r="AP33" s="100">
        <f>IFERROR(AO33/AM33,"-")</f>
        <v>1</v>
      </c>
      <c r="AQ33" s="101">
        <v>3000</v>
      </c>
      <c r="AR33" s="102">
        <f>IFERROR(AQ33/AM33,"-")</f>
        <v>3000</v>
      </c>
      <c r="AS33" s="103">
        <v>1</v>
      </c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0.14285714285714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5</v>
      </c>
      <c r="BO33" s="118">
        <f>IF(P33=0,"",IF(BN33=0,"",(BN33/P33)))</f>
        <v>0.35714285714286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3</v>
      </c>
      <c r="BX33" s="125">
        <f>IF(P33=0,"",IF(BW33=0,"",(BW33/P33)))</f>
        <v>0.21428571428571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0.21428571428571</v>
      </c>
      <c r="CH33" s="133">
        <v>1</v>
      </c>
      <c r="CI33" s="134">
        <f>IFERROR(CH33/CF33,"-")</f>
        <v>0.33333333333333</v>
      </c>
      <c r="CJ33" s="135">
        <v>10000</v>
      </c>
      <c r="CK33" s="136">
        <f>IFERROR(CJ33/CF33,"-")</f>
        <v>3333.3333333333</v>
      </c>
      <c r="CL33" s="137"/>
      <c r="CM33" s="137">
        <v>1</v>
      </c>
      <c r="CN33" s="137"/>
      <c r="CO33" s="138">
        <v>2</v>
      </c>
      <c r="CP33" s="139">
        <v>13000</v>
      </c>
      <c r="CQ33" s="139">
        <v>10000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126</v>
      </c>
      <c r="E34" s="347" t="s">
        <v>127</v>
      </c>
      <c r="F34" s="347" t="s">
        <v>67</v>
      </c>
      <c r="G34" s="88"/>
      <c r="H34" s="88" t="s">
        <v>123</v>
      </c>
      <c r="I34" s="88"/>
      <c r="J34" s="330"/>
      <c r="K34" s="79">
        <v>0</v>
      </c>
      <c r="L34" s="79">
        <v>0</v>
      </c>
      <c r="M34" s="79">
        <v>0</v>
      </c>
      <c r="N34" s="89">
        <v>8</v>
      </c>
      <c r="O34" s="90">
        <v>0</v>
      </c>
      <c r="P34" s="91">
        <f>N34+O34</f>
        <v>8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0.125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2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0.125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128</v>
      </c>
      <c r="C35" s="347"/>
      <c r="D35" s="347" t="s">
        <v>129</v>
      </c>
      <c r="E35" s="347" t="s">
        <v>130</v>
      </c>
      <c r="F35" s="347" t="s">
        <v>67</v>
      </c>
      <c r="G35" s="88"/>
      <c r="H35" s="88" t="s">
        <v>123</v>
      </c>
      <c r="I35" s="88"/>
      <c r="J35" s="330"/>
      <c r="K35" s="79">
        <v>0</v>
      </c>
      <c r="L35" s="79">
        <v>0</v>
      </c>
      <c r="M35" s="79">
        <v>0</v>
      </c>
      <c r="N35" s="89">
        <v>21</v>
      </c>
      <c r="O35" s="90">
        <v>0</v>
      </c>
      <c r="P35" s="91">
        <f>N35+O35</f>
        <v>21</v>
      </c>
      <c r="Q35" s="80" t="str">
        <f>IFERROR(P35/M35,"-")</f>
        <v>-</v>
      </c>
      <c r="R35" s="79">
        <v>0</v>
      </c>
      <c r="S35" s="79">
        <v>4</v>
      </c>
      <c r="T35" s="80">
        <f>IFERROR(R35/(P35),"-")</f>
        <v>0</v>
      </c>
      <c r="U35" s="336"/>
      <c r="V35" s="82">
        <v>1</v>
      </c>
      <c r="W35" s="80">
        <f>IF(P35=0,"-",V35/P35)</f>
        <v>0.047619047619048</v>
      </c>
      <c r="X35" s="335">
        <v>61000</v>
      </c>
      <c r="Y35" s="336">
        <f>IFERROR(X35/P35,"-")</f>
        <v>2904.7619047619</v>
      </c>
      <c r="Z35" s="336">
        <f>IFERROR(X35/V35,"-")</f>
        <v>61000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0.047619047619048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0.047619047619048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11</v>
      </c>
      <c r="BO35" s="118">
        <f>IF(P35=0,"",IF(BN35=0,"",(BN35/P35)))</f>
        <v>0.52380952380952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8</v>
      </c>
      <c r="BX35" s="125">
        <f>IF(P35=0,"",IF(BW35=0,"",(BW35/P35)))</f>
        <v>0.38095238095238</v>
      </c>
      <c r="BY35" s="126">
        <v>1</v>
      </c>
      <c r="BZ35" s="127">
        <f>IFERROR(BY35/BW35,"-")</f>
        <v>0.125</v>
      </c>
      <c r="CA35" s="128">
        <v>61000</v>
      </c>
      <c r="CB35" s="129">
        <f>IFERROR(CA35/BW35,"-")</f>
        <v>7625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61000</v>
      </c>
      <c r="CQ35" s="139">
        <v>61000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131</v>
      </c>
      <c r="C36" s="347"/>
      <c r="D36" s="347" t="s">
        <v>132</v>
      </c>
      <c r="E36" s="347" t="s">
        <v>133</v>
      </c>
      <c r="F36" s="347" t="s">
        <v>67</v>
      </c>
      <c r="G36" s="88"/>
      <c r="H36" s="88" t="s">
        <v>123</v>
      </c>
      <c r="I36" s="88"/>
      <c r="J36" s="330"/>
      <c r="K36" s="79">
        <v>0</v>
      </c>
      <c r="L36" s="79">
        <v>0</v>
      </c>
      <c r="M36" s="79">
        <v>0</v>
      </c>
      <c r="N36" s="89">
        <v>13</v>
      </c>
      <c r="O36" s="90">
        <v>0</v>
      </c>
      <c r="P36" s="91">
        <f>N36+O36</f>
        <v>13</v>
      </c>
      <c r="Q36" s="80" t="str">
        <f>IFERROR(P36/M36,"-")</f>
        <v>-</v>
      </c>
      <c r="R36" s="79">
        <v>1</v>
      </c>
      <c r="S36" s="79">
        <v>1</v>
      </c>
      <c r="T36" s="80">
        <f>IFERROR(R36/(P36),"-")</f>
        <v>0.076923076923077</v>
      </c>
      <c r="U36" s="336"/>
      <c r="V36" s="82">
        <v>4</v>
      </c>
      <c r="W36" s="80">
        <f>IF(P36=0,"-",V36/P36)</f>
        <v>0.30769230769231</v>
      </c>
      <c r="X36" s="335">
        <v>69000</v>
      </c>
      <c r="Y36" s="336">
        <f>IFERROR(X36/P36,"-")</f>
        <v>5307.6923076923</v>
      </c>
      <c r="Z36" s="336">
        <f>IFERROR(X36/V36,"-")</f>
        <v>17250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0.076923076923077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0.076923076923077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8</v>
      </c>
      <c r="BO36" s="118">
        <f>IF(P36=0,"",IF(BN36=0,"",(BN36/P36)))</f>
        <v>0.61538461538462</v>
      </c>
      <c r="BP36" s="119">
        <v>3</v>
      </c>
      <c r="BQ36" s="120">
        <f>IFERROR(BP36/BN36,"-")</f>
        <v>0.375</v>
      </c>
      <c r="BR36" s="121">
        <v>59000</v>
      </c>
      <c r="BS36" s="122">
        <f>IFERROR(BR36/BN36,"-")</f>
        <v>7375</v>
      </c>
      <c r="BT36" s="123">
        <v>1</v>
      </c>
      <c r="BU36" s="123"/>
      <c r="BV36" s="123">
        <v>2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3</v>
      </c>
      <c r="CG36" s="132">
        <f>IF(P36=0,"",IF(CF36=0,"",(CF36/P36)))</f>
        <v>0.23076923076923</v>
      </c>
      <c r="CH36" s="133">
        <v>1</v>
      </c>
      <c r="CI36" s="134">
        <f>IFERROR(CH36/CF36,"-")</f>
        <v>0.33333333333333</v>
      </c>
      <c r="CJ36" s="135">
        <v>10000</v>
      </c>
      <c r="CK36" s="136">
        <f>IFERROR(CJ36/CF36,"-")</f>
        <v>3333.3333333333</v>
      </c>
      <c r="CL36" s="137"/>
      <c r="CM36" s="137">
        <v>1</v>
      </c>
      <c r="CN36" s="137"/>
      <c r="CO36" s="138">
        <v>4</v>
      </c>
      <c r="CP36" s="139">
        <v>69000</v>
      </c>
      <c r="CQ36" s="139">
        <v>30000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134</v>
      </c>
      <c r="C37" s="347"/>
      <c r="D37" s="347" t="s">
        <v>111</v>
      </c>
      <c r="E37" s="347" t="s">
        <v>111</v>
      </c>
      <c r="F37" s="347" t="s">
        <v>72</v>
      </c>
      <c r="G37" s="88"/>
      <c r="H37" s="88"/>
      <c r="I37" s="88"/>
      <c r="J37" s="330"/>
      <c r="K37" s="79">
        <v>103</v>
      </c>
      <c r="L37" s="79">
        <v>55</v>
      </c>
      <c r="M37" s="79">
        <v>39</v>
      </c>
      <c r="N37" s="89">
        <v>9</v>
      </c>
      <c r="O37" s="90">
        <v>0</v>
      </c>
      <c r="P37" s="91">
        <f>N37+O37</f>
        <v>9</v>
      </c>
      <c r="Q37" s="80">
        <f>IFERROR(P37/M37,"-")</f>
        <v>0.23076923076923</v>
      </c>
      <c r="R37" s="79">
        <v>1</v>
      </c>
      <c r="S37" s="79">
        <v>0</v>
      </c>
      <c r="T37" s="80">
        <f>IFERROR(R37/(P37),"-")</f>
        <v>0.11111111111111</v>
      </c>
      <c r="U37" s="336"/>
      <c r="V37" s="82">
        <v>1</v>
      </c>
      <c r="W37" s="80">
        <f>IF(P37=0,"-",V37/P37)</f>
        <v>0.11111111111111</v>
      </c>
      <c r="X37" s="335">
        <v>50000</v>
      </c>
      <c r="Y37" s="336">
        <f>IFERROR(X37/P37,"-")</f>
        <v>5555.5555555556</v>
      </c>
      <c r="Z37" s="336">
        <f>IFERROR(X37/V37,"-")</f>
        <v>50000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0.11111111111111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2</v>
      </c>
      <c r="BF37" s="111">
        <f>IF(P37=0,"",IF(BE37=0,"",(BE37/P37)))</f>
        <v>0.22222222222222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0.33333333333333</v>
      </c>
      <c r="BY37" s="126">
        <v>1</v>
      </c>
      <c r="BZ37" s="127">
        <f>IFERROR(BY37/BW37,"-")</f>
        <v>0.33333333333333</v>
      </c>
      <c r="CA37" s="128">
        <v>50000</v>
      </c>
      <c r="CB37" s="129">
        <f>IFERROR(CA37/BW37,"-")</f>
        <v>16666.666666667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50000</v>
      </c>
      <c r="CQ37" s="139">
        <v>50000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2.3653846153846</v>
      </c>
      <c r="B38" s="347" t="s">
        <v>135</v>
      </c>
      <c r="C38" s="347"/>
      <c r="D38" s="347" t="s">
        <v>120</v>
      </c>
      <c r="E38" s="347" t="s">
        <v>121</v>
      </c>
      <c r="F38" s="347" t="s">
        <v>67</v>
      </c>
      <c r="G38" s="88" t="s">
        <v>136</v>
      </c>
      <c r="H38" s="88" t="s">
        <v>137</v>
      </c>
      <c r="I38" s="88" t="s">
        <v>138</v>
      </c>
      <c r="J38" s="330">
        <v>260000</v>
      </c>
      <c r="K38" s="79">
        <v>0</v>
      </c>
      <c r="L38" s="79">
        <v>0</v>
      </c>
      <c r="M38" s="79">
        <v>0</v>
      </c>
      <c r="N38" s="89">
        <v>10</v>
      </c>
      <c r="O38" s="90">
        <v>1</v>
      </c>
      <c r="P38" s="91">
        <f>N38+O38</f>
        <v>11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7428.5714285714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SUM(X38:X41)-SUM(J38:J41)</f>
        <v>355000</v>
      </c>
      <c r="AB38" s="83">
        <f>SUM(X38:X41)/SUM(J38:J41)</f>
        <v>2.3653846153846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0.090909090909091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0.090909090909091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0.18181818181818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5</v>
      </c>
      <c r="BX38" s="125">
        <f>IF(P38=0,"",IF(BW38=0,"",(BW38/P38)))</f>
        <v>0.45454545454545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0.090909090909091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139</v>
      </c>
      <c r="C39" s="347"/>
      <c r="D39" s="347" t="s">
        <v>126</v>
      </c>
      <c r="E39" s="347" t="s">
        <v>127</v>
      </c>
      <c r="F39" s="347" t="s">
        <v>67</v>
      </c>
      <c r="G39" s="88"/>
      <c r="H39" s="88" t="s">
        <v>137</v>
      </c>
      <c r="I39" s="88" t="s">
        <v>140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2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0.14285714285714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>
        <v>2</v>
      </c>
      <c r="AW39" s="105">
        <f>IF(P39=0,"",IF(AV39=0,"",(AV39/P39)))</f>
        <v>0.28571428571429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0.28571428571429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0.28571428571429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 t="s">
        <v>129</v>
      </c>
      <c r="E40" s="347" t="s">
        <v>130</v>
      </c>
      <c r="F40" s="347" t="s">
        <v>67</v>
      </c>
      <c r="G40" s="88"/>
      <c r="H40" s="88" t="s">
        <v>137</v>
      </c>
      <c r="I40" s="88" t="s">
        <v>142</v>
      </c>
      <c r="J40" s="330"/>
      <c r="K40" s="79">
        <v>0</v>
      </c>
      <c r="L40" s="79">
        <v>0</v>
      </c>
      <c r="M40" s="79">
        <v>0</v>
      </c>
      <c r="N40" s="89">
        <v>10</v>
      </c>
      <c r="O40" s="90">
        <v>0</v>
      </c>
      <c r="P40" s="91">
        <f>N40+O40</f>
        <v>10</v>
      </c>
      <c r="Q40" s="80" t="str">
        <f>IFERROR(P40/M40,"-")</f>
        <v>-</v>
      </c>
      <c r="R40" s="79">
        <v>0</v>
      </c>
      <c r="S40" s="79">
        <v>1</v>
      </c>
      <c r="T40" s="80">
        <f>IFERROR(R40/(P40),"-")</f>
        <v>0</v>
      </c>
      <c r="U40" s="336"/>
      <c r="V40" s="82">
        <v>2</v>
      </c>
      <c r="W40" s="80">
        <f>IF(P40=0,"-",V40/P40)</f>
        <v>0.2</v>
      </c>
      <c r="X40" s="335">
        <v>76000</v>
      </c>
      <c r="Y40" s="336">
        <f>IFERROR(X40/P40,"-")</f>
        <v>7600</v>
      </c>
      <c r="Z40" s="336">
        <f>IFERROR(X40/V40,"-")</f>
        <v>38000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5</v>
      </c>
      <c r="BX40" s="125">
        <f>IF(P40=0,"",IF(BW40=0,"",(BW40/P40)))</f>
        <v>0.5</v>
      </c>
      <c r="BY40" s="126">
        <v>2</v>
      </c>
      <c r="BZ40" s="127">
        <f>IFERROR(BY40/BW40,"-")</f>
        <v>0.4</v>
      </c>
      <c r="CA40" s="128">
        <v>76000</v>
      </c>
      <c r="CB40" s="129">
        <f>IFERROR(CA40/BW40,"-")</f>
        <v>15200</v>
      </c>
      <c r="CC40" s="130">
        <v>1</v>
      </c>
      <c r="CD40" s="130"/>
      <c r="CE40" s="130">
        <v>1</v>
      </c>
      <c r="CF40" s="131">
        <v>1</v>
      </c>
      <c r="CG40" s="132">
        <f>IF(P40=0,"",IF(CF40=0,"",(CF40/P40)))</f>
        <v>0.1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2</v>
      </c>
      <c r="CP40" s="139">
        <v>76000</v>
      </c>
      <c r="CQ40" s="139">
        <v>73000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143</v>
      </c>
      <c r="C41" s="347"/>
      <c r="D41" s="347" t="s">
        <v>111</v>
      </c>
      <c r="E41" s="347" t="s">
        <v>111</v>
      </c>
      <c r="F41" s="347" t="s">
        <v>72</v>
      </c>
      <c r="G41" s="88"/>
      <c r="H41" s="88"/>
      <c r="I41" s="88"/>
      <c r="J41" s="330"/>
      <c r="K41" s="79">
        <v>60</v>
      </c>
      <c r="L41" s="79">
        <v>35</v>
      </c>
      <c r="M41" s="79">
        <v>46</v>
      </c>
      <c r="N41" s="89">
        <v>7</v>
      </c>
      <c r="O41" s="90">
        <v>0</v>
      </c>
      <c r="P41" s="91">
        <f>N41+O41</f>
        <v>7</v>
      </c>
      <c r="Q41" s="80">
        <f>IFERROR(P41/M41,"-")</f>
        <v>0.15217391304348</v>
      </c>
      <c r="R41" s="79">
        <v>3</v>
      </c>
      <c r="S41" s="79">
        <v>1</v>
      </c>
      <c r="T41" s="80">
        <f>IFERROR(R41/(P41),"-")</f>
        <v>0.42857142857143</v>
      </c>
      <c r="U41" s="336"/>
      <c r="V41" s="82">
        <v>1</v>
      </c>
      <c r="W41" s="80">
        <f>IF(P41=0,"-",V41/P41)</f>
        <v>0.14285714285714</v>
      </c>
      <c r="X41" s="335">
        <v>539000</v>
      </c>
      <c r="Y41" s="336">
        <f>IFERROR(X41/P41,"-")</f>
        <v>77000</v>
      </c>
      <c r="Z41" s="336">
        <f>IFERROR(X41/V41,"-")</f>
        <v>539000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0.14285714285714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0.28571428571429</v>
      </c>
      <c r="BP41" s="119">
        <v>1</v>
      </c>
      <c r="BQ41" s="120">
        <f>IFERROR(BP41/BN41,"-")</f>
        <v>0.5</v>
      </c>
      <c r="BR41" s="121">
        <v>18000</v>
      </c>
      <c r="BS41" s="122">
        <f>IFERROR(BR41/BN41,"-")</f>
        <v>9000</v>
      </c>
      <c r="BT41" s="123"/>
      <c r="BU41" s="123"/>
      <c r="BV41" s="123">
        <v>1</v>
      </c>
      <c r="BW41" s="124">
        <v>3</v>
      </c>
      <c r="BX41" s="125">
        <f>IF(P41=0,"",IF(BW41=0,"",(BW41/P41)))</f>
        <v>0.42857142857143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0.14285714285714</v>
      </c>
      <c r="CH41" s="133">
        <v>1</v>
      </c>
      <c r="CI41" s="134">
        <f>IFERROR(CH41/CF41,"-")</f>
        <v>1</v>
      </c>
      <c r="CJ41" s="135">
        <v>539000</v>
      </c>
      <c r="CK41" s="136">
        <f>IFERROR(CJ41/CF41,"-")</f>
        <v>539000</v>
      </c>
      <c r="CL41" s="137"/>
      <c r="CM41" s="137"/>
      <c r="CN41" s="137">
        <v>1</v>
      </c>
      <c r="CO41" s="138">
        <v>1</v>
      </c>
      <c r="CP41" s="139">
        <v>539000</v>
      </c>
      <c r="CQ41" s="139">
        <v>539000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0.075</v>
      </c>
      <c r="B42" s="347" t="s">
        <v>144</v>
      </c>
      <c r="C42" s="347"/>
      <c r="D42" s="347" t="s">
        <v>108</v>
      </c>
      <c r="E42" s="347" t="s">
        <v>109</v>
      </c>
      <c r="F42" s="347" t="s">
        <v>67</v>
      </c>
      <c r="G42" s="88" t="s">
        <v>145</v>
      </c>
      <c r="H42" s="88" t="s">
        <v>146</v>
      </c>
      <c r="I42" s="348" t="s">
        <v>147</v>
      </c>
      <c r="J42" s="330">
        <v>120000</v>
      </c>
      <c r="K42" s="79">
        <v>0</v>
      </c>
      <c r="L42" s="79">
        <v>0</v>
      </c>
      <c r="M42" s="79">
        <v>0</v>
      </c>
      <c r="N42" s="89">
        <v>11</v>
      </c>
      <c r="O42" s="90">
        <v>0</v>
      </c>
      <c r="P42" s="91">
        <f>N42+O42</f>
        <v>11</v>
      </c>
      <c r="Q42" s="80" t="str">
        <f>IFERROR(P42/M42,"-")</f>
        <v>-</v>
      </c>
      <c r="R42" s="79">
        <v>2</v>
      </c>
      <c r="S42" s="79">
        <v>1</v>
      </c>
      <c r="T42" s="80">
        <f>IFERROR(R42/(P42),"-")</f>
        <v>0.18181818181818</v>
      </c>
      <c r="U42" s="336">
        <f>IFERROR(J42/SUM(N42:O43),"-")</f>
        <v>9230.7692307692</v>
      </c>
      <c r="V42" s="82">
        <v>2</v>
      </c>
      <c r="W42" s="80">
        <f>IF(P42=0,"-",V42/P42)</f>
        <v>0.18181818181818</v>
      </c>
      <c r="X42" s="335">
        <v>9000</v>
      </c>
      <c r="Y42" s="336">
        <f>IFERROR(X42/P42,"-")</f>
        <v>818.18181818182</v>
      </c>
      <c r="Z42" s="336">
        <f>IFERROR(X42/V42,"-")</f>
        <v>4500</v>
      </c>
      <c r="AA42" s="330">
        <f>SUM(X42:X43)-SUM(J42:J43)</f>
        <v>-111000</v>
      </c>
      <c r="AB42" s="83">
        <f>SUM(X42:X43)/SUM(J42:J43)</f>
        <v>0.075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0.090909090909091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6</v>
      </c>
      <c r="BF42" s="111">
        <f>IF(P42=0,"",IF(BE42=0,"",(BE42/P42)))</f>
        <v>0.54545454545455</v>
      </c>
      <c r="BG42" s="110">
        <v>1</v>
      </c>
      <c r="BH42" s="112">
        <f>IFERROR(BG42/BE42,"-")</f>
        <v>0.16666666666667</v>
      </c>
      <c r="BI42" s="113">
        <v>6000</v>
      </c>
      <c r="BJ42" s="114">
        <f>IFERROR(BI42/BE42,"-")</f>
        <v>1000</v>
      </c>
      <c r="BK42" s="115"/>
      <c r="BL42" s="115">
        <v>1</v>
      </c>
      <c r="BM42" s="115"/>
      <c r="BN42" s="117">
        <v>2</v>
      </c>
      <c r="BO42" s="118">
        <f>IF(P42=0,"",IF(BN42=0,"",(BN42/P42)))</f>
        <v>0.18181818181818</v>
      </c>
      <c r="BP42" s="119">
        <v>1</v>
      </c>
      <c r="BQ42" s="120">
        <f>IFERROR(BP42/BN42,"-")</f>
        <v>0.5</v>
      </c>
      <c r="BR42" s="121">
        <v>3000</v>
      </c>
      <c r="BS42" s="122">
        <f>IFERROR(BR42/BN42,"-")</f>
        <v>1500</v>
      </c>
      <c r="BT42" s="123">
        <v>1</v>
      </c>
      <c r="BU42" s="123"/>
      <c r="BV42" s="123"/>
      <c r="BW42" s="124">
        <v>2</v>
      </c>
      <c r="BX42" s="125">
        <f>IF(P42=0,"",IF(BW42=0,"",(BW42/P42)))</f>
        <v>0.18181818181818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9000</v>
      </c>
      <c r="CQ42" s="139">
        <v>6000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148</v>
      </c>
      <c r="C43" s="347"/>
      <c r="D43" s="347" t="s">
        <v>108</v>
      </c>
      <c r="E43" s="347" t="s">
        <v>109</v>
      </c>
      <c r="F43" s="347" t="s">
        <v>72</v>
      </c>
      <c r="G43" s="88"/>
      <c r="H43" s="88"/>
      <c r="I43" s="88"/>
      <c r="J43" s="330"/>
      <c r="K43" s="79">
        <v>5</v>
      </c>
      <c r="L43" s="79">
        <v>5</v>
      </c>
      <c r="M43" s="79">
        <v>1</v>
      </c>
      <c r="N43" s="89">
        <v>2</v>
      </c>
      <c r="O43" s="90">
        <v>0</v>
      </c>
      <c r="P43" s="91">
        <f>N43+O43</f>
        <v>2</v>
      </c>
      <c r="Q43" s="80">
        <f>IFERROR(P43/M43,"-")</f>
        <v>2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0.083333333333333</v>
      </c>
      <c r="B44" s="347" t="s">
        <v>149</v>
      </c>
      <c r="C44" s="347"/>
      <c r="D44" s="347" t="s">
        <v>150</v>
      </c>
      <c r="E44" s="347" t="s">
        <v>103</v>
      </c>
      <c r="F44" s="347" t="s">
        <v>67</v>
      </c>
      <c r="G44" s="88" t="s">
        <v>145</v>
      </c>
      <c r="H44" s="88" t="s">
        <v>146</v>
      </c>
      <c r="I44" s="349" t="s">
        <v>151</v>
      </c>
      <c r="J44" s="330">
        <v>120000</v>
      </c>
      <c r="K44" s="79">
        <v>0</v>
      </c>
      <c r="L44" s="79">
        <v>0</v>
      </c>
      <c r="M44" s="79">
        <v>0</v>
      </c>
      <c r="N44" s="89">
        <v>11</v>
      </c>
      <c r="O44" s="90">
        <v>0</v>
      </c>
      <c r="P44" s="91">
        <f>N44+O44</f>
        <v>11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>
        <f>IFERROR(J44/SUM(N44:O45),"-")</f>
        <v>10909.090909091</v>
      </c>
      <c r="V44" s="82">
        <v>1</v>
      </c>
      <c r="W44" s="80">
        <f>IF(P44=0,"-",V44/P44)</f>
        <v>0.090909090909091</v>
      </c>
      <c r="X44" s="335">
        <v>10000</v>
      </c>
      <c r="Y44" s="336">
        <f>IFERROR(X44/P44,"-")</f>
        <v>909.09090909091</v>
      </c>
      <c r="Z44" s="336">
        <f>IFERROR(X44/V44,"-")</f>
        <v>10000</v>
      </c>
      <c r="AA44" s="330">
        <f>SUM(X44:X45)-SUM(J44:J45)</f>
        <v>-110000</v>
      </c>
      <c r="AB44" s="83">
        <f>SUM(X44:X45)/SUM(J44:J45)</f>
        <v>0.083333333333333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0.090909090909091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0.090909090909091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5</v>
      </c>
      <c r="BO44" s="118">
        <f>IF(P44=0,"",IF(BN44=0,"",(BN44/P44)))</f>
        <v>0.45454545454545</v>
      </c>
      <c r="BP44" s="119">
        <v>1</v>
      </c>
      <c r="BQ44" s="120">
        <f>IFERROR(BP44/BN44,"-")</f>
        <v>0.2</v>
      </c>
      <c r="BR44" s="121">
        <v>10000</v>
      </c>
      <c r="BS44" s="122">
        <f>IFERROR(BR44/BN44,"-")</f>
        <v>2000</v>
      </c>
      <c r="BT44" s="123"/>
      <c r="BU44" s="123">
        <v>1</v>
      </c>
      <c r="BV44" s="123"/>
      <c r="BW44" s="124">
        <v>1</v>
      </c>
      <c r="BX44" s="125">
        <f>IF(P44=0,"",IF(BW44=0,"",(BW44/P44)))</f>
        <v>0.090909090909091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3</v>
      </c>
      <c r="CG44" s="132">
        <f>IF(P44=0,"",IF(CF44=0,"",(CF44/P44)))</f>
        <v>0.27272727272727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1</v>
      </c>
      <c r="CP44" s="139">
        <v>10000</v>
      </c>
      <c r="CQ44" s="139">
        <v>10000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152</v>
      </c>
      <c r="C45" s="347"/>
      <c r="D45" s="347" t="s">
        <v>150</v>
      </c>
      <c r="E45" s="347" t="s">
        <v>103</v>
      </c>
      <c r="F45" s="347" t="s">
        <v>72</v>
      </c>
      <c r="G45" s="88"/>
      <c r="H45" s="88"/>
      <c r="I45" s="88"/>
      <c r="J45" s="330"/>
      <c r="K45" s="79">
        <v>12</v>
      </c>
      <c r="L45" s="79">
        <v>5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0.086666666666667</v>
      </c>
      <c r="B46" s="347" t="s">
        <v>153</v>
      </c>
      <c r="C46" s="347"/>
      <c r="D46" s="347" t="s">
        <v>108</v>
      </c>
      <c r="E46" s="347" t="s">
        <v>109</v>
      </c>
      <c r="F46" s="347" t="s">
        <v>67</v>
      </c>
      <c r="G46" s="88" t="s">
        <v>122</v>
      </c>
      <c r="H46" s="88" t="s">
        <v>146</v>
      </c>
      <c r="I46" s="349" t="s">
        <v>154</v>
      </c>
      <c r="J46" s="330">
        <v>150000</v>
      </c>
      <c r="K46" s="79">
        <v>0</v>
      </c>
      <c r="L46" s="79">
        <v>0</v>
      </c>
      <c r="M46" s="79">
        <v>0</v>
      </c>
      <c r="N46" s="89">
        <v>4</v>
      </c>
      <c r="O46" s="90">
        <v>0</v>
      </c>
      <c r="P46" s="91">
        <f>N46+O46</f>
        <v>4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>
        <f>IFERROR(J46/SUM(N46:O47),"-")</f>
        <v>25000</v>
      </c>
      <c r="V46" s="82">
        <v>1</v>
      </c>
      <c r="W46" s="80">
        <f>IF(P46=0,"-",V46/P46)</f>
        <v>0.25</v>
      </c>
      <c r="X46" s="335">
        <v>5000</v>
      </c>
      <c r="Y46" s="336">
        <f>IFERROR(X46/P46,"-")</f>
        <v>1250</v>
      </c>
      <c r="Z46" s="336">
        <f>IFERROR(X46/V46,"-")</f>
        <v>5000</v>
      </c>
      <c r="AA46" s="330">
        <f>SUM(X46:X47)-SUM(J46:J47)</f>
        <v>-137000</v>
      </c>
      <c r="AB46" s="83">
        <f>SUM(X46:X47)/SUM(J46:J47)</f>
        <v>0.086666666666667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0.25</v>
      </c>
      <c r="AO46" s="98">
        <v>1</v>
      </c>
      <c r="AP46" s="100">
        <f>IFERROR(AO46/AM46,"-")</f>
        <v>1</v>
      </c>
      <c r="AQ46" s="101">
        <v>5000</v>
      </c>
      <c r="AR46" s="102">
        <f>IFERROR(AQ46/AM46,"-")</f>
        <v>5000</v>
      </c>
      <c r="AS46" s="103">
        <v>1</v>
      </c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0.25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0.25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1</v>
      </c>
      <c r="CG46" s="132">
        <f>IF(P46=0,"",IF(CF46=0,"",(CF46/P46)))</f>
        <v>0.25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155</v>
      </c>
      <c r="C47" s="347"/>
      <c r="D47" s="347" t="s">
        <v>108</v>
      </c>
      <c r="E47" s="347" t="s">
        <v>109</v>
      </c>
      <c r="F47" s="347" t="s">
        <v>72</v>
      </c>
      <c r="G47" s="88"/>
      <c r="H47" s="88"/>
      <c r="I47" s="88"/>
      <c r="J47" s="330"/>
      <c r="K47" s="79">
        <v>74</v>
      </c>
      <c r="L47" s="79">
        <v>9</v>
      </c>
      <c r="M47" s="79">
        <v>2</v>
      </c>
      <c r="N47" s="89">
        <v>2</v>
      </c>
      <c r="O47" s="90">
        <v>0</v>
      </c>
      <c r="P47" s="91">
        <f>N47+O47</f>
        <v>2</v>
      </c>
      <c r="Q47" s="80">
        <f>IFERROR(P47/M47,"-")</f>
        <v>1</v>
      </c>
      <c r="R47" s="79">
        <v>1</v>
      </c>
      <c r="S47" s="79">
        <v>0</v>
      </c>
      <c r="T47" s="80">
        <f>IFERROR(R47/(P47),"-")</f>
        <v>0.5</v>
      </c>
      <c r="U47" s="336"/>
      <c r="V47" s="82">
        <v>1</v>
      </c>
      <c r="W47" s="80">
        <f>IF(P47=0,"-",V47/P47)</f>
        <v>0.5</v>
      </c>
      <c r="X47" s="335">
        <v>8000</v>
      </c>
      <c r="Y47" s="336">
        <f>IFERROR(X47/P47,"-")</f>
        <v>4000</v>
      </c>
      <c r="Z47" s="336">
        <f>IFERROR(X47/V47,"-")</f>
        <v>8000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0.5</v>
      </c>
      <c r="BY47" s="126">
        <v>1</v>
      </c>
      <c r="BZ47" s="127">
        <f>IFERROR(BY47/BW47,"-")</f>
        <v>1</v>
      </c>
      <c r="CA47" s="128">
        <v>8000</v>
      </c>
      <c r="CB47" s="129">
        <f>IFERROR(CA47/BW47,"-")</f>
        <v>8000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8000</v>
      </c>
      <c r="CQ47" s="139">
        <v>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156</v>
      </c>
      <c r="C48" s="347"/>
      <c r="D48" s="347" t="s">
        <v>150</v>
      </c>
      <c r="E48" s="347" t="s">
        <v>103</v>
      </c>
      <c r="F48" s="347" t="s">
        <v>67</v>
      </c>
      <c r="G48" s="88" t="s">
        <v>122</v>
      </c>
      <c r="H48" s="88" t="s">
        <v>146</v>
      </c>
      <c r="I48" s="349" t="s">
        <v>157</v>
      </c>
      <c r="J48" s="330">
        <v>150000</v>
      </c>
      <c r="K48" s="79">
        <v>0</v>
      </c>
      <c r="L48" s="79">
        <v>0</v>
      </c>
      <c r="M48" s="79">
        <v>0</v>
      </c>
      <c r="N48" s="89">
        <v>7</v>
      </c>
      <c r="O48" s="90">
        <v>0</v>
      </c>
      <c r="P48" s="91">
        <f>N48+O48</f>
        <v>7</v>
      </c>
      <c r="Q48" s="80" t="str">
        <f>IFERROR(P48/M48,"-")</f>
        <v>-</v>
      </c>
      <c r="R48" s="79">
        <v>2</v>
      </c>
      <c r="S48" s="79">
        <v>1</v>
      </c>
      <c r="T48" s="80">
        <f>IFERROR(R48/(P48),"-")</f>
        <v>0.28571428571429</v>
      </c>
      <c r="U48" s="336">
        <f>IFERROR(J48/SUM(N48:O49),"-")</f>
        <v>18750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SUM(X48:X49)-SUM(J48:J49)</f>
        <v>-150000</v>
      </c>
      <c r="AB48" s="83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6</v>
      </c>
      <c r="BO48" s="118">
        <f>IF(P48=0,"",IF(BN48=0,"",(BN48/P48)))</f>
        <v>0.85714285714286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0.14285714285714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158</v>
      </c>
      <c r="C49" s="347"/>
      <c r="D49" s="347" t="s">
        <v>150</v>
      </c>
      <c r="E49" s="347" t="s">
        <v>103</v>
      </c>
      <c r="F49" s="347" t="s">
        <v>72</v>
      </c>
      <c r="G49" s="88"/>
      <c r="H49" s="88"/>
      <c r="I49" s="88"/>
      <c r="J49" s="330"/>
      <c r="K49" s="79">
        <v>11</v>
      </c>
      <c r="L49" s="79">
        <v>7</v>
      </c>
      <c r="M49" s="79">
        <v>1</v>
      </c>
      <c r="N49" s="89">
        <v>1</v>
      </c>
      <c r="O49" s="90">
        <v>0</v>
      </c>
      <c r="P49" s="91">
        <f>N49+O49</f>
        <v>1</v>
      </c>
      <c r="Q49" s="80">
        <f>IFERROR(P49/M49,"-")</f>
        <v>1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1.0363636363636</v>
      </c>
      <c r="B50" s="347" t="s">
        <v>159</v>
      </c>
      <c r="C50" s="347"/>
      <c r="D50" s="347" t="s">
        <v>160</v>
      </c>
      <c r="E50" s="347" t="s">
        <v>106</v>
      </c>
      <c r="F50" s="347" t="s">
        <v>67</v>
      </c>
      <c r="G50" s="88" t="s">
        <v>68</v>
      </c>
      <c r="H50" s="88" t="s">
        <v>161</v>
      </c>
      <c r="I50" s="349" t="s">
        <v>157</v>
      </c>
      <c r="J50" s="330">
        <v>220000</v>
      </c>
      <c r="K50" s="79">
        <v>0</v>
      </c>
      <c r="L50" s="79">
        <v>0</v>
      </c>
      <c r="M50" s="79">
        <v>0</v>
      </c>
      <c r="N50" s="89">
        <v>28</v>
      </c>
      <c r="O50" s="90">
        <v>0</v>
      </c>
      <c r="P50" s="91">
        <f>N50+O50</f>
        <v>28</v>
      </c>
      <c r="Q50" s="80" t="str">
        <f>IFERROR(P50/M50,"-")</f>
        <v>-</v>
      </c>
      <c r="R50" s="79">
        <v>2</v>
      </c>
      <c r="S50" s="79">
        <v>6</v>
      </c>
      <c r="T50" s="80">
        <f>IFERROR(R50/(P50),"-")</f>
        <v>0.071428571428571</v>
      </c>
      <c r="U50" s="336">
        <f>IFERROR(J50/SUM(N50:O51),"-")</f>
        <v>7586.2068965517</v>
      </c>
      <c r="V50" s="82">
        <v>4</v>
      </c>
      <c r="W50" s="80">
        <f>IF(P50=0,"-",V50/P50)</f>
        <v>0.14285714285714</v>
      </c>
      <c r="X50" s="335">
        <v>228000</v>
      </c>
      <c r="Y50" s="336">
        <f>IFERROR(X50/P50,"-")</f>
        <v>8142.8571428571</v>
      </c>
      <c r="Z50" s="336">
        <f>IFERROR(X50/V50,"-")</f>
        <v>57000</v>
      </c>
      <c r="AA50" s="330">
        <f>SUM(X50:X51)-SUM(J50:J51)</f>
        <v>8000</v>
      </c>
      <c r="AB50" s="83">
        <f>SUM(X50:X51)/SUM(J50:J51)</f>
        <v>1.0363636363636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4</v>
      </c>
      <c r="AN50" s="99">
        <f>IF(P50=0,"",IF(AM50=0,"",(AM50/P50)))</f>
        <v>0.14285714285714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>
        <v>2</v>
      </c>
      <c r="AW50" s="105">
        <f>IF(P50=0,"",IF(AV50=0,"",(AV50/P50)))</f>
        <v>0.071428571428571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8</v>
      </c>
      <c r="BF50" s="111">
        <f>IF(P50=0,"",IF(BE50=0,"",(BE50/P50)))</f>
        <v>0.28571428571429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8</v>
      </c>
      <c r="BO50" s="118">
        <f>IF(P50=0,"",IF(BN50=0,"",(BN50/P50)))</f>
        <v>0.28571428571429</v>
      </c>
      <c r="BP50" s="119">
        <v>1</v>
      </c>
      <c r="BQ50" s="120">
        <f>IFERROR(BP50/BN50,"-")</f>
        <v>0.125</v>
      </c>
      <c r="BR50" s="121">
        <v>5000</v>
      </c>
      <c r="BS50" s="122">
        <f>IFERROR(BR50/BN50,"-")</f>
        <v>625</v>
      </c>
      <c r="BT50" s="123">
        <v>1</v>
      </c>
      <c r="BU50" s="123"/>
      <c r="BV50" s="123"/>
      <c r="BW50" s="124">
        <v>5</v>
      </c>
      <c r="BX50" s="125">
        <f>IF(P50=0,"",IF(BW50=0,"",(BW50/P50)))</f>
        <v>0.17857142857143</v>
      </c>
      <c r="BY50" s="126">
        <v>3</v>
      </c>
      <c r="BZ50" s="127">
        <f>IFERROR(BY50/BW50,"-")</f>
        <v>0.6</v>
      </c>
      <c r="CA50" s="128">
        <v>223000</v>
      </c>
      <c r="CB50" s="129">
        <f>IFERROR(CA50/BW50,"-")</f>
        <v>44600</v>
      </c>
      <c r="CC50" s="130">
        <v>1</v>
      </c>
      <c r="CD50" s="130"/>
      <c r="CE50" s="130">
        <v>2</v>
      </c>
      <c r="CF50" s="131">
        <v>1</v>
      </c>
      <c r="CG50" s="132">
        <f>IF(P50=0,"",IF(CF50=0,"",(CF50/P50)))</f>
        <v>0.035714285714286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4</v>
      </c>
      <c r="CP50" s="139">
        <v>228000</v>
      </c>
      <c r="CQ50" s="139">
        <v>187000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/>
      <c r="B51" s="347" t="s">
        <v>162</v>
      </c>
      <c r="C51" s="347"/>
      <c r="D51" s="347" t="s">
        <v>160</v>
      </c>
      <c r="E51" s="347" t="s">
        <v>106</v>
      </c>
      <c r="F51" s="347" t="s">
        <v>72</v>
      </c>
      <c r="G51" s="88"/>
      <c r="H51" s="88"/>
      <c r="I51" s="88"/>
      <c r="J51" s="330"/>
      <c r="K51" s="79">
        <v>24</v>
      </c>
      <c r="L51" s="79">
        <v>17</v>
      </c>
      <c r="M51" s="79">
        <v>4</v>
      </c>
      <c r="N51" s="89">
        <v>1</v>
      </c>
      <c r="O51" s="90">
        <v>0</v>
      </c>
      <c r="P51" s="91">
        <f>N51+O51</f>
        <v>1</v>
      </c>
      <c r="Q51" s="80">
        <f>IFERROR(P51/M51,"-")</f>
        <v>0.25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3.8733333333333</v>
      </c>
      <c r="B52" s="347" t="s">
        <v>163</v>
      </c>
      <c r="C52" s="347"/>
      <c r="D52" s="347" t="s">
        <v>93</v>
      </c>
      <c r="E52" s="347" t="s">
        <v>94</v>
      </c>
      <c r="F52" s="347" t="s">
        <v>67</v>
      </c>
      <c r="G52" s="88" t="s">
        <v>68</v>
      </c>
      <c r="H52" s="88" t="s">
        <v>164</v>
      </c>
      <c r="I52" s="348" t="s">
        <v>165</v>
      </c>
      <c r="J52" s="330">
        <v>150000</v>
      </c>
      <c r="K52" s="79">
        <v>0</v>
      </c>
      <c r="L52" s="79">
        <v>0</v>
      </c>
      <c r="M52" s="79">
        <v>0</v>
      </c>
      <c r="N52" s="89">
        <v>15</v>
      </c>
      <c r="O52" s="90">
        <v>0</v>
      </c>
      <c r="P52" s="91">
        <f>N52+O52</f>
        <v>15</v>
      </c>
      <c r="Q52" s="80" t="str">
        <f>IFERROR(P52/M52,"-")</f>
        <v>-</v>
      </c>
      <c r="R52" s="79">
        <v>1</v>
      </c>
      <c r="S52" s="79">
        <v>1</v>
      </c>
      <c r="T52" s="80">
        <f>IFERROR(R52/(P52),"-")</f>
        <v>0.066666666666667</v>
      </c>
      <c r="U52" s="336">
        <f>IFERROR(J52/SUM(N52:O53),"-")</f>
        <v>8333.3333333333</v>
      </c>
      <c r="V52" s="82">
        <v>1</v>
      </c>
      <c r="W52" s="80">
        <f>IF(P52=0,"-",V52/P52)</f>
        <v>0.066666666666667</v>
      </c>
      <c r="X52" s="335">
        <v>11000</v>
      </c>
      <c r="Y52" s="336">
        <f>IFERROR(X52/P52,"-")</f>
        <v>733.33333333333</v>
      </c>
      <c r="Z52" s="336">
        <f>IFERROR(X52/V52,"-")</f>
        <v>11000</v>
      </c>
      <c r="AA52" s="330">
        <f>SUM(X52:X53)-SUM(J52:J53)</f>
        <v>431000</v>
      </c>
      <c r="AB52" s="83">
        <f>SUM(X52:X53)/SUM(J52:J53)</f>
        <v>3.8733333333333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0.066666666666667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>
        <v>3</v>
      </c>
      <c r="AW52" s="105">
        <f>IF(P52=0,"",IF(AV52=0,"",(AV52/P52)))</f>
        <v>0.2</v>
      </c>
      <c r="AX52" s="104">
        <v>1</v>
      </c>
      <c r="AY52" s="106">
        <f>IFERROR(AX52/AV52,"-")</f>
        <v>0.33333333333333</v>
      </c>
      <c r="AZ52" s="107">
        <v>11000</v>
      </c>
      <c r="BA52" s="108">
        <f>IFERROR(AZ52/AV52,"-")</f>
        <v>3666.6666666667</v>
      </c>
      <c r="BB52" s="109"/>
      <c r="BC52" s="109"/>
      <c r="BD52" s="109">
        <v>1</v>
      </c>
      <c r="BE52" s="110">
        <v>4</v>
      </c>
      <c r="BF52" s="111">
        <f>IF(P52=0,"",IF(BE52=0,"",(BE52/P52)))</f>
        <v>0.26666666666667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4</v>
      </c>
      <c r="BO52" s="118">
        <f>IF(P52=0,"",IF(BN52=0,"",(BN52/P52)))</f>
        <v>0.26666666666667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3</v>
      </c>
      <c r="BX52" s="125">
        <f>IF(P52=0,"",IF(BW52=0,"",(BW52/P52)))</f>
        <v>0.2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11000</v>
      </c>
      <c r="CQ52" s="139">
        <v>11000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166</v>
      </c>
      <c r="C53" s="347"/>
      <c r="D53" s="347" t="s">
        <v>93</v>
      </c>
      <c r="E53" s="347" t="s">
        <v>94</v>
      </c>
      <c r="F53" s="347" t="s">
        <v>72</v>
      </c>
      <c r="G53" s="88"/>
      <c r="H53" s="88"/>
      <c r="I53" s="88"/>
      <c r="J53" s="330"/>
      <c r="K53" s="79">
        <v>428</v>
      </c>
      <c r="L53" s="79">
        <v>13</v>
      </c>
      <c r="M53" s="79">
        <v>10</v>
      </c>
      <c r="N53" s="89">
        <v>3</v>
      </c>
      <c r="O53" s="90">
        <v>0</v>
      </c>
      <c r="P53" s="91">
        <f>N53+O53</f>
        <v>3</v>
      </c>
      <c r="Q53" s="80">
        <f>IFERROR(P53/M53,"-")</f>
        <v>0.3</v>
      </c>
      <c r="R53" s="79">
        <v>1</v>
      </c>
      <c r="S53" s="79">
        <v>0</v>
      </c>
      <c r="T53" s="80">
        <f>IFERROR(R53/(P53),"-")</f>
        <v>0.33333333333333</v>
      </c>
      <c r="U53" s="336"/>
      <c r="V53" s="82">
        <v>2</v>
      </c>
      <c r="W53" s="80">
        <f>IF(P53=0,"-",V53/P53)</f>
        <v>0.66666666666667</v>
      </c>
      <c r="X53" s="335">
        <v>570000</v>
      </c>
      <c r="Y53" s="336">
        <f>IFERROR(X53/P53,"-")</f>
        <v>190000</v>
      </c>
      <c r="Z53" s="336">
        <f>IFERROR(X53/V53,"-")</f>
        <v>285000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0.33333333333333</v>
      </c>
      <c r="BG53" s="110">
        <v>1</v>
      </c>
      <c r="BH53" s="112">
        <f>IFERROR(BG53/BE53,"-")</f>
        <v>1</v>
      </c>
      <c r="BI53" s="113">
        <v>21000</v>
      </c>
      <c r="BJ53" s="114">
        <f>IFERROR(BI53/BE53,"-")</f>
        <v>21000</v>
      </c>
      <c r="BK53" s="115"/>
      <c r="BL53" s="115"/>
      <c r="BM53" s="115">
        <v>1</v>
      </c>
      <c r="BN53" s="117">
        <v>1</v>
      </c>
      <c r="BO53" s="118">
        <f>IF(P53=0,"",IF(BN53=0,"",(BN53/P53)))</f>
        <v>0.33333333333333</v>
      </c>
      <c r="BP53" s="119">
        <v>1</v>
      </c>
      <c r="BQ53" s="120">
        <f>IFERROR(BP53/BN53,"-")</f>
        <v>1</v>
      </c>
      <c r="BR53" s="121">
        <v>554000</v>
      </c>
      <c r="BS53" s="122">
        <f>IFERROR(BR53/BN53,"-")</f>
        <v>554000</v>
      </c>
      <c r="BT53" s="123"/>
      <c r="BU53" s="123"/>
      <c r="BV53" s="123">
        <v>1</v>
      </c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570000</v>
      </c>
      <c r="CQ53" s="139">
        <v>554000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0.11363636363636</v>
      </c>
      <c r="B54" s="347" t="s">
        <v>167</v>
      </c>
      <c r="C54" s="347"/>
      <c r="D54" s="347" t="s">
        <v>160</v>
      </c>
      <c r="E54" s="347" t="s">
        <v>106</v>
      </c>
      <c r="F54" s="347" t="s">
        <v>67</v>
      </c>
      <c r="G54" s="88" t="s">
        <v>84</v>
      </c>
      <c r="H54" s="88" t="s">
        <v>161</v>
      </c>
      <c r="I54" s="348" t="s">
        <v>147</v>
      </c>
      <c r="J54" s="330">
        <v>220000</v>
      </c>
      <c r="K54" s="79">
        <v>0</v>
      </c>
      <c r="L54" s="79">
        <v>0</v>
      </c>
      <c r="M54" s="79">
        <v>0</v>
      </c>
      <c r="N54" s="89">
        <v>32</v>
      </c>
      <c r="O54" s="90">
        <v>0</v>
      </c>
      <c r="P54" s="91">
        <f>N54+O54</f>
        <v>32</v>
      </c>
      <c r="Q54" s="80" t="str">
        <f>IFERROR(P54/M54,"-")</f>
        <v>-</v>
      </c>
      <c r="R54" s="79">
        <v>3</v>
      </c>
      <c r="S54" s="79">
        <v>4</v>
      </c>
      <c r="T54" s="80">
        <f>IFERROR(R54/(P54),"-")</f>
        <v>0.09375</v>
      </c>
      <c r="U54" s="336">
        <f>IFERROR(J54/SUM(N54:O55),"-")</f>
        <v>6470.5882352941</v>
      </c>
      <c r="V54" s="82">
        <v>5</v>
      </c>
      <c r="W54" s="80">
        <f>IF(P54=0,"-",V54/P54)</f>
        <v>0.15625</v>
      </c>
      <c r="X54" s="335">
        <v>25000</v>
      </c>
      <c r="Y54" s="336">
        <f>IFERROR(X54/P54,"-")</f>
        <v>781.25</v>
      </c>
      <c r="Z54" s="336">
        <f>IFERROR(X54/V54,"-")</f>
        <v>5000</v>
      </c>
      <c r="AA54" s="330">
        <f>SUM(X54:X55)-SUM(J54:J55)</f>
        <v>-195000</v>
      </c>
      <c r="AB54" s="83">
        <f>SUM(X54:X55)/SUM(J54:J55)</f>
        <v>0.11363636363636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2</v>
      </c>
      <c r="AN54" s="99">
        <f>IF(P54=0,"",IF(AM54=0,"",(AM54/P54)))</f>
        <v>0.0625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>
        <v>2</v>
      </c>
      <c r="AW54" s="105">
        <f>IF(P54=0,"",IF(AV54=0,"",(AV54/P54)))</f>
        <v>0.0625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7</v>
      </c>
      <c r="BF54" s="111">
        <f>IF(P54=0,"",IF(BE54=0,"",(BE54/P54)))</f>
        <v>0.21875</v>
      </c>
      <c r="BG54" s="110">
        <v>1</v>
      </c>
      <c r="BH54" s="112">
        <f>IFERROR(BG54/BE54,"-")</f>
        <v>0.14285714285714</v>
      </c>
      <c r="BI54" s="113">
        <v>3000</v>
      </c>
      <c r="BJ54" s="114">
        <f>IFERROR(BI54/BE54,"-")</f>
        <v>428.57142857143</v>
      </c>
      <c r="BK54" s="115">
        <v>1</v>
      </c>
      <c r="BL54" s="115"/>
      <c r="BM54" s="115"/>
      <c r="BN54" s="117">
        <v>13</v>
      </c>
      <c r="BO54" s="118">
        <f>IF(P54=0,"",IF(BN54=0,"",(BN54/P54)))</f>
        <v>0.40625</v>
      </c>
      <c r="BP54" s="119">
        <v>1</v>
      </c>
      <c r="BQ54" s="120">
        <f>IFERROR(BP54/BN54,"-")</f>
        <v>0.076923076923077</v>
      </c>
      <c r="BR54" s="121">
        <v>7000</v>
      </c>
      <c r="BS54" s="122">
        <f>IFERROR(BR54/BN54,"-")</f>
        <v>538.46153846154</v>
      </c>
      <c r="BT54" s="123"/>
      <c r="BU54" s="123">
        <v>1</v>
      </c>
      <c r="BV54" s="123"/>
      <c r="BW54" s="124">
        <v>6</v>
      </c>
      <c r="BX54" s="125">
        <f>IF(P54=0,"",IF(BW54=0,"",(BW54/P54)))</f>
        <v>0.1875</v>
      </c>
      <c r="BY54" s="126">
        <v>2</v>
      </c>
      <c r="BZ54" s="127">
        <f>IFERROR(BY54/BW54,"-")</f>
        <v>0.33333333333333</v>
      </c>
      <c r="CA54" s="128">
        <v>13000</v>
      </c>
      <c r="CB54" s="129">
        <f>IFERROR(CA54/BW54,"-")</f>
        <v>2166.6666666667</v>
      </c>
      <c r="CC54" s="130">
        <v>1</v>
      </c>
      <c r="CD54" s="130">
        <v>1</v>
      </c>
      <c r="CE54" s="130"/>
      <c r="CF54" s="131">
        <v>2</v>
      </c>
      <c r="CG54" s="132">
        <f>IF(P54=0,"",IF(CF54=0,"",(CF54/P54)))</f>
        <v>0.0625</v>
      </c>
      <c r="CH54" s="133">
        <v>1</v>
      </c>
      <c r="CI54" s="134">
        <f>IFERROR(CH54/CF54,"-")</f>
        <v>0.5</v>
      </c>
      <c r="CJ54" s="135">
        <v>2000</v>
      </c>
      <c r="CK54" s="136">
        <f>IFERROR(CJ54/CF54,"-")</f>
        <v>1000</v>
      </c>
      <c r="CL54" s="137">
        <v>1</v>
      </c>
      <c r="CM54" s="137"/>
      <c r="CN54" s="137"/>
      <c r="CO54" s="138">
        <v>5</v>
      </c>
      <c r="CP54" s="139">
        <v>25000</v>
      </c>
      <c r="CQ54" s="139">
        <v>10000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168</v>
      </c>
      <c r="C55" s="347"/>
      <c r="D55" s="347" t="s">
        <v>160</v>
      </c>
      <c r="E55" s="347" t="s">
        <v>106</v>
      </c>
      <c r="F55" s="347" t="s">
        <v>72</v>
      </c>
      <c r="G55" s="88"/>
      <c r="H55" s="88"/>
      <c r="I55" s="88"/>
      <c r="J55" s="330"/>
      <c r="K55" s="79">
        <v>34</v>
      </c>
      <c r="L55" s="79">
        <v>20</v>
      </c>
      <c r="M55" s="79">
        <v>2</v>
      </c>
      <c r="N55" s="89">
        <v>2</v>
      </c>
      <c r="O55" s="90">
        <v>0</v>
      </c>
      <c r="P55" s="91">
        <f>N55+O55</f>
        <v>2</v>
      </c>
      <c r="Q55" s="80">
        <f>IFERROR(P55/M55,"-")</f>
        <v>1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0.5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0.5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347" t="s">
        <v>169</v>
      </c>
      <c r="C56" s="347"/>
      <c r="D56" s="347" t="s">
        <v>93</v>
      </c>
      <c r="E56" s="347" t="s">
        <v>94</v>
      </c>
      <c r="F56" s="347" t="s">
        <v>67</v>
      </c>
      <c r="G56" s="88" t="s">
        <v>84</v>
      </c>
      <c r="H56" s="88" t="s">
        <v>164</v>
      </c>
      <c r="I56" s="88" t="s">
        <v>170</v>
      </c>
      <c r="J56" s="330">
        <v>150000</v>
      </c>
      <c r="K56" s="79">
        <v>0</v>
      </c>
      <c r="L56" s="79">
        <v>0</v>
      </c>
      <c r="M56" s="79">
        <v>0</v>
      </c>
      <c r="N56" s="89">
        <v>4</v>
      </c>
      <c r="O56" s="90">
        <v>0</v>
      </c>
      <c r="P56" s="91">
        <f>N56+O56</f>
        <v>4</v>
      </c>
      <c r="Q56" s="80" t="str">
        <f>IFERROR(P56/M56,"-")</f>
        <v>-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37500</v>
      </c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>
        <f>SUM(X56:X57)-SUM(J56:J57)</f>
        <v>-150000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0.25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1</v>
      </c>
      <c r="BF56" s="111">
        <f>IF(P56=0,"",IF(BE56=0,"",(BE56/P56)))</f>
        <v>0.25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171</v>
      </c>
      <c r="C57" s="347"/>
      <c r="D57" s="347" t="s">
        <v>93</v>
      </c>
      <c r="E57" s="347" t="s">
        <v>94</v>
      </c>
      <c r="F57" s="347" t="s">
        <v>72</v>
      </c>
      <c r="G57" s="88"/>
      <c r="H57" s="88"/>
      <c r="I57" s="88"/>
      <c r="J57" s="330"/>
      <c r="K57" s="79">
        <v>11</v>
      </c>
      <c r="L57" s="79">
        <v>6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172</v>
      </c>
      <c r="C58" s="347"/>
      <c r="D58" s="347" t="s">
        <v>108</v>
      </c>
      <c r="E58" s="347" t="s">
        <v>109</v>
      </c>
      <c r="F58" s="347" t="s">
        <v>67</v>
      </c>
      <c r="G58" s="88" t="s">
        <v>95</v>
      </c>
      <c r="H58" s="88" t="s">
        <v>161</v>
      </c>
      <c r="I58" s="88" t="s">
        <v>173</v>
      </c>
      <c r="J58" s="330">
        <v>120000</v>
      </c>
      <c r="K58" s="79">
        <v>0</v>
      </c>
      <c r="L58" s="79">
        <v>0</v>
      </c>
      <c r="M58" s="79">
        <v>0</v>
      </c>
      <c r="N58" s="89">
        <v>5</v>
      </c>
      <c r="O58" s="90">
        <v>0</v>
      </c>
      <c r="P58" s="91">
        <f>N58+O58</f>
        <v>5</v>
      </c>
      <c r="Q58" s="80" t="str">
        <f>IFERROR(P58/M58,"-")</f>
        <v>-</v>
      </c>
      <c r="R58" s="79">
        <v>0</v>
      </c>
      <c r="S58" s="79">
        <v>0</v>
      </c>
      <c r="T58" s="80">
        <f>IFERROR(R58/(P58),"-")</f>
        <v>0</v>
      </c>
      <c r="U58" s="336">
        <f>IFERROR(J58/SUM(N58:O59),"-")</f>
        <v>24000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SUM(X58:X59)-SUM(J58:J59)</f>
        <v>-120000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>
        <v>2</v>
      </c>
      <c r="AW58" s="105">
        <f>IF(P58=0,"",IF(AV58=0,"",(AV58/P58)))</f>
        <v>0.4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1</v>
      </c>
      <c r="BF58" s="111">
        <f>IF(P58=0,"",IF(BE58=0,"",(BE58/P58)))</f>
        <v>0.2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0.2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174</v>
      </c>
      <c r="C59" s="347"/>
      <c r="D59" s="347" t="s">
        <v>108</v>
      </c>
      <c r="E59" s="347" t="s">
        <v>109</v>
      </c>
      <c r="F59" s="347" t="s">
        <v>72</v>
      </c>
      <c r="G59" s="88"/>
      <c r="H59" s="88"/>
      <c r="I59" s="88"/>
      <c r="J59" s="330"/>
      <c r="K59" s="79">
        <v>10</v>
      </c>
      <c r="L59" s="79">
        <v>5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0.68</v>
      </c>
      <c r="B60" s="347" t="s">
        <v>175</v>
      </c>
      <c r="C60" s="347"/>
      <c r="D60" s="347" t="s">
        <v>176</v>
      </c>
      <c r="E60" s="347" t="s">
        <v>106</v>
      </c>
      <c r="F60" s="347" t="s">
        <v>67</v>
      </c>
      <c r="G60" s="88" t="s">
        <v>177</v>
      </c>
      <c r="H60" s="88" t="s">
        <v>178</v>
      </c>
      <c r="I60" s="88" t="s">
        <v>173</v>
      </c>
      <c r="J60" s="330">
        <v>50000</v>
      </c>
      <c r="K60" s="79">
        <v>0</v>
      </c>
      <c r="L60" s="79">
        <v>0</v>
      </c>
      <c r="M60" s="79">
        <v>0</v>
      </c>
      <c r="N60" s="89">
        <v>8</v>
      </c>
      <c r="O60" s="90">
        <v>0</v>
      </c>
      <c r="P60" s="91">
        <f>N60+O60</f>
        <v>8</v>
      </c>
      <c r="Q60" s="80" t="str">
        <f>IFERROR(P60/M60,"-")</f>
        <v>-</v>
      </c>
      <c r="R60" s="79">
        <v>1</v>
      </c>
      <c r="S60" s="79">
        <v>2</v>
      </c>
      <c r="T60" s="80">
        <f>IFERROR(R60/(P60),"-")</f>
        <v>0.125</v>
      </c>
      <c r="U60" s="336">
        <f>IFERROR(J60/SUM(N60:O61),"-")</f>
        <v>5555.5555555556</v>
      </c>
      <c r="V60" s="82">
        <v>1</v>
      </c>
      <c r="W60" s="80">
        <f>IF(P60=0,"-",V60/P60)</f>
        <v>0.125</v>
      </c>
      <c r="X60" s="335">
        <v>10000</v>
      </c>
      <c r="Y60" s="336">
        <f>IFERROR(X60/P60,"-")</f>
        <v>1250</v>
      </c>
      <c r="Z60" s="336">
        <f>IFERROR(X60/V60,"-")</f>
        <v>10000</v>
      </c>
      <c r="AA60" s="330">
        <f>SUM(X60:X61)-SUM(J60:J61)</f>
        <v>-16000</v>
      </c>
      <c r="AB60" s="83">
        <f>SUM(X60:X61)/SUM(J60:J61)</f>
        <v>0.68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0.25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0.25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3</v>
      </c>
      <c r="BX60" s="125">
        <f>IF(P60=0,"",IF(BW60=0,"",(BW60/P60)))</f>
        <v>0.375</v>
      </c>
      <c r="BY60" s="126">
        <v>1</v>
      </c>
      <c r="BZ60" s="127">
        <f>IFERROR(BY60/BW60,"-")</f>
        <v>0.33333333333333</v>
      </c>
      <c r="CA60" s="128">
        <v>10000</v>
      </c>
      <c r="CB60" s="129">
        <f>IFERROR(CA60/BW60,"-")</f>
        <v>3333.3333333333</v>
      </c>
      <c r="CC60" s="130">
        <v>1</v>
      </c>
      <c r="CD60" s="130"/>
      <c r="CE60" s="130"/>
      <c r="CF60" s="131">
        <v>1</v>
      </c>
      <c r="CG60" s="132">
        <f>IF(P60=0,"",IF(CF60=0,"",(CF60/P60)))</f>
        <v>0.125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1</v>
      </c>
      <c r="CP60" s="139">
        <v>10000</v>
      </c>
      <c r="CQ60" s="139">
        <v>10000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179</v>
      </c>
      <c r="C61" s="347"/>
      <c r="D61" s="347" t="s">
        <v>176</v>
      </c>
      <c r="E61" s="347" t="s">
        <v>106</v>
      </c>
      <c r="F61" s="347" t="s">
        <v>72</v>
      </c>
      <c r="G61" s="88"/>
      <c r="H61" s="88"/>
      <c r="I61" s="88"/>
      <c r="J61" s="330"/>
      <c r="K61" s="79">
        <v>3</v>
      </c>
      <c r="L61" s="79">
        <v>3</v>
      </c>
      <c r="M61" s="79">
        <v>2</v>
      </c>
      <c r="N61" s="89">
        <v>1</v>
      </c>
      <c r="O61" s="90">
        <v>0</v>
      </c>
      <c r="P61" s="91">
        <f>N61+O61</f>
        <v>1</v>
      </c>
      <c r="Q61" s="80">
        <f>IFERROR(P61/M61,"-")</f>
        <v>0.5</v>
      </c>
      <c r="R61" s="79">
        <v>1</v>
      </c>
      <c r="S61" s="79">
        <v>0</v>
      </c>
      <c r="T61" s="80">
        <f>IFERROR(R61/(P61),"-")</f>
        <v>1</v>
      </c>
      <c r="U61" s="336"/>
      <c r="V61" s="82">
        <v>1</v>
      </c>
      <c r="W61" s="80">
        <f>IF(P61=0,"-",V61/P61)</f>
        <v>1</v>
      </c>
      <c r="X61" s="335">
        <v>24000</v>
      </c>
      <c r="Y61" s="336">
        <f>IFERROR(X61/P61,"-")</f>
        <v>24000</v>
      </c>
      <c r="Z61" s="336">
        <f>IFERROR(X61/V61,"-")</f>
        <v>24000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1</v>
      </c>
      <c r="AX61" s="104">
        <v>1</v>
      </c>
      <c r="AY61" s="106">
        <f>IFERROR(AX61/AV61,"-")</f>
        <v>1</v>
      </c>
      <c r="AZ61" s="107">
        <v>24000</v>
      </c>
      <c r="BA61" s="108">
        <f>IFERROR(AZ61/AV61,"-")</f>
        <v>24000</v>
      </c>
      <c r="BB61" s="109"/>
      <c r="BC61" s="109"/>
      <c r="BD61" s="109">
        <v>1</v>
      </c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24000</v>
      </c>
      <c r="CQ61" s="139">
        <v>24000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180</v>
      </c>
      <c r="C62" s="347"/>
      <c r="D62" s="347" t="s">
        <v>181</v>
      </c>
      <c r="E62" s="347" t="s">
        <v>182</v>
      </c>
      <c r="F62" s="347" t="s">
        <v>67</v>
      </c>
      <c r="G62" s="88" t="s">
        <v>177</v>
      </c>
      <c r="H62" s="88" t="s">
        <v>178</v>
      </c>
      <c r="I62" s="88" t="s">
        <v>183</v>
      </c>
      <c r="J62" s="330">
        <v>50000</v>
      </c>
      <c r="K62" s="79">
        <v>0</v>
      </c>
      <c r="L62" s="79">
        <v>0</v>
      </c>
      <c r="M62" s="79">
        <v>0</v>
      </c>
      <c r="N62" s="89">
        <v>6</v>
      </c>
      <c r="O62" s="90">
        <v>0</v>
      </c>
      <c r="P62" s="91">
        <f>N62+O62</f>
        <v>6</v>
      </c>
      <c r="Q62" s="80" t="str">
        <f>IFERROR(P62/M62,"-")</f>
        <v>-</v>
      </c>
      <c r="R62" s="79">
        <v>1</v>
      </c>
      <c r="S62" s="79">
        <v>1</v>
      </c>
      <c r="T62" s="80">
        <f>IFERROR(R62/(P62),"-")</f>
        <v>0.16666666666667</v>
      </c>
      <c r="U62" s="336">
        <f>IFERROR(J62/SUM(N62:O63),"-")</f>
        <v>8333.3333333333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-50000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0.16666666666667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0.16666666666667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0.33333333333333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2</v>
      </c>
      <c r="BX62" s="125">
        <f>IF(P62=0,"",IF(BW62=0,"",(BW62/P62)))</f>
        <v>0.33333333333333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184</v>
      </c>
      <c r="C63" s="347"/>
      <c r="D63" s="347" t="s">
        <v>181</v>
      </c>
      <c r="E63" s="347" t="s">
        <v>182</v>
      </c>
      <c r="F63" s="347" t="s">
        <v>72</v>
      </c>
      <c r="G63" s="88"/>
      <c r="H63" s="88"/>
      <c r="I63" s="88"/>
      <c r="J63" s="330"/>
      <c r="K63" s="79">
        <v>3</v>
      </c>
      <c r="L63" s="79">
        <v>3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0.48</v>
      </c>
      <c r="B64" s="347" t="s">
        <v>185</v>
      </c>
      <c r="C64" s="347"/>
      <c r="D64" s="347" t="s">
        <v>186</v>
      </c>
      <c r="E64" s="347" t="s">
        <v>187</v>
      </c>
      <c r="F64" s="347" t="s">
        <v>67</v>
      </c>
      <c r="G64" s="88" t="s">
        <v>177</v>
      </c>
      <c r="H64" s="88" t="s">
        <v>178</v>
      </c>
      <c r="I64" s="88" t="s">
        <v>188</v>
      </c>
      <c r="J64" s="330">
        <v>50000</v>
      </c>
      <c r="K64" s="79">
        <v>0</v>
      </c>
      <c r="L64" s="79">
        <v>0</v>
      </c>
      <c r="M64" s="79">
        <v>0</v>
      </c>
      <c r="N64" s="89">
        <v>6</v>
      </c>
      <c r="O64" s="90">
        <v>0</v>
      </c>
      <c r="P64" s="91">
        <f>N64+O64</f>
        <v>6</v>
      </c>
      <c r="Q64" s="80" t="str">
        <f>IFERROR(P64/M64,"-")</f>
        <v>-</v>
      </c>
      <c r="R64" s="79">
        <v>0</v>
      </c>
      <c r="S64" s="79">
        <v>2</v>
      </c>
      <c r="T64" s="80">
        <f>IFERROR(R64/(P64),"-")</f>
        <v>0</v>
      </c>
      <c r="U64" s="336">
        <f>IFERROR(J64/SUM(N64:O65),"-")</f>
        <v>8333.3333333333</v>
      </c>
      <c r="V64" s="82">
        <v>1</v>
      </c>
      <c r="W64" s="80">
        <f>IF(P64=0,"-",V64/P64)</f>
        <v>0.16666666666667</v>
      </c>
      <c r="X64" s="335">
        <v>24000</v>
      </c>
      <c r="Y64" s="336">
        <f>IFERROR(X64/P64,"-")</f>
        <v>4000</v>
      </c>
      <c r="Z64" s="336">
        <f>IFERROR(X64/V64,"-")</f>
        <v>24000</v>
      </c>
      <c r="AA64" s="330">
        <f>SUM(X64:X65)-SUM(J64:J65)</f>
        <v>-26000</v>
      </c>
      <c r="AB64" s="83">
        <f>SUM(X64:X65)/SUM(J64:J65)</f>
        <v>0.48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0.16666666666667</v>
      </c>
      <c r="AX64" s="104">
        <v>1</v>
      </c>
      <c r="AY64" s="106">
        <f>IFERROR(AX64/AV64,"-")</f>
        <v>1</v>
      </c>
      <c r="AZ64" s="107">
        <v>24000</v>
      </c>
      <c r="BA64" s="108">
        <f>IFERROR(AZ64/AV64,"-")</f>
        <v>24000</v>
      </c>
      <c r="BB64" s="109"/>
      <c r="BC64" s="109"/>
      <c r="BD64" s="109">
        <v>1</v>
      </c>
      <c r="BE64" s="110">
        <v>1</v>
      </c>
      <c r="BF64" s="111">
        <f>IF(P64=0,"",IF(BE64=0,"",(BE64/P64)))</f>
        <v>0.16666666666667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0.16666666666667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24000</v>
      </c>
      <c r="CQ64" s="139">
        <v>24000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189</v>
      </c>
      <c r="C65" s="347"/>
      <c r="D65" s="347" t="s">
        <v>186</v>
      </c>
      <c r="E65" s="347" t="s">
        <v>187</v>
      </c>
      <c r="F65" s="347" t="s">
        <v>72</v>
      </c>
      <c r="G65" s="88"/>
      <c r="H65" s="88"/>
      <c r="I65" s="88"/>
      <c r="J65" s="330"/>
      <c r="K65" s="79">
        <v>4</v>
      </c>
      <c r="L65" s="79">
        <v>4</v>
      </c>
      <c r="M65" s="79">
        <v>4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0.16</v>
      </c>
      <c r="B66" s="347" t="s">
        <v>190</v>
      </c>
      <c r="C66" s="347"/>
      <c r="D66" s="347" t="s">
        <v>191</v>
      </c>
      <c r="E66" s="347" t="s">
        <v>192</v>
      </c>
      <c r="F66" s="347" t="s">
        <v>67</v>
      </c>
      <c r="G66" s="88" t="s">
        <v>177</v>
      </c>
      <c r="H66" s="88" t="s">
        <v>178</v>
      </c>
      <c r="I66" s="88" t="s">
        <v>193</v>
      </c>
      <c r="J66" s="330">
        <v>50000</v>
      </c>
      <c r="K66" s="79">
        <v>0</v>
      </c>
      <c r="L66" s="79">
        <v>0</v>
      </c>
      <c r="M66" s="79">
        <v>0</v>
      </c>
      <c r="N66" s="89">
        <v>6</v>
      </c>
      <c r="O66" s="90">
        <v>0</v>
      </c>
      <c r="P66" s="91">
        <f>N66+O66</f>
        <v>6</v>
      </c>
      <c r="Q66" s="80" t="str">
        <f>IFERROR(P66/M66,"-")</f>
        <v>-</v>
      </c>
      <c r="R66" s="79">
        <v>1</v>
      </c>
      <c r="S66" s="79">
        <v>1</v>
      </c>
      <c r="T66" s="80">
        <f>IFERROR(R66/(P66),"-")</f>
        <v>0.16666666666667</v>
      </c>
      <c r="U66" s="336">
        <f>IFERROR(J66/SUM(N66:O67),"-")</f>
        <v>7142.8571428571</v>
      </c>
      <c r="V66" s="82">
        <v>2</v>
      </c>
      <c r="W66" s="80">
        <f>IF(P66=0,"-",V66/P66)</f>
        <v>0.33333333333333</v>
      </c>
      <c r="X66" s="335">
        <v>8000</v>
      </c>
      <c r="Y66" s="336">
        <f>IFERROR(X66/P66,"-")</f>
        <v>1333.3333333333</v>
      </c>
      <c r="Z66" s="336">
        <f>IFERROR(X66/V66,"-")</f>
        <v>4000</v>
      </c>
      <c r="AA66" s="330">
        <f>SUM(X66:X67)-SUM(J66:J67)</f>
        <v>-42000</v>
      </c>
      <c r="AB66" s="83">
        <f>SUM(X66:X67)/SUM(J66:J67)</f>
        <v>0.16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5</v>
      </c>
      <c r="BX66" s="125">
        <f>IF(P66=0,"",IF(BW66=0,"",(BW66/P66)))</f>
        <v>0.83333333333333</v>
      </c>
      <c r="BY66" s="126">
        <v>1</v>
      </c>
      <c r="BZ66" s="127">
        <f>IFERROR(BY66/BW66,"-")</f>
        <v>0.2</v>
      </c>
      <c r="CA66" s="128">
        <v>5000</v>
      </c>
      <c r="CB66" s="129">
        <f>IFERROR(CA66/BW66,"-")</f>
        <v>1000</v>
      </c>
      <c r="CC66" s="130">
        <v>1</v>
      </c>
      <c r="CD66" s="130"/>
      <c r="CE66" s="130"/>
      <c r="CF66" s="131">
        <v>1</v>
      </c>
      <c r="CG66" s="132">
        <f>IF(P66=0,"",IF(CF66=0,"",(CF66/P66)))</f>
        <v>0.16666666666667</v>
      </c>
      <c r="CH66" s="133">
        <v>1</v>
      </c>
      <c r="CI66" s="134">
        <f>IFERROR(CH66/CF66,"-")</f>
        <v>1</v>
      </c>
      <c r="CJ66" s="135">
        <v>3000</v>
      </c>
      <c r="CK66" s="136">
        <f>IFERROR(CJ66/CF66,"-")</f>
        <v>3000</v>
      </c>
      <c r="CL66" s="137">
        <v>1</v>
      </c>
      <c r="CM66" s="137"/>
      <c r="CN66" s="137"/>
      <c r="CO66" s="138">
        <v>2</v>
      </c>
      <c r="CP66" s="139">
        <v>8000</v>
      </c>
      <c r="CQ66" s="139">
        <v>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194</v>
      </c>
      <c r="C67" s="347"/>
      <c r="D67" s="347" t="s">
        <v>191</v>
      </c>
      <c r="E67" s="347" t="s">
        <v>192</v>
      </c>
      <c r="F67" s="347" t="s">
        <v>72</v>
      </c>
      <c r="G67" s="88"/>
      <c r="H67" s="88"/>
      <c r="I67" s="88"/>
      <c r="J67" s="330"/>
      <c r="K67" s="79">
        <v>10</v>
      </c>
      <c r="L67" s="79">
        <v>6</v>
      </c>
      <c r="M67" s="79">
        <v>2</v>
      </c>
      <c r="N67" s="89">
        <v>1</v>
      </c>
      <c r="O67" s="90">
        <v>0</v>
      </c>
      <c r="P67" s="91">
        <f>N67+O67</f>
        <v>1</v>
      </c>
      <c r="Q67" s="80">
        <f>IFERROR(P67/M67,"-")</f>
        <v>0.5</v>
      </c>
      <c r="R67" s="79">
        <v>1</v>
      </c>
      <c r="S67" s="79">
        <v>0</v>
      </c>
      <c r="T67" s="80">
        <f>IFERROR(R67/(P67),"-")</f>
        <v>1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0.325</v>
      </c>
      <c r="B68" s="347" t="s">
        <v>195</v>
      </c>
      <c r="C68" s="347"/>
      <c r="D68" s="347"/>
      <c r="E68" s="347"/>
      <c r="F68" s="347" t="s">
        <v>67</v>
      </c>
      <c r="G68" s="88" t="s">
        <v>196</v>
      </c>
      <c r="H68" s="88" t="s">
        <v>197</v>
      </c>
      <c r="I68" s="88" t="s">
        <v>198</v>
      </c>
      <c r="J68" s="330">
        <v>80000</v>
      </c>
      <c r="K68" s="79">
        <v>0</v>
      </c>
      <c r="L68" s="79">
        <v>0</v>
      </c>
      <c r="M68" s="79">
        <v>0</v>
      </c>
      <c r="N68" s="89">
        <v>9</v>
      </c>
      <c r="O68" s="90">
        <v>0</v>
      </c>
      <c r="P68" s="91">
        <f>N68+O68</f>
        <v>9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>
        <f>IFERROR(J68/SUM(N68:O69),"-")</f>
        <v>6666.6666666667</v>
      </c>
      <c r="V68" s="82">
        <v>1</v>
      </c>
      <c r="W68" s="80">
        <f>IF(P68=0,"-",V68/P68)</f>
        <v>0.11111111111111</v>
      </c>
      <c r="X68" s="335">
        <v>20000</v>
      </c>
      <c r="Y68" s="336">
        <f>IFERROR(X68/P68,"-")</f>
        <v>2222.2222222222</v>
      </c>
      <c r="Z68" s="336">
        <f>IFERROR(X68/V68,"-")</f>
        <v>20000</v>
      </c>
      <c r="AA68" s="330">
        <f>SUM(X68:X69)-SUM(J68:J69)</f>
        <v>-54000</v>
      </c>
      <c r="AB68" s="83">
        <f>SUM(X68:X69)/SUM(J68:J69)</f>
        <v>0.325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0.11111111111111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>
        <v>2</v>
      </c>
      <c r="BF68" s="111">
        <f>IF(P68=0,"",IF(BE68=0,"",(BE68/P68)))</f>
        <v>0.22222222222222</v>
      </c>
      <c r="BG68" s="110">
        <v>1</v>
      </c>
      <c r="BH68" s="112">
        <f>IFERROR(BG68/BE68,"-")</f>
        <v>0.5</v>
      </c>
      <c r="BI68" s="113">
        <v>20000</v>
      </c>
      <c r="BJ68" s="114">
        <f>IFERROR(BI68/BE68,"-")</f>
        <v>10000</v>
      </c>
      <c r="BK68" s="115"/>
      <c r="BL68" s="115">
        <v>1</v>
      </c>
      <c r="BM68" s="115"/>
      <c r="BN68" s="117">
        <v>5</v>
      </c>
      <c r="BO68" s="118">
        <f>IF(P68=0,"",IF(BN68=0,"",(BN68/P68)))</f>
        <v>0.55555555555556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0.11111111111111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20000</v>
      </c>
      <c r="CQ68" s="139">
        <v>20000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199</v>
      </c>
      <c r="C69" s="347"/>
      <c r="D69" s="347"/>
      <c r="E69" s="347"/>
      <c r="F69" s="347" t="s">
        <v>72</v>
      </c>
      <c r="G69" s="88"/>
      <c r="H69" s="88"/>
      <c r="I69" s="88"/>
      <c r="J69" s="330"/>
      <c r="K69" s="79">
        <v>62</v>
      </c>
      <c r="L69" s="79">
        <v>10</v>
      </c>
      <c r="M69" s="79">
        <v>10</v>
      </c>
      <c r="N69" s="89">
        <v>3</v>
      </c>
      <c r="O69" s="90">
        <v>0</v>
      </c>
      <c r="P69" s="91">
        <f>N69+O69</f>
        <v>3</v>
      </c>
      <c r="Q69" s="80">
        <f>IFERROR(P69/M69,"-")</f>
        <v>0.3</v>
      </c>
      <c r="R69" s="79">
        <v>0</v>
      </c>
      <c r="S69" s="79">
        <v>2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6000</v>
      </c>
      <c r="Y69" s="336">
        <f>IFERROR(X69/P69,"-")</f>
        <v>2000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0.33333333333333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>
        <v>1</v>
      </c>
      <c r="CG69" s="132">
        <f>IF(P69=0,"",IF(CF69=0,"",(CF69/P69)))</f>
        <v>0.33333333333333</v>
      </c>
      <c r="CH69" s="133">
        <v>1</v>
      </c>
      <c r="CI69" s="134">
        <f>IFERROR(CH69/CF69,"-")</f>
        <v>1</v>
      </c>
      <c r="CJ69" s="135">
        <v>6000</v>
      </c>
      <c r="CK69" s="136">
        <f>IFERROR(CJ69/CF69,"-")</f>
        <v>6000</v>
      </c>
      <c r="CL69" s="137"/>
      <c r="CM69" s="137">
        <v>1</v>
      </c>
      <c r="CN69" s="137"/>
      <c r="CO69" s="138">
        <v>0</v>
      </c>
      <c r="CP69" s="139">
        <v>6000</v>
      </c>
      <c r="CQ69" s="139">
        <v>6000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347" t="s">
        <v>200</v>
      </c>
      <c r="C70" s="347"/>
      <c r="D70" s="347" t="s">
        <v>201</v>
      </c>
      <c r="E70" s="347" t="s">
        <v>202</v>
      </c>
      <c r="F70" s="347" t="s">
        <v>67</v>
      </c>
      <c r="G70" s="88" t="s">
        <v>95</v>
      </c>
      <c r="H70" s="88" t="s">
        <v>203</v>
      </c>
      <c r="I70" s="348" t="s">
        <v>147</v>
      </c>
      <c r="J70" s="330">
        <v>80000</v>
      </c>
      <c r="K70" s="79">
        <v>0</v>
      </c>
      <c r="L70" s="79">
        <v>0</v>
      </c>
      <c r="M70" s="79">
        <v>0</v>
      </c>
      <c r="N70" s="89">
        <v>3</v>
      </c>
      <c r="O70" s="90">
        <v>0</v>
      </c>
      <c r="P70" s="91">
        <f>N70+O70</f>
        <v>3</v>
      </c>
      <c r="Q70" s="80" t="str">
        <f>IFERROR(P70/M70,"-")</f>
        <v>-</v>
      </c>
      <c r="R70" s="79">
        <v>0</v>
      </c>
      <c r="S70" s="79">
        <v>1</v>
      </c>
      <c r="T70" s="80">
        <f>IFERROR(R70/(P70),"-")</f>
        <v>0</v>
      </c>
      <c r="U70" s="336">
        <f>IFERROR(J70/SUM(N70:O74),"-")</f>
        <v>11428.571428571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SUM(X70:X74)-SUM(J70:J74)</f>
        <v>-80000</v>
      </c>
      <c r="AB70" s="83">
        <f>SUM(X70:X74)/SUM(J70:J74)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0.33333333333333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2</v>
      </c>
      <c r="BO70" s="118">
        <f>IF(P70=0,"",IF(BN70=0,"",(BN70/P70)))</f>
        <v>0.66666666666667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204</v>
      </c>
      <c r="C71" s="347"/>
      <c r="D71" s="347" t="s">
        <v>205</v>
      </c>
      <c r="E71" s="347" t="s">
        <v>206</v>
      </c>
      <c r="F71" s="347" t="s">
        <v>67</v>
      </c>
      <c r="G71" s="88" t="s">
        <v>95</v>
      </c>
      <c r="H71" s="88" t="s">
        <v>203</v>
      </c>
      <c r="I71" s="348" t="s">
        <v>165</v>
      </c>
      <c r="J71" s="330"/>
      <c r="K71" s="79">
        <v>0</v>
      </c>
      <c r="L71" s="79">
        <v>0</v>
      </c>
      <c r="M71" s="79">
        <v>0</v>
      </c>
      <c r="N71" s="89">
        <v>2</v>
      </c>
      <c r="O71" s="90">
        <v>0</v>
      </c>
      <c r="P71" s="91">
        <f>N71+O71</f>
        <v>2</v>
      </c>
      <c r="Q71" s="80" t="str">
        <f>IFERROR(P71/M71,"-")</f>
        <v>-</v>
      </c>
      <c r="R71" s="79">
        <v>0</v>
      </c>
      <c r="S71" s="79">
        <v>1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2</v>
      </c>
      <c r="BX71" s="125">
        <f>IF(P71=0,"",IF(BW71=0,"",(BW71/P71)))</f>
        <v>1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207</v>
      </c>
      <c r="C72" s="347"/>
      <c r="D72" s="347" t="s">
        <v>208</v>
      </c>
      <c r="E72" s="347" t="s">
        <v>209</v>
      </c>
      <c r="F72" s="347" t="s">
        <v>67</v>
      </c>
      <c r="G72" s="88" t="s">
        <v>95</v>
      </c>
      <c r="H72" s="88" t="s">
        <v>203</v>
      </c>
      <c r="I72" s="348" t="s">
        <v>210</v>
      </c>
      <c r="J72" s="330"/>
      <c r="K72" s="79">
        <v>0</v>
      </c>
      <c r="L72" s="79">
        <v>0</v>
      </c>
      <c r="M72" s="79">
        <v>0</v>
      </c>
      <c r="N72" s="89">
        <v>1</v>
      </c>
      <c r="O72" s="90">
        <v>0</v>
      </c>
      <c r="P72" s="91">
        <f>N72+O72</f>
        <v>1</v>
      </c>
      <c r="Q72" s="80" t="str">
        <f>IFERROR(P72/M72,"-")</f>
        <v>-</v>
      </c>
      <c r="R72" s="79">
        <v>0</v>
      </c>
      <c r="S72" s="79">
        <v>0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211</v>
      </c>
      <c r="C73" s="347"/>
      <c r="D73" s="347" t="s">
        <v>212</v>
      </c>
      <c r="E73" s="347" t="s">
        <v>213</v>
      </c>
      <c r="F73" s="347" t="s">
        <v>67</v>
      </c>
      <c r="G73" s="88" t="s">
        <v>95</v>
      </c>
      <c r="H73" s="88" t="s">
        <v>203</v>
      </c>
      <c r="I73" s="348" t="s">
        <v>214</v>
      </c>
      <c r="J73" s="330"/>
      <c r="K73" s="79">
        <v>0</v>
      </c>
      <c r="L73" s="79">
        <v>0</v>
      </c>
      <c r="M73" s="79">
        <v>0</v>
      </c>
      <c r="N73" s="89">
        <v>1</v>
      </c>
      <c r="O73" s="90">
        <v>0</v>
      </c>
      <c r="P73" s="91">
        <f>N73+O73</f>
        <v>1</v>
      </c>
      <c r="Q73" s="80" t="str">
        <f>IFERROR(P73/M73,"-")</f>
        <v>-</v>
      </c>
      <c r="R73" s="79">
        <v>0</v>
      </c>
      <c r="S73" s="79">
        <v>0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1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215</v>
      </c>
      <c r="C74" s="347"/>
      <c r="D74" s="347" t="s">
        <v>111</v>
      </c>
      <c r="E74" s="347" t="s">
        <v>111</v>
      </c>
      <c r="F74" s="347" t="s">
        <v>72</v>
      </c>
      <c r="G74" s="88" t="s">
        <v>216</v>
      </c>
      <c r="H74" s="88"/>
      <c r="I74" s="88"/>
      <c r="J74" s="330"/>
      <c r="K74" s="79">
        <v>32</v>
      </c>
      <c r="L74" s="79">
        <v>7</v>
      </c>
      <c r="M74" s="79">
        <v>1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 t="str">
        <f>AB75</f>
        <v>0</v>
      </c>
      <c r="B75" s="347" t="s">
        <v>217</v>
      </c>
      <c r="C75" s="347"/>
      <c r="D75" s="347"/>
      <c r="E75" s="347"/>
      <c r="F75" s="347" t="s">
        <v>67</v>
      </c>
      <c r="G75" s="88" t="s">
        <v>218</v>
      </c>
      <c r="H75" s="88" t="s">
        <v>197</v>
      </c>
      <c r="I75" s="348" t="s">
        <v>147</v>
      </c>
      <c r="J75" s="330">
        <v>0</v>
      </c>
      <c r="K75" s="79">
        <v>0</v>
      </c>
      <c r="L75" s="79">
        <v>0</v>
      </c>
      <c r="M75" s="79">
        <v>0</v>
      </c>
      <c r="N75" s="89">
        <v>6</v>
      </c>
      <c r="O75" s="90">
        <v>0</v>
      </c>
      <c r="P75" s="91">
        <f>N75+O75</f>
        <v>6</v>
      </c>
      <c r="Q75" s="80" t="str">
        <f>IFERROR(P75/M75,"-")</f>
        <v>-</v>
      </c>
      <c r="R75" s="79">
        <v>0</v>
      </c>
      <c r="S75" s="79">
        <v>4</v>
      </c>
      <c r="T75" s="80">
        <f>IFERROR(R75/(P75),"-")</f>
        <v>0</v>
      </c>
      <c r="U75" s="336">
        <f>IFERROR(J75/SUM(N75:O76),"-")</f>
        <v>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0</v>
      </c>
      <c r="AB75" s="83" t="str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0.16666666666667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5</v>
      </c>
      <c r="BX75" s="125">
        <f>IF(P75=0,"",IF(BW75=0,"",(BW75/P75)))</f>
        <v>0.83333333333333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219</v>
      </c>
      <c r="C76" s="347"/>
      <c r="D76" s="347"/>
      <c r="E76" s="347"/>
      <c r="F76" s="347" t="s">
        <v>72</v>
      </c>
      <c r="G76" s="88"/>
      <c r="H76" s="88"/>
      <c r="I76" s="88"/>
      <c r="J76" s="330"/>
      <c r="K76" s="79">
        <v>18</v>
      </c>
      <c r="L76" s="79">
        <v>14</v>
      </c>
      <c r="M76" s="79">
        <v>16</v>
      </c>
      <c r="N76" s="89">
        <v>2</v>
      </c>
      <c r="O76" s="90">
        <v>0</v>
      </c>
      <c r="P76" s="91">
        <f>N76+O76</f>
        <v>2</v>
      </c>
      <c r="Q76" s="80">
        <f>IFERROR(P76/M76,"-")</f>
        <v>0.125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0.5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30"/>
      <c r="B77" s="85"/>
      <c r="C77" s="86"/>
      <c r="D77" s="86"/>
      <c r="E77" s="86"/>
      <c r="F77" s="87"/>
      <c r="G77" s="88"/>
      <c r="H77" s="88"/>
      <c r="I77" s="88"/>
      <c r="J77" s="331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337"/>
      <c r="V77" s="25"/>
      <c r="W77" s="25"/>
      <c r="X77" s="337"/>
      <c r="Y77" s="337"/>
      <c r="Z77" s="337"/>
      <c r="AA77" s="337"/>
      <c r="AB77" s="33"/>
      <c r="AC77" s="57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30"/>
      <c r="B78" s="37"/>
      <c r="C78" s="21"/>
      <c r="D78" s="21"/>
      <c r="E78" s="21"/>
      <c r="F78" s="22"/>
      <c r="G78" s="36"/>
      <c r="H78" s="36"/>
      <c r="I78" s="73"/>
      <c r="J78" s="332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9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19">
        <f>AB79</f>
        <v>1.3018518518519</v>
      </c>
      <c r="B79" s="39"/>
      <c r="C79" s="39"/>
      <c r="D79" s="39"/>
      <c r="E79" s="39"/>
      <c r="F79" s="39"/>
      <c r="G79" s="40" t="s">
        <v>220</v>
      </c>
      <c r="H79" s="40"/>
      <c r="I79" s="40"/>
      <c r="J79" s="333">
        <f>SUM(J6:J78)</f>
        <v>3240000</v>
      </c>
      <c r="K79" s="41">
        <f>SUM(K6:K78)</f>
        <v>1202</v>
      </c>
      <c r="L79" s="41">
        <f>SUM(L6:L78)</f>
        <v>358</v>
      </c>
      <c r="M79" s="41">
        <f>SUM(M6:M78)</f>
        <v>204</v>
      </c>
      <c r="N79" s="41">
        <f>SUM(N6:N78)</f>
        <v>396</v>
      </c>
      <c r="O79" s="41">
        <f>SUM(O6:O78)</f>
        <v>1</v>
      </c>
      <c r="P79" s="41">
        <f>SUM(P6:P78)</f>
        <v>397</v>
      </c>
      <c r="Q79" s="42">
        <f>IFERROR(P79/M79,"-")</f>
        <v>1.9460784313725</v>
      </c>
      <c r="R79" s="76">
        <f>SUM(R6:R78)</f>
        <v>32</v>
      </c>
      <c r="S79" s="76">
        <f>SUM(S6:S78)</f>
        <v>58</v>
      </c>
      <c r="T79" s="42">
        <f>IFERROR(R79/P79,"-")</f>
        <v>0.080604534005038</v>
      </c>
      <c r="U79" s="338">
        <f>IFERROR(J79/P79,"-")</f>
        <v>8161.2090680101</v>
      </c>
      <c r="V79" s="44">
        <f>SUM(V6:V78)</f>
        <v>45</v>
      </c>
      <c r="W79" s="42">
        <f>IFERROR(V79/P79,"-")</f>
        <v>0.11335012594458</v>
      </c>
      <c r="X79" s="333">
        <f>SUM(X6:X78)</f>
        <v>4218000</v>
      </c>
      <c r="Y79" s="333">
        <f>IFERROR(X79/P79,"-")</f>
        <v>10624.685138539</v>
      </c>
      <c r="Z79" s="333">
        <f>IFERROR(X79/V79,"-")</f>
        <v>93733.333333333</v>
      </c>
      <c r="AA79" s="333">
        <f>X79-J79</f>
        <v>978000</v>
      </c>
      <c r="AB79" s="45">
        <f>X79/J79</f>
        <v>1.3018518518519</v>
      </c>
      <c r="AC79" s="58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4"/>
    <mergeCell ref="J70:J74"/>
    <mergeCell ref="U70:U74"/>
    <mergeCell ref="AA70:AA74"/>
    <mergeCell ref="AB70:AB74"/>
    <mergeCell ref="A75:A76"/>
    <mergeCell ref="J75:J76"/>
    <mergeCell ref="U75:U76"/>
    <mergeCell ref="AA75:AA76"/>
    <mergeCell ref="AB75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0.2875</v>
      </c>
      <c r="B6" s="347" t="s">
        <v>222</v>
      </c>
      <c r="C6" s="347" t="s">
        <v>223</v>
      </c>
      <c r="D6" s="347" t="s">
        <v>224</v>
      </c>
      <c r="E6" s="347" t="s">
        <v>182</v>
      </c>
      <c r="F6" s="347" t="s">
        <v>67</v>
      </c>
      <c r="G6" s="88" t="s">
        <v>225</v>
      </c>
      <c r="H6" s="88" t="s">
        <v>226</v>
      </c>
      <c r="I6" s="349" t="s">
        <v>227</v>
      </c>
      <c r="J6" s="330">
        <v>80000</v>
      </c>
      <c r="K6" s="79">
        <v>0</v>
      </c>
      <c r="L6" s="79">
        <v>0</v>
      </c>
      <c r="M6" s="79">
        <v>0</v>
      </c>
      <c r="N6" s="89">
        <v>21</v>
      </c>
      <c r="O6" s="90">
        <v>1</v>
      </c>
      <c r="P6" s="91">
        <f>N6+O6</f>
        <v>22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3200</v>
      </c>
      <c r="V6" s="82">
        <v>2</v>
      </c>
      <c r="W6" s="80">
        <f>IF(P6=0,"-",V6/P6)</f>
        <v>0.090909090909091</v>
      </c>
      <c r="X6" s="335">
        <v>20000</v>
      </c>
      <c r="Y6" s="336">
        <f>IFERROR(X6/P6,"-")</f>
        <v>909.09090909091</v>
      </c>
      <c r="Z6" s="336">
        <f>IFERROR(X6/V6,"-")</f>
        <v>10000</v>
      </c>
      <c r="AA6" s="330">
        <f>SUM(X6:X7)-SUM(J6:J7)</f>
        <v>-57000</v>
      </c>
      <c r="AB6" s="83">
        <f>SUM(X6:X7)/SUM(J6:J7)</f>
        <v>0.2875</v>
      </c>
      <c r="AC6" s="77"/>
      <c r="AD6" s="92">
        <v>1</v>
      </c>
      <c r="AE6" s="93">
        <f>IF(P6=0,"",IF(AD6=0,"",(AD6/P6)))</f>
        <v>0.045454545454545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0.27272727272727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0.18181818181818</v>
      </c>
      <c r="AX6" s="104">
        <v>1</v>
      </c>
      <c r="AY6" s="106">
        <f>IFERROR(AX6/AV6,"-")</f>
        <v>0.25</v>
      </c>
      <c r="AZ6" s="107">
        <v>14000</v>
      </c>
      <c r="BA6" s="108">
        <f>IFERROR(AZ6/AV6,"-")</f>
        <v>3500</v>
      </c>
      <c r="BB6" s="109"/>
      <c r="BC6" s="109"/>
      <c r="BD6" s="109">
        <v>1</v>
      </c>
      <c r="BE6" s="110">
        <v>4</v>
      </c>
      <c r="BF6" s="111">
        <f>IF(P6=0,"",IF(BE6=0,"",(BE6/P6)))</f>
        <v>0.18181818181818</v>
      </c>
      <c r="BG6" s="110">
        <v>1</v>
      </c>
      <c r="BH6" s="112">
        <f>IFERROR(BG6/BE6,"-")</f>
        <v>0.25</v>
      </c>
      <c r="BI6" s="113">
        <v>6000</v>
      </c>
      <c r="BJ6" s="114">
        <f>IFERROR(BI6/BE6,"-")</f>
        <v>1500</v>
      </c>
      <c r="BK6" s="115"/>
      <c r="BL6" s="115">
        <v>1</v>
      </c>
      <c r="BM6" s="115"/>
      <c r="BN6" s="117">
        <v>5</v>
      </c>
      <c r="BO6" s="118">
        <f>IF(P6=0,"",IF(BN6=0,"",(BN6/P6)))</f>
        <v>0.22727272727273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20000</v>
      </c>
      <c r="CQ6" s="139">
        <v>14000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228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24</v>
      </c>
      <c r="L7" s="79">
        <v>13</v>
      </c>
      <c r="M7" s="79">
        <v>5</v>
      </c>
      <c r="N7" s="89">
        <v>3</v>
      </c>
      <c r="O7" s="90">
        <v>0</v>
      </c>
      <c r="P7" s="91">
        <f>N7+O7</f>
        <v>3</v>
      </c>
      <c r="Q7" s="80">
        <f>IFERROR(P7/M7,"-")</f>
        <v>0.6</v>
      </c>
      <c r="R7" s="79">
        <v>1</v>
      </c>
      <c r="S7" s="79">
        <v>0</v>
      </c>
      <c r="T7" s="80">
        <f>IFERROR(R7/(P7),"-")</f>
        <v>0.33333333333333</v>
      </c>
      <c r="U7" s="336"/>
      <c r="V7" s="82">
        <v>1</v>
      </c>
      <c r="W7" s="80">
        <f>IF(P7=0,"-",V7/P7)</f>
        <v>0.33333333333333</v>
      </c>
      <c r="X7" s="335">
        <v>3000</v>
      </c>
      <c r="Y7" s="336">
        <f>IFERROR(X7/P7,"-")</f>
        <v>1000</v>
      </c>
      <c r="Z7" s="336">
        <f>IFERROR(X7/V7,"-")</f>
        <v>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0.66666666666667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>
        <v>1</v>
      </c>
      <c r="BH7" s="112">
        <f>IFERROR(BG7/BE7,"-")</f>
        <v>1</v>
      </c>
      <c r="BI7" s="113">
        <v>3000</v>
      </c>
      <c r="BJ7" s="114">
        <f>IFERROR(BI7/BE7,"-")</f>
        <v>3000</v>
      </c>
      <c r="BK7" s="115">
        <v>1</v>
      </c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0.088</v>
      </c>
      <c r="B8" s="347" t="s">
        <v>229</v>
      </c>
      <c r="C8" s="347" t="s">
        <v>230</v>
      </c>
      <c r="D8" s="347" t="s">
        <v>231</v>
      </c>
      <c r="E8" s="347"/>
      <c r="F8" s="347" t="s">
        <v>232</v>
      </c>
      <c r="G8" s="88" t="s">
        <v>233</v>
      </c>
      <c r="H8" s="88" t="s">
        <v>234</v>
      </c>
      <c r="I8" s="88" t="s">
        <v>235</v>
      </c>
      <c r="J8" s="330">
        <v>125000</v>
      </c>
      <c r="K8" s="79">
        <v>3</v>
      </c>
      <c r="L8" s="79">
        <v>0</v>
      </c>
      <c r="M8" s="79">
        <v>12</v>
      </c>
      <c r="N8" s="89">
        <v>2</v>
      </c>
      <c r="O8" s="90">
        <v>0</v>
      </c>
      <c r="P8" s="91">
        <f>N8+O8</f>
        <v>2</v>
      </c>
      <c r="Q8" s="80">
        <f>IFERROR(P8/M8,"-")</f>
        <v>0.16666666666667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12500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-114000</v>
      </c>
      <c r="AB8" s="83">
        <f>SUM(X8:X9)/SUM(J8:J9)</f>
        <v>0.088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236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42</v>
      </c>
      <c r="L9" s="79">
        <v>23</v>
      </c>
      <c r="M9" s="79">
        <v>26</v>
      </c>
      <c r="N9" s="89">
        <v>8</v>
      </c>
      <c r="O9" s="90">
        <v>0</v>
      </c>
      <c r="P9" s="91">
        <f>N9+O9</f>
        <v>8</v>
      </c>
      <c r="Q9" s="80">
        <f>IFERROR(P9/M9,"-")</f>
        <v>0.30769230769231</v>
      </c>
      <c r="R9" s="79">
        <v>2</v>
      </c>
      <c r="S9" s="79">
        <v>0</v>
      </c>
      <c r="T9" s="80">
        <f>IFERROR(R9/(P9),"-")</f>
        <v>0.25</v>
      </c>
      <c r="U9" s="336"/>
      <c r="V9" s="82">
        <v>1</v>
      </c>
      <c r="W9" s="80">
        <f>IF(P9=0,"-",V9/P9)</f>
        <v>0.125</v>
      </c>
      <c r="X9" s="335">
        <v>11000</v>
      </c>
      <c r="Y9" s="336">
        <f>IFERROR(X9/P9,"-")</f>
        <v>1375</v>
      </c>
      <c r="Z9" s="336">
        <f>IFERROR(X9/V9,"-")</f>
        <v>11000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0.125</v>
      </c>
      <c r="CH9" s="133">
        <v>1</v>
      </c>
      <c r="CI9" s="134">
        <f>IFERROR(CH9/CF9,"-")</f>
        <v>1</v>
      </c>
      <c r="CJ9" s="135">
        <v>11000</v>
      </c>
      <c r="CK9" s="136">
        <f>IFERROR(CJ9/CF9,"-")</f>
        <v>11000</v>
      </c>
      <c r="CL9" s="137"/>
      <c r="CM9" s="137"/>
      <c r="CN9" s="137">
        <v>1</v>
      </c>
      <c r="CO9" s="138">
        <v>1</v>
      </c>
      <c r="CP9" s="139">
        <v>11000</v>
      </c>
      <c r="CQ9" s="139">
        <v>11000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5.4461538461538</v>
      </c>
      <c r="B10" s="347" t="s">
        <v>237</v>
      </c>
      <c r="C10" s="347" t="s">
        <v>238</v>
      </c>
      <c r="D10" s="347" t="s">
        <v>239</v>
      </c>
      <c r="E10" s="347"/>
      <c r="F10" s="347" t="s">
        <v>232</v>
      </c>
      <c r="G10" s="88" t="s">
        <v>240</v>
      </c>
      <c r="H10" s="88" t="s">
        <v>241</v>
      </c>
      <c r="I10" s="349" t="s">
        <v>154</v>
      </c>
      <c r="J10" s="330">
        <v>65000</v>
      </c>
      <c r="K10" s="79">
        <v>11</v>
      </c>
      <c r="L10" s="79">
        <v>0</v>
      </c>
      <c r="M10" s="79">
        <v>23</v>
      </c>
      <c r="N10" s="89">
        <v>5</v>
      </c>
      <c r="O10" s="90">
        <v>0</v>
      </c>
      <c r="P10" s="91">
        <f>N10+O10</f>
        <v>5</v>
      </c>
      <c r="Q10" s="80">
        <f>IFERROR(P10/M10,"-")</f>
        <v>0.21739130434783</v>
      </c>
      <c r="R10" s="79">
        <v>0</v>
      </c>
      <c r="S10" s="79">
        <v>4</v>
      </c>
      <c r="T10" s="80">
        <f>IFERROR(R10/(P10),"-")</f>
        <v>0</v>
      </c>
      <c r="U10" s="336">
        <f>IFERROR(J10/SUM(N10:O11),"-")</f>
        <v>3611.1111111111</v>
      </c>
      <c r="V10" s="82">
        <v>2</v>
      </c>
      <c r="W10" s="80">
        <f>IF(P10=0,"-",V10/P10)</f>
        <v>0.4</v>
      </c>
      <c r="X10" s="335">
        <v>354000</v>
      </c>
      <c r="Y10" s="336">
        <f>IFERROR(X10/P10,"-")</f>
        <v>70800</v>
      </c>
      <c r="Z10" s="336">
        <f>IFERROR(X10/V10,"-")</f>
        <v>177000</v>
      </c>
      <c r="AA10" s="330">
        <f>SUM(X10:X11)-SUM(J10:J11)</f>
        <v>289000</v>
      </c>
      <c r="AB10" s="83">
        <f>SUM(X10:X11)/SUM(J10:J11)</f>
        <v>5.4461538461538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0.2</v>
      </c>
      <c r="AX10" s="104">
        <v>1</v>
      </c>
      <c r="AY10" s="106">
        <f>IFERROR(AX10/AV10,"-")</f>
        <v>1</v>
      </c>
      <c r="AZ10" s="107">
        <v>3000</v>
      </c>
      <c r="BA10" s="108">
        <f>IFERROR(AZ10/AV10,"-")</f>
        <v>3000</v>
      </c>
      <c r="BB10" s="109">
        <v>1</v>
      </c>
      <c r="BC10" s="109"/>
      <c r="BD10" s="109"/>
      <c r="BE10" s="110">
        <v>1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>
        <v>1</v>
      </c>
      <c r="BQ10" s="120">
        <f>IFERROR(BP10/BN10,"-")</f>
        <v>1</v>
      </c>
      <c r="BR10" s="121">
        <v>351000</v>
      </c>
      <c r="BS10" s="122">
        <f>IFERROR(BR10/BN10,"-")</f>
        <v>351000</v>
      </c>
      <c r="BT10" s="123"/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354000</v>
      </c>
      <c r="CQ10" s="139">
        <v>351000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242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223</v>
      </c>
      <c r="L11" s="79">
        <v>48</v>
      </c>
      <c r="M11" s="79">
        <v>39</v>
      </c>
      <c r="N11" s="89">
        <v>13</v>
      </c>
      <c r="O11" s="90">
        <v>0</v>
      </c>
      <c r="P11" s="91">
        <f>N11+O11</f>
        <v>13</v>
      </c>
      <c r="Q11" s="80">
        <f>IFERROR(P11/M11,"-")</f>
        <v>0.33333333333333</v>
      </c>
      <c r="R11" s="79">
        <v>1</v>
      </c>
      <c r="S11" s="79">
        <v>3</v>
      </c>
      <c r="T11" s="80">
        <f>IFERROR(R11/(P11),"-")</f>
        <v>0.076923076923077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0.076923076923077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0.30769230769231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0.15384615384615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0.38461538461538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0.076923076923077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13.56</v>
      </c>
      <c r="B12" s="347" t="s">
        <v>243</v>
      </c>
      <c r="C12" s="347" t="s">
        <v>244</v>
      </c>
      <c r="D12" s="347" t="s">
        <v>245</v>
      </c>
      <c r="E12" s="347"/>
      <c r="F12" s="347" t="s">
        <v>232</v>
      </c>
      <c r="G12" s="88" t="s">
        <v>246</v>
      </c>
      <c r="H12" s="88" t="s">
        <v>241</v>
      </c>
      <c r="I12" s="88" t="s">
        <v>193</v>
      </c>
      <c r="J12" s="330">
        <v>75000</v>
      </c>
      <c r="K12" s="79">
        <v>34</v>
      </c>
      <c r="L12" s="79">
        <v>0</v>
      </c>
      <c r="M12" s="79">
        <v>85</v>
      </c>
      <c r="N12" s="89">
        <v>16</v>
      </c>
      <c r="O12" s="90">
        <v>0</v>
      </c>
      <c r="P12" s="91">
        <f>N12+O12</f>
        <v>16</v>
      </c>
      <c r="Q12" s="80">
        <f>IFERROR(P12/M12,"-")</f>
        <v>0.18823529411765</v>
      </c>
      <c r="R12" s="79">
        <v>1</v>
      </c>
      <c r="S12" s="79">
        <v>3</v>
      </c>
      <c r="T12" s="80">
        <f>IFERROR(R12/(P12),"-")</f>
        <v>0.0625</v>
      </c>
      <c r="U12" s="336">
        <f>IFERROR(J12/SUM(N12:O13),"-")</f>
        <v>1744.1860465116</v>
      </c>
      <c r="V12" s="82">
        <v>2</v>
      </c>
      <c r="W12" s="80">
        <f>IF(P12=0,"-",V12/P12)</f>
        <v>0.125</v>
      </c>
      <c r="X12" s="335">
        <v>24000</v>
      </c>
      <c r="Y12" s="336">
        <f>IFERROR(X12/P12,"-")</f>
        <v>1500</v>
      </c>
      <c r="Z12" s="336">
        <f>IFERROR(X12/V12,"-")</f>
        <v>12000</v>
      </c>
      <c r="AA12" s="330">
        <f>SUM(X12:X13)-SUM(J12:J13)</f>
        <v>942000</v>
      </c>
      <c r="AB12" s="83">
        <f>SUM(X12:X13)/SUM(J12:J13)</f>
        <v>13.56</v>
      </c>
      <c r="AC12" s="77"/>
      <c r="AD12" s="92">
        <v>1</v>
      </c>
      <c r="AE12" s="93">
        <f>IF(P12=0,"",IF(AD12=0,"",(AD12/P12)))</f>
        <v>0.0625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0.125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0.0625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0.3125</v>
      </c>
      <c r="BG12" s="110">
        <v>1</v>
      </c>
      <c r="BH12" s="112">
        <f>IFERROR(BG12/BE12,"-")</f>
        <v>0.2</v>
      </c>
      <c r="BI12" s="113">
        <v>15000</v>
      </c>
      <c r="BJ12" s="114">
        <f>IFERROR(BI12/BE12,"-")</f>
        <v>3000</v>
      </c>
      <c r="BK12" s="115"/>
      <c r="BL12" s="115"/>
      <c r="BM12" s="115">
        <v>1</v>
      </c>
      <c r="BN12" s="117">
        <v>5</v>
      </c>
      <c r="BO12" s="118">
        <f>IF(P12=0,"",IF(BN12=0,"",(BN12/P12)))</f>
        <v>0.3125</v>
      </c>
      <c r="BP12" s="119">
        <v>1</v>
      </c>
      <c r="BQ12" s="120">
        <f>IFERROR(BP12/BN12,"-")</f>
        <v>0.2</v>
      </c>
      <c r="BR12" s="121">
        <v>9000</v>
      </c>
      <c r="BS12" s="122">
        <f>IFERROR(BR12/BN12,"-")</f>
        <v>1800</v>
      </c>
      <c r="BT12" s="123"/>
      <c r="BU12" s="123"/>
      <c r="BV12" s="123">
        <v>1</v>
      </c>
      <c r="BW12" s="124">
        <v>2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24000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247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106</v>
      </c>
      <c r="L13" s="79">
        <v>71</v>
      </c>
      <c r="M13" s="79">
        <v>49</v>
      </c>
      <c r="N13" s="89">
        <v>27</v>
      </c>
      <c r="O13" s="90">
        <v>0</v>
      </c>
      <c r="P13" s="91">
        <f>N13+O13</f>
        <v>27</v>
      </c>
      <c r="Q13" s="80">
        <f>IFERROR(P13/M13,"-")</f>
        <v>0.55102040816327</v>
      </c>
      <c r="R13" s="79">
        <v>6</v>
      </c>
      <c r="S13" s="79">
        <v>0</v>
      </c>
      <c r="T13" s="80">
        <f>IFERROR(R13/(P13),"-")</f>
        <v>0.22222222222222</v>
      </c>
      <c r="U13" s="336"/>
      <c r="V13" s="82">
        <v>3</v>
      </c>
      <c r="W13" s="80">
        <f>IF(P13=0,"-",V13/P13)</f>
        <v>0.11111111111111</v>
      </c>
      <c r="X13" s="335">
        <v>993000</v>
      </c>
      <c r="Y13" s="336">
        <f>IFERROR(X13/P13,"-")</f>
        <v>36777.777777778</v>
      </c>
      <c r="Z13" s="336">
        <f>IFERROR(X13/V13,"-")</f>
        <v>331000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0.037037037037037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8</v>
      </c>
      <c r="BF13" s="111">
        <f>IF(P13=0,"",IF(BE13=0,"",(BE13/P13)))</f>
        <v>0.2962962962963</v>
      </c>
      <c r="BG13" s="110">
        <v>1</v>
      </c>
      <c r="BH13" s="112">
        <f>IFERROR(BG13/BE13,"-")</f>
        <v>0.125</v>
      </c>
      <c r="BI13" s="113">
        <v>97000</v>
      </c>
      <c r="BJ13" s="114">
        <f>IFERROR(BI13/BE13,"-")</f>
        <v>12125</v>
      </c>
      <c r="BK13" s="115"/>
      <c r="BL13" s="115"/>
      <c r="BM13" s="115">
        <v>1</v>
      </c>
      <c r="BN13" s="117">
        <v>5</v>
      </c>
      <c r="BO13" s="118">
        <f>IF(P13=0,"",IF(BN13=0,"",(BN13/P13)))</f>
        <v>0.18518518518519</v>
      </c>
      <c r="BP13" s="119">
        <v>1</v>
      </c>
      <c r="BQ13" s="120">
        <f>IFERROR(BP13/BN13,"-")</f>
        <v>0.2</v>
      </c>
      <c r="BR13" s="121">
        <v>788000</v>
      </c>
      <c r="BS13" s="122">
        <f>IFERROR(BR13/BN13,"-")</f>
        <v>157600</v>
      </c>
      <c r="BT13" s="123"/>
      <c r="BU13" s="123"/>
      <c r="BV13" s="123">
        <v>1</v>
      </c>
      <c r="BW13" s="124">
        <v>11</v>
      </c>
      <c r="BX13" s="125">
        <f>IF(P13=0,"",IF(BW13=0,"",(BW13/P13)))</f>
        <v>0.40740740740741</v>
      </c>
      <c r="BY13" s="126">
        <v>2</v>
      </c>
      <c r="BZ13" s="127">
        <f>IFERROR(BY13/BW13,"-")</f>
        <v>0.18181818181818</v>
      </c>
      <c r="CA13" s="128">
        <v>91500</v>
      </c>
      <c r="CB13" s="129">
        <f>IFERROR(CA13/BW13,"-")</f>
        <v>8318.1818181818</v>
      </c>
      <c r="CC13" s="130"/>
      <c r="CD13" s="130"/>
      <c r="CE13" s="130">
        <v>2</v>
      </c>
      <c r="CF13" s="131">
        <v>2</v>
      </c>
      <c r="CG13" s="132">
        <f>IF(P13=0,"",IF(CF13=0,"",(CF13/P13)))</f>
        <v>0.074074074074074</v>
      </c>
      <c r="CH13" s="133">
        <v>2</v>
      </c>
      <c r="CI13" s="134">
        <f>IFERROR(CH13/CF13,"-")</f>
        <v>1</v>
      </c>
      <c r="CJ13" s="135">
        <v>93000</v>
      </c>
      <c r="CK13" s="136">
        <f>IFERROR(CJ13/CF13,"-")</f>
        <v>46500</v>
      </c>
      <c r="CL13" s="137">
        <v>1</v>
      </c>
      <c r="CM13" s="137"/>
      <c r="CN13" s="137">
        <v>1</v>
      </c>
      <c r="CO13" s="138">
        <v>3</v>
      </c>
      <c r="CP13" s="139">
        <v>993000</v>
      </c>
      <c r="CQ13" s="139">
        <v>788000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4.0724637681159</v>
      </c>
      <c r="B16" s="39"/>
      <c r="C16" s="39"/>
      <c r="D16" s="39"/>
      <c r="E16" s="39"/>
      <c r="F16" s="39"/>
      <c r="G16" s="40" t="s">
        <v>248</v>
      </c>
      <c r="H16" s="40"/>
      <c r="I16" s="40"/>
      <c r="J16" s="333">
        <f>SUM(J6:J15)</f>
        <v>345000</v>
      </c>
      <c r="K16" s="41">
        <f>SUM(K6:K15)</f>
        <v>443</v>
      </c>
      <c r="L16" s="41">
        <f>SUM(L6:L15)</f>
        <v>155</v>
      </c>
      <c r="M16" s="41">
        <f>SUM(M6:M15)</f>
        <v>239</v>
      </c>
      <c r="N16" s="41">
        <f>SUM(N6:N15)</f>
        <v>95</v>
      </c>
      <c r="O16" s="41">
        <f>SUM(O6:O15)</f>
        <v>1</v>
      </c>
      <c r="P16" s="41">
        <f>SUM(P6:P15)</f>
        <v>96</v>
      </c>
      <c r="Q16" s="42">
        <f>IFERROR(P16/M16,"-")</f>
        <v>0.40167364016736</v>
      </c>
      <c r="R16" s="76">
        <f>SUM(R6:R15)</f>
        <v>11</v>
      </c>
      <c r="S16" s="76">
        <f>SUM(S6:S15)</f>
        <v>12</v>
      </c>
      <c r="T16" s="42">
        <f>IFERROR(R16/P16,"-")</f>
        <v>0.11458333333333</v>
      </c>
      <c r="U16" s="338">
        <f>IFERROR(J16/P16,"-")</f>
        <v>3593.75</v>
      </c>
      <c r="V16" s="44">
        <f>SUM(V6:V15)</f>
        <v>11</v>
      </c>
      <c r="W16" s="42">
        <f>IFERROR(V16/P16,"-")</f>
        <v>0.11458333333333</v>
      </c>
      <c r="X16" s="333">
        <f>SUM(X6:X15)</f>
        <v>1405000</v>
      </c>
      <c r="Y16" s="333">
        <f>IFERROR(X16/P16,"-")</f>
        <v>14635.416666667</v>
      </c>
      <c r="Z16" s="333">
        <f>IFERROR(X16/V16,"-")</f>
        <v>127727.27272727</v>
      </c>
      <c r="AA16" s="333">
        <f>X16-J16</f>
        <v>1060000</v>
      </c>
      <c r="AB16" s="45">
        <f>X16/J16</f>
        <v>4.0724637681159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0.696</v>
      </c>
      <c r="B6" s="347" t="s">
        <v>250</v>
      </c>
      <c r="C6" s="347" t="s">
        <v>251</v>
      </c>
      <c r="D6" s="347" t="s">
        <v>252</v>
      </c>
      <c r="E6" s="347" t="s">
        <v>253</v>
      </c>
      <c r="F6" s="347" t="s">
        <v>232</v>
      </c>
      <c r="G6" s="88" t="s">
        <v>254</v>
      </c>
      <c r="H6" s="88" t="s">
        <v>255</v>
      </c>
      <c r="I6" s="88" t="s">
        <v>256</v>
      </c>
      <c r="J6" s="330">
        <v>125000</v>
      </c>
      <c r="K6" s="79">
        <v>76</v>
      </c>
      <c r="L6" s="79">
        <v>0</v>
      </c>
      <c r="M6" s="79">
        <v>334</v>
      </c>
      <c r="N6" s="89">
        <v>34</v>
      </c>
      <c r="O6" s="90">
        <v>0</v>
      </c>
      <c r="P6" s="91">
        <f>N6+O6</f>
        <v>34</v>
      </c>
      <c r="Q6" s="80">
        <f>IFERROR(P6/M6,"-")</f>
        <v>0.10179640718563</v>
      </c>
      <c r="R6" s="79">
        <v>3</v>
      </c>
      <c r="S6" s="79">
        <v>5</v>
      </c>
      <c r="T6" s="80">
        <f>IFERROR(R6/(P6),"-")</f>
        <v>0.088235294117647</v>
      </c>
      <c r="U6" s="336">
        <f>IFERROR(J6/SUM(N6:O7),"-")</f>
        <v>1404.4943820225</v>
      </c>
      <c r="V6" s="82">
        <v>1</v>
      </c>
      <c r="W6" s="80">
        <f>IF(P6=0,"-",V6/P6)</f>
        <v>0.029411764705882</v>
      </c>
      <c r="X6" s="335">
        <v>49000</v>
      </c>
      <c r="Y6" s="336">
        <f>IFERROR(X6/P6,"-")</f>
        <v>1441.1764705882</v>
      </c>
      <c r="Z6" s="336">
        <f>IFERROR(X6/V6,"-")</f>
        <v>49000</v>
      </c>
      <c r="AA6" s="330">
        <f>SUM(X6:X7)-SUM(J6:J7)</f>
        <v>-38000</v>
      </c>
      <c r="AB6" s="83">
        <f>SUM(X6:X7)/SUM(J6:J7)</f>
        <v>0.696</v>
      </c>
      <c r="AC6" s="77"/>
      <c r="AD6" s="92">
        <v>1</v>
      </c>
      <c r="AE6" s="93">
        <f>IF(P6=0,"",IF(AD6=0,"",(AD6/P6)))</f>
        <v>0.029411764705882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0.20588235294118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0.088235294117647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0.14705882352941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10</v>
      </c>
      <c r="BO6" s="118">
        <f>IF(P6=0,"",IF(BN6=0,"",(BN6/P6)))</f>
        <v>0.29411764705882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0.17647058823529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0.058823529411765</v>
      </c>
      <c r="CH6" s="133">
        <v>1</v>
      </c>
      <c r="CI6" s="134">
        <f>IFERROR(CH6/CF6,"-")</f>
        <v>0.5</v>
      </c>
      <c r="CJ6" s="135">
        <v>49000</v>
      </c>
      <c r="CK6" s="136">
        <f>IFERROR(CJ6/CF6,"-")</f>
        <v>24500</v>
      </c>
      <c r="CL6" s="137"/>
      <c r="CM6" s="137"/>
      <c r="CN6" s="137">
        <v>1</v>
      </c>
      <c r="CO6" s="138">
        <v>1</v>
      </c>
      <c r="CP6" s="139">
        <v>49000</v>
      </c>
      <c r="CQ6" s="139">
        <v>49000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257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225</v>
      </c>
      <c r="L7" s="79">
        <v>129</v>
      </c>
      <c r="M7" s="79">
        <v>129</v>
      </c>
      <c r="N7" s="89">
        <v>54</v>
      </c>
      <c r="O7" s="90">
        <v>1</v>
      </c>
      <c r="P7" s="91">
        <f>N7+O7</f>
        <v>55</v>
      </c>
      <c r="Q7" s="80">
        <f>IFERROR(P7/M7,"-")</f>
        <v>0.42635658914729</v>
      </c>
      <c r="R7" s="79">
        <v>2</v>
      </c>
      <c r="S7" s="79">
        <v>7</v>
      </c>
      <c r="T7" s="80">
        <f>IFERROR(R7/(P7),"-")</f>
        <v>0.036363636363636</v>
      </c>
      <c r="U7" s="336"/>
      <c r="V7" s="82">
        <v>1</v>
      </c>
      <c r="W7" s="80">
        <f>IF(P7=0,"-",V7/P7)</f>
        <v>0.018181818181818</v>
      </c>
      <c r="X7" s="335">
        <v>38000</v>
      </c>
      <c r="Y7" s="336">
        <f>IFERROR(X7/P7,"-")</f>
        <v>690.90909090909</v>
      </c>
      <c r="Z7" s="336">
        <f>IFERROR(X7/V7,"-")</f>
        <v>38000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17</v>
      </c>
      <c r="AN7" s="99">
        <f>IF(P7=0,"",IF(AM7=0,"",(AM7/P7)))</f>
        <v>0.30909090909091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0.072727272727273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12</v>
      </c>
      <c r="BF7" s="111">
        <f>IF(P7=0,"",IF(BE7=0,"",(BE7/P7)))</f>
        <v>0.21818181818182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16</v>
      </c>
      <c r="BO7" s="118">
        <f>IF(P7=0,"",IF(BN7=0,"",(BN7/P7)))</f>
        <v>0.29090909090909</v>
      </c>
      <c r="BP7" s="119">
        <v>1</v>
      </c>
      <c r="BQ7" s="120">
        <f>IFERROR(BP7/BN7,"-")</f>
        <v>0.0625</v>
      </c>
      <c r="BR7" s="121">
        <v>38000</v>
      </c>
      <c r="BS7" s="122">
        <f>IFERROR(BR7/BN7,"-")</f>
        <v>2375</v>
      </c>
      <c r="BT7" s="123"/>
      <c r="BU7" s="123"/>
      <c r="BV7" s="123">
        <v>1</v>
      </c>
      <c r="BW7" s="124">
        <v>4</v>
      </c>
      <c r="BX7" s="125">
        <f>IF(P7=0,"",IF(BW7=0,"",(BW7/P7)))</f>
        <v>0.072727272727273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0.036363636363636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38000</v>
      </c>
      <c r="CQ7" s="139">
        <v>38000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1.2</v>
      </c>
      <c r="B8" s="347" t="s">
        <v>258</v>
      </c>
      <c r="C8" s="347" t="s">
        <v>251</v>
      </c>
      <c r="D8" s="347" t="s">
        <v>259</v>
      </c>
      <c r="E8" s="347" t="s">
        <v>260</v>
      </c>
      <c r="F8" s="347" t="s">
        <v>232</v>
      </c>
      <c r="G8" s="88" t="s">
        <v>261</v>
      </c>
      <c r="H8" s="88" t="s">
        <v>255</v>
      </c>
      <c r="I8" s="88" t="s">
        <v>256</v>
      </c>
      <c r="J8" s="330">
        <v>125000</v>
      </c>
      <c r="K8" s="79">
        <v>45</v>
      </c>
      <c r="L8" s="79">
        <v>0</v>
      </c>
      <c r="M8" s="79">
        <v>175</v>
      </c>
      <c r="N8" s="89">
        <v>20</v>
      </c>
      <c r="O8" s="90">
        <v>0</v>
      </c>
      <c r="P8" s="91">
        <f>N8+O8</f>
        <v>20</v>
      </c>
      <c r="Q8" s="80">
        <f>IFERROR(P8/M8,"-")</f>
        <v>0.11428571428571</v>
      </c>
      <c r="R8" s="79">
        <v>1</v>
      </c>
      <c r="S8" s="79">
        <v>8</v>
      </c>
      <c r="T8" s="80">
        <f>IFERROR(R8/(P8),"-")</f>
        <v>0.05</v>
      </c>
      <c r="U8" s="336">
        <f>IFERROR(J8/SUM(N8:O9),"-")</f>
        <v>1388.8888888889</v>
      </c>
      <c r="V8" s="82">
        <v>1</v>
      </c>
      <c r="W8" s="80">
        <f>IF(P8=0,"-",V8/P8)</f>
        <v>0.05</v>
      </c>
      <c r="X8" s="335">
        <v>3000</v>
      </c>
      <c r="Y8" s="336">
        <f>IFERROR(X8/P8,"-")</f>
        <v>150</v>
      </c>
      <c r="Z8" s="336">
        <f>IFERROR(X8/V8,"-")</f>
        <v>3000</v>
      </c>
      <c r="AA8" s="330">
        <f>SUM(X8:X9)-SUM(J8:J9)</f>
        <v>25000</v>
      </c>
      <c r="AB8" s="83">
        <f>SUM(X8:X9)/SUM(J8:J9)</f>
        <v>1.2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5</v>
      </c>
      <c r="AN8" s="99">
        <f>IF(P8=0,"",IF(AM8=0,"",(AM8/P8)))</f>
        <v>0.25</v>
      </c>
      <c r="AO8" s="98">
        <v>1</v>
      </c>
      <c r="AP8" s="100">
        <f>IFERROR(AO8/AM8,"-")</f>
        <v>0.2</v>
      </c>
      <c r="AQ8" s="101">
        <v>3000</v>
      </c>
      <c r="AR8" s="102">
        <f>IFERROR(AQ8/AM8,"-")</f>
        <v>600</v>
      </c>
      <c r="AS8" s="103">
        <v>1</v>
      </c>
      <c r="AT8" s="103"/>
      <c r="AU8" s="103"/>
      <c r="AV8" s="104">
        <v>7</v>
      </c>
      <c r="AW8" s="105">
        <f>IF(P8=0,"",IF(AV8=0,"",(AV8/P8)))</f>
        <v>0.35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262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256</v>
      </c>
      <c r="L9" s="79">
        <v>161</v>
      </c>
      <c r="M9" s="79">
        <v>175</v>
      </c>
      <c r="N9" s="89">
        <v>67</v>
      </c>
      <c r="O9" s="90">
        <v>3</v>
      </c>
      <c r="P9" s="91">
        <f>N9+O9</f>
        <v>70</v>
      </c>
      <c r="Q9" s="80">
        <f>IFERROR(P9/M9,"-")</f>
        <v>0.4</v>
      </c>
      <c r="R9" s="79">
        <v>5</v>
      </c>
      <c r="S9" s="79">
        <v>12</v>
      </c>
      <c r="T9" s="80">
        <f>IFERROR(R9/(P9),"-")</f>
        <v>0.071428571428571</v>
      </c>
      <c r="U9" s="336"/>
      <c r="V9" s="82">
        <v>1</v>
      </c>
      <c r="W9" s="80">
        <f>IF(P9=0,"-",V9/P9)</f>
        <v>0.014285714285714</v>
      </c>
      <c r="X9" s="335">
        <v>147000</v>
      </c>
      <c r="Y9" s="336">
        <f>IFERROR(X9/P9,"-")</f>
        <v>2100</v>
      </c>
      <c r="Z9" s="336">
        <f>IFERROR(X9/V9,"-")</f>
        <v>147000</v>
      </c>
      <c r="AA9" s="330"/>
      <c r="AB9" s="83"/>
      <c r="AC9" s="77"/>
      <c r="AD9" s="92">
        <v>3</v>
      </c>
      <c r="AE9" s="93">
        <f>IF(P9=0,"",IF(AD9=0,"",(AD9/P9)))</f>
        <v>0.042857142857143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22</v>
      </c>
      <c r="AN9" s="99">
        <f>IF(P9=0,"",IF(AM9=0,"",(AM9/P9)))</f>
        <v>0.31428571428571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7</v>
      </c>
      <c r="AW9" s="105">
        <f>IF(P9=0,"",IF(AV9=0,"",(AV9/P9)))</f>
        <v>0.1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0.11428571428571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18</v>
      </c>
      <c r="BO9" s="118">
        <f>IF(P9=0,"",IF(BN9=0,"",(BN9/P9)))</f>
        <v>0.25714285714286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11</v>
      </c>
      <c r="BX9" s="125">
        <f>IF(P9=0,"",IF(BW9=0,"",(BW9/P9)))</f>
        <v>0.15714285714286</v>
      </c>
      <c r="BY9" s="126">
        <v>1</v>
      </c>
      <c r="BZ9" s="127">
        <f>IFERROR(BY9/BW9,"-")</f>
        <v>0.090909090909091</v>
      </c>
      <c r="CA9" s="128">
        <v>147000</v>
      </c>
      <c r="CB9" s="129">
        <f>IFERROR(CA9/BW9,"-")</f>
        <v>13363.636363636</v>
      </c>
      <c r="CC9" s="130"/>
      <c r="CD9" s="130"/>
      <c r="CE9" s="130">
        <v>1</v>
      </c>
      <c r="CF9" s="131">
        <v>1</v>
      </c>
      <c r="CG9" s="132">
        <f>IF(P9=0,"",IF(CF9=0,"",(CF9/P9)))</f>
        <v>0.014285714285714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147000</v>
      </c>
      <c r="CQ9" s="139">
        <v>147000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0.948</v>
      </c>
      <c r="B12" s="39"/>
      <c r="C12" s="39"/>
      <c r="D12" s="39"/>
      <c r="E12" s="39"/>
      <c r="F12" s="39"/>
      <c r="G12" s="40" t="s">
        <v>263</v>
      </c>
      <c r="H12" s="40"/>
      <c r="I12" s="40"/>
      <c r="J12" s="333">
        <f>SUM(J6:J11)</f>
        <v>250000</v>
      </c>
      <c r="K12" s="41">
        <f>SUM(K6:K11)</f>
        <v>602</v>
      </c>
      <c r="L12" s="41">
        <f>SUM(L6:L11)</f>
        <v>290</v>
      </c>
      <c r="M12" s="41">
        <f>SUM(M6:M11)</f>
        <v>813</v>
      </c>
      <c r="N12" s="41">
        <f>SUM(N6:N11)</f>
        <v>175</v>
      </c>
      <c r="O12" s="41">
        <f>SUM(O6:O11)</f>
        <v>4</v>
      </c>
      <c r="P12" s="41">
        <f>SUM(P6:P11)</f>
        <v>179</v>
      </c>
      <c r="Q12" s="42">
        <f>IFERROR(P12/M12,"-")</f>
        <v>0.22017220172202</v>
      </c>
      <c r="R12" s="76">
        <f>SUM(R6:R11)</f>
        <v>11</v>
      </c>
      <c r="S12" s="76">
        <f>SUM(S6:S11)</f>
        <v>32</v>
      </c>
      <c r="T12" s="42">
        <f>IFERROR(R12/P12,"-")</f>
        <v>0.06145251396648</v>
      </c>
      <c r="U12" s="338">
        <f>IFERROR(J12/P12,"-")</f>
        <v>1396.6480446927</v>
      </c>
      <c r="V12" s="44">
        <f>SUM(V6:V11)</f>
        <v>4</v>
      </c>
      <c r="W12" s="42">
        <f>IFERROR(V12/P12,"-")</f>
        <v>0.022346368715084</v>
      </c>
      <c r="X12" s="333">
        <f>SUM(X6:X11)</f>
        <v>237000</v>
      </c>
      <c r="Y12" s="333">
        <f>IFERROR(X12/P12,"-")</f>
        <v>1324.0223463687</v>
      </c>
      <c r="Z12" s="333">
        <f>IFERROR(X12/V12,"-")</f>
        <v>59250</v>
      </c>
      <c r="AA12" s="333">
        <f>X12-J12</f>
        <v>-13000</v>
      </c>
      <c r="AB12" s="45">
        <f>X12/J12</f>
        <v>0.948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264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265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268</v>
      </c>
      <c r="C6" s="347"/>
      <c r="D6" s="347" t="s">
        <v>232</v>
      </c>
      <c r="E6" s="175" t="s">
        <v>269</v>
      </c>
      <c r="F6" s="175" t="s">
        <v>270</v>
      </c>
      <c r="G6" s="340">
        <v>0</v>
      </c>
      <c r="H6" s="340">
        <v>1500</v>
      </c>
      <c r="I6" s="176">
        <v>0</v>
      </c>
      <c r="J6" s="176">
        <v>0</v>
      </c>
      <c r="K6" s="176">
        <v>18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271</v>
      </c>
      <c r="C7" s="347"/>
      <c r="D7" s="347" t="s">
        <v>232</v>
      </c>
      <c r="E7" s="175" t="s">
        <v>272</v>
      </c>
      <c r="F7" s="175" t="s">
        <v>270</v>
      </c>
      <c r="G7" s="340">
        <v>0</v>
      </c>
      <c r="H7" s="340">
        <v>1500</v>
      </c>
      <c r="I7" s="176">
        <v>0</v>
      </c>
      <c r="J7" s="176">
        <v>0</v>
      </c>
      <c r="K7" s="176">
        <v>7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273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25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274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265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275</v>
      </c>
      <c r="C6" s="347" t="s">
        <v>276</v>
      </c>
      <c r="D6" s="347" t="s">
        <v>277</v>
      </c>
      <c r="E6" s="175" t="s">
        <v>278</v>
      </c>
      <c r="F6" s="175" t="s">
        <v>270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3.3442194459256</v>
      </c>
      <c r="B7" s="347" t="s">
        <v>279</v>
      </c>
      <c r="C7" s="347" t="s">
        <v>276</v>
      </c>
      <c r="D7" s="347" t="s">
        <v>277</v>
      </c>
      <c r="E7" s="175" t="s">
        <v>280</v>
      </c>
      <c r="F7" s="175" t="s">
        <v>270</v>
      </c>
      <c r="G7" s="340">
        <v>5656136</v>
      </c>
      <c r="H7" s="176">
        <v>3306</v>
      </c>
      <c r="I7" s="176">
        <v>0</v>
      </c>
      <c r="J7" s="176">
        <v>271088</v>
      </c>
      <c r="K7" s="177">
        <v>1365</v>
      </c>
      <c r="L7" s="179">
        <f>IFERROR(K7/J7,"-")</f>
        <v>0.0050352653013044</v>
      </c>
      <c r="M7" s="176">
        <v>73</v>
      </c>
      <c r="N7" s="176">
        <v>459</v>
      </c>
      <c r="O7" s="179">
        <f>IFERROR(M7/(K7),"-")</f>
        <v>0.053479853479853</v>
      </c>
      <c r="P7" s="180">
        <f>IFERROR(G7/SUM(K7:K7),"-")</f>
        <v>4143.6893772894</v>
      </c>
      <c r="Q7" s="181">
        <v>167</v>
      </c>
      <c r="R7" s="179">
        <f>IF(K7=0,"-",Q7/K7)</f>
        <v>0.12234432234432</v>
      </c>
      <c r="S7" s="345">
        <v>18915360</v>
      </c>
      <c r="T7" s="346">
        <f>IFERROR(S7/K7,"-")</f>
        <v>13857.406593407</v>
      </c>
      <c r="U7" s="346">
        <f>IFERROR(S7/Q7,"-")</f>
        <v>113265.62874251</v>
      </c>
      <c r="V7" s="340">
        <f>SUM(S7:S7)-SUM(G7:G7)</f>
        <v>13259224</v>
      </c>
      <c r="W7" s="183">
        <f>SUM(S7:S7)/SUM(G7:G7)</f>
        <v>3.3442194459256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12</v>
      </c>
      <c r="AI7" s="191">
        <f>IF(K7=0,"",IF(AH7=0,"",(AH7/K7)))</f>
        <v>0.0087912087912088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</v>
      </c>
      <c r="AR7" s="197">
        <f>IF(K7=0,"",IF(AQ7=0,"",(AQ7/K7)))</f>
        <v>0.0080586080586081</v>
      </c>
      <c r="AS7" s="196">
        <v>2</v>
      </c>
      <c r="AT7" s="198">
        <f>IFERROR(AS7/AQ7,"-")</f>
        <v>0.18181818181818</v>
      </c>
      <c r="AU7" s="199">
        <v>43000</v>
      </c>
      <c r="AV7" s="200">
        <f>IFERROR(AU7/AQ7,"-")</f>
        <v>3909.0909090909</v>
      </c>
      <c r="AW7" s="201">
        <v>1</v>
      </c>
      <c r="AX7" s="201"/>
      <c r="AY7" s="201">
        <v>1</v>
      </c>
      <c r="AZ7" s="202">
        <v>71</v>
      </c>
      <c r="BA7" s="203">
        <f>IF(K7=0,"",IF(AZ7=0,"",(AZ7/K7)))</f>
        <v>0.052014652014652</v>
      </c>
      <c r="BB7" s="202">
        <v>6</v>
      </c>
      <c r="BC7" s="204">
        <f>IFERROR(BB7/AZ7,"-")</f>
        <v>0.084507042253521</v>
      </c>
      <c r="BD7" s="205">
        <v>21100</v>
      </c>
      <c r="BE7" s="206">
        <f>IFERROR(BD7/AZ7,"-")</f>
        <v>297.18309859155</v>
      </c>
      <c r="BF7" s="207">
        <v>6</v>
      </c>
      <c r="BG7" s="207"/>
      <c r="BH7" s="207"/>
      <c r="BI7" s="208">
        <v>775</v>
      </c>
      <c r="BJ7" s="209">
        <f>IF(K7=0,"",IF(BI7=0,"",(BI7/K7)))</f>
        <v>0.56776556776557</v>
      </c>
      <c r="BK7" s="210">
        <v>72</v>
      </c>
      <c r="BL7" s="211">
        <f>IFERROR(BK7/BI7,"-")</f>
        <v>0.092903225806452</v>
      </c>
      <c r="BM7" s="212">
        <v>8350860</v>
      </c>
      <c r="BN7" s="213">
        <f>IFERROR(BM7/BI7,"-")</f>
        <v>10775.303225806</v>
      </c>
      <c r="BO7" s="214">
        <v>34</v>
      </c>
      <c r="BP7" s="214">
        <v>11</v>
      </c>
      <c r="BQ7" s="214">
        <v>27</v>
      </c>
      <c r="BR7" s="215">
        <v>402</v>
      </c>
      <c r="BS7" s="216">
        <f>IF(K7=0,"",IF(BR7=0,"",(BR7/K7)))</f>
        <v>0.29450549450549</v>
      </c>
      <c r="BT7" s="217">
        <v>72</v>
      </c>
      <c r="BU7" s="218">
        <f>IFERROR(BT7/BR7,"-")</f>
        <v>0.17910447761194</v>
      </c>
      <c r="BV7" s="219">
        <v>9172550</v>
      </c>
      <c r="BW7" s="220">
        <f>IFERROR(BV7/BR7,"-")</f>
        <v>22817.288557214</v>
      </c>
      <c r="BX7" s="221">
        <v>26</v>
      </c>
      <c r="BY7" s="221">
        <v>11</v>
      </c>
      <c r="BZ7" s="221">
        <v>35</v>
      </c>
      <c r="CA7" s="222">
        <v>94</v>
      </c>
      <c r="CB7" s="223">
        <f>IF(K7=0,"",IF(CA7=0,"",(CA7/K7)))</f>
        <v>0.068864468864469</v>
      </c>
      <c r="CC7" s="224">
        <v>15</v>
      </c>
      <c r="CD7" s="225">
        <f>IFERROR(CC7/CA7,"-")</f>
        <v>0.15957446808511</v>
      </c>
      <c r="CE7" s="226">
        <v>1327850</v>
      </c>
      <c r="CF7" s="227">
        <f>IFERROR(CE7/CA7,"-")</f>
        <v>14126.063829787</v>
      </c>
      <c r="CG7" s="228">
        <v>2</v>
      </c>
      <c r="CH7" s="228">
        <v>2</v>
      </c>
      <c r="CI7" s="228">
        <v>11</v>
      </c>
      <c r="CJ7" s="229">
        <v>167</v>
      </c>
      <c r="CK7" s="230">
        <v>18915360</v>
      </c>
      <c r="CL7" s="230">
        <v>3541000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1.2363358309002</v>
      </c>
      <c r="B8" s="347" t="s">
        <v>281</v>
      </c>
      <c r="C8" s="347" t="s">
        <v>276</v>
      </c>
      <c r="D8" s="347" t="s">
        <v>277</v>
      </c>
      <c r="E8" s="175" t="s">
        <v>282</v>
      </c>
      <c r="F8" s="175" t="s">
        <v>270</v>
      </c>
      <c r="G8" s="340">
        <v>4473287</v>
      </c>
      <c r="H8" s="176">
        <v>3561</v>
      </c>
      <c r="I8" s="176">
        <v>0</v>
      </c>
      <c r="J8" s="176">
        <v>86259</v>
      </c>
      <c r="K8" s="177">
        <v>1735</v>
      </c>
      <c r="L8" s="179">
        <f>IFERROR(K8/J8,"-")</f>
        <v>0.020113843193174</v>
      </c>
      <c r="M8" s="176">
        <v>38</v>
      </c>
      <c r="N8" s="176">
        <v>634</v>
      </c>
      <c r="O8" s="179">
        <f>IFERROR(M8/(K8),"-")</f>
        <v>0.021902017291066</v>
      </c>
      <c r="P8" s="180">
        <f>IFERROR(G8/SUM(K8:K8),"-")</f>
        <v>2578.2634005764</v>
      </c>
      <c r="Q8" s="181">
        <v>166</v>
      </c>
      <c r="R8" s="179">
        <f>IF(K8=0,"-",Q8/K8)</f>
        <v>0.095677233429395</v>
      </c>
      <c r="S8" s="345">
        <v>5530485</v>
      </c>
      <c r="T8" s="346">
        <f>IFERROR(S8/K8,"-")</f>
        <v>3187.5994236311</v>
      </c>
      <c r="U8" s="346">
        <f>IFERROR(S8/Q8,"-")</f>
        <v>33316.174698795</v>
      </c>
      <c r="V8" s="340">
        <f>SUM(S8:S8)-SUM(G8:G8)</f>
        <v>1057198</v>
      </c>
      <c r="W8" s="183">
        <f>SUM(S8:S8)/SUM(G8:G8)</f>
        <v>1.2363358309002</v>
      </c>
      <c r="Y8" s="184">
        <v>73</v>
      </c>
      <c r="Z8" s="185">
        <f>IF(K8=0,"",IF(Y8=0,"",(Y8/K8)))</f>
        <v>0.04207492795389</v>
      </c>
      <c r="AA8" s="184">
        <v>1</v>
      </c>
      <c r="AB8" s="186">
        <f>IFERROR(AA8/Y8,"-")</f>
        <v>0.013698630136986</v>
      </c>
      <c r="AC8" s="187">
        <v>3000</v>
      </c>
      <c r="AD8" s="188">
        <f>IFERROR(AC8/Y8,"-")</f>
        <v>41.095890410959</v>
      </c>
      <c r="AE8" s="189">
        <v>1</v>
      </c>
      <c r="AF8" s="189"/>
      <c r="AG8" s="189"/>
      <c r="AH8" s="190">
        <v>286</v>
      </c>
      <c r="AI8" s="191">
        <f>IF(K8=0,"",IF(AH8=0,"",(AH8/K8)))</f>
        <v>0.16484149855908</v>
      </c>
      <c r="AJ8" s="190">
        <v>12</v>
      </c>
      <c r="AK8" s="192">
        <f>IFERROR(AJ8/AH8,"-")</f>
        <v>0.041958041958042</v>
      </c>
      <c r="AL8" s="193">
        <v>50800</v>
      </c>
      <c r="AM8" s="194">
        <f>IFERROR(AL8/AH8,"-")</f>
        <v>177.62237762238</v>
      </c>
      <c r="AN8" s="195">
        <v>9</v>
      </c>
      <c r="AO8" s="195">
        <v>2</v>
      </c>
      <c r="AP8" s="195">
        <v>1</v>
      </c>
      <c r="AQ8" s="196">
        <v>213</v>
      </c>
      <c r="AR8" s="197">
        <f>IF(K8=0,"",IF(AQ8=0,"",(AQ8/K8)))</f>
        <v>0.12276657060519</v>
      </c>
      <c r="AS8" s="196">
        <v>12</v>
      </c>
      <c r="AT8" s="198">
        <f>IFERROR(AS8/AQ8,"-")</f>
        <v>0.056338028169014</v>
      </c>
      <c r="AU8" s="199">
        <v>85075</v>
      </c>
      <c r="AV8" s="200">
        <f>IFERROR(AU8/AQ8,"-")</f>
        <v>399.41314553991</v>
      </c>
      <c r="AW8" s="201">
        <v>8</v>
      </c>
      <c r="AX8" s="201">
        <v>2</v>
      </c>
      <c r="AY8" s="201">
        <v>2</v>
      </c>
      <c r="AZ8" s="202">
        <v>440</v>
      </c>
      <c r="BA8" s="203">
        <f>IF(K8=0,"",IF(AZ8=0,"",(AZ8/K8)))</f>
        <v>0.2536023054755</v>
      </c>
      <c r="BB8" s="202">
        <v>38</v>
      </c>
      <c r="BC8" s="204">
        <f>IFERROR(BB8/AZ8,"-")</f>
        <v>0.086363636363636</v>
      </c>
      <c r="BD8" s="205">
        <v>1622670</v>
      </c>
      <c r="BE8" s="206">
        <f>IFERROR(BD8/AZ8,"-")</f>
        <v>3687.8863636364</v>
      </c>
      <c r="BF8" s="207">
        <v>20</v>
      </c>
      <c r="BG8" s="207">
        <v>9</v>
      </c>
      <c r="BH8" s="207">
        <v>9</v>
      </c>
      <c r="BI8" s="208">
        <v>483</v>
      </c>
      <c r="BJ8" s="209">
        <f>IF(K8=0,"",IF(BI8=0,"",(BI8/K8)))</f>
        <v>0.27838616714697</v>
      </c>
      <c r="BK8" s="210">
        <v>59</v>
      </c>
      <c r="BL8" s="211">
        <f>IFERROR(BK8/BI8,"-")</f>
        <v>0.12215320910973</v>
      </c>
      <c r="BM8" s="212">
        <v>1802940</v>
      </c>
      <c r="BN8" s="213">
        <f>IFERROR(BM8/BI8,"-")</f>
        <v>3732.7950310559</v>
      </c>
      <c r="BO8" s="214">
        <v>27</v>
      </c>
      <c r="BP8" s="214">
        <v>11</v>
      </c>
      <c r="BQ8" s="214">
        <v>21</v>
      </c>
      <c r="BR8" s="215">
        <v>208</v>
      </c>
      <c r="BS8" s="216">
        <f>IF(K8=0,"",IF(BR8=0,"",(BR8/K8)))</f>
        <v>0.11988472622478</v>
      </c>
      <c r="BT8" s="217">
        <v>37</v>
      </c>
      <c r="BU8" s="218">
        <f>IFERROR(BT8/BR8,"-")</f>
        <v>0.17788461538462</v>
      </c>
      <c r="BV8" s="219">
        <v>1788000</v>
      </c>
      <c r="BW8" s="220">
        <f>IFERROR(BV8/BR8,"-")</f>
        <v>8596.1538461538</v>
      </c>
      <c r="BX8" s="221">
        <v>17</v>
      </c>
      <c r="BY8" s="221">
        <v>5</v>
      </c>
      <c r="BZ8" s="221">
        <v>15</v>
      </c>
      <c r="CA8" s="222">
        <v>32</v>
      </c>
      <c r="CB8" s="223">
        <f>IF(K8=0,"",IF(CA8=0,"",(CA8/K8)))</f>
        <v>0.018443804034582</v>
      </c>
      <c r="CC8" s="224">
        <v>7</v>
      </c>
      <c r="CD8" s="225">
        <f>IFERROR(CC8/CA8,"-")</f>
        <v>0.21875</v>
      </c>
      <c r="CE8" s="226">
        <v>178000</v>
      </c>
      <c r="CF8" s="227">
        <f>IFERROR(CE8/CA8,"-")</f>
        <v>5562.5</v>
      </c>
      <c r="CG8" s="228">
        <v>3</v>
      </c>
      <c r="CH8" s="228">
        <v>2</v>
      </c>
      <c r="CI8" s="228">
        <v>2</v>
      </c>
      <c r="CJ8" s="229">
        <v>166</v>
      </c>
      <c r="CK8" s="230">
        <v>5530485</v>
      </c>
      <c r="CL8" s="230">
        <v>621000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283</v>
      </c>
      <c r="C9" s="347" t="s">
        <v>276</v>
      </c>
      <c r="D9" s="347" t="s">
        <v>277</v>
      </c>
      <c r="E9" s="175" t="s">
        <v>284</v>
      </c>
      <c r="F9" s="175" t="s">
        <v>270</v>
      </c>
      <c r="G9" s="340">
        <v>0</v>
      </c>
      <c r="H9" s="176">
        <v>0</v>
      </c>
      <c r="I9" s="176">
        <v>0</v>
      </c>
      <c r="J9" s="176">
        <v>1</v>
      </c>
      <c r="K9" s="177">
        <v>0</v>
      </c>
      <c r="L9" s="179">
        <f>IFERROR(K9/J9,"-")</f>
        <v>0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285</v>
      </c>
      <c r="F12" s="251"/>
      <c r="G12" s="343">
        <f>SUM(G6:G11)</f>
        <v>10129423</v>
      </c>
      <c r="H12" s="250">
        <f>SUM(H6:H11)</f>
        <v>6867</v>
      </c>
      <c r="I12" s="250">
        <f>SUM(I6:I11)</f>
        <v>0</v>
      </c>
      <c r="J12" s="250">
        <f>SUM(J6:J11)</f>
        <v>357348</v>
      </c>
      <c r="K12" s="250">
        <f>SUM(K6:K11)</f>
        <v>3100</v>
      </c>
      <c r="L12" s="252">
        <f>IFERROR(K12/J12,"-")</f>
        <v>0.0086750170701949</v>
      </c>
      <c r="M12" s="253">
        <f>SUM(M6:M11)</f>
        <v>111</v>
      </c>
      <c r="N12" s="253">
        <f>SUM(N6:N11)</f>
        <v>1093</v>
      </c>
      <c r="O12" s="252">
        <f>IFERROR(M12/K12,"-")</f>
        <v>0.035806451612903</v>
      </c>
      <c r="P12" s="254">
        <f>IFERROR(G12/K12,"-")</f>
        <v>3267.5558064516</v>
      </c>
      <c r="Q12" s="255">
        <f>SUM(Q6:Q11)</f>
        <v>333</v>
      </c>
      <c r="R12" s="252">
        <f>IFERROR(Q12/K12,"-")</f>
        <v>0.10741935483871</v>
      </c>
      <c r="S12" s="343">
        <f>SUM(S6:S11)</f>
        <v>24445845</v>
      </c>
      <c r="T12" s="343">
        <f>IFERROR(S12/K12,"-")</f>
        <v>7885.7564516129</v>
      </c>
      <c r="U12" s="343">
        <f>IFERROR(S12/Q12,"-")</f>
        <v>73410.945945946</v>
      </c>
      <c r="V12" s="343">
        <f>S12-G12</f>
        <v>14316422</v>
      </c>
      <c r="W12" s="256">
        <f>S12/G12</f>
        <v>2.4133501977358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