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<sst xmlns="http://schemas.openxmlformats.org/spreadsheetml/2006/main" uniqueCount="282">
  <si>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</si>
  <si>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</si>
  <si>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</si>
  <si>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</si>
  <si>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</si>
  <si>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</si>
  <si>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</si>
  <si>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</si>
  <si>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</si>
  <si>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</si>
  <si>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</si>
  <si>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</si>
  <si>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</si>
  <si>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</si>
  <si>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</si>
  <si>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</si>
  <si>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</si>
  <si>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</si>
  <si>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</si>
  <si>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</si>
  <si>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</si>
  <si>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</si>
  <si>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</si>
  <si>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</si>
  <si>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</si>
  <si>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</si>
  <si>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</si>
  <si>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</si>
  <si>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</si>
  <si>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</si>
  <si>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</si>
  <si>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</si>
  <si>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</si>
  <si>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</si>
  <si>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</si>
  <si>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</si>
  <si>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</si>
  <si>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</si>
  <si>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</si>
  <si>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</si>
  <si>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</si>
  <si>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</si>
  <si>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</si>
  <si>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</si>
  <si>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</si>
  <si>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</si>
  <si>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</si>
  <si>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</si>
  <si>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</si>
  <si>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</si>
  <si>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</si>
  <si>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</si>
  <si>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</si>
  <si>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</si>
  <si>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</si>
  <si>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</si>
  <si>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</si>
  <si>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</si>
  <si>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</si>
  <si>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</si>
  <si>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</si>
  <si>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</si>
  <si>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</si>
  <si>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</si>
  <si>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icn114</t>
  </si>
  <si>
    <t>デリヘル版3(LINEver)（晶エリー）</t>
  </si>
  <si>
    <t>LINEで出会いリクルート70歳まで応募可</t>
  </si>
  <si>
    <t>lp07</t>
  </si>
  <si>
    <t>スポニチ関東</t>
  </si>
  <si>
    <t>4C終面全5段</t>
  </si>
  <si>
    <t>5月21日(土)</t>
  </si>
  <si>
    <t>ic3047</t>
  </si>
  <si>
    <t>icn115</t>
  </si>
  <si>
    <t>スポニチ関西</t>
  </si>
  <si>
    <t>ic3048</t>
  </si>
  <si>
    <t>icn116</t>
  </si>
  <si>
    <t>スポニチ西部</t>
  </si>
  <si>
    <t>ic3049</t>
  </si>
  <si>
    <t>icn117</t>
  </si>
  <si>
    <t>スポニチ北海道</t>
  </si>
  <si>
    <t>ic3050</t>
  </si>
  <si>
    <t>ic3051</t>
  </si>
  <si>
    <t>(空電共通)</t>
  </si>
  <si>
    <t>空電</t>
  </si>
  <si>
    <t>空電 (共通)</t>
  </si>
  <si>
    <t>icn118</t>
  </si>
  <si>
    <t>デイリースポーツ関西</t>
  </si>
  <si>
    <t>全5段・半5段段つかみ10段保証</t>
  </si>
  <si>
    <t>10段保証</t>
  </si>
  <si>
    <t>ic3052</t>
  </si>
  <si>
    <t>ic3053</t>
  </si>
  <si>
    <t>カオス版（大浦真奈美）</t>
  </si>
  <si>
    <t>三密(秘密♡親密♡密着)の出会い中高年で大流行</t>
  </si>
  <si>
    <t>lp01</t>
  </si>
  <si>
    <t>icn119</t>
  </si>
  <si>
    <t>DVDパッケージ＿ストーリー版(LINEver)（高宮菜々子）</t>
  </si>
  <si>
    <t>え美熟女が(LINEver)</t>
  </si>
  <si>
    <t>ic3054</t>
  </si>
  <si>
    <t>ic3055</t>
  </si>
  <si>
    <t>デリヘル版2（大浦真奈美）</t>
  </si>
  <si>
    <t>従順な美熟女と出会う(私をペットにして)</t>
  </si>
  <si>
    <t>icn120</t>
  </si>
  <si>
    <t>右女9版(ヘスティア)(LINEver)（高宮菜々子）</t>
  </si>
  <si>
    <t>中年の男女がLINEで出会える昭和世代専門の出会い場</t>
  </si>
  <si>
    <t>ic3056</t>
  </si>
  <si>
    <t>ic3057</t>
  </si>
  <si>
    <t>icn121</t>
  </si>
  <si>
    <t>①再婚&amp;理解者版(LINEver)（高宮菜々子）</t>
  </si>
  <si>
    <t>①再婚&amp;理解者(LINEver)</t>
  </si>
  <si>
    <t>半2段つかみ20段保証</t>
  </si>
  <si>
    <t>20段保証</t>
  </si>
  <si>
    <t>ic3058</t>
  </si>
  <si>
    <t>ic3059</t>
  </si>
  <si>
    <t>②求人版（晶エリー）</t>
  </si>
  <si>
    <t>②学生いませんギャルもいません熟女熟女熟女熟女</t>
  </si>
  <si>
    <t>icn122</t>
  </si>
  <si>
    <t>③旧デイリー風(LINEver)（大浦真奈美）</t>
  </si>
  <si>
    <t>③中年の男女がLINEで出会える昭和世代専門の出会い場</t>
  </si>
  <si>
    <t>ic3060</t>
  </si>
  <si>
    <t>ic3061</t>
  </si>
  <si>
    <t>④狙い撃ち版（高宮菜々子）</t>
  </si>
  <si>
    <t>④美しい自撮りを載せる美熟女をロックオン</t>
  </si>
  <si>
    <t>ic3062</t>
  </si>
  <si>
    <t>icn123</t>
  </si>
  <si>
    <t>ニッカン西部</t>
  </si>
  <si>
    <t>1～10日</t>
  </si>
  <si>
    <t>ic3063</t>
  </si>
  <si>
    <t>icn124</t>
  </si>
  <si>
    <t>②旧デイリー風(LINEver)（大浦真奈美）</t>
  </si>
  <si>
    <t>②中年の男女がLINEで出会える昭和世代専門の出会い場</t>
  </si>
  <si>
    <t>11～20日</t>
  </si>
  <si>
    <t>ic3064</t>
  </si>
  <si>
    <t>ic3065</t>
  </si>
  <si>
    <t>③狙い撃ち版（晶エリー）</t>
  </si>
  <si>
    <t>③セクシーな自撮りを載せる美熟女を狙い撃ち</t>
  </si>
  <si>
    <t>21～31日</t>
  </si>
  <si>
    <t>ic3066</t>
  </si>
  <si>
    <t>icn125</t>
  </si>
  <si>
    <t>DVDパッケージ＿ストーリー版(LINEver)（晶エリー）</t>
  </si>
  <si>
    <t>全5段</t>
  </si>
  <si>
    <t>5月08日(日)</t>
  </si>
  <si>
    <t>ic3067</t>
  </si>
  <si>
    <t>ic3068</t>
  </si>
  <si>
    <t>icn126</t>
  </si>
  <si>
    <t>ic3069</t>
  </si>
  <si>
    <t>ic3070</t>
  </si>
  <si>
    <t>icn127</t>
  </si>
  <si>
    <t>サンスポ関東</t>
  </si>
  <si>
    <t>5月15日(日)</t>
  </si>
  <si>
    <t>ic3071</t>
  </si>
  <si>
    <t>ic3072</t>
  </si>
  <si>
    <t>icn128</t>
  </si>
  <si>
    <t>デリヘル版3(LINEver)（高宮菜々子）</t>
  </si>
  <si>
    <t>1C終面全5段</t>
  </si>
  <si>
    <t>ic3073</t>
  </si>
  <si>
    <t>ic3074</t>
  </si>
  <si>
    <t>icn129</t>
  </si>
  <si>
    <t>サンスポ関西</t>
  </si>
  <si>
    <t>ic3075</t>
  </si>
  <si>
    <t>ic3076</t>
  </si>
  <si>
    <t>icn130</t>
  </si>
  <si>
    <t>ic3077</t>
  </si>
  <si>
    <t>ic3078</t>
  </si>
  <si>
    <t>icn131</t>
  </si>
  <si>
    <t>5月26日(木)</t>
  </si>
  <si>
    <t>ic3079</t>
  </si>
  <si>
    <t>ic3080</t>
  </si>
  <si>
    <t>ic3081</t>
  </si>
  <si>
    <t>学生いませんギャルもいません熟女熟女熟女熟女</t>
  </si>
  <si>
    <t>5月20日(金)</t>
  </si>
  <si>
    <t>ic3082</t>
  </si>
  <si>
    <t>icn132</t>
  </si>
  <si>
    <t>ニッカン関西</t>
  </si>
  <si>
    <t>5月07日(土)</t>
  </si>
  <si>
    <t>ic3083</t>
  </si>
  <si>
    <t>ic3084</t>
  </si>
  <si>
    <t>icn133</t>
  </si>
  <si>
    <t>半5段</t>
  </si>
  <si>
    <t>5月22日(日)</t>
  </si>
  <si>
    <t>ic3085</t>
  </si>
  <si>
    <t>ic3086</t>
  </si>
  <si>
    <t>ic3087</t>
  </si>
  <si>
    <t>コンパニオン版（大浦真奈美）</t>
  </si>
  <si>
    <t>食事の後にお持ち帰りしたぜ</t>
  </si>
  <si>
    <t>5月29日(日)</t>
  </si>
  <si>
    <t>ic3088</t>
  </si>
  <si>
    <t>ic3089</t>
  </si>
  <si>
    <t>日本の出会い系番付第1位に推薦します</t>
  </si>
  <si>
    <t>5月06日(金)</t>
  </si>
  <si>
    <t>ic3090</t>
  </si>
  <si>
    <t>ic3091</t>
  </si>
  <si>
    <t>5月01日(日)</t>
  </si>
  <si>
    <t>ic3092</t>
  </si>
  <si>
    <t>icn134</t>
  </si>
  <si>
    <t>大正版(LINEver)（晶エリー）</t>
  </si>
  <si>
    <t>学生いませんギャルもいません40代50代60代中年女性が多いサイト</t>
  </si>
  <si>
    <t>スポーツ報知関東</t>
  </si>
  <si>
    <t>4C終面雑報</t>
  </si>
  <si>
    <t>ic3093</t>
  </si>
  <si>
    <t>ic3094</t>
  </si>
  <si>
    <t>icn135</t>
  </si>
  <si>
    <t>旧デイリー風(LINEver)（大浦真奈美）</t>
  </si>
  <si>
    <t>もう50代の熟女だけど、LINEで誘ってもいい？</t>
  </si>
  <si>
    <t>5月11日(水)</t>
  </si>
  <si>
    <t>ic3095</t>
  </si>
  <si>
    <t>ic3096</t>
  </si>
  <si>
    <t>ic3097</t>
  </si>
  <si>
    <t>東スポ・大スポ・九スポ・中京</t>
  </si>
  <si>
    <t>記事枠</t>
  </si>
  <si>
    <t>5月19日(木)</t>
  </si>
  <si>
    <t>ic3098</t>
  </si>
  <si>
    <t>ic3099</t>
  </si>
  <si>
    <t>記事(ノーマル)（）</t>
  </si>
  <si>
    <t>デイリー4「付き合う？or突き合う？どっちもＯＫな女性と即日デート」</t>
  </si>
  <si>
    <t>4C記事枠</t>
  </si>
  <si>
    <t>ic3100</t>
  </si>
  <si>
    <t>記事(黄)（）</t>
  </si>
  <si>
    <t>デイリー5「性一杯な出会いを応援」</t>
  </si>
  <si>
    <t>ic3101</t>
  </si>
  <si>
    <t>記事(青)（）</t>
  </si>
  <si>
    <t>デイリー6「つまみ食いOK」様々な美熟女と出会い放題」</t>
  </si>
  <si>
    <t>ic3102</t>
  </si>
  <si>
    <t>記事(赤)（）</t>
  </si>
  <si>
    <t>デイリー7「パンパンに溜まったオジサンが欲しい熟女のお誘い」</t>
  </si>
  <si>
    <t>ic3103</t>
  </si>
  <si>
    <t>記事(緑)（）</t>
  </si>
  <si>
    <t>ワンナイト人妻</t>
  </si>
  <si>
    <t>ic3104</t>
  </si>
  <si>
    <t>共通</t>
  </si>
  <si>
    <t>ic3105</t>
  </si>
  <si>
    <t>九スポ</t>
  </si>
  <si>
    <t>ic3106</t>
  </si>
  <si>
    <t>ic3107</t>
  </si>
  <si>
    <t>ic3108</t>
  </si>
  <si>
    <t>新聞 TOTAL</t>
  </si>
  <si>
    <t>●雑誌 広告</t>
  </si>
  <si>
    <t>icn113</t>
  </si>
  <si>
    <t>徳間書店</t>
  </si>
  <si>
    <t>アダルトチック版(LINEver)（高宮菜々子）</t>
  </si>
  <si>
    <t>元手0円お色気熟女と中年男性がLINEで出会える</t>
  </si>
  <si>
    <t>アサヒ芸能</t>
  </si>
  <si>
    <t>4C1P</t>
  </si>
  <si>
    <t>5月10日(火)</t>
  </si>
  <si>
    <t>za221</t>
  </si>
  <si>
    <t>za222</t>
  </si>
  <si>
    <t>ad784</t>
  </si>
  <si>
    <t>いろいろ</t>
  </si>
  <si>
    <t>企画枠4コマ漫画_横型</t>
  </si>
  <si>
    <t>ウーマンハンター</t>
  </si>
  <si>
    <t>1枠　4C1P（全6枠）</t>
  </si>
  <si>
    <t>雑誌 TOTAL</t>
  </si>
  <si>
    <t>●DVD 広告</t>
  </si>
  <si>
    <t>pa579</t>
  </si>
  <si>
    <t>三和出版</t>
  </si>
  <si>
    <t>DVD漫画きよし</t>
  </si>
  <si>
    <t>A4変形、CVSフル、860円、10万部</t>
  </si>
  <si>
    <t>MEN'S DVD</t>
  </si>
  <si>
    <t>DVD貼付け面4C1/3P</t>
  </si>
  <si>
    <t>5月27日(金)</t>
  </si>
  <si>
    <t>pa580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</si>
  <si>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</si>
  <si>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</si>
  <si>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</si>
  <si>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</si>
  <si>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</si>
  <si>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</si>
  <si>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</si>
  <si>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5/1～5/31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</si>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</sst>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84</v>
      </c>
      <c r="D6" s="330">
        <v>3410000</v>
      </c>
      <c r="E6" s="79">
        <v>2009</v>
      </c>
      <c r="F6" s="79">
        <v>430</v>
      </c>
      <c r="G6" s="79">
        <v>6519</v>
      </c>
      <c r="H6" s="89">
        <v>405</v>
      </c>
      <c r="I6" s="90">
        <v>0</v>
      </c>
      <c r="J6" s="143">
        <f>H6+I6</f>
        <v>405</v>
      </c>
      <c r="K6" s="80">
        <f>IFERROR(J6/G6,"-")</f>
        <v>0.062126092959043</v>
      </c>
      <c r="L6" s="79">
        <v>31</v>
      </c>
      <c r="M6" s="79">
        <v>79</v>
      </c>
      <c r="N6" s="80">
        <f>IFERROR(L6/J6,"-")</f>
        <v>0.076543209876543</v>
      </c>
      <c r="O6" s="81">
        <f>IFERROR(D6/J6,"-")</f>
        <v>8419.7530864198</v>
      </c>
      <c r="P6" s="82">
        <v>46</v>
      </c>
      <c r="Q6" s="80">
        <f>IFERROR(P6/J6,"-")</f>
        <v>0.11358024691358</v>
      </c>
      <c r="R6" s="335">
        <v>1678400</v>
      </c>
      <c r="S6" s="336">
        <f>IFERROR(R6/J6,"-")</f>
        <v>4144.1975308642</v>
      </c>
      <c r="T6" s="336">
        <f>IFERROR(R6/P6,"-")</f>
        <v>36486.956521739</v>
      </c>
      <c r="U6" s="330">
        <f>IFERROR(R6-D6,"-")</f>
        <v>-1731600</v>
      </c>
      <c r="V6" s="83">
        <f>R6/D6</f>
        <v>0.49219941348974</v>
      </c>
      <c r="W6" s="77"/>
      <c r="X6" s="142"/>
    </row>
    <row r="7" spans="1:24">
      <c r="A7" s="78"/>
      <c r="B7" s="84" t="s">
        <v>24</v>
      </c>
      <c r="C7" s="84">
        <v>4</v>
      </c>
      <c r="D7" s="330">
        <v>420000</v>
      </c>
      <c r="E7" s="79">
        <v>279</v>
      </c>
      <c r="F7" s="79">
        <v>88</v>
      </c>
      <c r="G7" s="79">
        <v>477</v>
      </c>
      <c r="H7" s="89">
        <v>59</v>
      </c>
      <c r="I7" s="90">
        <v>1</v>
      </c>
      <c r="J7" s="143">
        <f>H7+I7</f>
        <v>60</v>
      </c>
      <c r="K7" s="80">
        <f>IFERROR(J7/G7,"-")</f>
        <v>0.12578616352201</v>
      </c>
      <c r="L7" s="79">
        <v>6</v>
      </c>
      <c r="M7" s="79">
        <v>14</v>
      </c>
      <c r="N7" s="80">
        <f>IFERROR(L7/J7,"-")</f>
        <v>0.1</v>
      </c>
      <c r="O7" s="81">
        <f>IFERROR(D7/J7,"-")</f>
        <v>7000</v>
      </c>
      <c r="P7" s="82">
        <v>8</v>
      </c>
      <c r="Q7" s="80">
        <f>IFERROR(P7/J7,"-")</f>
        <v>0.13333333333333</v>
      </c>
      <c r="R7" s="335">
        <v>155000</v>
      </c>
      <c r="S7" s="336">
        <f>IFERROR(R7/J7,"-")</f>
        <v>2583.3333333333</v>
      </c>
      <c r="T7" s="336">
        <f>IFERROR(R7/P7,"-")</f>
        <v>19375</v>
      </c>
      <c r="U7" s="330">
        <f>IFERROR(R7-D7,"-")</f>
        <v>-265000</v>
      </c>
      <c r="V7" s="83">
        <f>R7/D7</f>
        <v>0.36904761904762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192</v>
      </c>
      <c r="F8" s="79">
        <v>133</v>
      </c>
      <c r="G8" s="79">
        <v>223</v>
      </c>
      <c r="H8" s="89">
        <v>57</v>
      </c>
      <c r="I8" s="90">
        <v>2</v>
      </c>
      <c r="J8" s="143">
        <f>H8+I8</f>
        <v>59</v>
      </c>
      <c r="K8" s="80">
        <f>IFERROR(J8/G8,"-")</f>
        <v>0.26457399103139</v>
      </c>
      <c r="L8" s="79">
        <v>4</v>
      </c>
      <c r="M8" s="79">
        <v>16</v>
      </c>
      <c r="N8" s="80">
        <f>IFERROR(L8/J8,"-")</f>
        <v>0.067796610169492</v>
      </c>
      <c r="O8" s="81">
        <f>IFERROR(D8/J8,"-")</f>
        <v>2118.6440677966</v>
      </c>
      <c r="P8" s="82">
        <v>3</v>
      </c>
      <c r="Q8" s="80">
        <f>IFERROR(P8/J8,"-")</f>
        <v>0.050847457627119</v>
      </c>
      <c r="R8" s="335">
        <v>303000</v>
      </c>
      <c r="S8" s="336">
        <f>IFERROR(R8/J8,"-")</f>
        <v>5135.593220339</v>
      </c>
      <c r="T8" s="336">
        <f>IFERROR(R8/P8,"-")</f>
        <v>101000</v>
      </c>
      <c r="U8" s="330">
        <f>IFERROR(R8-D8,"-")</f>
        <v>178000</v>
      </c>
      <c r="V8" s="83">
        <f>R8/D8</f>
        <v>2.424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15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12014042</v>
      </c>
      <c r="E10" s="79">
        <v>8198</v>
      </c>
      <c r="F10" s="79">
        <v>0</v>
      </c>
      <c r="G10" s="79">
        <v>375857</v>
      </c>
      <c r="H10" s="89">
        <v>3834</v>
      </c>
      <c r="I10" s="90">
        <v>168</v>
      </c>
      <c r="J10" s="143">
        <f>H10+I10</f>
        <v>4002</v>
      </c>
      <c r="K10" s="80">
        <f>IFERROR(J10/G10,"-")</f>
        <v>0.01064766653275</v>
      </c>
      <c r="L10" s="79">
        <v>215</v>
      </c>
      <c r="M10" s="79">
        <v>1454</v>
      </c>
      <c r="N10" s="80">
        <f>IFERROR(L10/J10,"-")</f>
        <v>0.053723138430785</v>
      </c>
      <c r="O10" s="81">
        <f>IFERROR(D10/J10,"-")</f>
        <v>3002.0094952524</v>
      </c>
      <c r="P10" s="82">
        <v>455</v>
      </c>
      <c r="Q10" s="80">
        <f>IFERROR(P10/J10,"-")</f>
        <v>0.11369315342329</v>
      </c>
      <c r="R10" s="335">
        <v>25326023</v>
      </c>
      <c r="S10" s="336">
        <f>IFERROR(R10/J10,"-")</f>
        <v>6328.3415792104</v>
      </c>
      <c r="T10" s="336">
        <f>IFERROR(R10/P10,"-")</f>
        <v>55661.589010989</v>
      </c>
      <c r="U10" s="330">
        <f>IFERROR(R10-D10,"-")</f>
        <v>13311981</v>
      </c>
      <c r="V10" s="83">
        <f>R10/D10</f>
        <v>2.1080351641854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15969042</v>
      </c>
      <c r="E13" s="41">
        <f>SUM(E6:E11)</f>
        <v>10678</v>
      </c>
      <c r="F13" s="41">
        <f>SUM(F6:F11)</f>
        <v>651</v>
      </c>
      <c r="G13" s="41">
        <f>SUM(G6:G11)</f>
        <v>383091</v>
      </c>
      <c r="H13" s="41">
        <f>SUM(H6:H11)</f>
        <v>4355</v>
      </c>
      <c r="I13" s="41">
        <f>SUM(I6:I11)</f>
        <v>171</v>
      </c>
      <c r="J13" s="41">
        <f>SUM(J6:J11)</f>
        <v>4526</v>
      </c>
      <c r="K13" s="42">
        <f>IFERROR(J13/G13,"-")</f>
        <v>0.011814425293207</v>
      </c>
      <c r="L13" s="76">
        <f>SUM(L6:L11)</f>
        <v>256</v>
      </c>
      <c r="M13" s="76">
        <f>SUM(M6:M11)</f>
        <v>1563</v>
      </c>
      <c r="N13" s="42">
        <f>IFERROR(L13/J13,"-")</f>
        <v>0.056562085726911</v>
      </c>
      <c r="O13" s="43">
        <f>IFERROR(D13/J13,"-")</f>
        <v>3528.2903225806</v>
      </c>
      <c r="P13" s="44">
        <f>SUM(P6:P11)</f>
        <v>512</v>
      </c>
      <c r="Q13" s="42">
        <f>IFERROR(P13/J13,"-")</f>
        <v>0.11312417145382</v>
      </c>
      <c r="R13" s="333">
        <f>SUM(R6:R11)</f>
        <v>27462423</v>
      </c>
      <c r="S13" s="333">
        <f>IFERROR(R13/J13,"-")</f>
        <v>6067.7028281043</v>
      </c>
      <c r="T13" s="333">
        <f>IFERROR(P13/P13,"-")</f>
        <v>1</v>
      </c>
      <c r="U13" s="333">
        <f>SUM(U6:U11)</f>
        <v>11493381</v>
      </c>
      <c r="V13" s="45">
        <f>IFERROR(R13/D13,"-")</f>
        <v>1.7197288979514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0.15342857142857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348" t="s">
        <v>70</v>
      </c>
      <c r="J6" s="330">
        <v>700000</v>
      </c>
      <c r="K6" s="79">
        <v>0</v>
      </c>
      <c r="L6" s="79">
        <v>0</v>
      </c>
      <c r="M6" s="79">
        <v>229</v>
      </c>
      <c r="N6" s="89">
        <v>0</v>
      </c>
      <c r="O6" s="90">
        <v>0</v>
      </c>
      <c r="P6" s="91">
        <f>N6+O6</f>
        <v>0</v>
      </c>
      <c r="Q6" s="80">
        <f>IFERROR(P6/M6,"-")</f>
        <v>0</v>
      </c>
      <c r="R6" s="79">
        <v>0</v>
      </c>
      <c r="S6" s="79">
        <v>0</v>
      </c>
      <c r="T6" s="80" t="str">
        <f>IFERROR(R6/(P6),"-")</f>
        <v>-</v>
      </c>
      <c r="U6" s="336">
        <f>IFERROR(J6/SUM(N6:O14),"-")</f>
        <v>7526.8817204301</v>
      </c>
      <c r="V6" s="82">
        <v>0</v>
      </c>
      <c r="W6" s="80" t="str">
        <f>IF(P6=0,"-",V6/P6)</f>
        <v>-</v>
      </c>
      <c r="X6" s="335">
        <v>0</v>
      </c>
      <c r="Y6" s="336" t="str">
        <f>IFERROR(X6/P6,"-")</f>
        <v>-</v>
      </c>
      <c r="Z6" s="336" t="str">
        <f>IFERROR(X6/V6,"-")</f>
        <v>-</v>
      </c>
      <c r="AA6" s="330">
        <f>SUM(X6:X14)-SUM(J6:J14)</f>
        <v>-592600</v>
      </c>
      <c r="AB6" s="83">
        <f>SUM(X6:X14)/SUM(J6:J14)</f>
        <v>0.15342857142857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67</v>
      </c>
      <c r="G7" s="88"/>
      <c r="H7" s="88"/>
      <c r="I7" s="88"/>
      <c r="J7" s="330"/>
      <c r="K7" s="79">
        <v>100</v>
      </c>
      <c r="L7" s="79">
        <v>0</v>
      </c>
      <c r="M7" s="79">
        <v>290</v>
      </c>
      <c r="N7" s="89">
        <v>43</v>
      </c>
      <c r="O7" s="90">
        <v>0</v>
      </c>
      <c r="P7" s="91">
        <f>N7+O7</f>
        <v>43</v>
      </c>
      <c r="Q7" s="80">
        <f>IFERROR(P7/M7,"-")</f>
        <v>0.14827586206897</v>
      </c>
      <c r="R7" s="79">
        <v>1</v>
      </c>
      <c r="S7" s="79">
        <v>9</v>
      </c>
      <c r="T7" s="80">
        <f>IFERROR(R7/(P7),"-")</f>
        <v>0.023255813953488</v>
      </c>
      <c r="U7" s="336"/>
      <c r="V7" s="82">
        <v>2</v>
      </c>
      <c r="W7" s="80">
        <f>IF(P7=0,"-",V7/P7)</f>
        <v>0.046511627906977</v>
      </c>
      <c r="X7" s="335">
        <v>18000</v>
      </c>
      <c r="Y7" s="336">
        <f>IFERROR(X7/P7,"-")</f>
        <v>418.60465116279</v>
      </c>
      <c r="Z7" s="336">
        <f>IFERROR(X7/V7,"-")</f>
        <v>9000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7</v>
      </c>
      <c r="AN7" s="99">
        <f>IF(P7=0,"",IF(AM7=0,"",(AM7/P7)))</f>
        <v>0.16279069767442</v>
      </c>
      <c r="AO7" s="98">
        <v>1</v>
      </c>
      <c r="AP7" s="100">
        <f>IFERROR(AO7/AM7,"-")</f>
        <v>0.14285714285714</v>
      </c>
      <c r="AQ7" s="101">
        <v>3000</v>
      </c>
      <c r="AR7" s="102">
        <f>IFERROR(AQ7/AM7,"-")</f>
        <v>428.57142857143</v>
      </c>
      <c r="AS7" s="103">
        <v>1</v>
      </c>
      <c r="AT7" s="103"/>
      <c r="AU7" s="103"/>
      <c r="AV7" s="104">
        <v>4</v>
      </c>
      <c r="AW7" s="105">
        <f>IF(P7=0,"",IF(AV7=0,"",(AV7/P7)))</f>
        <v>0.093023255813953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16</v>
      </c>
      <c r="BF7" s="111">
        <f>IF(P7=0,"",IF(BE7=0,"",(BE7/P7)))</f>
        <v>0.37209302325581</v>
      </c>
      <c r="BG7" s="110">
        <v>1</v>
      </c>
      <c r="BH7" s="112">
        <f>IFERROR(BG7/BE7,"-")</f>
        <v>0.0625</v>
      </c>
      <c r="BI7" s="113">
        <v>15000</v>
      </c>
      <c r="BJ7" s="114">
        <f>IFERROR(BI7/BE7,"-")</f>
        <v>937.5</v>
      </c>
      <c r="BK7" s="115"/>
      <c r="BL7" s="115">
        <v>1</v>
      </c>
      <c r="BM7" s="115"/>
      <c r="BN7" s="117">
        <v>12</v>
      </c>
      <c r="BO7" s="118">
        <f>IF(P7=0,"",IF(BN7=0,"",(BN7/P7)))</f>
        <v>0.27906976744186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4</v>
      </c>
      <c r="BX7" s="125">
        <f>IF(P7=0,"",IF(BW7=0,"",(BW7/P7)))</f>
        <v>0.093023255813953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18000</v>
      </c>
      <c r="CQ7" s="139">
        <v>15000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65</v>
      </c>
      <c r="E8" s="347" t="s">
        <v>66</v>
      </c>
      <c r="F8" s="347" t="s">
        <v>67</v>
      </c>
      <c r="G8" s="88" t="s">
        <v>73</v>
      </c>
      <c r="H8" s="88" t="s">
        <v>69</v>
      </c>
      <c r="I8" s="348" t="s">
        <v>70</v>
      </c>
      <c r="J8" s="330"/>
      <c r="K8" s="79">
        <v>1</v>
      </c>
      <c r="L8" s="79">
        <v>0</v>
      </c>
      <c r="M8" s="79">
        <v>266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65</v>
      </c>
      <c r="E9" s="347" t="s">
        <v>66</v>
      </c>
      <c r="F9" s="347" t="s">
        <v>67</v>
      </c>
      <c r="G9" s="88"/>
      <c r="H9" s="88"/>
      <c r="I9" s="88"/>
      <c r="J9" s="330"/>
      <c r="K9" s="79">
        <v>63</v>
      </c>
      <c r="L9" s="79">
        <v>0</v>
      </c>
      <c r="M9" s="79">
        <v>215</v>
      </c>
      <c r="N9" s="89">
        <v>22</v>
      </c>
      <c r="O9" s="90">
        <v>0</v>
      </c>
      <c r="P9" s="91">
        <f>N9+O9</f>
        <v>22</v>
      </c>
      <c r="Q9" s="80">
        <f>IFERROR(P9/M9,"-")</f>
        <v>0.10232558139535</v>
      </c>
      <c r="R9" s="79">
        <v>2</v>
      </c>
      <c r="S9" s="79">
        <v>2</v>
      </c>
      <c r="T9" s="80">
        <f>IFERROR(R9/(P9),"-")</f>
        <v>0.090909090909091</v>
      </c>
      <c r="U9" s="336"/>
      <c r="V9" s="82">
        <v>4</v>
      </c>
      <c r="W9" s="80">
        <f>IF(P9=0,"-",V9/P9)</f>
        <v>0.18181818181818</v>
      </c>
      <c r="X9" s="335">
        <v>36000</v>
      </c>
      <c r="Y9" s="336">
        <f>IFERROR(X9/P9,"-")</f>
        <v>1636.3636363636</v>
      </c>
      <c r="Z9" s="336">
        <f>IFERROR(X9/V9,"-")</f>
        <v>9000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2</v>
      </c>
      <c r="AN9" s="99">
        <f>IF(P9=0,"",IF(AM9=0,"",(AM9/P9)))</f>
        <v>0.090909090909091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0.090909090909091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4</v>
      </c>
      <c r="BF9" s="111">
        <f>IF(P9=0,"",IF(BE9=0,"",(BE9/P9)))</f>
        <v>0.18181818181818</v>
      </c>
      <c r="BG9" s="110">
        <v>1</v>
      </c>
      <c r="BH9" s="112">
        <f>IFERROR(BG9/BE9,"-")</f>
        <v>0.25</v>
      </c>
      <c r="BI9" s="113">
        <v>5000</v>
      </c>
      <c r="BJ9" s="114">
        <f>IFERROR(BI9/BE9,"-")</f>
        <v>1250</v>
      </c>
      <c r="BK9" s="115">
        <v>1</v>
      </c>
      <c r="BL9" s="115"/>
      <c r="BM9" s="115"/>
      <c r="BN9" s="117">
        <v>10</v>
      </c>
      <c r="BO9" s="118">
        <f>IF(P9=0,"",IF(BN9=0,"",(BN9/P9)))</f>
        <v>0.45454545454545</v>
      </c>
      <c r="BP9" s="119">
        <v>3</v>
      </c>
      <c r="BQ9" s="120">
        <f>IFERROR(BP9/BN9,"-")</f>
        <v>0.3</v>
      </c>
      <c r="BR9" s="121">
        <v>20000</v>
      </c>
      <c r="BS9" s="122">
        <f>IFERROR(BR9/BN9,"-")</f>
        <v>2000</v>
      </c>
      <c r="BT9" s="123">
        <v>2</v>
      </c>
      <c r="BU9" s="123"/>
      <c r="BV9" s="123">
        <v>1</v>
      </c>
      <c r="BW9" s="124">
        <v>3</v>
      </c>
      <c r="BX9" s="125">
        <f>IF(P9=0,"",IF(BW9=0,"",(BW9/P9)))</f>
        <v>0.13636363636364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0.045454545454545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4</v>
      </c>
      <c r="CP9" s="139">
        <v>36000</v>
      </c>
      <c r="CQ9" s="139">
        <v>14000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75</v>
      </c>
      <c r="C10" s="347"/>
      <c r="D10" s="347" t="s">
        <v>65</v>
      </c>
      <c r="E10" s="347" t="s">
        <v>66</v>
      </c>
      <c r="F10" s="347" t="s">
        <v>67</v>
      </c>
      <c r="G10" s="88" t="s">
        <v>76</v>
      </c>
      <c r="H10" s="88" t="s">
        <v>69</v>
      </c>
      <c r="I10" s="348" t="s">
        <v>70</v>
      </c>
      <c r="J10" s="330"/>
      <c r="K10" s="79">
        <v>0</v>
      </c>
      <c r="L10" s="79">
        <v>0</v>
      </c>
      <c r="M10" s="79">
        <v>48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336"/>
      <c r="V10" s="82">
        <v>0</v>
      </c>
      <c r="W10" s="80" t="str">
        <f>IF(P10=0,"-",V10/P10)</f>
        <v>-</v>
      </c>
      <c r="X10" s="335">
        <v>0</v>
      </c>
      <c r="Y10" s="336" t="str">
        <f>IFERROR(X10/P10,"-")</f>
        <v>-</v>
      </c>
      <c r="Z10" s="336" t="str">
        <f>IFERROR(X10/V10,"-")</f>
        <v>-</v>
      </c>
      <c r="AA10" s="33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77</v>
      </c>
      <c r="C11" s="347"/>
      <c r="D11" s="347" t="s">
        <v>65</v>
      </c>
      <c r="E11" s="347" t="s">
        <v>66</v>
      </c>
      <c r="F11" s="347" t="s">
        <v>67</v>
      </c>
      <c r="G11" s="88"/>
      <c r="H11" s="88"/>
      <c r="I11" s="88"/>
      <c r="J11" s="330"/>
      <c r="K11" s="79">
        <v>13</v>
      </c>
      <c r="L11" s="79">
        <v>0</v>
      </c>
      <c r="M11" s="79">
        <v>45</v>
      </c>
      <c r="N11" s="89">
        <v>5</v>
      </c>
      <c r="O11" s="90">
        <v>0</v>
      </c>
      <c r="P11" s="91">
        <f>N11+O11</f>
        <v>5</v>
      </c>
      <c r="Q11" s="80">
        <f>IFERROR(P11/M11,"-")</f>
        <v>0.11111111111111</v>
      </c>
      <c r="R11" s="79">
        <v>0</v>
      </c>
      <c r="S11" s="79">
        <v>3</v>
      </c>
      <c r="T11" s="80">
        <f>IFERROR(R11/(P11),"-")</f>
        <v>0</v>
      </c>
      <c r="U11" s="336"/>
      <c r="V11" s="82">
        <v>2</v>
      </c>
      <c r="W11" s="80">
        <f>IF(P11=0,"-",V11/P11)</f>
        <v>0.4</v>
      </c>
      <c r="X11" s="335">
        <v>8000</v>
      </c>
      <c r="Y11" s="336">
        <f>IFERROR(X11/P11,"-")</f>
        <v>1600</v>
      </c>
      <c r="Z11" s="336">
        <f>IFERROR(X11/V11,"-")</f>
        <v>4000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0.2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2</v>
      </c>
      <c r="BO11" s="118">
        <f>IF(P11=0,"",IF(BN11=0,"",(BN11/P11)))</f>
        <v>0.4</v>
      </c>
      <c r="BP11" s="119">
        <v>1</v>
      </c>
      <c r="BQ11" s="120">
        <f>IFERROR(BP11/BN11,"-")</f>
        <v>0.5</v>
      </c>
      <c r="BR11" s="121">
        <v>3000</v>
      </c>
      <c r="BS11" s="122">
        <f>IFERROR(BR11/BN11,"-")</f>
        <v>1500</v>
      </c>
      <c r="BT11" s="123">
        <v>1</v>
      </c>
      <c r="BU11" s="123"/>
      <c r="BV11" s="123"/>
      <c r="BW11" s="124">
        <v>2</v>
      </c>
      <c r="BX11" s="125">
        <f>IF(P11=0,"",IF(BW11=0,"",(BW11/P11)))</f>
        <v>0.4</v>
      </c>
      <c r="BY11" s="126">
        <v>1</v>
      </c>
      <c r="BZ11" s="127">
        <f>IFERROR(BY11/BW11,"-")</f>
        <v>0.5</v>
      </c>
      <c r="CA11" s="128">
        <v>5000</v>
      </c>
      <c r="CB11" s="129">
        <f>IFERROR(CA11/BW11,"-")</f>
        <v>2500</v>
      </c>
      <c r="CC11" s="130">
        <v>1</v>
      </c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8000</v>
      </c>
      <c r="CQ11" s="139">
        <v>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78</v>
      </c>
      <c r="C12" s="347"/>
      <c r="D12" s="347" t="s">
        <v>65</v>
      </c>
      <c r="E12" s="347" t="s">
        <v>66</v>
      </c>
      <c r="F12" s="347" t="s">
        <v>67</v>
      </c>
      <c r="G12" s="88" t="s">
        <v>79</v>
      </c>
      <c r="H12" s="88" t="s">
        <v>69</v>
      </c>
      <c r="I12" s="348" t="s">
        <v>70</v>
      </c>
      <c r="J12" s="330"/>
      <c r="K12" s="79">
        <v>0</v>
      </c>
      <c r="L12" s="79">
        <v>0</v>
      </c>
      <c r="M12" s="79">
        <v>41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80</v>
      </c>
      <c r="C13" s="347"/>
      <c r="D13" s="347" t="s">
        <v>65</v>
      </c>
      <c r="E13" s="347" t="s">
        <v>66</v>
      </c>
      <c r="F13" s="347" t="s">
        <v>67</v>
      </c>
      <c r="G13" s="88"/>
      <c r="H13" s="88"/>
      <c r="I13" s="88"/>
      <c r="J13" s="330"/>
      <c r="K13" s="79">
        <v>17</v>
      </c>
      <c r="L13" s="79">
        <v>0</v>
      </c>
      <c r="M13" s="79">
        <v>70</v>
      </c>
      <c r="N13" s="89">
        <v>7</v>
      </c>
      <c r="O13" s="90">
        <v>0</v>
      </c>
      <c r="P13" s="91">
        <f>N13+O13</f>
        <v>7</v>
      </c>
      <c r="Q13" s="80">
        <f>IFERROR(P13/M13,"-")</f>
        <v>0.1</v>
      </c>
      <c r="R13" s="79">
        <v>1</v>
      </c>
      <c r="S13" s="79">
        <v>2</v>
      </c>
      <c r="T13" s="80">
        <f>IFERROR(R13/(P13),"-")</f>
        <v>0.14285714285714</v>
      </c>
      <c r="U13" s="336"/>
      <c r="V13" s="82">
        <v>1</v>
      </c>
      <c r="W13" s="80">
        <f>IF(P13=0,"-",V13/P13)</f>
        <v>0.14285714285714</v>
      </c>
      <c r="X13" s="335">
        <v>5000</v>
      </c>
      <c r="Y13" s="336">
        <f>IFERROR(X13/P13,"-")</f>
        <v>714.28571428571</v>
      </c>
      <c r="Z13" s="336">
        <f>IFERROR(X13/V13,"-")</f>
        <v>5000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4</v>
      </c>
      <c r="BF13" s="111">
        <f>IF(P13=0,"",IF(BE13=0,"",(BE13/P13)))</f>
        <v>0.57142857142857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</v>
      </c>
      <c r="BO13" s="118">
        <f>IF(P13=0,"",IF(BN13=0,"",(BN13/P13)))</f>
        <v>0.14285714285714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0.28571428571429</v>
      </c>
      <c r="BY13" s="126">
        <v>1</v>
      </c>
      <c r="BZ13" s="127">
        <f>IFERROR(BY13/BW13,"-")</f>
        <v>0.5</v>
      </c>
      <c r="CA13" s="128">
        <v>5000</v>
      </c>
      <c r="CB13" s="129">
        <f>IFERROR(CA13/BW13,"-")</f>
        <v>2500</v>
      </c>
      <c r="CC13" s="130">
        <v>1</v>
      </c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5000</v>
      </c>
      <c r="CQ13" s="139">
        <v>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81</v>
      </c>
      <c r="C14" s="347"/>
      <c r="D14" s="347" t="s">
        <v>82</v>
      </c>
      <c r="E14" s="347" t="s">
        <v>82</v>
      </c>
      <c r="F14" s="347" t="s">
        <v>83</v>
      </c>
      <c r="G14" s="88" t="s">
        <v>84</v>
      </c>
      <c r="H14" s="88"/>
      <c r="I14" s="88"/>
      <c r="J14" s="330"/>
      <c r="K14" s="79">
        <v>100</v>
      </c>
      <c r="L14" s="79">
        <v>60</v>
      </c>
      <c r="M14" s="79">
        <v>24</v>
      </c>
      <c r="N14" s="89">
        <v>16</v>
      </c>
      <c r="O14" s="90">
        <v>0</v>
      </c>
      <c r="P14" s="91">
        <f>N14+O14</f>
        <v>16</v>
      </c>
      <c r="Q14" s="80">
        <f>IFERROR(P14/M14,"-")</f>
        <v>0.66666666666667</v>
      </c>
      <c r="R14" s="79">
        <v>2</v>
      </c>
      <c r="S14" s="79">
        <v>2</v>
      </c>
      <c r="T14" s="80">
        <f>IFERROR(R14/(P14),"-")</f>
        <v>0.125</v>
      </c>
      <c r="U14" s="336"/>
      <c r="V14" s="82">
        <v>0</v>
      </c>
      <c r="W14" s="80">
        <f>IF(P14=0,"-",V14/P14)</f>
        <v>0</v>
      </c>
      <c r="X14" s="335">
        <v>40400</v>
      </c>
      <c r="Y14" s="336">
        <f>IFERROR(X14/P14,"-")</f>
        <v>2525</v>
      </c>
      <c r="Z14" s="336" t="str">
        <f>IFERROR(X14/V14,"-")</f>
        <v>-</v>
      </c>
      <c r="AA14" s="330"/>
      <c r="AB14" s="83"/>
      <c r="AC14" s="77"/>
      <c r="AD14" s="92">
        <v>1</v>
      </c>
      <c r="AE14" s="93">
        <f>IF(P14=0,"",IF(AD14=0,"",(AD14/P14)))</f>
        <v>0.0625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4</v>
      </c>
      <c r="BF14" s="111">
        <f>IF(P14=0,"",IF(BE14=0,"",(BE14/P14)))</f>
        <v>0.25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0.125</v>
      </c>
      <c r="BP14" s="119">
        <v>1</v>
      </c>
      <c r="BQ14" s="120">
        <f>IFERROR(BP14/BN14,"-")</f>
        <v>0.5</v>
      </c>
      <c r="BR14" s="121">
        <v>5000</v>
      </c>
      <c r="BS14" s="122">
        <f>IFERROR(BR14/BN14,"-")</f>
        <v>2500</v>
      </c>
      <c r="BT14" s="123">
        <v>1</v>
      </c>
      <c r="BU14" s="123"/>
      <c r="BV14" s="123"/>
      <c r="BW14" s="124">
        <v>9</v>
      </c>
      <c r="BX14" s="125">
        <f>IF(P14=0,"",IF(BW14=0,"",(BW14/P14)))</f>
        <v>0.5625</v>
      </c>
      <c r="BY14" s="126">
        <v>2</v>
      </c>
      <c r="BZ14" s="127">
        <f>IFERROR(BY14/BW14,"-")</f>
        <v>0.22222222222222</v>
      </c>
      <c r="CA14" s="128">
        <v>680400</v>
      </c>
      <c r="CB14" s="129">
        <f>IFERROR(CA14/BW14,"-")</f>
        <v>75600</v>
      </c>
      <c r="CC14" s="130">
        <v>1</v>
      </c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40400</v>
      </c>
      <c r="CQ14" s="139">
        <v>675400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>
        <f>AB15</f>
        <v>0.265</v>
      </c>
      <c r="B15" s="347" t="s">
        <v>85</v>
      </c>
      <c r="C15" s="347"/>
      <c r="D15" s="347" t="s">
        <v>65</v>
      </c>
      <c r="E15" s="347" t="s">
        <v>66</v>
      </c>
      <c r="F15" s="347" t="s">
        <v>67</v>
      </c>
      <c r="G15" s="88" t="s">
        <v>86</v>
      </c>
      <c r="H15" s="88" t="s">
        <v>87</v>
      </c>
      <c r="I15" s="88" t="s">
        <v>88</v>
      </c>
      <c r="J15" s="330">
        <v>200000</v>
      </c>
      <c r="K15" s="79">
        <v>0</v>
      </c>
      <c r="L15" s="79">
        <v>0</v>
      </c>
      <c r="M15" s="79">
        <v>102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336">
        <f>IFERROR(J15/SUM(N15:O23),"-")</f>
        <v>9523.8095238095</v>
      </c>
      <c r="V15" s="82">
        <v>0</v>
      </c>
      <c r="W15" s="80" t="str">
        <f>IF(P15=0,"-",V15/P15)</f>
        <v>-</v>
      </c>
      <c r="X15" s="335">
        <v>0</v>
      </c>
      <c r="Y15" s="336" t="str">
        <f>IFERROR(X15/P15,"-")</f>
        <v>-</v>
      </c>
      <c r="Z15" s="336" t="str">
        <f>IFERROR(X15/V15,"-")</f>
        <v>-</v>
      </c>
      <c r="AA15" s="330">
        <f>SUM(X15:X23)-SUM(J15:J23)</f>
        <v>-147000</v>
      </c>
      <c r="AB15" s="83">
        <f>SUM(X15:X23)/SUM(J15:J23)</f>
        <v>0.265</v>
      </c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89</v>
      </c>
      <c r="C16" s="347"/>
      <c r="D16" s="347" t="s">
        <v>65</v>
      </c>
      <c r="E16" s="347" t="s">
        <v>66</v>
      </c>
      <c r="F16" s="347" t="s">
        <v>67</v>
      </c>
      <c r="G16" s="88"/>
      <c r="H16" s="88" t="s">
        <v>87</v>
      </c>
      <c r="I16" s="88"/>
      <c r="J16" s="330"/>
      <c r="K16" s="79">
        <v>19</v>
      </c>
      <c r="L16" s="79">
        <v>0</v>
      </c>
      <c r="M16" s="79">
        <v>73</v>
      </c>
      <c r="N16" s="89">
        <v>7</v>
      </c>
      <c r="O16" s="90">
        <v>0</v>
      </c>
      <c r="P16" s="91">
        <f>N16+O16</f>
        <v>7</v>
      </c>
      <c r="Q16" s="80">
        <f>IFERROR(P16/M16,"-")</f>
        <v>0.095890410958904</v>
      </c>
      <c r="R16" s="79">
        <v>1</v>
      </c>
      <c r="S16" s="79">
        <v>1</v>
      </c>
      <c r="T16" s="80">
        <f>IFERROR(R16/(P16),"-")</f>
        <v>0.14285714285714</v>
      </c>
      <c r="U16" s="336"/>
      <c r="V16" s="82">
        <v>2</v>
      </c>
      <c r="W16" s="80">
        <f>IF(P16=0,"-",V16/P16)</f>
        <v>0.28571428571429</v>
      </c>
      <c r="X16" s="335">
        <v>45000</v>
      </c>
      <c r="Y16" s="336">
        <f>IFERROR(X16/P16,"-")</f>
        <v>6428.5714285714</v>
      </c>
      <c r="Z16" s="336">
        <f>IFERROR(X16/V16,"-")</f>
        <v>22500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2</v>
      </c>
      <c r="AN16" s="99">
        <f>IF(P16=0,"",IF(AM16=0,"",(AM16/P16)))</f>
        <v>0.28571428571429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3</v>
      </c>
      <c r="BO16" s="118">
        <f>IF(P16=0,"",IF(BN16=0,"",(BN16/P16)))</f>
        <v>0.42857142857143</v>
      </c>
      <c r="BP16" s="119">
        <v>1</v>
      </c>
      <c r="BQ16" s="120">
        <f>IFERROR(BP16/BN16,"-")</f>
        <v>0.33333333333333</v>
      </c>
      <c r="BR16" s="121">
        <v>40000</v>
      </c>
      <c r="BS16" s="122">
        <f>IFERROR(BR16/BN16,"-")</f>
        <v>13333.333333333</v>
      </c>
      <c r="BT16" s="123"/>
      <c r="BU16" s="123"/>
      <c r="BV16" s="123">
        <v>1</v>
      </c>
      <c r="BW16" s="124">
        <v>1</v>
      </c>
      <c r="BX16" s="125">
        <f>IF(P16=0,"",IF(BW16=0,"",(BW16/P16)))</f>
        <v>0.14285714285714</v>
      </c>
      <c r="BY16" s="126">
        <v>1</v>
      </c>
      <c r="BZ16" s="127">
        <f>IFERROR(BY16/BW16,"-")</f>
        <v>1</v>
      </c>
      <c r="CA16" s="128">
        <v>5000</v>
      </c>
      <c r="CB16" s="129">
        <f>IFERROR(CA16/BW16,"-")</f>
        <v>5000</v>
      </c>
      <c r="CC16" s="130">
        <v>1</v>
      </c>
      <c r="CD16" s="130"/>
      <c r="CE16" s="130"/>
      <c r="CF16" s="131">
        <v>1</v>
      </c>
      <c r="CG16" s="132">
        <f>IF(P16=0,"",IF(CF16=0,"",(CF16/P16)))</f>
        <v>0.14285714285714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2</v>
      </c>
      <c r="CP16" s="139">
        <v>45000</v>
      </c>
      <c r="CQ16" s="139">
        <v>40000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90</v>
      </c>
      <c r="C17" s="347"/>
      <c r="D17" s="347" t="s">
        <v>91</v>
      </c>
      <c r="E17" s="347" t="s">
        <v>92</v>
      </c>
      <c r="F17" s="347" t="s">
        <v>93</v>
      </c>
      <c r="G17" s="88"/>
      <c r="H17" s="88" t="s">
        <v>87</v>
      </c>
      <c r="I17" s="88"/>
      <c r="J17" s="330"/>
      <c r="K17" s="79">
        <v>10</v>
      </c>
      <c r="L17" s="79">
        <v>0</v>
      </c>
      <c r="M17" s="79">
        <v>78</v>
      </c>
      <c r="N17" s="89">
        <v>3</v>
      </c>
      <c r="O17" s="90">
        <v>0</v>
      </c>
      <c r="P17" s="91">
        <f>N17+O17</f>
        <v>3</v>
      </c>
      <c r="Q17" s="80">
        <f>IFERROR(P17/M17,"-")</f>
        <v>0.038461538461538</v>
      </c>
      <c r="R17" s="79">
        <v>0</v>
      </c>
      <c r="S17" s="79">
        <v>1</v>
      </c>
      <c r="T17" s="80">
        <f>IFERROR(R17/(P17),"-")</f>
        <v>0</v>
      </c>
      <c r="U17" s="336"/>
      <c r="V17" s="82">
        <v>1</v>
      </c>
      <c r="W17" s="80">
        <f>IF(P17=0,"-",V17/P17)</f>
        <v>0.33333333333333</v>
      </c>
      <c r="X17" s="335">
        <v>5000</v>
      </c>
      <c r="Y17" s="336">
        <f>IFERROR(X17/P17,"-")</f>
        <v>1666.6666666667</v>
      </c>
      <c r="Z17" s="336">
        <f>IFERROR(X17/V17,"-")</f>
        <v>5000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2</v>
      </c>
      <c r="BO17" s="118">
        <f>IF(P17=0,"",IF(BN17=0,"",(BN17/P17)))</f>
        <v>0.66666666666667</v>
      </c>
      <c r="BP17" s="119">
        <v>1</v>
      </c>
      <c r="BQ17" s="120">
        <f>IFERROR(BP17/BN17,"-")</f>
        <v>0.5</v>
      </c>
      <c r="BR17" s="121">
        <v>5000</v>
      </c>
      <c r="BS17" s="122">
        <f>IFERROR(BR17/BN17,"-")</f>
        <v>2500</v>
      </c>
      <c r="BT17" s="123">
        <v>1</v>
      </c>
      <c r="BU17" s="123"/>
      <c r="BV17" s="123"/>
      <c r="BW17" s="124">
        <v>1</v>
      </c>
      <c r="BX17" s="125">
        <f>IF(P17=0,"",IF(BW17=0,"",(BW17/P17)))</f>
        <v>0.33333333333333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5000</v>
      </c>
      <c r="CQ17" s="139">
        <v>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94</v>
      </c>
      <c r="C18" s="347"/>
      <c r="D18" s="347" t="s">
        <v>95</v>
      </c>
      <c r="E18" s="347" t="s">
        <v>96</v>
      </c>
      <c r="F18" s="347" t="s">
        <v>67</v>
      </c>
      <c r="G18" s="88"/>
      <c r="H18" s="88" t="s">
        <v>87</v>
      </c>
      <c r="I18" s="88"/>
      <c r="J18" s="330"/>
      <c r="K18" s="79">
        <v>0</v>
      </c>
      <c r="L18" s="79">
        <v>0</v>
      </c>
      <c r="M18" s="79">
        <v>27</v>
      </c>
      <c r="N18" s="89">
        <v>0</v>
      </c>
      <c r="O18" s="90">
        <v>0</v>
      </c>
      <c r="P18" s="91">
        <f>N18+O18</f>
        <v>0</v>
      </c>
      <c r="Q18" s="80">
        <f>IFERROR(P18/M18,"-")</f>
        <v>0</v>
      </c>
      <c r="R18" s="79">
        <v>0</v>
      </c>
      <c r="S18" s="79">
        <v>0</v>
      </c>
      <c r="T18" s="80" t="str">
        <f>IFERROR(R18/(P18),"-")</f>
        <v>-</v>
      </c>
      <c r="U18" s="336"/>
      <c r="V18" s="82">
        <v>0</v>
      </c>
      <c r="W18" s="80" t="str">
        <f>IF(P18=0,"-",V18/P18)</f>
        <v>-</v>
      </c>
      <c r="X18" s="335">
        <v>0</v>
      </c>
      <c r="Y18" s="336" t="str">
        <f>IFERROR(X18/P18,"-")</f>
        <v>-</v>
      </c>
      <c r="Z18" s="336" t="str">
        <f>IFERROR(X18/V18,"-")</f>
        <v>-</v>
      </c>
      <c r="AA18" s="33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97</v>
      </c>
      <c r="C19" s="347"/>
      <c r="D19" s="347" t="s">
        <v>95</v>
      </c>
      <c r="E19" s="347" t="s">
        <v>96</v>
      </c>
      <c r="F19" s="347" t="s">
        <v>67</v>
      </c>
      <c r="G19" s="88"/>
      <c r="H19" s="88" t="s">
        <v>87</v>
      </c>
      <c r="I19" s="88"/>
      <c r="J19" s="330"/>
      <c r="K19" s="79">
        <v>7</v>
      </c>
      <c r="L19" s="79">
        <v>0</v>
      </c>
      <c r="M19" s="79">
        <v>14</v>
      </c>
      <c r="N19" s="89">
        <v>2</v>
      </c>
      <c r="O19" s="90">
        <v>0</v>
      </c>
      <c r="P19" s="91">
        <f>N19+O19</f>
        <v>2</v>
      </c>
      <c r="Q19" s="80">
        <f>IFERROR(P19/M19,"-")</f>
        <v>0.14285714285714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>
        <v>1</v>
      </c>
      <c r="AE19" s="93">
        <f>IF(P19=0,"",IF(AD19=0,"",(AD19/P19)))</f>
        <v>0.5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0.5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98</v>
      </c>
      <c r="C20" s="347"/>
      <c r="D20" s="347" t="s">
        <v>99</v>
      </c>
      <c r="E20" s="347" t="s">
        <v>100</v>
      </c>
      <c r="F20" s="347" t="s">
        <v>93</v>
      </c>
      <c r="G20" s="88"/>
      <c r="H20" s="88" t="s">
        <v>87</v>
      </c>
      <c r="I20" s="88"/>
      <c r="J20" s="330"/>
      <c r="K20" s="79">
        <v>2</v>
      </c>
      <c r="L20" s="79">
        <v>0</v>
      </c>
      <c r="M20" s="79">
        <v>18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336"/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101</v>
      </c>
      <c r="C21" s="347"/>
      <c r="D21" s="347" t="s">
        <v>102</v>
      </c>
      <c r="E21" s="347" t="s">
        <v>103</v>
      </c>
      <c r="F21" s="347" t="s">
        <v>67</v>
      </c>
      <c r="G21" s="88"/>
      <c r="H21" s="88" t="s">
        <v>87</v>
      </c>
      <c r="I21" s="88"/>
      <c r="J21" s="330"/>
      <c r="K21" s="79">
        <v>0</v>
      </c>
      <c r="L21" s="79">
        <v>0</v>
      </c>
      <c r="M21" s="79">
        <v>20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104</v>
      </c>
      <c r="C22" s="347"/>
      <c r="D22" s="347" t="s">
        <v>102</v>
      </c>
      <c r="E22" s="347" t="s">
        <v>103</v>
      </c>
      <c r="F22" s="347" t="s">
        <v>67</v>
      </c>
      <c r="G22" s="88"/>
      <c r="H22" s="88" t="s">
        <v>87</v>
      </c>
      <c r="I22" s="88"/>
      <c r="J22" s="330"/>
      <c r="K22" s="79">
        <v>10</v>
      </c>
      <c r="L22" s="79">
        <v>0</v>
      </c>
      <c r="M22" s="79">
        <v>29</v>
      </c>
      <c r="N22" s="89">
        <v>3</v>
      </c>
      <c r="O22" s="90">
        <v>0</v>
      </c>
      <c r="P22" s="91">
        <f>N22+O22</f>
        <v>3</v>
      </c>
      <c r="Q22" s="80">
        <f>IFERROR(P22/M22,"-")</f>
        <v>0.10344827586207</v>
      </c>
      <c r="R22" s="79">
        <v>0</v>
      </c>
      <c r="S22" s="79">
        <v>1</v>
      </c>
      <c r="T22" s="80">
        <f>IFERROR(R22/(P22),"-")</f>
        <v>0</v>
      </c>
      <c r="U22" s="336"/>
      <c r="V22" s="82">
        <v>1</v>
      </c>
      <c r="W22" s="80">
        <f>IF(P22=0,"-",V22/P22)</f>
        <v>0.33333333333333</v>
      </c>
      <c r="X22" s="335">
        <v>3000</v>
      </c>
      <c r="Y22" s="336">
        <f>IFERROR(X22/P22,"-")</f>
        <v>1000</v>
      </c>
      <c r="Z22" s="336">
        <f>IFERROR(X22/V22,"-")</f>
        <v>3000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0.33333333333333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0.33333333333333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0.33333333333333</v>
      </c>
      <c r="BP22" s="119">
        <v>1</v>
      </c>
      <c r="BQ22" s="120">
        <f>IFERROR(BP22/BN22,"-")</f>
        <v>1</v>
      </c>
      <c r="BR22" s="121">
        <v>3000</v>
      </c>
      <c r="BS22" s="122">
        <f>IFERROR(BR22/BN22,"-")</f>
        <v>3000</v>
      </c>
      <c r="BT22" s="123">
        <v>1</v>
      </c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3000</v>
      </c>
      <c r="CQ22" s="139">
        <v>3000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105</v>
      </c>
      <c r="C23" s="347"/>
      <c r="D23" s="347" t="s">
        <v>82</v>
      </c>
      <c r="E23" s="347" t="s">
        <v>82</v>
      </c>
      <c r="F23" s="347" t="s">
        <v>83</v>
      </c>
      <c r="G23" s="88"/>
      <c r="H23" s="88"/>
      <c r="I23" s="88"/>
      <c r="J23" s="330"/>
      <c r="K23" s="79">
        <v>104</v>
      </c>
      <c r="L23" s="79">
        <v>41</v>
      </c>
      <c r="M23" s="79">
        <v>28</v>
      </c>
      <c r="N23" s="89">
        <v>6</v>
      </c>
      <c r="O23" s="90">
        <v>0</v>
      </c>
      <c r="P23" s="91">
        <f>N23+O23</f>
        <v>6</v>
      </c>
      <c r="Q23" s="80">
        <f>IFERROR(P23/M23,"-")</f>
        <v>0.21428571428571</v>
      </c>
      <c r="R23" s="79">
        <v>1</v>
      </c>
      <c r="S23" s="79">
        <v>0</v>
      </c>
      <c r="T23" s="80">
        <f>IFERROR(R23/(P23),"-")</f>
        <v>0.16666666666667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0.16666666666667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3</v>
      </c>
      <c r="BX23" s="125">
        <f>IF(P23=0,"",IF(BW23=0,"",(BW23/P23)))</f>
        <v>0.5</v>
      </c>
      <c r="BY23" s="126">
        <v>1</v>
      </c>
      <c r="BZ23" s="127">
        <f>IFERROR(BY23/BW23,"-")</f>
        <v>0.33333333333333</v>
      </c>
      <c r="CA23" s="128">
        <v>18000</v>
      </c>
      <c r="CB23" s="129">
        <f>IFERROR(CA23/BW23,"-")</f>
        <v>6000</v>
      </c>
      <c r="CC23" s="130"/>
      <c r="CD23" s="130"/>
      <c r="CE23" s="130">
        <v>1</v>
      </c>
      <c r="CF23" s="131">
        <v>2</v>
      </c>
      <c r="CG23" s="132">
        <f>IF(P23=0,"",IF(CF23=0,"",(CF23/P23)))</f>
        <v>0.33333333333333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0</v>
      </c>
      <c r="CP23" s="139">
        <v>0</v>
      </c>
      <c r="CQ23" s="139">
        <v>18000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1.9</v>
      </c>
      <c r="B24" s="347" t="s">
        <v>106</v>
      </c>
      <c r="C24" s="347"/>
      <c r="D24" s="347" t="s">
        <v>107</v>
      </c>
      <c r="E24" s="347" t="s">
        <v>108</v>
      </c>
      <c r="F24" s="347" t="s">
        <v>67</v>
      </c>
      <c r="G24" s="88" t="s">
        <v>68</v>
      </c>
      <c r="H24" s="88" t="s">
        <v>109</v>
      </c>
      <c r="I24" s="88" t="s">
        <v>110</v>
      </c>
      <c r="J24" s="330">
        <v>400000</v>
      </c>
      <c r="K24" s="79">
        <v>0</v>
      </c>
      <c r="L24" s="79">
        <v>0</v>
      </c>
      <c r="M24" s="79">
        <v>107</v>
      </c>
      <c r="N24" s="89">
        <v>0</v>
      </c>
      <c r="O24" s="90">
        <v>0</v>
      </c>
      <c r="P24" s="91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336">
        <f>IFERROR(J24/SUM(N24:O30),"-")</f>
        <v>9302.3255813953</v>
      </c>
      <c r="V24" s="82">
        <v>0</v>
      </c>
      <c r="W24" s="80" t="str">
        <f>IF(P24=0,"-",V24/P24)</f>
        <v>-</v>
      </c>
      <c r="X24" s="335">
        <v>0</v>
      </c>
      <c r="Y24" s="336" t="str">
        <f>IFERROR(X24/P24,"-")</f>
        <v>-</v>
      </c>
      <c r="Z24" s="336" t="str">
        <f>IFERROR(X24/V24,"-")</f>
        <v>-</v>
      </c>
      <c r="AA24" s="330">
        <f>SUM(X24:X30)-SUM(J24:J30)</f>
        <v>360000</v>
      </c>
      <c r="AB24" s="83">
        <f>SUM(X24:X30)/SUM(J24:J30)</f>
        <v>1.9</v>
      </c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111</v>
      </c>
      <c r="C25" s="347"/>
      <c r="D25" s="347" t="s">
        <v>107</v>
      </c>
      <c r="E25" s="347" t="s">
        <v>108</v>
      </c>
      <c r="F25" s="347" t="s">
        <v>67</v>
      </c>
      <c r="G25" s="88"/>
      <c r="H25" s="88" t="s">
        <v>109</v>
      </c>
      <c r="I25" s="88"/>
      <c r="J25" s="330"/>
      <c r="K25" s="79">
        <v>34</v>
      </c>
      <c r="L25" s="79">
        <v>0</v>
      </c>
      <c r="M25" s="79">
        <v>156</v>
      </c>
      <c r="N25" s="89">
        <v>14</v>
      </c>
      <c r="O25" s="90">
        <v>0</v>
      </c>
      <c r="P25" s="91">
        <f>N25+O25</f>
        <v>14</v>
      </c>
      <c r="Q25" s="80">
        <f>IFERROR(P25/M25,"-")</f>
        <v>0.08974358974359</v>
      </c>
      <c r="R25" s="79">
        <v>1</v>
      </c>
      <c r="S25" s="79">
        <v>5</v>
      </c>
      <c r="T25" s="80">
        <f>IFERROR(R25/(P25),"-")</f>
        <v>0.071428571428571</v>
      </c>
      <c r="U25" s="336"/>
      <c r="V25" s="82">
        <v>2</v>
      </c>
      <c r="W25" s="80">
        <f>IF(P25=0,"-",V25/P25)</f>
        <v>0.14285714285714</v>
      </c>
      <c r="X25" s="335">
        <v>32000</v>
      </c>
      <c r="Y25" s="336">
        <f>IFERROR(X25/P25,"-")</f>
        <v>2285.7142857143</v>
      </c>
      <c r="Z25" s="336">
        <f>IFERROR(X25/V25,"-")</f>
        <v>16000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0.071428571428571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5</v>
      </c>
      <c r="BF25" s="111">
        <f>IF(P25=0,"",IF(BE25=0,"",(BE25/P25)))</f>
        <v>0.35714285714286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5</v>
      </c>
      <c r="BO25" s="118">
        <f>IF(P25=0,"",IF(BN25=0,"",(BN25/P25)))</f>
        <v>0.35714285714286</v>
      </c>
      <c r="BP25" s="119">
        <v>1</v>
      </c>
      <c r="BQ25" s="120">
        <f>IFERROR(BP25/BN25,"-")</f>
        <v>0.2</v>
      </c>
      <c r="BR25" s="121">
        <v>27000</v>
      </c>
      <c r="BS25" s="122">
        <f>IFERROR(BR25/BN25,"-")</f>
        <v>5400</v>
      </c>
      <c r="BT25" s="123"/>
      <c r="BU25" s="123"/>
      <c r="BV25" s="123">
        <v>1</v>
      </c>
      <c r="BW25" s="124">
        <v>2</v>
      </c>
      <c r="BX25" s="125">
        <f>IF(P25=0,"",IF(BW25=0,"",(BW25/P25)))</f>
        <v>0.14285714285714</v>
      </c>
      <c r="BY25" s="126">
        <v>1</v>
      </c>
      <c r="BZ25" s="127">
        <f>IFERROR(BY25/BW25,"-")</f>
        <v>0.5</v>
      </c>
      <c r="CA25" s="128">
        <v>5000</v>
      </c>
      <c r="CB25" s="129">
        <f>IFERROR(CA25/BW25,"-")</f>
        <v>2500</v>
      </c>
      <c r="CC25" s="130">
        <v>1</v>
      </c>
      <c r="CD25" s="130"/>
      <c r="CE25" s="130"/>
      <c r="CF25" s="131">
        <v>1</v>
      </c>
      <c r="CG25" s="132">
        <f>IF(P25=0,"",IF(CF25=0,"",(CF25/P25)))</f>
        <v>0.071428571428571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2</v>
      </c>
      <c r="CP25" s="139">
        <v>32000</v>
      </c>
      <c r="CQ25" s="139">
        <v>27000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112</v>
      </c>
      <c r="C26" s="347"/>
      <c r="D26" s="347" t="s">
        <v>113</v>
      </c>
      <c r="E26" s="347" t="s">
        <v>114</v>
      </c>
      <c r="F26" s="347" t="s">
        <v>93</v>
      </c>
      <c r="G26" s="88"/>
      <c r="H26" s="88" t="s">
        <v>109</v>
      </c>
      <c r="I26" s="88"/>
      <c r="J26" s="330"/>
      <c r="K26" s="79">
        <v>23</v>
      </c>
      <c r="L26" s="79">
        <v>0</v>
      </c>
      <c r="M26" s="79">
        <v>84</v>
      </c>
      <c r="N26" s="89">
        <v>9</v>
      </c>
      <c r="O26" s="90">
        <v>0</v>
      </c>
      <c r="P26" s="91">
        <f>N26+O26</f>
        <v>9</v>
      </c>
      <c r="Q26" s="80">
        <f>IFERROR(P26/M26,"-")</f>
        <v>0.10714285714286</v>
      </c>
      <c r="R26" s="79">
        <v>1</v>
      </c>
      <c r="S26" s="79">
        <v>4</v>
      </c>
      <c r="T26" s="80">
        <f>IFERROR(R26/(P26),"-")</f>
        <v>0.11111111111111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>
        <v>1</v>
      </c>
      <c r="AE26" s="93">
        <f>IF(P26=0,"",IF(AD26=0,"",(AD26/P26)))</f>
        <v>0.11111111111111</v>
      </c>
      <c r="AF26" s="92"/>
      <c r="AG26" s="94">
        <f>IFERROR(AF26/AD26,"-")</f>
        <v>0</v>
      </c>
      <c r="AH26" s="95"/>
      <c r="AI26" s="96">
        <f>IFERROR(AH26/AD26,"-")</f>
        <v>0</v>
      </c>
      <c r="AJ26" s="97"/>
      <c r="AK26" s="97"/>
      <c r="AL26" s="97"/>
      <c r="AM26" s="98">
        <v>1</v>
      </c>
      <c r="AN26" s="99">
        <f>IF(P26=0,"",IF(AM26=0,"",(AM26/P26)))</f>
        <v>0.11111111111111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>
        <v>1</v>
      </c>
      <c r="AW26" s="105">
        <f>IF(P26=0,"",IF(AV26=0,"",(AV26/P26)))</f>
        <v>0.11111111111111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3</v>
      </c>
      <c r="BO26" s="118">
        <f>IF(P26=0,"",IF(BN26=0,"",(BN26/P26)))</f>
        <v>0.33333333333333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2</v>
      </c>
      <c r="BX26" s="125">
        <f>IF(P26=0,"",IF(BW26=0,"",(BW26/P26)))</f>
        <v>0.22222222222222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>
        <v>1</v>
      </c>
      <c r="CG26" s="132">
        <f>IF(P26=0,"",IF(CF26=0,"",(CF26/P26)))</f>
        <v>0.11111111111111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115</v>
      </c>
      <c r="C27" s="347"/>
      <c r="D27" s="347" t="s">
        <v>116</v>
      </c>
      <c r="E27" s="347" t="s">
        <v>117</v>
      </c>
      <c r="F27" s="347" t="s">
        <v>67</v>
      </c>
      <c r="G27" s="88"/>
      <c r="H27" s="88" t="s">
        <v>109</v>
      </c>
      <c r="I27" s="88"/>
      <c r="J27" s="330"/>
      <c r="K27" s="79">
        <v>0</v>
      </c>
      <c r="L27" s="79">
        <v>0</v>
      </c>
      <c r="M27" s="79">
        <v>76</v>
      </c>
      <c r="N27" s="89">
        <v>0</v>
      </c>
      <c r="O27" s="90">
        <v>0</v>
      </c>
      <c r="P27" s="91">
        <f>N27+O27</f>
        <v>0</v>
      </c>
      <c r="Q27" s="80">
        <f>IFERROR(P27/M27,"-")</f>
        <v>0</v>
      </c>
      <c r="R27" s="79">
        <v>0</v>
      </c>
      <c r="S27" s="79">
        <v>0</v>
      </c>
      <c r="T27" s="80" t="str">
        <f>IFERROR(R27/(P27),"-")</f>
        <v>-</v>
      </c>
      <c r="U27" s="336"/>
      <c r="V27" s="82">
        <v>0</v>
      </c>
      <c r="W27" s="80" t="str">
        <f>IF(P27=0,"-",V27/P27)</f>
        <v>-</v>
      </c>
      <c r="X27" s="335">
        <v>0</v>
      </c>
      <c r="Y27" s="336" t="str">
        <f>IFERROR(X27/P27,"-")</f>
        <v>-</v>
      </c>
      <c r="Z27" s="336" t="str">
        <f>IFERROR(X27/V27,"-")</f>
        <v>-</v>
      </c>
      <c r="AA27" s="330"/>
      <c r="AB27" s="83"/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118</v>
      </c>
      <c r="C28" s="347"/>
      <c r="D28" s="347" t="s">
        <v>116</v>
      </c>
      <c r="E28" s="347" t="s">
        <v>117</v>
      </c>
      <c r="F28" s="347" t="s">
        <v>67</v>
      </c>
      <c r="G28" s="88"/>
      <c r="H28" s="88" t="s">
        <v>109</v>
      </c>
      <c r="I28" s="88"/>
      <c r="J28" s="330"/>
      <c r="K28" s="79">
        <v>15</v>
      </c>
      <c r="L28" s="79">
        <v>0</v>
      </c>
      <c r="M28" s="79">
        <v>65</v>
      </c>
      <c r="N28" s="89">
        <v>4</v>
      </c>
      <c r="O28" s="90">
        <v>0</v>
      </c>
      <c r="P28" s="91">
        <f>N28+O28</f>
        <v>4</v>
      </c>
      <c r="Q28" s="80">
        <f>IFERROR(P28/M28,"-")</f>
        <v>0.061538461538462</v>
      </c>
      <c r="R28" s="79">
        <v>0</v>
      </c>
      <c r="S28" s="79">
        <v>2</v>
      </c>
      <c r="T28" s="80">
        <f>IFERROR(R28/(P28),"-")</f>
        <v>0</v>
      </c>
      <c r="U28" s="336"/>
      <c r="V28" s="82">
        <v>1</v>
      </c>
      <c r="W28" s="80">
        <f>IF(P28=0,"-",V28/P28)</f>
        <v>0.25</v>
      </c>
      <c r="X28" s="335">
        <v>3000</v>
      </c>
      <c r="Y28" s="336">
        <f>IFERROR(X28/P28,"-")</f>
        <v>750</v>
      </c>
      <c r="Z28" s="336">
        <f>IFERROR(X28/V28,"-")</f>
        <v>3000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0.25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3</v>
      </c>
      <c r="BX28" s="125">
        <f>IF(P28=0,"",IF(BW28=0,"",(BW28/P28)))</f>
        <v>0.75</v>
      </c>
      <c r="BY28" s="126">
        <v>1</v>
      </c>
      <c r="BZ28" s="127">
        <f>IFERROR(BY28/BW28,"-")</f>
        <v>0.33333333333333</v>
      </c>
      <c r="CA28" s="128">
        <v>3000</v>
      </c>
      <c r="CB28" s="129">
        <f>IFERROR(CA28/BW28,"-")</f>
        <v>1000</v>
      </c>
      <c r="CC28" s="130">
        <v>1</v>
      </c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3000</v>
      </c>
      <c r="CQ28" s="139">
        <v>3000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119</v>
      </c>
      <c r="C29" s="347"/>
      <c r="D29" s="347" t="s">
        <v>120</v>
      </c>
      <c r="E29" s="347" t="s">
        <v>121</v>
      </c>
      <c r="F29" s="347" t="s">
        <v>93</v>
      </c>
      <c r="G29" s="88"/>
      <c r="H29" s="88" t="s">
        <v>109</v>
      </c>
      <c r="I29" s="88"/>
      <c r="J29" s="330"/>
      <c r="K29" s="79">
        <v>7</v>
      </c>
      <c r="L29" s="79">
        <v>0</v>
      </c>
      <c r="M29" s="79">
        <v>110</v>
      </c>
      <c r="N29" s="89">
        <v>2</v>
      </c>
      <c r="O29" s="90">
        <v>0</v>
      </c>
      <c r="P29" s="91">
        <f>N29+O29</f>
        <v>2</v>
      </c>
      <c r="Q29" s="80">
        <f>IFERROR(P29/M29,"-")</f>
        <v>0.018181818181818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0.5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>
        <v>1</v>
      </c>
      <c r="CG29" s="132">
        <f>IF(P29=0,"",IF(CF29=0,"",(CF29/P29)))</f>
        <v>0.5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122</v>
      </c>
      <c r="C30" s="347"/>
      <c r="D30" s="347" t="s">
        <v>82</v>
      </c>
      <c r="E30" s="347" t="s">
        <v>82</v>
      </c>
      <c r="F30" s="347" t="s">
        <v>83</v>
      </c>
      <c r="G30" s="88"/>
      <c r="H30" s="88"/>
      <c r="I30" s="88"/>
      <c r="J30" s="330"/>
      <c r="K30" s="79">
        <v>95</v>
      </c>
      <c r="L30" s="79">
        <v>57</v>
      </c>
      <c r="M30" s="79">
        <v>23</v>
      </c>
      <c r="N30" s="89">
        <v>14</v>
      </c>
      <c r="O30" s="90">
        <v>0</v>
      </c>
      <c r="P30" s="91">
        <f>N30+O30</f>
        <v>14</v>
      </c>
      <c r="Q30" s="80">
        <f>IFERROR(P30/M30,"-")</f>
        <v>0.60869565217391</v>
      </c>
      <c r="R30" s="79">
        <v>1</v>
      </c>
      <c r="S30" s="79">
        <v>2</v>
      </c>
      <c r="T30" s="80">
        <f>IFERROR(R30/(P30),"-")</f>
        <v>0.071428571428571</v>
      </c>
      <c r="U30" s="336"/>
      <c r="V30" s="82">
        <v>4</v>
      </c>
      <c r="W30" s="80">
        <f>IF(P30=0,"-",V30/P30)</f>
        <v>0.28571428571429</v>
      </c>
      <c r="X30" s="335">
        <v>725000</v>
      </c>
      <c r="Y30" s="336">
        <f>IFERROR(X30/P30,"-")</f>
        <v>51785.714285714</v>
      </c>
      <c r="Z30" s="336">
        <f>IFERROR(X30/V30,"-")</f>
        <v>181250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>
        <v>1</v>
      </c>
      <c r="AW30" s="105">
        <f>IF(P30=0,"",IF(AV30=0,"",(AV30/P30)))</f>
        <v>0.071428571428571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2</v>
      </c>
      <c r="BF30" s="111">
        <f>IF(P30=0,"",IF(BE30=0,"",(BE30/P30)))</f>
        <v>0.14285714285714</v>
      </c>
      <c r="BG30" s="110">
        <v>1</v>
      </c>
      <c r="BH30" s="112">
        <f>IFERROR(BG30/BE30,"-")</f>
        <v>0.5</v>
      </c>
      <c r="BI30" s="113">
        <v>6000</v>
      </c>
      <c r="BJ30" s="114">
        <f>IFERROR(BI30/BE30,"-")</f>
        <v>3000</v>
      </c>
      <c r="BK30" s="115"/>
      <c r="BL30" s="115">
        <v>1</v>
      </c>
      <c r="BM30" s="115"/>
      <c r="BN30" s="117">
        <v>5</v>
      </c>
      <c r="BO30" s="118">
        <f>IF(P30=0,"",IF(BN30=0,"",(BN30/P30)))</f>
        <v>0.35714285714286</v>
      </c>
      <c r="BP30" s="119">
        <v>2</v>
      </c>
      <c r="BQ30" s="120">
        <f>IFERROR(BP30/BN30,"-")</f>
        <v>0.4</v>
      </c>
      <c r="BR30" s="121">
        <v>85000</v>
      </c>
      <c r="BS30" s="122">
        <f>IFERROR(BR30/BN30,"-")</f>
        <v>17000</v>
      </c>
      <c r="BT30" s="123">
        <v>1</v>
      </c>
      <c r="BU30" s="123"/>
      <c r="BV30" s="123">
        <v>1</v>
      </c>
      <c r="BW30" s="124">
        <v>2</v>
      </c>
      <c r="BX30" s="125">
        <f>IF(P30=0,"",IF(BW30=0,"",(BW30/P30)))</f>
        <v>0.14285714285714</v>
      </c>
      <c r="BY30" s="126">
        <v>1</v>
      </c>
      <c r="BZ30" s="127">
        <f>IFERROR(BY30/BW30,"-")</f>
        <v>0.5</v>
      </c>
      <c r="CA30" s="128">
        <v>84000</v>
      </c>
      <c r="CB30" s="129">
        <f>IFERROR(CA30/BW30,"-")</f>
        <v>42000</v>
      </c>
      <c r="CC30" s="130"/>
      <c r="CD30" s="130"/>
      <c r="CE30" s="130">
        <v>1</v>
      </c>
      <c r="CF30" s="131">
        <v>4</v>
      </c>
      <c r="CG30" s="132">
        <f>IF(P30=0,"",IF(CF30=0,"",(CF30/P30)))</f>
        <v>0.28571428571429</v>
      </c>
      <c r="CH30" s="133">
        <v>2</v>
      </c>
      <c r="CI30" s="134">
        <f>IFERROR(CH30/CF30,"-")</f>
        <v>0.5</v>
      </c>
      <c r="CJ30" s="135">
        <v>639000</v>
      </c>
      <c r="CK30" s="136">
        <f>IFERROR(CJ30/CF30,"-")</f>
        <v>159750</v>
      </c>
      <c r="CL30" s="137"/>
      <c r="CM30" s="137"/>
      <c r="CN30" s="137">
        <v>2</v>
      </c>
      <c r="CO30" s="138">
        <v>4</v>
      </c>
      <c r="CP30" s="139">
        <v>725000</v>
      </c>
      <c r="CQ30" s="139">
        <v>588000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>
        <f>AB31</f>
        <v>2.115</v>
      </c>
      <c r="B31" s="347" t="s">
        <v>123</v>
      </c>
      <c r="C31" s="347"/>
      <c r="D31" s="347" t="s">
        <v>107</v>
      </c>
      <c r="E31" s="347" t="s">
        <v>108</v>
      </c>
      <c r="F31" s="347" t="s">
        <v>67</v>
      </c>
      <c r="G31" s="88" t="s">
        <v>124</v>
      </c>
      <c r="H31" s="88" t="s">
        <v>109</v>
      </c>
      <c r="I31" s="88" t="s">
        <v>125</v>
      </c>
      <c r="J31" s="330">
        <v>200000</v>
      </c>
      <c r="K31" s="79">
        <v>0</v>
      </c>
      <c r="L31" s="79">
        <v>0</v>
      </c>
      <c r="M31" s="79">
        <v>39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336">
        <f>IFERROR(J31/SUM(N31:O36),"-")</f>
        <v>8695.652173913</v>
      </c>
      <c r="V31" s="82">
        <v>0</v>
      </c>
      <c r="W31" s="80" t="str">
        <f>IF(P31=0,"-",V31/P31)</f>
        <v>-</v>
      </c>
      <c r="X31" s="335">
        <v>0</v>
      </c>
      <c r="Y31" s="336" t="str">
        <f>IFERROR(X31/P31,"-")</f>
        <v>-</v>
      </c>
      <c r="Z31" s="336" t="str">
        <f>IFERROR(X31/V31,"-")</f>
        <v>-</v>
      </c>
      <c r="AA31" s="330">
        <f>SUM(X31:X36)-SUM(J31:J36)</f>
        <v>223000</v>
      </c>
      <c r="AB31" s="83">
        <f>SUM(X31:X36)/SUM(J31:J36)</f>
        <v>2.115</v>
      </c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126</v>
      </c>
      <c r="C32" s="347"/>
      <c r="D32" s="347" t="s">
        <v>107</v>
      </c>
      <c r="E32" s="347" t="s">
        <v>108</v>
      </c>
      <c r="F32" s="347" t="s">
        <v>67</v>
      </c>
      <c r="G32" s="88"/>
      <c r="H32" s="88" t="s">
        <v>109</v>
      </c>
      <c r="I32" s="88"/>
      <c r="J32" s="330"/>
      <c r="K32" s="79">
        <v>11</v>
      </c>
      <c r="L32" s="79">
        <v>0</v>
      </c>
      <c r="M32" s="79">
        <v>51</v>
      </c>
      <c r="N32" s="89">
        <v>5</v>
      </c>
      <c r="O32" s="90">
        <v>0</v>
      </c>
      <c r="P32" s="91">
        <f>N32+O32</f>
        <v>5</v>
      </c>
      <c r="Q32" s="80">
        <f>IFERROR(P32/M32,"-")</f>
        <v>0.098039215686275</v>
      </c>
      <c r="R32" s="79">
        <v>1</v>
      </c>
      <c r="S32" s="79">
        <v>1</v>
      </c>
      <c r="T32" s="80">
        <f>IFERROR(R32/(P32),"-")</f>
        <v>0.2</v>
      </c>
      <c r="U32" s="336"/>
      <c r="V32" s="82">
        <v>1</v>
      </c>
      <c r="W32" s="80">
        <f>IF(P32=0,"-",V32/P32)</f>
        <v>0.2</v>
      </c>
      <c r="X32" s="335">
        <v>420000</v>
      </c>
      <c r="Y32" s="336">
        <f>IFERROR(X32/P32,"-")</f>
        <v>84000</v>
      </c>
      <c r="Z32" s="336">
        <f>IFERROR(X32/V32,"-")</f>
        <v>420000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4</v>
      </c>
      <c r="BO32" s="118">
        <f>IF(P32=0,"",IF(BN32=0,"",(BN32/P32)))</f>
        <v>0.8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>
        <v>1</v>
      </c>
      <c r="CG32" s="132">
        <f>IF(P32=0,"",IF(CF32=0,"",(CF32/P32)))</f>
        <v>0.2</v>
      </c>
      <c r="CH32" s="133">
        <v>1</v>
      </c>
      <c r="CI32" s="134">
        <f>IFERROR(CH32/CF32,"-")</f>
        <v>1</v>
      </c>
      <c r="CJ32" s="135">
        <v>420000</v>
      </c>
      <c r="CK32" s="136">
        <f>IFERROR(CJ32/CF32,"-")</f>
        <v>420000</v>
      </c>
      <c r="CL32" s="137"/>
      <c r="CM32" s="137"/>
      <c r="CN32" s="137">
        <v>1</v>
      </c>
      <c r="CO32" s="138">
        <v>1</v>
      </c>
      <c r="CP32" s="139">
        <v>420000</v>
      </c>
      <c r="CQ32" s="139">
        <v>420000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/>
      <c r="B33" s="347" t="s">
        <v>127</v>
      </c>
      <c r="C33" s="347"/>
      <c r="D33" s="347" t="s">
        <v>128</v>
      </c>
      <c r="E33" s="347" t="s">
        <v>129</v>
      </c>
      <c r="F33" s="347" t="s">
        <v>67</v>
      </c>
      <c r="G33" s="88"/>
      <c r="H33" s="88" t="s">
        <v>109</v>
      </c>
      <c r="I33" s="88" t="s">
        <v>130</v>
      </c>
      <c r="J33" s="330"/>
      <c r="K33" s="79">
        <v>0</v>
      </c>
      <c r="L33" s="79">
        <v>0</v>
      </c>
      <c r="M33" s="79">
        <v>58</v>
      </c>
      <c r="N33" s="89">
        <v>0</v>
      </c>
      <c r="O33" s="90">
        <v>0</v>
      </c>
      <c r="P33" s="91">
        <f>N33+O33</f>
        <v>0</v>
      </c>
      <c r="Q33" s="80">
        <f>IFERROR(P33/M33,"-")</f>
        <v>0</v>
      </c>
      <c r="R33" s="79">
        <v>0</v>
      </c>
      <c r="S33" s="79">
        <v>0</v>
      </c>
      <c r="T33" s="80" t="str">
        <f>IFERROR(R33/(P33),"-")</f>
        <v>-</v>
      </c>
      <c r="U33" s="336"/>
      <c r="V33" s="82">
        <v>0</v>
      </c>
      <c r="W33" s="80" t="str">
        <f>IF(P33=0,"-",V33/P33)</f>
        <v>-</v>
      </c>
      <c r="X33" s="335">
        <v>0</v>
      </c>
      <c r="Y33" s="336" t="str">
        <f>IFERROR(X33/P33,"-")</f>
        <v>-</v>
      </c>
      <c r="Z33" s="336" t="str">
        <f>IFERROR(X33/V33,"-")</f>
        <v>-</v>
      </c>
      <c r="AA33" s="330"/>
      <c r="AB33" s="83"/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131</v>
      </c>
      <c r="C34" s="347"/>
      <c r="D34" s="347" t="s">
        <v>128</v>
      </c>
      <c r="E34" s="347" t="s">
        <v>129</v>
      </c>
      <c r="F34" s="347" t="s">
        <v>67</v>
      </c>
      <c r="G34" s="88"/>
      <c r="H34" s="88" t="s">
        <v>109</v>
      </c>
      <c r="I34" s="88"/>
      <c r="J34" s="330"/>
      <c r="K34" s="79">
        <v>22</v>
      </c>
      <c r="L34" s="79">
        <v>0</v>
      </c>
      <c r="M34" s="79">
        <v>82</v>
      </c>
      <c r="N34" s="89">
        <v>6</v>
      </c>
      <c r="O34" s="90">
        <v>0</v>
      </c>
      <c r="P34" s="91">
        <f>N34+O34</f>
        <v>6</v>
      </c>
      <c r="Q34" s="80">
        <f>IFERROR(P34/M34,"-")</f>
        <v>0.073170731707317</v>
      </c>
      <c r="R34" s="79">
        <v>0</v>
      </c>
      <c r="S34" s="79">
        <v>1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6</v>
      </c>
      <c r="BO34" s="118">
        <f>IF(P34=0,"",IF(BN34=0,"",(BN34/P34)))</f>
        <v>1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132</v>
      </c>
      <c r="C35" s="347"/>
      <c r="D35" s="347" t="s">
        <v>133</v>
      </c>
      <c r="E35" s="347" t="s">
        <v>134</v>
      </c>
      <c r="F35" s="347" t="s">
        <v>93</v>
      </c>
      <c r="G35" s="88"/>
      <c r="H35" s="88" t="s">
        <v>109</v>
      </c>
      <c r="I35" s="88" t="s">
        <v>135</v>
      </c>
      <c r="J35" s="330"/>
      <c r="K35" s="79">
        <v>3</v>
      </c>
      <c r="L35" s="79">
        <v>0</v>
      </c>
      <c r="M35" s="79">
        <v>36</v>
      </c>
      <c r="N35" s="89">
        <v>2</v>
      </c>
      <c r="O35" s="90">
        <v>0</v>
      </c>
      <c r="P35" s="91">
        <f>N35+O35</f>
        <v>2</v>
      </c>
      <c r="Q35" s="80">
        <f>IFERROR(P35/M35,"-")</f>
        <v>0.055555555555556</v>
      </c>
      <c r="R35" s="79">
        <v>0</v>
      </c>
      <c r="S35" s="79">
        <v>0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0.5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</v>
      </c>
      <c r="BO35" s="118">
        <f>IF(P35=0,"",IF(BN35=0,"",(BN35/P35)))</f>
        <v>0.5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136</v>
      </c>
      <c r="C36" s="347"/>
      <c r="D36" s="347" t="s">
        <v>82</v>
      </c>
      <c r="E36" s="347" t="s">
        <v>82</v>
      </c>
      <c r="F36" s="347" t="s">
        <v>83</v>
      </c>
      <c r="G36" s="88"/>
      <c r="H36" s="88"/>
      <c r="I36" s="88"/>
      <c r="J36" s="330"/>
      <c r="K36" s="79">
        <v>27</v>
      </c>
      <c r="L36" s="79">
        <v>19</v>
      </c>
      <c r="M36" s="79">
        <v>10</v>
      </c>
      <c r="N36" s="89">
        <v>10</v>
      </c>
      <c r="O36" s="90">
        <v>0</v>
      </c>
      <c r="P36" s="91">
        <f>N36+O36</f>
        <v>10</v>
      </c>
      <c r="Q36" s="80">
        <f>IFERROR(P36/M36,"-")</f>
        <v>1</v>
      </c>
      <c r="R36" s="79">
        <v>0</v>
      </c>
      <c r="S36" s="79">
        <v>1</v>
      </c>
      <c r="T36" s="80">
        <f>IFERROR(R36/(P36),"-")</f>
        <v>0</v>
      </c>
      <c r="U36" s="336"/>
      <c r="V36" s="82">
        <v>1</v>
      </c>
      <c r="W36" s="80">
        <f>IF(P36=0,"-",V36/P36)</f>
        <v>0.1</v>
      </c>
      <c r="X36" s="335">
        <v>3000</v>
      </c>
      <c r="Y36" s="336">
        <f>IFERROR(X36/P36,"-")</f>
        <v>300</v>
      </c>
      <c r="Z36" s="336">
        <f>IFERROR(X36/V36,"-")</f>
        <v>3000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0.1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4</v>
      </c>
      <c r="BO36" s="118">
        <f>IF(P36=0,"",IF(BN36=0,"",(BN36/P36)))</f>
        <v>0.4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4</v>
      </c>
      <c r="BX36" s="125">
        <f>IF(P36=0,"",IF(BW36=0,"",(BW36/P36)))</f>
        <v>0.4</v>
      </c>
      <c r="BY36" s="126">
        <v>1</v>
      </c>
      <c r="BZ36" s="127">
        <f>IFERROR(BY36/BW36,"-")</f>
        <v>0.25</v>
      </c>
      <c r="CA36" s="128">
        <v>3000</v>
      </c>
      <c r="CB36" s="129">
        <f>IFERROR(CA36/BW36,"-")</f>
        <v>750</v>
      </c>
      <c r="CC36" s="130">
        <v>1</v>
      </c>
      <c r="CD36" s="130"/>
      <c r="CE36" s="130"/>
      <c r="CF36" s="131">
        <v>1</v>
      </c>
      <c r="CG36" s="132">
        <f>IF(P36=0,"",IF(CF36=0,"",(CF36/P36)))</f>
        <v>0.1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1</v>
      </c>
      <c r="CP36" s="139">
        <v>3000</v>
      </c>
      <c r="CQ36" s="139">
        <v>3000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0.85</v>
      </c>
      <c r="B37" s="347" t="s">
        <v>137</v>
      </c>
      <c r="C37" s="347"/>
      <c r="D37" s="347" t="s">
        <v>138</v>
      </c>
      <c r="E37" s="347" t="s">
        <v>96</v>
      </c>
      <c r="F37" s="347" t="s">
        <v>67</v>
      </c>
      <c r="G37" s="88" t="s">
        <v>68</v>
      </c>
      <c r="H37" s="88" t="s">
        <v>139</v>
      </c>
      <c r="I37" s="349" t="s">
        <v>140</v>
      </c>
      <c r="J37" s="330">
        <v>120000</v>
      </c>
      <c r="K37" s="79">
        <v>0</v>
      </c>
      <c r="L37" s="79">
        <v>0</v>
      </c>
      <c r="M37" s="79">
        <v>101</v>
      </c>
      <c r="N37" s="89">
        <v>0</v>
      </c>
      <c r="O37" s="90">
        <v>0</v>
      </c>
      <c r="P37" s="91">
        <f>N37+O37</f>
        <v>0</v>
      </c>
      <c r="Q37" s="80">
        <f>IFERROR(P37/M37,"-")</f>
        <v>0</v>
      </c>
      <c r="R37" s="79">
        <v>0</v>
      </c>
      <c r="S37" s="79">
        <v>0</v>
      </c>
      <c r="T37" s="80" t="str">
        <f>IFERROR(R37/(P37),"-")</f>
        <v>-</v>
      </c>
      <c r="U37" s="336">
        <f>IFERROR(J37/SUM(N37:O39),"-")</f>
        <v>7500</v>
      </c>
      <c r="V37" s="82">
        <v>0</v>
      </c>
      <c r="W37" s="80" t="str">
        <f>IF(P37=0,"-",V37/P37)</f>
        <v>-</v>
      </c>
      <c r="X37" s="335">
        <v>0</v>
      </c>
      <c r="Y37" s="336" t="str">
        <f>IFERROR(X37/P37,"-")</f>
        <v>-</v>
      </c>
      <c r="Z37" s="336" t="str">
        <f>IFERROR(X37/V37,"-")</f>
        <v>-</v>
      </c>
      <c r="AA37" s="330">
        <f>SUM(X37:X39)-SUM(J37:J39)</f>
        <v>-18000</v>
      </c>
      <c r="AB37" s="83">
        <f>SUM(X37:X39)/SUM(J37:J39)</f>
        <v>0.85</v>
      </c>
      <c r="AC37" s="77"/>
      <c r="AD37" s="92"/>
      <c r="AE37" s="93" t="str">
        <f>IF(P37=0,"",IF(AD37=0,"",(AD37/P37)))</f>
        <v/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 t="str">
        <f>IF(P37=0,"",IF(AM37=0,"",(AM37/P37)))</f>
        <v/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 t="str">
        <f>IF(P37=0,"",IF(AV37=0,"",(AV37/P37)))</f>
        <v/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 t="str">
        <f>IF(P37=0,"",IF(BE37=0,"",(BE37/P37)))</f>
        <v/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 t="str">
        <f>IF(P37=0,"",IF(BN37=0,"",(BN37/P37)))</f>
        <v/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 t="str">
        <f>IF(P37=0,"",IF(BW37=0,"",(BW37/P37)))</f>
        <v/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 t="str">
        <f>IF(P37=0,"",IF(CF37=0,"",(CF37/P37)))</f>
        <v/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141</v>
      </c>
      <c r="C38" s="347"/>
      <c r="D38" s="347" t="s">
        <v>138</v>
      </c>
      <c r="E38" s="347" t="s">
        <v>96</v>
      </c>
      <c r="F38" s="347" t="s">
        <v>67</v>
      </c>
      <c r="G38" s="88"/>
      <c r="H38" s="88"/>
      <c r="I38" s="88"/>
      <c r="J38" s="330"/>
      <c r="K38" s="79">
        <v>37</v>
      </c>
      <c r="L38" s="79">
        <v>0</v>
      </c>
      <c r="M38" s="79">
        <v>128</v>
      </c>
      <c r="N38" s="89">
        <v>15</v>
      </c>
      <c r="O38" s="90">
        <v>0</v>
      </c>
      <c r="P38" s="91">
        <f>N38+O38</f>
        <v>15</v>
      </c>
      <c r="Q38" s="80">
        <f>IFERROR(P38/M38,"-")</f>
        <v>0.1171875</v>
      </c>
      <c r="R38" s="79">
        <v>2</v>
      </c>
      <c r="S38" s="79">
        <v>4</v>
      </c>
      <c r="T38" s="80">
        <f>IFERROR(R38/(P38),"-")</f>
        <v>0.13333333333333</v>
      </c>
      <c r="U38" s="336"/>
      <c r="V38" s="82">
        <v>3</v>
      </c>
      <c r="W38" s="80">
        <f>IF(P38=0,"-",V38/P38)</f>
        <v>0.2</v>
      </c>
      <c r="X38" s="335">
        <v>102000</v>
      </c>
      <c r="Y38" s="336">
        <f>IFERROR(X38/P38,"-")</f>
        <v>6800</v>
      </c>
      <c r="Z38" s="336">
        <f>IFERROR(X38/V38,"-")</f>
        <v>34000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0.066666666666667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>
        <v>1</v>
      </c>
      <c r="AW38" s="105">
        <f>IF(P38=0,"",IF(AV38=0,"",(AV38/P38)))</f>
        <v>0.066666666666667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>
        <v>5</v>
      </c>
      <c r="BF38" s="111">
        <f>IF(P38=0,"",IF(BE38=0,"",(BE38/P38)))</f>
        <v>0.33333333333333</v>
      </c>
      <c r="BG38" s="110">
        <v>2</v>
      </c>
      <c r="BH38" s="112">
        <f>IFERROR(BG38/BE38,"-")</f>
        <v>0.4</v>
      </c>
      <c r="BI38" s="113">
        <v>9000</v>
      </c>
      <c r="BJ38" s="114">
        <f>IFERROR(BI38/BE38,"-")</f>
        <v>1800</v>
      </c>
      <c r="BK38" s="115">
        <v>1</v>
      </c>
      <c r="BL38" s="115">
        <v>1</v>
      </c>
      <c r="BM38" s="115"/>
      <c r="BN38" s="117">
        <v>5</v>
      </c>
      <c r="BO38" s="118">
        <f>IF(P38=0,"",IF(BN38=0,"",(BN38/P38)))</f>
        <v>0.33333333333333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3</v>
      </c>
      <c r="BX38" s="125">
        <f>IF(P38=0,"",IF(BW38=0,"",(BW38/P38)))</f>
        <v>0.2</v>
      </c>
      <c r="BY38" s="126">
        <v>1</v>
      </c>
      <c r="BZ38" s="127">
        <f>IFERROR(BY38/BW38,"-")</f>
        <v>0.33333333333333</v>
      </c>
      <c r="CA38" s="128">
        <v>93000</v>
      </c>
      <c r="CB38" s="129">
        <f>IFERROR(CA38/BW38,"-")</f>
        <v>31000</v>
      </c>
      <c r="CC38" s="130"/>
      <c r="CD38" s="130"/>
      <c r="CE38" s="130">
        <v>1</v>
      </c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3</v>
      </c>
      <c r="CP38" s="139">
        <v>102000</v>
      </c>
      <c r="CQ38" s="139">
        <v>93000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142</v>
      </c>
      <c r="C39" s="347"/>
      <c r="D39" s="347" t="s">
        <v>138</v>
      </c>
      <c r="E39" s="347" t="s">
        <v>96</v>
      </c>
      <c r="F39" s="347" t="s">
        <v>83</v>
      </c>
      <c r="G39" s="88"/>
      <c r="H39" s="88"/>
      <c r="I39" s="88"/>
      <c r="J39" s="330"/>
      <c r="K39" s="79">
        <v>118</v>
      </c>
      <c r="L39" s="79">
        <v>18</v>
      </c>
      <c r="M39" s="79">
        <v>1</v>
      </c>
      <c r="N39" s="89">
        <v>1</v>
      </c>
      <c r="O39" s="90">
        <v>0</v>
      </c>
      <c r="P39" s="91">
        <f>N39+O39</f>
        <v>1</v>
      </c>
      <c r="Q39" s="80">
        <f>IFERROR(P39/M39,"-")</f>
        <v>1</v>
      </c>
      <c r="R39" s="79">
        <v>0</v>
      </c>
      <c r="S39" s="79">
        <v>0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1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</v>
      </c>
      <c r="B40" s="347" t="s">
        <v>143</v>
      </c>
      <c r="C40" s="347"/>
      <c r="D40" s="347" t="s">
        <v>138</v>
      </c>
      <c r="E40" s="347" t="s">
        <v>96</v>
      </c>
      <c r="F40" s="347" t="s">
        <v>67</v>
      </c>
      <c r="G40" s="88" t="s">
        <v>73</v>
      </c>
      <c r="H40" s="88" t="s">
        <v>139</v>
      </c>
      <c r="I40" s="349" t="s">
        <v>140</v>
      </c>
      <c r="J40" s="330">
        <v>150000</v>
      </c>
      <c r="K40" s="79">
        <v>0</v>
      </c>
      <c r="L40" s="79">
        <v>0</v>
      </c>
      <c r="M40" s="79">
        <v>77</v>
      </c>
      <c r="N40" s="89">
        <v>0</v>
      </c>
      <c r="O40" s="90">
        <v>0</v>
      </c>
      <c r="P40" s="91">
        <f>N40+O40</f>
        <v>0</v>
      </c>
      <c r="Q40" s="80">
        <f>IFERROR(P40/M40,"-")</f>
        <v>0</v>
      </c>
      <c r="R40" s="79">
        <v>0</v>
      </c>
      <c r="S40" s="79">
        <v>0</v>
      </c>
      <c r="T40" s="80" t="str">
        <f>IFERROR(R40/(P40),"-")</f>
        <v>-</v>
      </c>
      <c r="U40" s="336">
        <f>IFERROR(J40/SUM(N40:O42),"-")</f>
        <v>13636.363636364</v>
      </c>
      <c r="V40" s="82">
        <v>0</v>
      </c>
      <c r="W40" s="80" t="str">
        <f>IF(P40=0,"-",V40/P40)</f>
        <v>-</v>
      </c>
      <c r="X40" s="335">
        <v>0</v>
      </c>
      <c r="Y40" s="336" t="str">
        <f>IFERROR(X40/P40,"-")</f>
        <v>-</v>
      </c>
      <c r="Z40" s="336" t="str">
        <f>IFERROR(X40/V40,"-")</f>
        <v>-</v>
      </c>
      <c r="AA40" s="330">
        <f>SUM(X40:X42)-SUM(J40:J42)</f>
        <v>-150000</v>
      </c>
      <c r="AB40" s="83">
        <f>SUM(X40:X42)/SUM(J40:J42)</f>
        <v>0</v>
      </c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144</v>
      </c>
      <c r="C41" s="347"/>
      <c r="D41" s="347" t="s">
        <v>138</v>
      </c>
      <c r="E41" s="347" t="s">
        <v>96</v>
      </c>
      <c r="F41" s="347" t="s">
        <v>67</v>
      </c>
      <c r="G41" s="88"/>
      <c r="H41" s="88"/>
      <c r="I41" s="88"/>
      <c r="J41" s="330"/>
      <c r="K41" s="79">
        <v>29</v>
      </c>
      <c r="L41" s="79">
        <v>0</v>
      </c>
      <c r="M41" s="79">
        <v>95</v>
      </c>
      <c r="N41" s="89">
        <v>9</v>
      </c>
      <c r="O41" s="90">
        <v>0</v>
      </c>
      <c r="P41" s="91">
        <f>N41+O41</f>
        <v>9</v>
      </c>
      <c r="Q41" s="80">
        <f>IFERROR(P41/M41,"-")</f>
        <v>0.094736842105263</v>
      </c>
      <c r="R41" s="79">
        <v>0</v>
      </c>
      <c r="S41" s="79">
        <v>2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2</v>
      </c>
      <c r="BF41" s="111">
        <f>IF(P41=0,"",IF(BE41=0,"",(BE41/P41)))</f>
        <v>0.22222222222222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5</v>
      </c>
      <c r="BO41" s="118">
        <f>IF(P41=0,"",IF(BN41=0,"",(BN41/P41)))</f>
        <v>0.55555555555556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2</v>
      </c>
      <c r="BX41" s="125">
        <f>IF(P41=0,"",IF(BW41=0,"",(BW41/P41)))</f>
        <v>0.22222222222222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145</v>
      </c>
      <c r="C42" s="347"/>
      <c r="D42" s="347" t="s">
        <v>138</v>
      </c>
      <c r="E42" s="347" t="s">
        <v>96</v>
      </c>
      <c r="F42" s="347" t="s">
        <v>83</v>
      </c>
      <c r="G42" s="88"/>
      <c r="H42" s="88"/>
      <c r="I42" s="88"/>
      <c r="J42" s="330"/>
      <c r="K42" s="79">
        <v>26</v>
      </c>
      <c r="L42" s="79">
        <v>12</v>
      </c>
      <c r="M42" s="79">
        <v>2</v>
      </c>
      <c r="N42" s="89">
        <v>2</v>
      </c>
      <c r="O42" s="90">
        <v>0</v>
      </c>
      <c r="P42" s="91">
        <f>N42+O42</f>
        <v>2</v>
      </c>
      <c r="Q42" s="80">
        <f>IFERROR(P42/M42,"-")</f>
        <v>1</v>
      </c>
      <c r="R42" s="79">
        <v>1</v>
      </c>
      <c r="S42" s="79">
        <v>0</v>
      </c>
      <c r="T42" s="80">
        <f>IFERROR(R42/(P42),"-")</f>
        <v>0.5</v>
      </c>
      <c r="U42" s="336"/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2</v>
      </c>
      <c r="BX42" s="125">
        <f>IF(P42=0,"",IF(BW42=0,"",(BW42/P42)))</f>
        <v>1</v>
      </c>
      <c r="BY42" s="126">
        <v>1</v>
      </c>
      <c r="BZ42" s="127">
        <f>IFERROR(BY42/BW42,"-")</f>
        <v>0.5</v>
      </c>
      <c r="CA42" s="128">
        <v>15000</v>
      </c>
      <c r="CB42" s="129">
        <f>IFERROR(CA42/BW42,"-")</f>
        <v>7500</v>
      </c>
      <c r="CC42" s="130"/>
      <c r="CD42" s="130"/>
      <c r="CE42" s="130">
        <v>1</v>
      </c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>
        <v>15000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0.022727272727273</v>
      </c>
      <c r="B43" s="347" t="s">
        <v>146</v>
      </c>
      <c r="C43" s="347"/>
      <c r="D43" s="347" t="s">
        <v>138</v>
      </c>
      <c r="E43" s="347" t="s">
        <v>96</v>
      </c>
      <c r="F43" s="347" t="s">
        <v>67</v>
      </c>
      <c r="G43" s="88" t="s">
        <v>147</v>
      </c>
      <c r="H43" s="88" t="s">
        <v>69</v>
      </c>
      <c r="I43" s="349" t="s">
        <v>148</v>
      </c>
      <c r="J43" s="330">
        <v>220000</v>
      </c>
      <c r="K43" s="79">
        <v>1</v>
      </c>
      <c r="L43" s="79">
        <v>0</v>
      </c>
      <c r="M43" s="79">
        <v>126</v>
      </c>
      <c r="N43" s="89">
        <v>0</v>
      </c>
      <c r="O43" s="90">
        <v>0</v>
      </c>
      <c r="P43" s="91">
        <f>N43+O43</f>
        <v>0</v>
      </c>
      <c r="Q43" s="80">
        <f>IFERROR(P43/M43,"-")</f>
        <v>0</v>
      </c>
      <c r="R43" s="79">
        <v>0</v>
      </c>
      <c r="S43" s="79">
        <v>0</v>
      </c>
      <c r="T43" s="80" t="str">
        <f>IFERROR(R43/(P43),"-")</f>
        <v>-</v>
      </c>
      <c r="U43" s="336">
        <f>IFERROR(J43/SUM(N43:O45),"-")</f>
        <v>11578.947368421</v>
      </c>
      <c r="V43" s="82">
        <v>0</v>
      </c>
      <c r="W43" s="80" t="str">
        <f>IF(P43=0,"-",V43/P43)</f>
        <v>-</v>
      </c>
      <c r="X43" s="335">
        <v>0</v>
      </c>
      <c r="Y43" s="336" t="str">
        <f>IFERROR(X43/P43,"-")</f>
        <v>-</v>
      </c>
      <c r="Z43" s="336" t="str">
        <f>IFERROR(X43/V43,"-")</f>
        <v>-</v>
      </c>
      <c r="AA43" s="330">
        <f>SUM(X43:X45)-SUM(J43:J45)</f>
        <v>-215000</v>
      </c>
      <c r="AB43" s="83">
        <f>SUM(X43:X45)/SUM(J43:J45)</f>
        <v>0.022727272727273</v>
      </c>
      <c r="AC43" s="77"/>
      <c r="AD43" s="92"/>
      <c r="AE43" s="93" t="str">
        <f>IF(P43=0,"",IF(AD43=0,"",(AD43/P43)))</f>
        <v/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 t="str">
        <f>IF(P43=0,"",IF(AM43=0,"",(AM43/P43)))</f>
        <v/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 t="str">
        <f>IF(P43=0,"",IF(AV43=0,"",(AV43/P43)))</f>
        <v/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 t="str">
        <f>IF(P43=0,"",IF(BE43=0,"",(BE43/P43)))</f>
        <v/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 t="str">
        <f>IF(P43=0,"",IF(BN43=0,"",(BN43/P43)))</f>
        <v/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 t="str">
        <f>IF(P43=0,"",IF(BW43=0,"",(BW43/P43)))</f>
        <v/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 t="str">
        <f>IF(P43=0,"",IF(CF43=0,"",(CF43/P43)))</f>
        <v/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149</v>
      </c>
      <c r="C44" s="347"/>
      <c r="D44" s="347" t="s">
        <v>138</v>
      </c>
      <c r="E44" s="347" t="s">
        <v>96</v>
      </c>
      <c r="F44" s="347" t="s">
        <v>67</v>
      </c>
      <c r="G44" s="88"/>
      <c r="H44" s="88"/>
      <c r="I44" s="88"/>
      <c r="J44" s="330"/>
      <c r="K44" s="79">
        <v>53</v>
      </c>
      <c r="L44" s="79">
        <v>0</v>
      </c>
      <c r="M44" s="79">
        <v>146</v>
      </c>
      <c r="N44" s="89">
        <v>18</v>
      </c>
      <c r="O44" s="90">
        <v>0</v>
      </c>
      <c r="P44" s="91">
        <f>N44+O44</f>
        <v>18</v>
      </c>
      <c r="Q44" s="80">
        <f>IFERROR(P44/M44,"-")</f>
        <v>0.12328767123288</v>
      </c>
      <c r="R44" s="79">
        <v>0</v>
      </c>
      <c r="S44" s="79">
        <v>2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5000</v>
      </c>
      <c r="Y44" s="336">
        <f>IFERROR(X44/P44,"-")</f>
        <v>277.77777777778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2</v>
      </c>
      <c r="AN44" s="99">
        <f>IF(P44=0,"",IF(AM44=0,"",(AM44/P44)))</f>
        <v>0.11111111111111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>
        <v>3</v>
      </c>
      <c r="AW44" s="105">
        <f>IF(P44=0,"",IF(AV44=0,"",(AV44/P44)))</f>
        <v>0.16666666666667</v>
      </c>
      <c r="AX44" s="104"/>
      <c r="AY44" s="106">
        <f>IFERROR(AX44/AV44,"-")</f>
        <v>0</v>
      </c>
      <c r="AZ44" s="107"/>
      <c r="BA44" s="108">
        <f>IFERROR(AZ44/AV44,"-")</f>
        <v>0</v>
      </c>
      <c r="BB44" s="109"/>
      <c r="BC44" s="109"/>
      <c r="BD44" s="109"/>
      <c r="BE44" s="110">
        <v>3</v>
      </c>
      <c r="BF44" s="111">
        <f>IF(P44=0,"",IF(BE44=0,"",(BE44/P44)))</f>
        <v>0.16666666666667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6</v>
      </c>
      <c r="BO44" s="118">
        <f>IF(P44=0,"",IF(BN44=0,"",(BN44/P44)))</f>
        <v>0.33333333333333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4</v>
      </c>
      <c r="BX44" s="125">
        <f>IF(P44=0,"",IF(BW44=0,"",(BW44/P44)))</f>
        <v>0.22222222222222</v>
      </c>
      <c r="BY44" s="126">
        <v>1</v>
      </c>
      <c r="BZ44" s="127">
        <f>IFERROR(BY44/BW44,"-")</f>
        <v>0.25</v>
      </c>
      <c r="CA44" s="128">
        <v>26000</v>
      </c>
      <c r="CB44" s="129">
        <f>IFERROR(CA44/BW44,"-")</f>
        <v>6500</v>
      </c>
      <c r="CC44" s="130"/>
      <c r="CD44" s="130"/>
      <c r="CE44" s="130">
        <v>1</v>
      </c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5000</v>
      </c>
      <c r="CQ44" s="139">
        <v>26000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150</v>
      </c>
      <c r="C45" s="347"/>
      <c r="D45" s="347" t="s">
        <v>138</v>
      </c>
      <c r="E45" s="347" t="s">
        <v>96</v>
      </c>
      <c r="F45" s="347" t="s">
        <v>83</v>
      </c>
      <c r="G45" s="88"/>
      <c r="H45" s="88"/>
      <c r="I45" s="88"/>
      <c r="J45" s="330"/>
      <c r="K45" s="79">
        <v>21</v>
      </c>
      <c r="L45" s="79">
        <v>18</v>
      </c>
      <c r="M45" s="79">
        <v>0</v>
      </c>
      <c r="N45" s="89">
        <v>1</v>
      </c>
      <c r="O45" s="90">
        <v>0</v>
      </c>
      <c r="P45" s="91">
        <f>N45+O45</f>
        <v>1</v>
      </c>
      <c r="Q45" s="80" t="str">
        <f>IFERROR(P45/M45,"-")</f>
        <v>-</v>
      </c>
      <c r="R45" s="79">
        <v>0</v>
      </c>
      <c r="S45" s="79">
        <v>0</v>
      </c>
      <c r="T45" s="80">
        <f>IFERROR(R45/(P45),"-")</f>
        <v>0</v>
      </c>
      <c r="U45" s="336"/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>
        <v>1</v>
      </c>
      <c r="BX45" s="125">
        <f>IF(P45=0,"",IF(BW45=0,"",(BW45/P45)))</f>
        <v>1</v>
      </c>
      <c r="BY45" s="126">
        <v>1</v>
      </c>
      <c r="BZ45" s="127">
        <f>IFERROR(BY45/BW45,"-")</f>
        <v>1</v>
      </c>
      <c r="CA45" s="128">
        <v>100000</v>
      </c>
      <c r="CB45" s="129">
        <f>IFERROR(CA45/BW45,"-")</f>
        <v>100000</v>
      </c>
      <c r="CC45" s="130"/>
      <c r="CD45" s="130"/>
      <c r="CE45" s="130">
        <v>1</v>
      </c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>
        <v>100000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0.13333333333333</v>
      </c>
      <c r="B46" s="347" t="s">
        <v>151</v>
      </c>
      <c r="C46" s="347"/>
      <c r="D46" s="347" t="s">
        <v>152</v>
      </c>
      <c r="E46" s="347" t="s">
        <v>103</v>
      </c>
      <c r="F46" s="347" t="s">
        <v>67</v>
      </c>
      <c r="G46" s="88" t="s">
        <v>147</v>
      </c>
      <c r="H46" s="88" t="s">
        <v>153</v>
      </c>
      <c r="I46" s="348" t="s">
        <v>70</v>
      </c>
      <c r="J46" s="330">
        <v>150000</v>
      </c>
      <c r="K46" s="79">
        <v>0</v>
      </c>
      <c r="L46" s="79">
        <v>0</v>
      </c>
      <c r="M46" s="79">
        <v>206</v>
      </c>
      <c r="N46" s="89">
        <v>0</v>
      </c>
      <c r="O46" s="90">
        <v>0</v>
      </c>
      <c r="P46" s="91">
        <f>N46+O46</f>
        <v>0</v>
      </c>
      <c r="Q46" s="80">
        <f>IFERROR(P46/M46,"-")</f>
        <v>0</v>
      </c>
      <c r="R46" s="79">
        <v>0</v>
      </c>
      <c r="S46" s="79">
        <v>0</v>
      </c>
      <c r="T46" s="80" t="str">
        <f>IFERROR(R46/(P46),"-")</f>
        <v>-</v>
      </c>
      <c r="U46" s="336">
        <f>IFERROR(J46/SUM(N46:O48),"-")</f>
        <v>9375</v>
      </c>
      <c r="V46" s="82">
        <v>0</v>
      </c>
      <c r="W46" s="80" t="str">
        <f>IF(P46=0,"-",V46/P46)</f>
        <v>-</v>
      </c>
      <c r="X46" s="335">
        <v>0</v>
      </c>
      <c r="Y46" s="336" t="str">
        <f>IFERROR(X46/P46,"-")</f>
        <v>-</v>
      </c>
      <c r="Z46" s="336" t="str">
        <f>IFERROR(X46/V46,"-")</f>
        <v>-</v>
      </c>
      <c r="AA46" s="330">
        <f>SUM(X46:X48)-SUM(J46:J48)</f>
        <v>-130000</v>
      </c>
      <c r="AB46" s="83">
        <f>SUM(X46:X48)/SUM(J46:J48)</f>
        <v>0.13333333333333</v>
      </c>
      <c r="AC46" s="77"/>
      <c r="AD46" s="92"/>
      <c r="AE46" s="93" t="str">
        <f>IF(P46=0,"",IF(AD46=0,"",(AD46/P46)))</f>
        <v/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 t="str">
        <f>IF(P46=0,"",IF(AM46=0,"",(AM46/P46)))</f>
        <v/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 t="str">
        <f>IF(P46=0,"",IF(AV46=0,"",(AV46/P46)))</f>
        <v/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 t="str">
        <f>IF(P46=0,"",IF(BE46=0,"",(BE46/P46)))</f>
        <v/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 t="str">
        <f>IF(P46=0,"",IF(BN46=0,"",(BN46/P46)))</f>
        <v/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 t="str">
        <f>IF(P46=0,"",IF(BW46=0,"",(BW46/P46)))</f>
        <v/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 t="str">
        <f>IF(P46=0,"",IF(CF46=0,"",(CF46/P46)))</f>
        <v/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154</v>
      </c>
      <c r="C47" s="347"/>
      <c r="D47" s="347" t="s">
        <v>152</v>
      </c>
      <c r="E47" s="347" t="s">
        <v>103</v>
      </c>
      <c r="F47" s="347" t="s">
        <v>67</v>
      </c>
      <c r="G47" s="88"/>
      <c r="H47" s="88"/>
      <c r="I47" s="88"/>
      <c r="J47" s="330"/>
      <c r="K47" s="79">
        <v>52</v>
      </c>
      <c r="L47" s="79">
        <v>0</v>
      </c>
      <c r="M47" s="79">
        <v>166</v>
      </c>
      <c r="N47" s="89">
        <v>11</v>
      </c>
      <c r="O47" s="90">
        <v>0</v>
      </c>
      <c r="P47" s="91">
        <f>N47+O47</f>
        <v>11</v>
      </c>
      <c r="Q47" s="80">
        <f>IFERROR(P47/M47,"-")</f>
        <v>0.066265060240964</v>
      </c>
      <c r="R47" s="79">
        <v>2</v>
      </c>
      <c r="S47" s="79">
        <v>3</v>
      </c>
      <c r="T47" s="80">
        <f>IFERROR(R47/(P47),"-")</f>
        <v>0.18181818181818</v>
      </c>
      <c r="U47" s="336"/>
      <c r="V47" s="82">
        <v>1</v>
      </c>
      <c r="W47" s="80">
        <f>IF(P47=0,"-",V47/P47)</f>
        <v>0.090909090909091</v>
      </c>
      <c r="X47" s="335">
        <v>15000</v>
      </c>
      <c r="Y47" s="336">
        <f>IFERROR(X47/P47,"-")</f>
        <v>1363.6363636364</v>
      </c>
      <c r="Z47" s="336">
        <f>IFERROR(X47/V47,"-")</f>
        <v>15000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1</v>
      </c>
      <c r="AN47" s="99">
        <f>IF(P47=0,"",IF(AM47=0,"",(AM47/P47)))</f>
        <v>0.090909090909091</v>
      </c>
      <c r="AO47" s="98"/>
      <c r="AP47" s="100">
        <f>IFERROR(AO47/AM47,"-")</f>
        <v>0</v>
      </c>
      <c r="AQ47" s="101"/>
      <c r="AR47" s="102">
        <f>IFERROR(AQ47/AM47,"-")</f>
        <v>0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0.090909090909091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7</v>
      </c>
      <c r="BO47" s="118">
        <f>IF(P47=0,"",IF(BN47=0,"",(BN47/P47)))</f>
        <v>0.63636363636364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1</v>
      </c>
      <c r="BX47" s="125">
        <f>IF(P47=0,"",IF(BW47=0,"",(BW47/P47)))</f>
        <v>0.090909090909091</v>
      </c>
      <c r="BY47" s="126">
        <v>1</v>
      </c>
      <c r="BZ47" s="127">
        <f>IFERROR(BY47/BW47,"-")</f>
        <v>1</v>
      </c>
      <c r="CA47" s="128">
        <v>15000</v>
      </c>
      <c r="CB47" s="129">
        <f>IFERROR(CA47/BW47,"-")</f>
        <v>15000</v>
      </c>
      <c r="CC47" s="130"/>
      <c r="CD47" s="130">
        <v>1</v>
      </c>
      <c r="CE47" s="130"/>
      <c r="CF47" s="131">
        <v>1</v>
      </c>
      <c r="CG47" s="132">
        <f>IF(P47=0,"",IF(CF47=0,"",(CF47/P47)))</f>
        <v>0.090909090909091</v>
      </c>
      <c r="CH47" s="133"/>
      <c r="CI47" s="134">
        <f>IFERROR(CH47/CF47,"-")</f>
        <v>0</v>
      </c>
      <c r="CJ47" s="135"/>
      <c r="CK47" s="136">
        <f>IFERROR(CJ47/CF47,"-")</f>
        <v>0</v>
      </c>
      <c r="CL47" s="137"/>
      <c r="CM47" s="137"/>
      <c r="CN47" s="137"/>
      <c r="CO47" s="138">
        <v>1</v>
      </c>
      <c r="CP47" s="139">
        <v>15000</v>
      </c>
      <c r="CQ47" s="139">
        <v>15000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155</v>
      </c>
      <c r="C48" s="347"/>
      <c r="D48" s="347" t="s">
        <v>152</v>
      </c>
      <c r="E48" s="347" t="s">
        <v>103</v>
      </c>
      <c r="F48" s="347" t="s">
        <v>83</v>
      </c>
      <c r="G48" s="88"/>
      <c r="H48" s="88"/>
      <c r="I48" s="88"/>
      <c r="J48" s="330"/>
      <c r="K48" s="79">
        <v>45</v>
      </c>
      <c r="L48" s="79">
        <v>20</v>
      </c>
      <c r="M48" s="79">
        <v>9</v>
      </c>
      <c r="N48" s="89">
        <v>5</v>
      </c>
      <c r="O48" s="90">
        <v>0</v>
      </c>
      <c r="P48" s="91">
        <f>N48+O48</f>
        <v>5</v>
      </c>
      <c r="Q48" s="80">
        <f>IFERROR(P48/M48,"-")</f>
        <v>0.55555555555556</v>
      </c>
      <c r="R48" s="79">
        <v>0</v>
      </c>
      <c r="S48" s="79">
        <v>1</v>
      </c>
      <c r="T48" s="80">
        <f>IFERROR(R48/(P48),"-")</f>
        <v>0</v>
      </c>
      <c r="U48" s="336"/>
      <c r="V48" s="82">
        <v>1</v>
      </c>
      <c r="W48" s="80">
        <f>IF(P48=0,"-",V48/P48)</f>
        <v>0.2</v>
      </c>
      <c r="X48" s="335">
        <v>5000</v>
      </c>
      <c r="Y48" s="336">
        <f>IFERROR(X48/P48,"-")</f>
        <v>1000</v>
      </c>
      <c r="Z48" s="336">
        <f>IFERROR(X48/V48,"-")</f>
        <v>5000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2</v>
      </c>
      <c r="BF48" s="111">
        <f>IF(P48=0,"",IF(BE48=0,"",(BE48/P48)))</f>
        <v>0.4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1</v>
      </c>
      <c r="BO48" s="118">
        <f>IF(P48=0,"",IF(BN48=0,"",(BN48/P48)))</f>
        <v>0.2</v>
      </c>
      <c r="BP48" s="119">
        <v>1</v>
      </c>
      <c r="BQ48" s="120">
        <f>IFERROR(BP48/BN48,"-")</f>
        <v>1</v>
      </c>
      <c r="BR48" s="121">
        <v>3000</v>
      </c>
      <c r="BS48" s="122">
        <f>IFERROR(BR48/BN48,"-")</f>
        <v>3000</v>
      </c>
      <c r="BT48" s="123">
        <v>1</v>
      </c>
      <c r="BU48" s="123"/>
      <c r="BV48" s="123"/>
      <c r="BW48" s="124">
        <v>2</v>
      </c>
      <c r="BX48" s="125">
        <f>IF(P48=0,"",IF(BW48=0,"",(BW48/P48)))</f>
        <v>0.4</v>
      </c>
      <c r="BY48" s="126">
        <v>2</v>
      </c>
      <c r="BZ48" s="127">
        <f>IFERROR(BY48/BW48,"-")</f>
        <v>1</v>
      </c>
      <c r="CA48" s="128">
        <v>52000</v>
      </c>
      <c r="CB48" s="129">
        <f>IFERROR(CA48/BW48,"-")</f>
        <v>26000</v>
      </c>
      <c r="CC48" s="130">
        <v>1</v>
      </c>
      <c r="CD48" s="130"/>
      <c r="CE48" s="130">
        <v>1</v>
      </c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5000</v>
      </c>
      <c r="CQ48" s="139">
        <v>47000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0.15454545454545</v>
      </c>
      <c r="B49" s="347" t="s">
        <v>156</v>
      </c>
      <c r="C49" s="347"/>
      <c r="D49" s="347" t="s">
        <v>138</v>
      </c>
      <c r="E49" s="347" t="s">
        <v>96</v>
      </c>
      <c r="F49" s="347" t="s">
        <v>67</v>
      </c>
      <c r="G49" s="88" t="s">
        <v>157</v>
      </c>
      <c r="H49" s="88" t="s">
        <v>69</v>
      </c>
      <c r="I49" s="349" t="s">
        <v>148</v>
      </c>
      <c r="J49" s="330">
        <v>220000</v>
      </c>
      <c r="K49" s="79">
        <v>1</v>
      </c>
      <c r="L49" s="79">
        <v>0</v>
      </c>
      <c r="M49" s="79">
        <v>203</v>
      </c>
      <c r="N49" s="89">
        <v>1</v>
      </c>
      <c r="O49" s="90">
        <v>0</v>
      </c>
      <c r="P49" s="91">
        <f>N49+O49</f>
        <v>1</v>
      </c>
      <c r="Q49" s="80">
        <f>IFERROR(P49/M49,"-")</f>
        <v>0.0049261083743842</v>
      </c>
      <c r="R49" s="79">
        <v>1</v>
      </c>
      <c r="S49" s="79">
        <v>0</v>
      </c>
      <c r="T49" s="80">
        <f>IFERROR(R49/(P49),"-")</f>
        <v>1</v>
      </c>
      <c r="U49" s="336">
        <f>IFERROR(J49/SUM(N49:O51),"-")</f>
        <v>6111.1111111111</v>
      </c>
      <c r="V49" s="82">
        <v>1</v>
      </c>
      <c r="W49" s="80">
        <f>IF(P49=0,"-",V49/P49)</f>
        <v>1</v>
      </c>
      <c r="X49" s="335">
        <v>25000</v>
      </c>
      <c r="Y49" s="336">
        <f>IFERROR(X49/P49,"-")</f>
        <v>25000</v>
      </c>
      <c r="Z49" s="336">
        <f>IFERROR(X49/V49,"-")</f>
        <v>25000</v>
      </c>
      <c r="AA49" s="330">
        <f>SUM(X49:X51)-SUM(J49:J51)</f>
        <v>-186000</v>
      </c>
      <c r="AB49" s="83">
        <f>SUM(X49:X51)/SUM(J49:J51)</f>
        <v>0.15454545454545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>
        <v>1</v>
      </c>
      <c r="BX49" s="125">
        <f>IF(P49=0,"",IF(BW49=0,"",(BW49/P49)))</f>
        <v>1</v>
      </c>
      <c r="BY49" s="126">
        <v>1</v>
      </c>
      <c r="BZ49" s="127">
        <f>IFERROR(BY49/BW49,"-")</f>
        <v>1</v>
      </c>
      <c r="CA49" s="128">
        <v>25000</v>
      </c>
      <c r="CB49" s="129">
        <f>IFERROR(CA49/BW49,"-")</f>
        <v>25000</v>
      </c>
      <c r="CC49" s="130"/>
      <c r="CD49" s="130"/>
      <c r="CE49" s="130">
        <v>1</v>
      </c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1</v>
      </c>
      <c r="CP49" s="139">
        <v>25000</v>
      </c>
      <c r="CQ49" s="139">
        <v>25000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158</v>
      </c>
      <c r="C50" s="347"/>
      <c r="D50" s="347" t="s">
        <v>138</v>
      </c>
      <c r="E50" s="347" t="s">
        <v>96</v>
      </c>
      <c r="F50" s="347" t="s">
        <v>67</v>
      </c>
      <c r="G50" s="88"/>
      <c r="H50" s="88"/>
      <c r="I50" s="88"/>
      <c r="J50" s="330"/>
      <c r="K50" s="79">
        <v>106</v>
      </c>
      <c r="L50" s="79">
        <v>0</v>
      </c>
      <c r="M50" s="79">
        <v>258</v>
      </c>
      <c r="N50" s="89">
        <v>31</v>
      </c>
      <c r="O50" s="90">
        <v>0</v>
      </c>
      <c r="P50" s="91">
        <f>N50+O50</f>
        <v>31</v>
      </c>
      <c r="Q50" s="80">
        <f>IFERROR(P50/M50,"-")</f>
        <v>0.12015503875969</v>
      </c>
      <c r="R50" s="79">
        <v>2</v>
      </c>
      <c r="S50" s="79">
        <v>7</v>
      </c>
      <c r="T50" s="80">
        <f>IFERROR(R50/(P50),"-")</f>
        <v>0.064516129032258</v>
      </c>
      <c r="U50" s="336"/>
      <c r="V50" s="82">
        <v>3</v>
      </c>
      <c r="W50" s="80">
        <f>IF(P50=0,"-",V50/P50)</f>
        <v>0.096774193548387</v>
      </c>
      <c r="X50" s="335">
        <v>9000</v>
      </c>
      <c r="Y50" s="336">
        <f>IFERROR(X50/P50,"-")</f>
        <v>290.32258064516</v>
      </c>
      <c r="Z50" s="336">
        <f>IFERROR(X50/V50,"-")</f>
        <v>3000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>
        <v>5</v>
      </c>
      <c r="AN50" s="99">
        <f>IF(P50=0,"",IF(AM50=0,"",(AM50/P50)))</f>
        <v>0.16129032258065</v>
      </c>
      <c r="AO50" s="98"/>
      <c r="AP50" s="100">
        <f>IFERROR(AO50/AM50,"-")</f>
        <v>0</v>
      </c>
      <c r="AQ50" s="101"/>
      <c r="AR50" s="102">
        <f>IFERROR(AQ50/AM50,"-")</f>
        <v>0</v>
      </c>
      <c r="AS50" s="103"/>
      <c r="AT50" s="103"/>
      <c r="AU50" s="103"/>
      <c r="AV50" s="104">
        <v>3</v>
      </c>
      <c r="AW50" s="105">
        <f>IF(P50=0,"",IF(AV50=0,"",(AV50/P50)))</f>
        <v>0.096774193548387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>
        <v>7</v>
      </c>
      <c r="BF50" s="111">
        <f>IF(P50=0,"",IF(BE50=0,"",(BE50/P50)))</f>
        <v>0.2258064516129</v>
      </c>
      <c r="BG50" s="110">
        <v>1</v>
      </c>
      <c r="BH50" s="112">
        <f>IFERROR(BG50/BE50,"-")</f>
        <v>0.14285714285714</v>
      </c>
      <c r="BI50" s="113">
        <v>3000</v>
      </c>
      <c r="BJ50" s="114">
        <f>IFERROR(BI50/BE50,"-")</f>
        <v>428.57142857143</v>
      </c>
      <c r="BK50" s="115">
        <v>1</v>
      </c>
      <c r="BL50" s="115"/>
      <c r="BM50" s="115"/>
      <c r="BN50" s="117">
        <v>13</v>
      </c>
      <c r="BO50" s="118">
        <f>IF(P50=0,"",IF(BN50=0,"",(BN50/P50)))</f>
        <v>0.41935483870968</v>
      </c>
      <c r="BP50" s="119">
        <v>2</v>
      </c>
      <c r="BQ50" s="120">
        <f>IFERROR(BP50/BN50,"-")</f>
        <v>0.15384615384615</v>
      </c>
      <c r="BR50" s="121">
        <v>6000</v>
      </c>
      <c r="BS50" s="122">
        <f>IFERROR(BR50/BN50,"-")</f>
        <v>461.53846153846</v>
      </c>
      <c r="BT50" s="123">
        <v>2</v>
      </c>
      <c r="BU50" s="123"/>
      <c r="BV50" s="123"/>
      <c r="BW50" s="124">
        <v>3</v>
      </c>
      <c r="BX50" s="125">
        <f>IF(P50=0,"",IF(BW50=0,"",(BW50/P50)))</f>
        <v>0.096774193548387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3</v>
      </c>
      <c r="CP50" s="139">
        <v>9000</v>
      </c>
      <c r="CQ50" s="139">
        <v>3000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159</v>
      </c>
      <c r="C51" s="347"/>
      <c r="D51" s="347" t="s">
        <v>138</v>
      </c>
      <c r="E51" s="347" t="s">
        <v>96</v>
      </c>
      <c r="F51" s="347" t="s">
        <v>83</v>
      </c>
      <c r="G51" s="88"/>
      <c r="H51" s="88"/>
      <c r="I51" s="88"/>
      <c r="J51" s="330"/>
      <c r="K51" s="79">
        <v>45</v>
      </c>
      <c r="L51" s="79">
        <v>24</v>
      </c>
      <c r="M51" s="79">
        <v>15</v>
      </c>
      <c r="N51" s="89">
        <v>4</v>
      </c>
      <c r="O51" s="90">
        <v>0</v>
      </c>
      <c r="P51" s="91">
        <f>N51+O51</f>
        <v>4</v>
      </c>
      <c r="Q51" s="80">
        <f>IFERROR(P51/M51,"-")</f>
        <v>0.26666666666667</v>
      </c>
      <c r="R51" s="79">
        <v>2</v>
      </c>
      <c r="S51" s="79">
        <v>0</v>
      </c>
      <c r="T51" s="80">
        <f>IFERROR(R51/(P51),"-")</f>
        <v>0.5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1</v>
      </c>
      <c r="AN51" s="99">
        <f>IF(P51=0,"",IF(AM51=0,"",(AM51/P51)))</f>
        <v>0.25</v>
      </c>
      <c r="AO51" s="98"/>
      <c r="AP51" s="100">
        <f>IFERROR(AO51/AM51,"-")</f>
        <v>0</v>
      </c>
      <c r="AQ51" s="101"/>
      <c r="AR51" s="102">
        <f>IFERROR(AQ51/AM51,"-")</f>
        <v>0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0.25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/>
      <c r="BO51" s="118">
        <f>IF(P51=0,"",IF(BN51=0,"",(BN51/P51)))</f>
        <v>0</v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>
        <v>2</v>
      </c>
      <c r="BX51" s="125">
        <f>IF(P51=0,"",IF(BW51=0,"",(BW51/P51)))</f>
        <v>0.5</v>
      </c>
      <c r="BY51" s="126">
        <v>1</v>
      </c>
      <c r="BZ51" s="127">
        <f>IFERROR(BY51/BW51,"-")</f>
        <v>0.5</v>
      </c>
      <c r="CA51" s="128">
        <v>45000</v>
      </c>
      <c r="CB51" s="129">
        <f>IFERROR(CA51/BW51,"-")</f>
        <v>22500</v>
      </c>
      <c r="CC51" s="130"/>
      <c r="CD51" s="130"/>
      <c r="CE51" s="130">
        <v>1</v>
      </c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>
        <v>45000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0.34</v>
      </c>
      <c r="B52" s="347" t="s">
        <v>160</v>
      </c>
      <c r="C52" s="347"/>
      <c r="D52" s="347" t="s">
        <v>152</v>
      </c>
      <c r="E52" s="347" t="s">
        <v>103</v>
      </c>
      <c r="F52" s="347" t="s">
        <v>67</v>
      </c>
      <c r="G52" s="88" t="s">
        <v>157</v>
      </c>
      <c r="H52" s="88" t="s">
        <v>153</v>
      </c>
      <c r="I52" s="348" t="s">
        <v>70</v>
      </c>
      <c r="J52" s="330">
        <v>150000</v>
      </c>
      <c r="K52" s="79">
        <v>2</v>
      </c>
      <c r="L52" s="79">
        <v>0</v>
      </c>
      <c r="M52" s="79">
        <v>192</v>
      </c>
      <c r="N52" s="89">
        <v>0</v>
      </c>
      <c r="O52" s="90">
        <v>0</v>
      </c>
      <c r="P52" s="91">
        <f>N52+O52</f>
        <v>0</v>
      </c>
      <c r="Q52" s="80">
        <f>IFERROR(P52/M52,"-")</f>
        <v>0</v>
      </c>
      <c r="R52" s="79">
        <v>0</v>
      </c>
      <c r="S52" s="79">
        <v>0</v>
      </c>
      <c r="T52" s="80" t="str">
        <f>IFERROR(R52/(P52),"-")</f>
        <v>-</v>
      </c>
      <c r="U52" s="336">
        <f>IFERROR(J52/SUM(N52:O54),"-")</f>
        <v>7142.8571428571</v>
      </c>
      <c r="V52" s="82">
        <v>0</v>
      </c>
      <c r="W52" s="80" t="str">
        <f>IF(P52=0,"-",V52/P52)</f>
        <v>-</v>
      </c>
      <c r="X52" s="335">
        <v>0</v>
      </c>
      <c r="Y52" s="336" t="str">
        <f>IFERROR(X52/P52,"-")</f>
        <v>-</v>
      </c>
      <c r="Z52" s="336" t="str">
        <f>IFERROR(X52/V52,"-")</f>
        <v>-</v>
      </c>
      <c r="AA52" s="330">
        <f>SUM(X52:X54)-SUM(J52:J54)</f>
        <v>-99000</v>
      </c>
      <c r="AB52" s="83">
        <f>SUM(X52:X54)/SUM(J52:J54)</f>
        <v>0.34</v>
      </c>
      <c r="AC52" s="77"/>
      <c r="AD52" s="92"/>
      <c r="AE52" s="93" t="str">
        <f>IF(P52=0,"",IF(AD52=0,"",(AD52/P52)))</f>
        <v/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 t="str">
        <f>IF(P52=0,"",IF(AM52=0,"",(AM52/P52)))</f>
        <v/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 t="str">
        <f>IF(P52=0,"",IF(AV52=0,"",(AV52/P52)))</f>
        <v/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 t="str">
        <f>IF(P52=0,"",IF(BE52=0,"",(BE52/P52)))</f>
        <v/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 t="str">
        <f>IF(P52=0,"",IF(BN52=0,"",(BN52/P52)))</f>
        <v/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 t="str">
        <f>IF(P52=0,"",IF(BW52=0,"",(BW52/P52)))</f>
        <v/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 t="str">
        <f>IF(P52=0,"",IF(CF52=0,"",(CF52/P52)))</f>
        <v/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161</v>
      </c>
      <c r="C53" s="347"/>
      <c r="D53" s="347" t="s">
        <v>152</v>
      </c>
      <c r="E53" s="347" t="s">
        <v>103</v>
      </c>
      <c r="F53" s="347" t="s">
        <v>67</v>
      </c>
      <c r="G53" s="88"/>
      <c r="H53" s="88"/>
      <c r="I53" s="88"/>
      <c r="J53" s="330"/>
      <c r="K53" s="79">
        <v>86</v>
      </c>
      <c r="L53" s="79">
        <v>0</v>
      </c>
      <c r="M53" s="79">
        <v>308</v>
      </c>
      <c r="N53" s="89">
        <v>19</v>
      </c>
      <c r="O53" s="90">
        <v>0</v>
      </c>
      <c r="P53" s="91">
        <f>N53+O53</f>
        <v>19</v>
      </c>
      <c r="Q53" s="80">
        <f>IFERROR(P53/M53,"-")</f>
        <v>0.061688311688312</v>
      </c>
      <c r="R53" s="79">
        <v>1</v>
      </c>
      <c r="S53" s="79">
        <v>2</v>
      </c>
      <c r="T53" s="80">
        <f>IFERROR(R53/(P53),"-")</f>
        <v>0.052631578947368</v>
      </c>
      <c r="U53" s="336"/>
      <c r="V53" s="82">
        <v>2</v>
      </c>
      <c r="W53" s="80">
        <f>IF(P53=0,"-",V53/P53)</f>
        <v>0.10526315789474</v>
      </c>
      <c r="X53" s="335">
        <v>51000</v>
      </c>
      <c r="Y53" s="336">
        <f>IFERROR(X53/P53,"-")</f>
        <v>2684.2105263158</v>
      </c>
      <c r="Z53" s="336">
        <f>IFERROR(X53/V53,"-")</f>
        <v>25500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>
        <v>1</v>
      </c>
      <c r="AN53" s="99">
        <f>IF(P53=0,"",IF(AM53=0,"",(AM53/P53)))</f>
        <v>0.052631578947368</v>
      </c>
      <c r="AO53" s="98"/>
      <c r="AP53" s="100">
        <f>IFERROR(AO53/AM53,"-")</f>
        <v>0</v>
      </c>
      <c r="AQ53" s="101"/>
      <c r="AR53" s="102">
        <f>IFERROR(AQ53/AM53,"-")</f>
        <v>0</v>
      </c>
      <c r="AS53" s="103"/>
      <c r="AT53" s="103"/>
      <c r="AU53" s="103"/>
      <c r="AV53" s="104">
        <v>1</v>
      </c>
      <c r="AW53" s="105">
        <f>IF(P53=0,"",IF(AV53=0,"",(AV53/P53)))</f>
        <v>0.052631578947368</v>
      </c>
      <c r="AX53" s="104"/>
      <c r="AY53" s="106">
        <f>IFERROR(AX53/AV53,"-")</f>
        <v>0</v>
      </c>
      <c r="AZ53" s="107"/>
      <c r="BA53" s="108">
        <f>IFERROR(AZ53/AV53,"-")</f>
        <v>0</v>
      </c>
      <c r="BB53" s="109"/>
      <c r="BC53" s="109"/>
      <c r="BD53" s="109"/>
      <c r="BE53" s="110">
        <v>8</v>
      </c>
      <c r="BF53" s="111">
        <f>IF(P53=0,"",IF(BE53=0,"",(BE53/P53)))</f>
        <v>0.42105263157895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8</v>
      </c>
      <c r="BO53" s="118">
        <f>IF(P53=0,"",IF(BN53=0,"",(BN53/P53)))</f>
        <v>0.42105263157895</v>
      </c>
      <c r="BP53" s="119">
        <v>1</v>
      </c>
      <c r="BQ53" s="120">
        <f>IFERROR(BP53/BN53,"-")</f>
        <v>0.125</v>
      </c>
      <c r="BR53" s="121">
        <v>15000</v>
      </c>
      <c r="BS53" s="122">
        <f>IFERROR(BR53/BN53,"-")</f>
        <v>1875</v>
      </c>
      <c r="BT53" s="123"/>
      <c r="BU53" s="123"/>
      <c r="BV53" s="123">
        <v>1</v>
      </c>
      <c r="BW53" s="124">
        <v>1</v>
      </c>
      <c r="BX53" s="125">
        <f>IF(P53=0,"",IF(BW53=0,"",(BW53/P53)))</f>
        <v>0.052631578947368</v>
      </c>
      <c r="BY53" s="126">
        <v>1</v>
      </c>
      <c r="BZ53" s="127">
        <f>IFERROR(BY53/BW53,"-")</f>
        <v>1</v>
      </c>
      <c r="CA53" s="128">
        <v>36000</v>
      </c>
      <c r="CB53" s="129">
        <f>IFERROR(CA53/BW53,"-")</f>
        <v>36000</v>
      </c>
      <c r="CC53" s="130"/>
      <c r="CD53" s="130"/>
      <c r="CE53" s="130">
        <v>1</v>
      </c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2</v>
      </c>
      <c r="CP53" s="139">
        <v>51000</v>
      </c>
      <c r="CQ53" s="139">
        <v>36000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162</v>
      </c>
      <c r="C54" s="347"/>
      <c r="D54" s="347" t="s">
        <v>152</v>
      </c>
      <c r="E54" s="347" t="s">
        <v>103</v>
      </c>
      <c r="F54" s="347" t="s">
        <v>83</v>
      </c>
      <c r="G54" s="88"/>
      <c r="H54" s="88"/>
      <c r="I54" s="88"/>
      <c r="J54" s="330"/>
      <c r="K54" s="79">
        <v>44</v>
      </c>
      <c r="L54" s="79">
        <v>31</v>
      </c>
      <c r="M54" s="79">
        <v>6</v>
      </c>
      <c r="N54" s="89">
        <v>2</v>
      </c>
      <c r="O54" s="90">
        <v>0</v>
      </c>
      <c r="P54" s="91">
        <f>N54+O54</f>
        <v>2</v>
      </c>
      <c r="Q54" s="80">
        <f>IFERROR(P54/M54,"-")</f>
        <v>0.33333333333333</v>
      </c>
      <c r="R54" s="79">
        <v>1</v>
      </c>
      <c r="S54" s="79">
        <v>0</v>
      </c>
      <c r="T54" s="80">
        <f>IFERROR(R54/(P54),"-")</f>
        <v>0.5</v>
      </c>
      <c r="U54" s="336"/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0.5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>
        <v>1</v>
      </c>
      <c r="CG54" s="132">
        <f>IF(P54=0,"",IF(CF54=0,"",(CF54/P54)))</f>
        <v>0.5</v>
      </c>
      <c r="CH54" s="133">
        <v>1</v>
      </c>
      <c r="CI54" s="134">
        <f>IFERROR(CH54/CF54,"-")</f>
        <v>1</v>
      </c>
      <c r="CJ54" s="135">
        <v>376000</v>
      </c>
      <c r="CK54" s="136">
        <f>IFERROR(CJ54/CF54,"-")</f>
        <v>376000</v>
      </c>
      <c r="CL54" s="137"/>
      <c r="CM54" s="137"/>
      <c r="CN54" s="137">
        <v>1</v>
      </c>
      <c r="CO54" s="138">
        <v>0</v>
      </c>
      <c r="CP54" s="139">
        <v>0</v>
      </c>
      <c r="CQ54" s="139">
        <v>376000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</v>
      </c>
      <c r="B55" s="347" t="s">
        <v>163</v>
      </c>
      <c r="C55" s="347"/>
      <c r="D55" s="347" t="s">
        <v>152</v>
      </c>
      <c r="E55" s="347" t="s">
        <v>66</v>
      </c>
      <c r="F55" s="347" t="s">
        <v>67</v>
      </c>
      <c r="G55" s="88" t="s">
        <v>86</v>
      </c>
      <c r="H55" s="88" t="s">
        <v>69</v>
      </c>
      <c r="I55" s="88" t="s">
        <v>164</v>
      </c>
      <c r="J55" s="330">
        <v>120000</v>
      </c>
      <c r="K55" s="79">
        <v>0</v>
      </c>
      <c r="L55" s="79">
        <v>0</v>
      </c>
      <c r="M55" s="79">
        <v>153</v>
      </c>
      <c r="N55" s="89">
        <v>0</v>
      </c>
      <c r="O55" s="90">
        <v>0</v>
      </c>
      <c r="P55" s="91">
        <f>N55+O55</f>
        <v>0</v>
      </c>
      <c r="Q55" s="80">
        <f>IFERROR(P55/M55,"-")</f>
        <v>0</v>
      </c>
      <c r="R55" s="79">
        <v>0</v>
      </c>
      <c r="S55" s="79">
        <v>0</v>
      </c>
      <c r="T55" s="80" t="str">
        <f>IFERROR(R55/(P55),"-")</f>
        <v>-</v>
      </c>
      <c r="U55" s="336">
        <f>IFERROR(J55/SUM(N55:O57),"-")</f>
        <v>6666.6666666667</v>
      </c>
      <c r="V55" s="82">
        <v>0</v>
      </c>
      <c r="W55" s="80" t="str">
        <f>IF(P55=0,"-",V55/P55)</f>
        <v>-</v>
      </c>
      <c r="X55" s="335">
        <v>0</v>
      </c>
      <c r="Y55" s="336" t="str">
        <f>IFERROR(X55/P55,"-")</f>
        <v>-</v>
      </c>
      <c r="Z55" s="336" t="str">
        <f>IFERROR(X55/V55,"-")</f>
        <v>-</v>
      </c>
      <c r="AA55" s="330">
        <f>SUM(X55:X57)-SUM(J55:J57)</f>
        <v>-120000</v>
      </c>
      <c r="AB55" s="83">
        <f>SUM(X55:X57)/SUM(J55:J57)</f>
        <v>0</v>
      </c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165</v>
      </c>
      <c r="C56" s="347"/>
      <c r="D56" s="347" t="s">
        <v>152</v>
      </c>
      <c r="E56" s="347" t="s">
        <v>66</v>
      </c>
      <c r="F56" s="347" t="s">
        <v>67</v>
      </c>
      <c r="G56" s="88"/>
      <c r="H56" s="88"/>
      <c r="I56" s="88"/>
      <c r="J56" s="330"/>
      <c r="K56" s="79">
        <v>39</v>
      </c>
      <c r="L56" s="79">
        <v>0</v>
      </c>
      <c r="M56" s="79">
        <v>113</v>
      </c>
      <c r="N56" s="89">
        <v>16</v>
      </c>
      <c r="O56" s="90">
        <v>0</v>
      </c>
      <c r="P56" s="91">
        <f>N56+O56</f>
        <v>16</v>
      </c>
      <c r="Q56" s="80">
        <f>IFERROR(P56/M56,"-")</f>
        <v>0.14159292035398</v>
      </c>
      <c r="R56" s="79">
        <v>0</v>
      </c>
      <c r="S56" s="79">
        <v>5</v>
      </c>
      <c r="T56" s="80">
        <f>IFERROR(R56/(P56),"-")</f>
        <v>0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>
        <v>1</v>
      </c>
      <c r="AN56" s="99">
        <f>IF(P56=0,"",IF(AM56=0,"",(AM56/P56)))</f>
        <v>0.0625</v>
      </c>
      <c r="AO56" s="98"/>
      <c r="AP56" s="100">
        <f>IFERROR(AO56/AM56,"-")</f>
        <v>0</v>
      </c>
      <c r="AQ56" s="101"/>
      <c r="AR56" s="102">
        <f>IFERROR(AQ56/AM56,"-")</f>
        <v>0</v>
      </c>
      <c r="AS56" s="103"/>
      <c r="AT56" s="103"/>
      <c r="AU56" s="103"/>
      <c r="AV56" s="104">
        <v>1</v>
      </c>
      <c r="AW56" s="105">
        <f>IF(P56=0,"",IF(AV56=0,"",(AV56/P56)))</f>
        <v>0.0625</v>
      </c>
      <c r="AX56" s="104"/>
      <c r="AY56" s="106">
        <f>IFERROR(AX56/AV56,"-")</f>
        <v>0</v>
      </c>
      <c r="AZ56" s="107"/>
      <c r="BA56" s="108">
        <f>IFERROR(AZ56/AV56,"-")</f>
        <v>0</v>
      </c>
      <c r="BB56" s="109"/>
      <c r="BC56" s="109"/>
      <c r="BD56" s="109"/>
      <c r="BE56" s="110">
        <v>4</v>
      </c>
      <c r="BF56" s="111">
        <f>IF(P56=0,"",IF(BE56=0,"",(BE56/P56)))</f>
        <v>0.25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5</v>
      </c>
      <c r="BO56" s="118">
        <f>IF(P56=0,"",IF(BN56=0,"",(BN56/P56)))</f>
        <v>0.3125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5</v>
      </c>
      <c r="BX56" s="125">
        <f>IF(P56=0,"",IF(BW56=0,"",(BW56/P56)))</f>
        <v>0.3125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166</v>
      </c>
      <c r="C57" s="347"/>
      <c r="D57" s="347" t="s">
        <v>152</v>
      </c>
      <c r="E57" s="347" t="s">
        <v>66</v>
      </c>
      <c r="F57" s="347" t="s">
        <v>83</v>
      </c>
      <c r="G57" s="88"/>
      <c r="H57" s="88"/>
      <c r="I57" s="88"/>
      <c r="J57" s="330"/>
      <c r="K57" s="79">
        <v>120</v>
      </c>
      <c r="L57" s="79">
        <v>15</v>
      </c>
      <c r="M57" s="79">
        <v>8</v>
      </c>
      <c r="N57" s="89">
        <v>2</v>
      </c>
      <c r="O57" s="90">
        <v>0</v>
      </c>
      <c r="P57" s="91">
        <f>N57+O57</f>
        <v>2</v>
      </c>
      <c r="Q57" s="80">
        <f>IFERROR(P57/M57,"-")</f>
        <v>0.25</v>
      </c>
      <c r="R57" s="79">
        <v>0</v>
      </c>
      <c r="S57" s="79">
        <v>1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0.5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1</v>
      </c>
      <c r="BO57" s="118">
        <f>IF(P57=0,"",IF(BN57=0,"",(BN57/P57)))</f>
        <v>0.5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0.3</v>
      </c>
      <c r="B58" s="347" t="s">
        <v>167</v>
      </c>
      <c r="C58" s="347"/>
      <c r="D58" s="347" t="s">
        <v>99</v>
      </c>
      <c r="E58" s="347" t="s">
        <v>168</v>
      </c>
      <c r="F58" s="347" t="s">
        <v>93</v>
      </c>
      <c r="G58" s="88" t="s">
        <v>86</v>
      </c>
      <c r="H58" s="88" t="s">
        <v>69</v>
      </c>
      <c r="I58" s="88" t="s">
        <v>169</v>
      </c>
      <c r="J58" s="330">
        <v>120000</v>
      </c>
      <c r="K58" s="79">
        <v>7</v>
      </c>
      <c r="L58" s="79">
        <v>0</v>
      </c>
      <c r="M58" s="79">
        <v>58</v>
      </c>
      <c r="N58" s="89">
        <v>0</v>
      </c>
      <c r="O58" s="90">
        <v>0</v>
      </c>
      <c r="P58" s="91">
        <f>N58+O58</f>
        <v>0</v>
      </c>
      <c r="Q58" s="80">
        <f>IFERROR(P58/M58,"-")</f>
        <v>0</v>
      </c>
      <c r="R58" s="79">
        <v>0</v>
      </c>
      <c r="S58" s="79">
        <v>0</v>
      </c>
      <c r="T58" s="80" t="str">
        <f>IFERROR(R58/(P58),"-")</f>
        <v>-</v>
      </c>
      <c r="U58" s="336">
        <f>IFERROR(J58/SUM(N58:O59),"-")</f>
        <v>120000</v>
      </c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>
        <f>SUM(X58:X59)-SUM(J58:J59)</f>
        <v>-84000</v>
      </c>
      <c r="AB58" s="83">
        <f>SUM(X58:X59)/SUM(J58:J59)</f>
        <v>0.3</v>
      </c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170</v>
      </c>
      <c r="C59" s="347"/>
      <c r="D59" s="347" t="s">
        <v>99</v>
      </c>
      <c r="E59" s="347" t="s">
        <v>168</v>
      </c>
      <c r="F59" s="347" t="s">
        <v>83</v>
      </c>
      <c r="G59" s="88"/>
      <c r="H59" s="88"/>
      <c r="I59" s="88"/>
      <c r="J59" s="330"/>
      <c r="K59" s="79">
        <v>30</v>
      </c>
      <c r="L59" s="79">
        <v>15</v>
      </c>
      <c r="M59" s="79">
        <v>5</v>
      </c>
      <c r="N59" s="89">
        <v>1</v>
      </c>
      <c r="O59" s="90">
        <v>0</v>
      </c>
      <c r="P59" s="91">
        <f>N59+O59</f>
        <v>1</v>
      </c>
      <c r="Q59" s="80">
        <f>IFERROR(P59/M59,"-")</f>
        <v>0.2</v>
      </c>
      <c r="R59" s="79">
        <v>1</v>
      </c>
      <c r="S59" s="79">
        <v>0</v>
      </c>
      <c r="T59" s="80">
        <f>IFERROR(R59/(P59),"-")</f>
        <v>1</v>
      </c>
      <c r="U59" s="336"/>
      <c r="V59" s="82">
        <v>1</v>
      </c>
      <c r="W59" s="80">
        <f>IF(P59=0,"-",V59/P59)</f>
        <v>1</v>
      </c>
      <c r="X59" s="335">
        <v>36000</v>
      </c>
      <c r="Y59" s="336">
        <f>IFERROR(X59/P59,"-")</f>
        <v>36000</v>
      </c>
      <c r="Z59" s="336">
        <f>IFERROR(X59/V59,"-")</f>
        <v>36000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>
        <v>1</v>
      </c>
      <c r="BX59" s="125">
        <f>IF(P59=0,"",IF(BW59=0,"",(BW59/P59)))</f>
        <v>1</v>
      </c>
      <c r="BY59" s="126">
        <v>1</v>
      </c>
      <c r="BZ59" s="127">
        <f>IFERROR(BY59/BW59,"-")</f>
        <v>1</v>
      </c>
      <c r="CA59" s="128">
        <v>36000</v>
      </c>
      <c r="CB59" s="129">
        <f>IFERROR(CA59/BW59,"-")</f>
        <v>36000</v>
      </c>
      <c r="CC59" s="130"/>
      <c r="CD59" s="130"/>
      <c r="CE59" s="130">
        <v>1</v>
      </c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1</v>
      </c>
      <c r="CP59" s="139">
        <v>36000</v>
      </c>
      <c r="CQ59" s="139">
        <v>36000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0.10769230769231</v>
      </c>
      <c r="B60" s="347" t="s">
        <v>171</v>
      </c>
      <c r="C60" s="347"/>
      <c r="D60" s="347" t="s">
        <v>138</v>
      </c>
      <c r="E60" s="347" t="s">
        <v>96</v>
      </c>
      <c r="F60" s="347" t="s">
        <v>67</v>
      </c>
      <c r="G60" s="88" t="s">
        <v>172</v>
      </c>
      <c r="H60" s="88" t="s">
        <v>139</v>
      </c>
      <c r="I60" s="348" t="s">
        <v>173</v>
      </c>
      <c r="J60" s="330">
        <v>130000</v>
      </c>
      <c r="K60" s="79">
        <v>0</v>
      </c>
      <c r="L60" s="79">
        <v>0</v>
      </c>
      <c r="M60" s="79">
        <v>42</v>
      </c>
      <c r="N60" s="89">
        <v>0</v>
      </c>
      <c r="O60" s="90">
        <v>0</v>
      </c>
      <c r="P60" s="91">
        <f>N60+O60</f>
        <v>0</v>
      </c>
      <c r="Q60" s="80">
        <f>IFERROR(P60/M60,"-")</f>
        <v>0</v>
      </c>
      <c r="R60" s="79">
        <v>0</v>
      </c>
      <c r="S60" s="79">
        <v>0</v>
      </c>
      <c r="T60" s="80" t="str">
        <f>IFERROR(R60/(P60),"-")</f>
        <v>-</v>
      </c>
      <c r="U60" s="336">
        <f>IFERROR(J60/SUM(N60:O62),"-")</f>
        <v>11818.181818182</v>
      </c>
      <c r="V60" s="82">
        <v>0</v>
      </c>
      <c r="W60" s="80" t="str">
        <f>IF(P60=0,"-",V60/P60)</f>
        <v>-</v>
      </c>
      <c r="X60" s="335">
        <v>0</v>
      </c>
      <c r="Y60" s="336" t="str">
        <f>IFERROR(X60/P60,"-")</f>
        <v>-</v>
      </c>
      <c r="Z60" s="336" t="str">
        <f>IFERROR(X60/V60,"-")</f>
        <v>-</v>
      </c>
      <c r="AA60" s="330">
        <f>SUM(X60:X62)-SUM(J60:J62)</f>
        <v>-116000</v>
      </c>
      <c r="AB60" s="83">
        <f>SUM(X60:X62)/SUM(J60:J62)</f>
        <v>0.10769230769231</v>
      </c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174</v>
      </c>
      <c r="C61" s="347"/>
      <c r="D61" s="347" t="s">
        <v>138</v>
      </c>
      <c r="E61" s="347" t="s">
        <v>96</v>
      </c>
      <c r="F61" s="347" t="s">
        <v>67</v>
      </c>
      <c r="G61" s="88"/>
      <c r="H61" s="88"/>
      <c r="I61" s="88"/>
      <c r="J61" s="330"/>
      <c r="K61" s="79">
        <v>25</v>
      </c>
      <c r="L61" s="79">
        <v>0</v>
      </c>
      <c r="M61" s="79">
        <v>78</v>
      </c>
      <c r="N61" s="89">
        <v>8</v>
      </c>
      <c r="O61" s="90">
        <v>0</v>
      </c>
      <c r="P61" s="91">
        <f>N61+O61</f>
        <v>8</v>
      </c>
      <c r="Q61" s="80">
        <f>IFERROR(P61/M61,"-")</f>
        <v>0.1025641025641</v>
      </c>
      <c r="R61" s="79">
        <v>1</v>
      </c>
      <c r="S61" s="79">
        <v>2</v>
      </c>
      <c r="T61" s="80">
        <f>IFERROR(R61/(P61),"-")</f>
        <v>0.125</v>
      </c>
      <c r="U61" s="336"/>
      <c r="V61" s="82">
        <v>1</v>
      </c>
      <c r="W61" s="80">
        <f>IF(P61=0,"-",V61/P61)</f>
        <v>0.125</v>
      </c>
      <c r="X61" s="335">
        <v>14000</v>
      </c>
      <c r="Y61" s="336">
        <f>IFERROR(X61/P61,"-")</f>
        <v>1750</v>
      </c>
      <c r="Z61" s="336">
        <f>IFERROR(X61/V61,"-")</f>
        <v>14000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>
        <v>2</v>
      </c>
      <c r="BF61" s="111">
        <f>IF(P61=0,"",IF(BE61=0,"",(BE61/P61)))</f>
        <v>0.25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>
        <v>4</v>
      </c>
      <c r="BO61" s="118">
        <f>IF(P61=0,"",IF(BN61=0,"",(BN61/P61)))</f>
        <v>0.5</v>
      </c>
      <c r="BP61" s="119">
        <v>1</v>
      </c>
      <c r="BQ61" s="120">
        <f>IFERROR(BP61/BN61,"-")</f>
        <v>0.25</v>
      </c>
      <c r="BR61" s="121">
        <v>14000</v>
      </c>
      <c r="BS61" s="122">
        <f>IFERROR(BR61/BN61,"-")</f>
        <v>3500</v>
      </c>
      <c r="BT61" s="123"/>
      <c r="BU61" s="123"/>
      <c r="BV61" s="123">
        <v>1</v>
      </c>
      <c r="BW61" s="124">
        <v>2</v>
      </c>
      <c r="BX61" s="125">
        <f>IF(P61=0,"",IF(BW61=0,"",(BW61/P61)))</f>
        <v>0.25</v>
      </c>
      <c r="BY61" s="126">
        <v>1</v>
      </c>
      <c r="BZ61" s="127">
        <f>IFERROR(BY61/BW61,"-")</f>
        <v>0.5</v>
      </c>
      <c r="CA61" s="128">
        <v>122000</v>
      </c>
      <c r="CB61" s="129">
        <f>IFERROR(CA61/BW61,"-")</f>
        <v>61000</v>
      </c>
      <c r="CC61" s="130"/>
      <c r="CD61" s="130"/>
      <c r="CE61" s="130">
        <v>1</v>
      </c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1</v>
      </c>
      <c r="CP61" s="139">
        <v>14000</v>
      </c>
      <c r="CQ61" s="139">
        <v>122000</v>
      </c>
      <c r="CR61" s="139"/>
      <c r="CS61" s="140" t="str">
        <f>IF(AND(CQ61=0,CR61=0),"",IF(AND(CQ61&lt;=100000,CR61&lt;=100000),"",IF(CQ61/CP61&gt;0.7,"男高",IF(CR61/CP61&gt;0.7,"女高",""))))</f>
        <v>男高</v>
      </c>
    </row>
    <row r="62" spans="1:98">
      <c r="A62" s="78"/>
      <c r="B62" s="347" t="s">
        <v>175</v>
      </c>
      <c r="C62" s="347"/>
      <c r="D62" s="347" t="s">
        <v>138</v>
      </c>
      <c r="E62" s="347" t="s">
        <v>96</v>
      </c>
      <c r="F62" s="347" t="s">
        <v>83</v>
      </c>
      <c r="G62" s="88"/>
      <c r="H62" s="88"/>
      <c r="I62" s="88"/>
      <c r="J62" s="330"/>
      <c r="K62" s="79">
        <v>36</v>
      </c>
      <c r="L62" s="79">
        <v>13</v>
      </c>
      <c r="M62" s="79">
        <v>5</v>
      </c>
      <c r="N62" s="89">
        <v>3</v>
      </c>
      <c r="O62" s="90">
        <v>0</v>
      </c>
      <c r="P62" s="91">
        <f>N62+O62</f>
        <v>3</v>
      </c>
      <c r="Q62" s="80">
        <f>IFERROR(P62/M62,"-")</f>
        <v>0.6</v>
      </c>
      <c r="R62" s="79">
        <v>0</v>
      </c>
      <c r="S62" s="79">
        <v>1</v>
      </c>
      <c r="T62" s="80">
        <f>IFERROR(R62/(P62),"-")</f>
        <v>0</v>
      </c>
      <c r="U62" s="336"/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>
        <v>2</v>
      </c>
      <c r="BX62" s="125">
        <f>IF(P62=0,"",IF(BW62=0,"",(BW62/P62)))</f>
        <v>0.66666666666667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>
        <v>1</v>
      </c>
      <c r="CG62" s="132">
        <f>IF(P62=0,"",IF(CF62=0,"",(CF62/P62)))</f>
        <v>0.33333333333333</v>
      </c>
      <c r="CH62" s="133">
        <v>1</v>
      </c>
      <c r="CI62" s="134">
        <f>IFERROR(CH62/CF62,"-")</f>
        <v>1</v>
      </c>
      <c r="CJ62" s="135">
        <v>70000</v>
      </c>
      <c r="CK62" s="136">
        <f>IFERROR(CJ62/CF62,"-")</f>
        <v>70000</v>
      </c>
      <c r="CL62" s="137"/>
      <c r="CM62" s="137"/>
      <c r="CN62" s="137">
        <v>1</v>
      </c>
      <c r="CO62" s="138">
        <v>0</v>
      </c>
      <c r="CP62" s="139">
        <v>0</v>
      </c>
      <c r="CQ62" s="139">
        <v>70000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</v>
      </c>
      <c r="B63" s="347" t="s">
        <v>176</v>
      </c>
      <c r="C63" s="347"/>
      <c r="D63" s="347" t="s">
        <v>152</v>
      </c>
      <c r="E63" s="347" t="s">
        <v>66</v>
      </c>
      <c r="F63" s="347" t="s">
        <v>67</v>
      </c>
      <c r="G63" s="88" t="s">
        <v>172</v>
      </c>
      <c r="H63" s="88" t="s">
        <v>177</v>
      </c>
      <c r="I63" s="349" t="s">
        <v>178</v>
      </c>
      <c r="J63" s="330">
        <v>65000</v>
      </c>
      <c r="K63" s="79">
        <v>0</v>
      </c>
      <c r="L63" s="79">
        <v>0</v>
      </c>
      <c r="M63" s="79">
        <v>100</v>
      </c>
      <c r="N63" s="89">
        <v>0</v>
      </c>
      <c r="O63" s="90">
        <v>0</v>
      </c>
      <c r="P63" s="91">
        <f>N63+O63</f>
        <v>0</v>
      </c>
      <c r="Q63" s="80">
        <f>IFERROR(P63/M63,"-")</f>
        <v>0</v>
      </c>
      <c r="R63" s="79">
        <v>0</v>
      </c>
      <c r="S63" s="79">
        <v>0</v>
      </c>
      <c r="T63" s="80" t="str">
        <f>IFERROR(R63/(P63),"-")</f>
        <v>-</v>
      </c>
      <c r="U63" s="336">
        <f>IFERROR(J63/SUM(N63:O65),"-")</f>
        <v>7222.2222222222</v>
      </c>
      <c r="V63" s="82">
        <v>0</v>
      </c>
      <c r="W63" s="80" t="str">
        <f>IF(P63=0,"-",V63/P63)</f>
        <v>-</v>
      </c>
      <c r="X63" s="335">
        <v>0</v>
      </c>
      <c r="Y63" s="336" t="str">
        <f>IFERROR(X63/P63,"-")</f>
        <v>-</v>
      </c>
      <c r="Z63" s="336" t="str">
        <f>IFERROR(X63/V63,"-")</f>
        <v>-</v>
      </c>
      <c r="AA63" s="330">
        <f>SUM(X63:X65)-SUM(J63:J65)</f>
        <v>-65000</v>
      </c>
      <c r="AB63" s="83">
        <f>SUM(X63:X65)/SUM(J63:J65)</f>
        <v>0</v>
      </c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179</v>
      </c>
      <c r="C64" s="347"/>
      <c r="D64" s="347" t="s">
        <v>152</v>
      </c>
      <c r="E64" s="347" t="s">
        <v>66</v>
      </c>
      <c r="F64" s="347" t="s">
        <v>67</v>
      </c>
      <c r="G64" s="88"/>
      <c r="H64" s="88"/>
      <c r="I64" s="88"/>
      <c r="J64" s="330"/>
      <c r="K64" s="79">
        <v>25</v>
      </c>
      <c r="L64" s="79">
        <v>0</v>
      </c>
      <c r="M64" s="79">
        <v>103</v>
      </c>
      <c r="N64" s="89">
        <v>8</v>
      </c>
      <c r="O64" s="90">
        <v>0</v>
      </c>
      <c r="P64" s="91">
        <f>N64+O64</f>
        <v>8</v>
      </c>
      <c r="Q64" s="80">
        <f>IFERROR(P64/M64,"-")</f>
        <v>0.077669902912621</v>
      </c>
      <c r="R64" s="79">
        <v>1</v>
      </c>
      <c r="S64" s="79">
        <v>1</v>
      </c>
      <c r="T64" s="80">
        <f>IFERROR(R64/(P64),"-")</f>
        <v>0.125</v>
      </c>
      <c r="U64" s="336"/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>
        <v>1</v>
      </c>
      <c r="AN64" s="99">
        <f>IF(P64=0,"",IF(AM64=0,"",(AM64/P64)))</f>
        <v>0.125</v>
      </c>
      <c r="AO64" s="98"/>
      <c r="AP64" s="100">
        <f>IFERROR(AO64/AM64,"-")</f>
        <v>0</v>
      </c>
      <c r="AQ64" s="101"/>
      <c r="AR64" s="102">
        <f>IFERROR(AQ64/AM64,"-")</f>
        <v>0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3</v>
      </c>
      <c r="BF64" s="111">
        <f>IF(P64=0,"",IF(BE64=0,"",(BE64/P64)))</f>
        <v>0.375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3</v>
      </c>
      <c r="BO64" s="118">
        <f>IF(P64=0,"",IF(BN64=0,"",(BN64/P64)))</f>
        <v>0.375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1</v>
      </c>
      <c r="BX64" s="125">
        <f>IF(P64=0,"",IF(BW64=0,"",(BW64/P64)))</f>
        <v>0.125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180</v>
      </c>
      <c r="C65" s="347"/>
      <c r="D65" s="347" t="s">
        <v>152</v>
      </c>
      <c r="E65" s="347" t="s">
        <v>66</v>
      </c>
      <c r="F65" s="347" t="s">
        <v>83</v>
      </c>
      <c r="G65" s="88"/>
      <c r="H65" s="88"/>
      <c r="I65" s="88"/>
      <c r="J65" s="330"/>
      <c r="K65" s="79">
        <v>79</v>
      </c>
      <c r="L65" s="79">
        <v>11</v>
      </c>
      <c r="M65" s="79">
        <v>2</v>
      </c>
      <c r="N65" s="89">
        <v>1</v>
      </c>
      <c r="O65" s="90">
        <v>0</v>
      </c>
      <c r="P65" s="91">
        <f>N65+O65</f>
        <v>1</v>
      </c>
      <c r="Q65" s="80">
        <f>IFERROR(P65/M65,"-")</f>
        <v>0.5</v>
      </c>
      <c r="R65" s="79">
        <v>0</v>
      </c>
      <c r="S65" s="79">
        <v>0</v>
      </c>
      <c r="T65" s="80">
        <f>IFERROR(R65/(P65),"-")</f>
        <v>0</v>
      </c>
      <c r="U65" s="336"/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>
        <v>1</v>
      </c>
      <c r="BX65" s="125">
        <f>IF(P65=0,"",IF(BW65=0,"",(BW65/P65)))</f>
        <v>1</v>
      </c>
      <c r="BY65" s="126">
        <v>1</v>
      </c>
      <c r="BZ65" s="127">
        <f>IFERROR(BY65/BW65,"-")</f>
        <v>1</v>
      </c>
      <c r="CA65" s="128">
        <v>20000</v>
      </c>
      <c r="CB65" s="129">
        <f>IFERROR(CA65/BW65,"-")</f>
        <v>20000</v>
      </c>
      <c r="CC65" s="130"/>
      <c r="CD65" s="130">
        <v>1</v>
      </c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>
        <v>20000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</v>
      </c>
      <c r="B66" s="347" t="s">
        <v>181</v>
      </c>
      <c r="C66" s="347"/>
      <c r="D66" s="347" t="s">
        <v>182</v>
      </c>
      <c r="E66" s="347" t="s">
        <v>183</v>
      </c>
      <c r="F66" s="347" t="s">
        <v>93</v>
      </c>
      <c r="G66" s="88" t="s">
        <v>172</v>
      </c>
      <c r="H66" s="88" t="s">
        <v>177</v>
      </c>
      <c r="I66" s="349" t="s">
        <v>184</v>
      </c>
      <c r="J66" s="330">
        <v>65000</v>
      </c>
      <c r="K66" s="79">
        <v>8</v>
      </c>
      <c r="L66" s="79">
        <v>0</v>
      </c>
      <c r="M66" s="79">
        <v>35</v>
      </c>
      <c r="N66" s="89">
        <v>1</v>
      </c>
      <c r="O66" s="90">
        <v>0</v>
      </c>
      <c r="P66" s="91">
        <f>N66+O66</f>
        <v>1</v>
      </c>
      <c r="Q66" s="80">
        <f>IFERROR(P66/M66,"-")</f>
        <v>0.028571428571429</v>
      </c>
      <c r="R66" s="79">
        <v>0</v>
      </c>
      <c r="S66" s="79">
        <v>0</v>
      </c>
      <c r="T66" s="80">
        <f>IFERROR(R66/(P66),"-")</f>
        <v>0</v>
      </c>
      <c r="U66" s="336">
        <f>IFERROR(J66/SUM(N66:O67),"-")</f>
        <v>65000</v>
      </c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>
        <f>SUM(X66:X67)-SUM(J66:J67)</f>
        <v>-65000</v>
      </c>
      <c r="AB66" s="83">
        <f>SUM(X66:X67)/SUM(J66:J67)</f>
        <v>0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1</v>
      </c>
      <c r="BO66" s="118">
        <f>IF(P66=0,"",IF(BN66=0,"",(BN66/P66)))</f>
        <v>1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185</v>
      </c>
      <c r="C67" s="347"/>
      <c r="D67" s="347" t="s">
        <v>182</v>
      </c>
      <c r="E67" s="347" t="s">
        <v>183</v>
      </c>
      <c r="F67" s="347" t="s">
        <v>83</v>
      </c>
      <c r="G67" s="88"/>
      <c r="H67" s="88"/>
      <c r="I67" s="88"/>
      <c r="J67" s="330"/>
      <c r="K67" s="79">
        <v>14</v>
      </c>
      <c r="L67" s="79">
        <v>9</v>
      </c>
      <c r="M67" s="79">
        <v>9</v>
      </c>
      <c r="N67" s="89">
        <v>0</v>
      </c>
      <c r="O67" s="90">
        <v>0</v>
      </c>
      <c r="P67" s="91">
        <f>N67+O67</f>
        <v>0</v>
      </c>
      <c r="Q67" s="80">
        <f>IFERROR(P67/M67,"-")</f>
        <v>0</v>
      </c>
      <c r="R67" s="79">
        <v>0</v>
      </c>
      <c r="S67" s="79">
        <v>0</v>
      </c>
      <c r="T67" s="80" t="str">
        <f>IFERROR(R67/(P67),"-")</f>
        <v>-</v>
      </c>
      <c r="U67" s="336"/>
      <c r="V67" s="82">
        <v>0</v>
      </c>
      <c r="W67" s="80" t="str">
        <f>IF(P67=0,"-",V67/P67)</f>
        <v>-</v>
      </c>
      <c r="X67" s="335">
        <v>0</v>
      </c>
      <c r="Y67" s="336" t="str">
        <f>IFERROR(X67/P67,"-")</f>
        <v>-</v>
      </c>
      <c r="Z67" s="336" t="str">
        <f>IFERROR(X67/V67,"-")</f>
        <v>-</v>
      </c>
      <c r="AA67" s="33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0.05</v>
      </c>
      <c r="B68" s="347" t="s">
        <v>186</v>
      </c>
      <c r="C68" s="347"/>
      <c r="D68" s="347" t="s">
        <v>182</v>
      </c>
      <c r="E68" s="347" t="s">
        <v>187</v>
      </c>
      <c r="F68" s="347" t="s">
        <v>93</v>
      </c>
      <c r="G68" s="88" t="s">
        <v>147</v>
      </c>
      <c r="H68" s="88" t="s">
        <v>177</v>
      </c>
      <c r="I68" s="88" t="s">
        <v>188</v>
      </c>
      <c r="J68" s="330">
        <v>60000</v>
      </c>
      <c r="K68" s="79">
        <v>5</v>
      </c>
      <c r="L68" s="79">
        <v>0</v>
      </c>
      <c r="M68" s="79">
        <v>27</v>
      </c>
      <c r="N68" s="89">
        <v>1</v>
      </c>
      <c r="O68" s="90">
        <v>0</v>
      </c>
      <c r="P68" s="91">
        <f>N68+O68</f>
        <v>1</v>
      </c>
      <c r="Q68" s="80">
        <f>IFERROR(P68/M68,"-")</f>
        <v>0.037037037037037</v>
      </c>
      <c r="R68" s="79">
        <v>0</v>
      </c>
      <c r="S68" s="79">
        <v>0</v>
      </c>
      <c r="T68" s="80">
        <f>IFERROR(R68/(P68),"-")</f>
        <v>0</v>
      </c>
      <c r="U68" s="336">
        <f>IFERROR(J68/SUM(N68:O69),"-")</f>
        <v>20000</v>
      </c>
      <c r="V68" s="82">
        <v>1</v>
      </c>
      <c r="W68" s="80">
        <f>IF(P68=0,"-",V68/P68)</f>
        <v>1</v>
      </c>
      <c r="X68" s="335">
        <v>3000</v>
      </c>
      <c r="Y68" s="336">
        <f>IFERROR(X68/P68,"-")</f>
        <v>3000</v>
      </c>
      <c r="Z68" s="336">
        <f>IFERROR(X68/V68,"-")</f>
        <v>3000</v>
      </c>
      <c r="AA68" s="330">
        <f>SUM(X68:X69)-SUM(J68:J69)</f>
        <v>-57000</v>
      </c>
      <c r="AB68" s="83">
        <f>SUM(X68:X69)/SUM(J68:J69)</f>
        <v>0.05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>
        <f>IF(P68=0,"",IF(BN68=0,"",(BN68/P68)))</f>
        <v>0</v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>
        <v>1</v>
      </c>
      <c r="CG68" s="132">
        <f>IF(P68=0,"",IF(CF68=0,"",(CF68/P68)))</f>
        <v>1</v>
      </c>
      <c r="CH68" s="133">
        <v>1</v>
      </c>
      <c r="CI68" s="134">
        <f>IFERROR(CH68/CF68,"-")</f>
        <v>1</v>
      </c>
      <c r="CJ68" s="135">
        <v>3000</v>
      </c>
      <c r="CK68" s="136">
        <f>IFERROR(CJ68/CF68,"-")</f>
        <v>3000</v>
      </c>
      <c r="CL68" s="137">
        <v>1</v>
      </c>
      <c r="CM68" s="137"/>
      <c r="CN68" s="137"/>
      <c r="CO68" s="138">
        <v>1</v>
      </c>
      <c r="CP68" s="139">
        <v>3000</v>
      </c>
      <c r="CQ68" s="139">
        <v>3000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189</v>
      </c>
      <c r="C69" s="347"/>
      <c r="D69" s="347" t="s">
        <v>182</v>
      </c>
      <c r="E69" s="347" t="s">
        <v>187</v>
      </c>
      <c r="F69" s="347" t="s">
        <v>83</v>
      </c>
      <c r="G69" s="88"/>
      <c r="H69" s="88"/>
      <c r="I69" s="88"/>
      <c r="J69" s="330"/>
      <c r="K69" s="79">
        <v>7</v>
      </c>
      <c r="L69" s="79">
        <v>7</v>
      </c>
      <c r="M69" s="79">
        <v>5</v>
      </c>
      <c r="N69" s="89">
        <v>2</v>
      </c>
      <c r="O69" s="90">
        <v>0</v>
      </c>
      <c r="P69" s="91">
        <f>N69+O69</f>
        <v>2</v>
      </c>
      <c r="Q69" s="80">
        <f>IFERROR(P69/M69,"-")</f>
        <v>0.4</v>
      </c>
      <c r="R69" s="79">
        <v>1</v>
      </c>
      <c r="S69" s="79">
        <v>0</v>
      </c>
      <c r="T69" s="80">
        <f>IFERROR(R69/(P69),"-")</f>
        <v>0.5</v>
      </c>
      <c r="U69" s="336"/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>
        <v>2</v>
      </c>
      <c r="BX69" s="125">
        <f>IF(P69=0,"",IF(BW69=0,"",(BW69/P69)))</f>
        <v>1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</v>
      </c>
      <c r="B70" s="347" t="s">
        <v>190</v>
      </c>
      <c r="C70" s="347"/>
      <c r="D70" s="347" t="s">
        <v>182</v>
      </c>
      <c r="E70" s="347" t="s">
        <v>187</v>
      </c>
      <c r="F70" s="347" t="s">
        <v>93</v>
      </c>
      <c r="G70" s="88" t="s">
        <v>157</v>
      </c>
      <c r="H70" s="88" t="s">
        <v>177</v>
      </c>
      <c r="I70" s="349" t="s">
        <v>191</v>
      </c>
      <c r="J70" s="330">
        <v>60000</v>
      </c>
      <c r="K70" s="79">
        <v>5</v>
      </c>
      <c r="L70" s="79">
        <v>0</v>
      </c>
      <c r="M70" s="79">
        <v>37</v>
      </c>
      <c r="N70" s="89">
        <v>1</v>
      </c>
      <c r="O70" s="90">
        <v>0</v>
      </c>
      <c r="P70" s="91">
        <f>N70+O70</f>
        <v>1</v>
      </c>
      <c r="Q70" s="80">
        <f>IFERROR(P70/M70,"-")</f>
        <v>0.027027027027027</v>
      </c>
      <c r="R70" s="79">
        <v>0</v>
      </c>
      <c r="S70" s="79">
        <v>1</v>
      </c>
      <c r="T70" s="80">
        <f>IFERROR(R70/(P70),"-")</f>
        <v>0</v>
      </c>
      <c r="U70" s="336">
        <f>IFERROR(J70/SUM(N70:O71),"-")</f>
        <v>12000</v>
      </c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>
        <f>SUM(X70:X71)-SUM(J70:J71)</f>
        <v>-60000</v>
      </c>
      <c r="AB70" s="83">
        <f>SUM(X70:X71)/SUM(J70:J71)</f>
        <v>0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1</v>
      </c>
      <c r="BF70" s="111">
        <f>IF(P70=0,"",IF(BE70=0,"",(BE70/P70)))</f>
        <v>1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192</v>
      </c>
      <c r="C71" s="347"/>
      <c r="D71" s="347" t="s">
        <v>182</v>
      </c>
      <c r="E71" s="347" t="s">
        <v>187</v>
      </c>
      <c r="F71" s="347" t="s">
        <v>83</v>
      </c>
      <c r="G71" s="88"/>
      <c r="H71" s="88"/>
      <c r="I71" s="88"/>
      <c r="J71" s="330"/>
      <c r="K71" s="79">
        <v>36</v>
      </c>
      <c r="L71" s="79">
        <v>28</v>
      </c>
      <c r="M71" s="79">
        <v>10</v>
      </c>
      <c r="N71" s="89">
        <v>4</v>
      </c>
      <c r="O71" s="90">
        <v>0</v>
      </c>
      <c r="P71" s="91">
        <f>N71+O71</f>
        <v>4</v>
      </c>
      <c r="Q71" s="80">
        <f>IFERROR(P71/M71,"-")</f>
        <v>0.4</v>
      </c>
      <c r="R71" s="79">
        <v>0</v>
      </c>
      <c r="S71" s="79">
        <v>0</v>
      </c>
      <c r="T71" s="80">
        <f>IFERROR(R71/(P71),"-")</f>
        <v>0</v>
      </c>
      <c r="U71" s="336"/>
      <c r="V71" s="82">
        <v>0</v>
      </c>
      <c r="W71" s="80">
        <f>IF(P71=0,"-",V71/P71)</f>
        <v>0</v>
      </c>
      <c r="X71" s="335">
        <v>0</v>
      </c>
      <c r="Y71" s="336">
        <f>IFERROR(X71/P71,"-")</f>
        <v>0</v>
      </c>
      <c r="Z71" s="336" t="str">
        <f>IFERROR(X71/V71,"-")</f>
        <v>-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2</v>
      </c>
      <c r="BO71" s="118">
        <f>IF(P71=0,"",IF(BN71=0,"",(BN71/P71)))</f>
        <v>0.5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>
        <v>2</v>
      </c>
      <c r="BX71" s="125">
        <f>IF(P71=0,"",IF(BW71=0,"",(BW71/P71)))</f>
        <v>0.5</v>
      </c>
      <c r="BY71" s="126"/>
      <c r="BZ71" s="127">
        <f>IFERROR(BY71/BW71,"-")</f>
        <v>0</v>
      </c>
      <c r="CA71" s="128"/>
      <c r="CB71" s="129">
        <f>IFERROR(CA71/BW71,"-")</f>
        <v>0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0.58</v>
      </c>
      <c r="B72" s="347" t="s">
        <v>193</v>
      </c>
      <c r="C72" s="347"/>
      <c r="D72" s="347" t="s">
        <v>194</v>
      </c>
      <c r="E72" s="347" t="s">
        <v>195</v>
      </c>
      <c r="F72" s="347" t="s">
        <v>67</v>
      </c>
      <c r="G72" s="88" t="s">
        <v>196</v>
      </c>
      <c r="H72" s="88" t="s">
        <v>197</v>
      </c>
      <c r="I72" s="349" t="s">
        <v>191</v>
      </c>
      <c r="J72" s="330">
        <v>50000</v>
      </c>
      <c r="K72" s="79">
        <v>0</v>
      </c>
      <c r="L72" s="79">
        <v>0</v>
      </c>
      <c r="M72" s="79">
        <v>85</v>
      </c>
      <c r="N72" s="89">
        <v>0</v>
      </c>
      <c r="O72" s="90">
        <v>0</v>
      </c>
      <c r="P72" s="91">
        <f>N72+O72</f>
        <v>0</v>
      </c>
      <c r="Q72" s="80">
        <f>IFERROR(P72/M72,"-")</f>
        <v>0</v>
      </c>
      <c r="R72" s="79">
        <v>0</v>
      </c>
      <c r="S72" s="79">
        <v>0</v>
      </c>
      <c r="T72" s="80" t="str">
        <f>IFERROR(R72/(P72),"-")</f>
        <v>-</v>
      </c>
      <c r="U72" s="336">
        <f>IFERROR(J72/SUM(N72:O74),"-")</f>
        <v>6250</v>
      </c>
      <c r="V72" s="82">
        <v>0</v>
      </c>
      <c r="W72" s="80" t="str">
        <f>IF(P72=0,"-",V72/P72)</f>
        <v>-</v>
      </c>
      <c r="X72" s="335">
        <v>0</v>
      </c>
      <c r="Y72" s="336" t="str">
        <f>IFERROR(X72/P72,"-")</f>
        <v>-</v>
      </c>
      <c r="Z72" s="336" t="str">
        <f>IFERROR(X72/V72,"-")</f>
        <v>-</v>
      </c>
      <c r="AA72" s="330">
        <f>SUM(X72:X74)-SUM(J72:J74)</f>
        <v>-21000</v>
      </c>
      <c r="AB72" s="83">
        <f>SUM(X72:X74)/SUM(J72:J74)</f>
        <v>0.58</v>
      </c>
      <c r="AC72" s="77"/>
      <c r="AD72" s="92"/>
      <c r="AE72" s="93" t="str">
        <f>IF(P72=0,"",IF(AD72=0,"",(AD72/P72)))</f>
        <v/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 t="str">
        <f>IF(P72=0,"",IF(AM72=0,"",(AM72/P72)))</f>
        <v/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 t="str">
        <f>IF(P72=0,"",IF(AV72=0,"",(AV72/P72)))</f>
        <v/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 t="str">
        <f>IF(P72=0,"",IF(BE72=0,"",(BE72/P72)))</f>
        <v/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 t="str">
        <f>IF(P72=0,"",IF(BN72=0,"",(BN72/P72)))</f>
        <v/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/>
      <c r="BX72" s="125" t="str">
        <f>IF(P72=0,"",IF(BW72=0,"",(BW72/P72)))</f>
        <v/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 t="str">
        <f>IF(P72=0,"",IF(CF72=0,"",(CF72/P72)))</f>
        <v/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198</v>
      </c>
      <c r="C73" s="347"/>
      <c r="D73" s="347" t="s">
        <v>194</v>
      </c>
      <c r="E73" s="347" t="s">
        <v>195</v>
      </c>
      <c r="F73" s="347" t="s">
        <v>67</v>
      </c>
      <c r="G73" s="88"/>
      <c r="H73" s="88"/>
      <c r="I73" s="88"/>
      <c r="J73" s="330"/>
      <c r="K73" s="79">
        <v>28</v>
      </c>
      <c r="L73" s="79">
        <v>0</v>
      </c>
      <c r="M73" s="79">
        <v>107</v>
      </c>
      <c r="N73" s="89">
        <v>6</v>
      </c>
      <c r="O73" s="90">
        <v>0</v>
      </c>
      <c r="P73" s="91">
        <f>N73+O73</f>
        <v>6</v>
      </c>
      <c r="Q73" s="80">
        <f>IFERROR(P73/M73,"-")</f>
        <v>0.05607476635514</v>
      </c>
      <c r="R73" s="79">
        <v>0</v>
      </c>
      <c r="S73" s="79">
        <v>1</v>
      </c>
      <c r="T73" s="80">
        <f>IFERROR(R73/(P73),"-")</f>
        <v>0</v>
      </c>
      <c r="U73" s="336"/>
      <c r="V73" s="82">
        <v>3</v>
      </c>
      <c r="W73" s="80">
        <f>IF(P73=0,"-",V73/P73)</f>
        <v>0.5</v>
      </c>
      <c r="X73" s="335">
        <v>26000</v>
      </c>
      <c r="Y73" s="336">
        <f>IFERROR(X73/P73,"-")</f>
        <v>4333.3333333333</v>
      </c>
      <c r="Z73" s="336">
        <f>IFERROR(X73/V73,"-")</f>
        <v>8666.6666666667</v>
      </c>
      <c r="AA73" s="33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2</v>
      </c>
      <c r="BF73" s="111">
        <f>IF(P73=0,"",IF(BE73=0,"",(BE73/P73)))</f>
        <v>0.33333333333333</v>
      </c>
      <c r="BG73" s="110">
        <v>1</v>
      </c>
      <c r="BH73" s="112">
        <f>IFERROR(BG73/BE73,"-")</f>
        <v>0.5</v>
      </c>
      <c r="BI73" s="113">
        <v>5000</v>
      </c>
      <c r="BJ73" s="114">
        <f>IFERROR(BI73/BE73,"-")</f>
        <v>2500</v>
      </c>
      <c r="BK73" s="115">
        <v>1</v>
      </c>
      <c r="BL73" s="115"/>
      <c r="BM73" s="115"/>
      <c r="BN73" s="117">
        <v>1</v>
      </c>
      <c r="BO73" s="118">
        <f>IF(P73=0,"",IF(BN73=0,"",(BN73/P73)))</f>
        <v>0.16666666666667</v>
      </c>
      <c r="BP73" s="119">
        <v>1</v>
      </c>
      <c r="BQ73" s="120">
        <f>IFERROR(BP73/BN73,"-")</f>
        <v>1</v>
      </c>
      <c r="BR73" s="121">
        <v>18000</v>
      </c>
      <c r="BS73" s="122">
        <f>IFERROR(BR73/BN73,"-")</f>
        <v>18000</v>
      </c>
      <c r="BT73" s="123"/>
      <c r="BU73" s="123"/>
      <c r="BV73" s="123">
        <v>1</v>
      </c>
      <c r="BW73" s="124">
        <v>3</v>
      </c>
      <c r="BX73" s="125">
        <f>IF(P73=0,"",IF(BW73=0,"",(BW73/P73)))</f>
        <v>0.5</v>
      </c>
      <c r="BY73" s="126">
        <v>1</v>
      </c>
      <c r="BZ73" s="127">
        <f>IFERROR(BY73/BW73,"-")</f>
        <v>0.33333333333333</v>
      </c>
      <c r="CA73" s="128">
        <v>3000</v>
      </c>
      <c r="CB73" s="129">
        <f>IFERROR(CA73/BW73,"-")</f>
        <v>1000</v>
      </c>
      <c r="CC73" s="130">
        <v>1</v>
      </c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3</v>
      </c>
      <c r="CP73" s="139">
        <v>26000</v>
      </c>
      <c r="CQ73" s="139">
        <v>18000</v>
      </c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199</v>
      </c>
      <c r="C74" s="347"/>
      <c r="D74" s="347" t="s">
        <v>194</v>
      </c>
      <c r="E74" s="347" t="s">
        <v>195</v>
      </c>
      <c r="F74" s="347" t="s">
        <v>83</v>
      </c>
      <c r="G74" s="88"/>
      <c r="H74" s="88"/>
      <c r="I74" s="88"/>
      <c r="J74" s="330"/>
      <c r="K74" s="79">
        <v>44</v>
      </c>
      <c r="L74" s="79">
        <v>9</v>
      </c>
      <c r="M74" s="79">
        <v>3</v>
      </c>
      <c r="N74" s="89">
        <v>2</v>
      </c>
      <c r="O74" s="90">
        <v>0</v>
      </c>
      <c r="P74" s="91">
        <f>N74+O74</f>
        <v>2</v>
      </c>
      <c r="Q74" s="80">
        <f>IFERROR(P74/M74,"-")</f>
        <v>0.66666666666667</v>
      </c>
      <c r="R74" s="79">
        <v>0</v>
      </c>
      <c r="S74" s="79">
        <v>0</v>
      </c>
      <c r="T74" s="80">
        <f>IFERROR(R74/(P74),"-")</f>
        <v>0</v>
      </c>
      <c r="U74" s="336"/>
      <c r="V74" s="82">
        <v>1</v>
      </c>
      <c r="W74" s="80">
        <f>IF(P74=0,"-",V74/P74)</f>
        <v>0.5</v>
      </c>
      <c r="X74" s="335">
        <v>3000</v>
      </c>
      <c r="Y74" s="336">
        <f>IFERROR(X74/P74,"-")</f>
        <v>1500</v>
      </c>
      <c r="Z74" s="336">
        <f>IFERROR(X74/V74,"-")</f>
        <v>3000</v>
      </c>
      <c r="AA74" s="33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>
        <v>1</v>
      </c>
      <c r="AW74" s="105">
        <f>IF(P74=0,"",IF(AV74=0,"",(AV74/P74)))</f>
        <v>0.5</v>
      </c>
      <c r="AX74" s="104"/>
      <c r="AY74" s="106">
        <f>IFERROR(AX74/AV74,"-")</f>
        <v>0</v>
      </c>
      <c r="AZ74" s="107"/>
      <c r="BA74" s="108">
        <f>IFERROR(AZ74/AV74,"-")</f>
        <v>0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>
        <f>IF(P74=0,"",IF(BN74=0,"",(BN74/P74)))</f>
        <v>0</v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>
        <v>1</v>
      </c>
      <c r="BX74" s="125">
        <f>IF(P74=0,"",IF(BW74=0,"",(BW74/P74)))</f>
        <v>0.5</v>
      </c>
      <c r="BY74" s="126">
        <v>1</v>
      </c>
      <c r="BZ74" s="127">
        <f>IFERROR(BY74/BW74,"-")</f>
        <v>1</v>
      </c>
      <c r="CA74" s="128">
        <v>3000</v>
      </c>
      <c r="CB74" s="129">
        <f>IFERROR(CA74/BW74,"-")</f>
        <v>3000</v>
      </c>
      <c r="CC74" s="130">
        <v>1</v>
      </c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1</v>
      </c>
      <c r="CP74" s="139">
        <v>3000</v>
      </c>
      <c r="CQ74" s="139">
        <v>3000</v>
      </c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>
        <f>AB75</f>
        <v>0.22</v>
      </c>
      <c r="B75" s="347" t="s">
        <v>200</v>
      </c>
      <c r="C75" s="347"/>
      <c r="D75" s="347" t="s">
        <v>201</v>
      </c>
      <c r="E75" s="347" t="s">
        <v>202</v>
      </c>
      <c r="F75" s="347" t="s">
        <v>67</v>
      </c>
      <c r="G75" s="88" t="s">
        <v>196</v>
      </c>
      <c r="H75" s="88" t="s">
        <v>197</v>
      </c>
      <c r="I75" s="88" t="s">
        <v>203</v>
      </c>
      <c r="J75" s="330">
        <v>50000</v>
      </c>
      <c r="K75" s="79">
        <v>0</v>
      </c>
      <c r="L75" s="79">
        <v>0</v>
      </c>
      <c r="M75" s="79">
        <v>76</v>
      </c>
      <c r="N75" s="89">
        <v>0</v>
      </c>
      <c r="O75" s="90">
        <v>0</v>
      </c>
      <c r="P75" s="91">
        <f>N75+O75</f>
        <v>0</v>
      </c>
      <c r="Q75" s="80">
        <f>IFERROR(P75/M75,"-")</f>
        <v>0</v>
      </c>
      <c r="R75" s="79">
        <v>0</v>
      </c>
      <c r="S75" s="79">
        <v>0</v>
      </c>
      <c r="T75" s="80" t="str">
        <f>IFERROR(R75/(P75),"-")</f>
        <v>-</v>
      </c>
      <c r="U75" s="336">
        <f>IFERROR(J75/SUM(N75:O77),"-")</f>
        <v>2631.5789473684</v>
      </c>
      <c r="V75" s="82">
        <v>0</v>
      </c>
      <c r="W75" s="80" t="str">
        <f>IF(P75=0,"-",V75/P75)</f>
        <v>-</v>
      </c>
      <c r="X75" s="335">
        <v>0</v>
      </c>
      <c r="Y75" s="336" t="str">
        <f>IFERROR(X75/P75,"-")</f>
        <v>-</v>
      </c>
      <c r="Z75" s="336" t="str">
        <f>IFERROR(X75/V75,"-")</f>
        <v>-</v>
      </c>
      <c r="AA75" s="330">
        <f>SUM(X75:X77)-SUM(J75:J77)</f>
        <v>-39000</v>
      </c>
      <c r="AB75" s="83">
        <f>SUM(X75:X77)/SUM(J75:J77)</f>
        <v>0.22</v>
      </c>
      <c r="AC75" s="77"/>
      <c r="AD75" s="92"/>
      <c r="AE75" s="93" t="str">
        <f>IF(P75=0,"",IF(AD75=0,"",(AD75/P75)))</f>
        <v/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 t="str">
        <f>IF(P75=0,"",IF(AM75=0,"",(AM75/P75)))</f>
        <v/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 t="str">
        <f>IF(P75=0,"",IF(AV75=0,"",(AV75/P75)))</f>
        <v/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 t="str">
        <f>IF(P75=0,"",IF(BE75=0,"",(BE75/P75)))</f>
        <v/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 t="str">
        <f>IF(P75=0,"",IF(BN75=0,"",(BN75/P75)))</f>
        <v/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 t="str">
        <f>IF(P75=0,"",IF(BW75=0,"",(BW75/P75)))</f>
        <v/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 t="str">
        <f>IF(P75=0,"",IF(CF75=0,"",(CF75/P75)))</f>
        <v/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204</v>
      </c>
      <c r="C76" s="347"/>
      <c r="D76" s="347" t="s">
        <v>201</v>
      </c>
      <c r="E76" s="347" t="s">
        <v>202</v>
      </c>
      <c r="F76" s="347" t="s">
        <v>67</v>
      </c>
      <c r="G76" s="88"/>
      <c r="H76" s="88"/>
      <c r="I76" s="88"/>
      <c r="J76" s="330"/>
      <c r="K76" s="79">
        <v>40</v>
      </c>
      <c r="L76" s="79">
        <v>0</v>
      </c>
      <c r="M76" s="79">
        <v>106</v>
      </c>
      <c r="N76" s="89">
        <v>19</v>
      </c>
      <c r="O76" s="90">
        <v>0</v>
      </c>
      <c r="P76" s="91">
        <f>N76+O76</f>
        <v>19</v>
      </c>
      <c r="Q76" s="80">
        <f>IFERROR(P76/M76,"-")</f>
        <v>0.17924528301887</v>
      </c>
      <c r="R76" s="79">
        <v>1</v>
      </c>
      <c r="S76" s="79">
        <v>4</v>
      </c>
      <c r="T76" s="80">
        <f>IFERROR(R76/(P76),"-")</f>
        <v>0.052631578947368</v>
      </c>
      <c r="U76" s="336"/>
      <c r="V76" s="82">
        <v>2</v>
      </c>
      <c r="W76" s="80">
        <f>IF(P76=0,"-",V76/P76)</f>
        <v>0.10526315789474</v>
      </c>
      <c r="X76" s="335">
        <v>11000</v>
      </c>
      <c r="Y76" s="336">
        <f>IFERROR(X76/P76,"-")</f>
        <v>578.94736842105</v>
      </c>
      <c r="Z76" s="336">
        <f>IFERROR(X76/V76,"-")</f>
        <v>5500</v>
      </c>
      <c r="AA76" s="33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>
        <v>1</v>
      </c>
      <c r="AN76" s="99">
        <f>IF(P76=0,"",IF(AM76=0,"",(AM76/P76)))</f>
        <v>0.052631578947368</v>
      </c>
      <c r="AO76" s="98"/>
      <c r="AP76" s="100">
        <f>IFERROR(AO76/AM76,"-")</f>
        <v>0</v>
      </c>
      <c r="AQ76" s="101"/>
      <c r="AR76" s="102">
        <f>IFERROR(AQ76/AM76,"-")</f>
        <v>0</v>
      </c>
      <c r="AS76" s="103"/>
      <c r="AT76" s="103"/>
      <c r="AU76" s="103"/>
      <c r="AV76" s="104">
        <v>1</v>
      </c>
      <c r="AW76" s="105">
        <f>IF(P76=0,"",IF(AV76=0,"",(AV76/P76)))</f>
        <v>0.052631578947368</v>
      </c>
      <c r="AX76" s="104"/>
      <c r="AY76" s="106">
        <f>IFERROR(AX76/AV76,"-")</f>
        <v>0</v>
      </c>
      <c r="AZ76" s="107"/>
      <c r="BA76" s="108">
        <f>IFERROR(AZ76/AV76,"-")</f>
        <v>0</v>
      </c>
      <c r="BB76" s="109"/>
      <c r="BC76" s="109"/>
      <c r="BD76" s="109"/>
      <c r="BE76" s="110">
        <v>4</v>
      </c>
      <c r="BF76" s="111">
        <f>IF(P76=0,"",IF(BE76=0,"",(BE76/P76)))</f>
        <v>0.21052631578947</v>
      </c>
      <c r="BG76" s="110">
        <v>1</v>
      </c>
      <c r="BH76" s="112">
        <f>IFERROR(BG76/BE76,"-")</f>
        <v>0.25</v>
      </c>
      <c r="BI76" s="113">
        <v>8000</v>
      </c>
      <c r="BJ76" s="114">
        <f>IFERROR(BI76/BE76,"-")</f>
        <v>2000</v>
      </c>
      <c r="BK76" s="115"/>
      <c r="BL76" s="115">
        <v>1</v>
      </c>
      <c r="BM76" s="115"/>
      <c r="BN76" s="117">
        <v>7</v>
      </c>
      <c r="BO76" s="118">
        <f>IF(P76=0,"",IF(BN76=0,"",(BN76/P76)))</f>
        <v>0.36842105263158</v>
      </c>
      <c r="BP76" s="119">
        <v>2</v>
      </c>
      <c r="BQ76" s="120">
        <f>IFERROR(BP76/BN76,"-")</f>
        <v>0.28571428571429</v>
      </c>
      <c r="BR76" s="121">
        <v>56000</v>
      </c>
      <c r="BS76" s="122">
        <f>IFERROR(BR76/BN76,"-")</f>
        <v>8000</v>
      </c>
      <c r="BT76" s="123">
        <v>1</v>
      </c>
      <c r="BU76" s="123"/>
      <c r="BV76" s="123">
        <v>1</v>
      </c>
      <c r="BW76" s="124">
        <v>5</v>
      </c>
      <c r="BX76" s="125">
        <f>IF(P76=0,"",IF(BW76=0,"",(BW76/P76)))</f>
        <v>0.26315789473684</v>
      </c>
      <c r="BY76" s="126"/>
      <c r="BZ76" s="127">
        <f>IFERROR(BY76/BW76,"-")</f>
        <v>0</v>
      </c>
      <c r="CA76" s="128"/>
      <c r="CB76" s="129">
        <f>IFERROR(CA76/BW76,"-")</f>
        <v>0</v>
      </c>
      <c r="CC76" s="130"/>
      <c r="CD76" s="130"/>
      <c r="CE76" s="130"/>
      <c r="CF76" s="131">
        <v>1</v>
      </c>
      <c r="CG76" s="132">
        <f>IF(P76=0,"",IF(CF76=0,"",(CF76/P76)))</f>
        <v>0.052631578947368</v>
      </c>
      <c r="CH76" s="133"/>
      <c r="CI76" s="134">
        <f>IFERROR(CH76/CF76,"-")</f>
        <v>0</v>
      </c>
      <c r="CJ76" s="135"/>
      <c r="CK76" s="136">
        <f>IFERROR(CJ76/CF76,"-")</f>
        <v>0</v>
      </c>
      <c r="CL76" s="137"/>
      <c r="CM76" s="137"/>
      <c r="CN76" s="137"/>
      <c r="CO76" s="138">
        <v>2</v>
      </c>
      <c r="CP76" s="139">
        <v>11000</v>
      </c>
      <c r="CQ76" s="139">
        <v>53000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205</v>
      </c>
      <c r="C77" s="347"/>
      <c r="D77" s="347" t="s">
        <v>201</v>
      </c>
      <c r="E77" s="347" t="s">
        <v>202</v>
      </c>
      <c r="F77" s="347" t="s">
        <v>83</v>
      </c>
      <c r="G77" s="88"/>
      <c r="H77" s="88"/>
      <c r="I77" s="88"/>
      <c r="J77" s="330"/>
      <c r="K77" s="79">
        <v>8</v>
      </c>
      <c r="L77" s="79">
        <v>7</v>
      </c>
      <c r="M77" s="79">
        <v>3</v>
      </c>
      <c r="N77" s="89">
        <v>0</v>
      </c>
      <c r="O77" s="90">
        <v>0</v>
      </c>
      <c r="P77" s="91">
        <f>N77+O77</f>
        <v>0</v>
      </c>
      <c r="Q77" s="80">
        <f>IFERROR(P77/M77,"-")</f>
        <v>0</v>
      </c>
      <c r="R77" s="79">
        <v>0</v>
      </c>
      <c r="S77" s="79">
        <v>0</v>
      </c>
      <c r="T77" s="80" t="str">
        <f>IFERROR(R77/(P77),"-")</f>
        <v>-</v>
      </c>
      <c r="U77" s="336"/>
      <c r="V77" s="82">
        <v>0</v>
      </c>
      <c r="W77" s="80" t="str">
        <f>IF(P77=0,"-",V77/P77)</f>
        <v>-</v>
      </c>
      <c r="X77" s="335">
        <v>0</v>
      </c>
      <c r="Y77" s="336" t="str">
        <f>IFERROR(X77/P77,"-")</f>
        <v>-</v>
      </c>
      <c r="Z77" s="336" t="str">
        <f>IFERROR(X77/V77,"-")</f>
        <v>-</v>
      </c>
      <c r="AA77" s="330"/>
      <c r="AB77" s="83"/>
      <c r="AC77" s="77"/>
      <c r="AD77" s="92"/>
      <c r="AE77" s="93" t="str">
        <f>IF(P77=0,"",IF(AD77=0,"",(AD77/P77)))</f>
        <v/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 t="str">
        <f>IF(P77=0,"",IF(AM77=0,"",(AM77/P77)))</f>
        <v/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 t="str">
        <f>IF(P77=0,"",IF(AV77=0,"",(AV77/P77)))</f>
        <v/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 t="str">
        <f>IF(P77=0,"",IF(BE77=0,"",(BE77/P77)))</f>
        <v/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/>
      <c r="BO77" s="118" t="str">
        <f>IF(P77=0,"",IF(BN77=0,"",(BN77/P77)))</f>
        <v/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 t="str">
        <f>IF(P77=0,"",IF(BW77=0,"",(BW77/P77)))</f>
        <v/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 t="str">
        <f>IF(P77=0,"",IF(CF77=0,"",(CF77/P77)))</f>
        <v/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>
        <f>AB78</f>
        <v>0</v>
      </c>
      <c r="B78" s="347" t="s">
        <v>206</v>
      </c>
      <c r="C78" s="347"/>
      <c r="D78" s="347"/>
      <c r="E78" s="347"/>
      <c r="F78" s="347" t="s">
        <v>67</v>
      </c>
      <c r="G78" s="88" t="s">
        <v>207</v>
      </c>
      <c r="H78" s="88" t="s">
        <v>208</v>
      </c>
      <c r="I78" s="88" t="s">
        <v>209</v>
      </c>
      <c r="J78" s="330">
        <v>80000</v>
      </c>
      <c r="K78" s="79">
        <v>20</v>
      </c>
      <c r="L78" s="79">
        <v>0</v>
      </c>
      <c r="M78" s="79">
        <v>67</v>
      </c>
      <c r="N78" s="89">
        <v>7</v>
      </c>
      <c r="O78" s="90">
        <v>0</v>
      </c>
      <c r="P78" s="91">
        <f>N78+O78</f>
        <v>7</v>
      </c>
      <c r="Q78" s="80">
        <f>IFERROR(P78/M78,"-")</f>
        <v>0.1044776119403</v>
      </c>
      <c r="R78" s="79">
        <v>1</v>
      </c>
      <c r="S78" s="79">
        <v>1</v>
      </c>
      <c r="T78" s="80">
        <f>IFERROR(R78/(P78),"-")</f>
        <v>0.14285714285714</v>
      </c>
      <c r="U78" s="336">
        <f>IFERROR(J78/SUM(N78:O79),"-")</f>
        <v>10000</v>
      </c>
      <c r="V78" s="82">
        <v>0</v>
      </c>
      <c r="W78" s="80">
        <f>IF(P78=0,"-",V78/P78)</f>
        <v>0</v>
      </c>
      <c r="X78" s="335">
        <v>0</v>
      </c>
      <c r="Y78" s="336">
        <f>IFERROR(X78/P78,"-")</f>
        <v>0</v>
      </c>
      <c r="Z78" s="336" t="str">
        <f>IFERROR(X78/V78,"-")</f>
        <v>-</v>
      </c>
      <c r="AA78" s="330">
        <f>SUM(X78:X79)-SUM(J78:J79)</f>
        <v>-80000</v>
      </c>
      <c r="AB78" s="83">
        <f>SUM(X78:X79)/SUM(J78:J79)</f>
        <v>0</v>
      </c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>
        <v>1</v>
      </c>
      <c r="BF78" s="111">
        <f>IF(P78=0,"",IF(BE78=0,"",(BE78/P78)))</f>
        <v>0.14285714285714</v>
      </c>
      <c r="BG78" s="110"/>
      <c r="BH78" s="112">
        <f>IFERROR(BG78/BE78,"-")</f>
        <v>0</v>
      </c>
      <c r="BI78" s="113"/>
      <c r="BJ78" s="114">
        <f>IFERROR(BI78/BE78,"-")</f>
        <v>0</v>
      </c>
      <c r="BK78" s="115"/>
      <c r="BL78" s="115"/>
      <c r="BM78" s="115"/>
      <c r="BN78" s="117">
        <v>3</v>
      </c>
      <c r="BO78" s="118">
        <f>IF(P78=0,"",IF(BN78=0,"",(BN78/P78)))</f>
        <v>0.42857142857143</v>
      </c>
      <c r="BP78" s="119"/>
      <c r="BQ78" s="120">
        <f>IFERROR(BP78/BN78,"-")</f>
        <v>0</v>
      </c>
      <c r="BR78" s="121"/>
      <c r="BS78" s="122">
        <f>IFERROR(BR78/BN78,"-")</f>
        <v>0</v>
      </c>
      <c r="BT78" s="123"/>
      <c r="BU78" s="123"/>
      <c r="BV78" s="123"/>
      <c r="BW78" s="124">
        <v>3</v>
      </c>
      <c r="BX78" s="125">
        <f>IF(P78=0,"",IF(BW78=0,"",(BW78/P78)))</f>
        <v>0.42857142857143</v>
      </c>
      <c r="BY78" s="126"/>
      <c r="BZ78" s="127">
        <f>IFERROR(BY78/BW78,"-")</f>
        <v>0</v>
      </c>
      <c r="CA78" s="128"/>
      <c r="CB78" s="129">
        <f>IFERROR(CA78/BW78,"-")</f>
        <v>0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347" t="s">
        <v>210</v>
      </c>
      <c r="C79" s="347"/>
      <c r="D79" s="347"/>
      <c r="E79" s="347"/>
      <c r="F79" s="347" t="s">
        <v>83</v>
      </c>
      <c r="G79" s="88"/>
      <c r="H79" s="88"/>
      <c r="I79" s="88"/>
      <c r="J79" s="330"/>
      <c r="K79" s="79">
        <v>8</v>
      </c>
      <c r="L79" s="79">
        <v>5</v>
      </c>
      <c r="M79" s="79">
        <v>0</v>
      </c>
      <c r="N79" s="89">
        <v>1</v>
      </c>
      <c r="O79" s="90">
        <v>0</v>
      </c>
      <c r="P79" s="91">
        <f>N79+O79</f>
        <v>1</v>
      </c>
      <c r="Q79" s="80" t="str">
        <f>IFERROR(P79/M79,"-")</f>
        <v>-</v>
      </c>
      <c r="R79" s="79">
        <v>0</v>
      </c>
      <c r="S79" s="79">
        <v>0</v>
      </c>
      <c r="T79" s="80">
        <f>IFERROR(R79/(P79),"-")</f>
        <v>0</v>
      </c>
      <c r="U79" s="336"/>
      <c r="V79" s="82">
        <v>0</v>
      </c>
      <c r="W79" s="80">
        <f>IF(P79=0,"-",V79/P79)</f>
        <v>0</v>
      </c>
      <c r="X79" s="335">
        <v>0</v>
      </c>
      <c r="Y79" s="336">
        <f>IFERROR(X79/P79,"-")</f>
        <v>0</v>
      </c>
      <c r="Z79" s="336" t="str">
        <f>IFERROR(X79/V79,"-")</f>
        <v>-</v>
      </c>
      <c r="AA79" s="330"/>
      <c r="AB79" s="83"/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>
        <v>1</v>
      </c>
      <c r="BO79" s="118">
        <f>IF(P79=0,"",IF(BN79=0,"",(BN79/P79)))</f>
        <v>1</v>
      </c>
      <c r="BP79" s="119"/>
      <c r="BQ79" s="120">
        <f>IFERROR(BP79/BN79,"-")</f>
        <v>0</v>
      </c>
      <c r="BR79" s="121"/>
      <c r="BS79" s="122">
        <f>IFERROR(BR79/BN79,"-")</f>
        <v>0</v>
      </c>
      <c r="BT79" s="123"/>
      <c r="BU79" s="123"/>
      <c r="BV79" s="123"/>
      <c r="BW79" s="124"/>
      <c r="BX79" s="125">
        <f>IF(P79=0,"",IF(BW79=0,"",(BW79/P79)))</f>
        <v>0</v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>
        <f>AB80</f>
        <v>0.3</v>
      </c>
      <c r="B80" s="347" t="s">
        <v>211</v>
      </c>
      <c r="C80" s="347"/>
      <c r="D80" s="347" t="s">
        <v>212</v>
      </c>
      <c r="E80" s="347" t="s">
        <v>213</v>
      </c>
      <c r="F80" s="347" t="s">
        <v>67</v>
      </c>
      <c r="G80" s="88" t="s">
        <v>86</v>
      </c>
      <c r="H80" s="88" t="s">
        <v>214</v>
      </c>
      <c r="I80" s="349" t="s">
        <v>191</v>
      </c>
      <c r="J80" s="330">
        <v>100000</v>
      </c>
      <c r="K80" s="79">
        <v>9</v>
      </c>
      <c r="L80" s="79">
        <v>0</v>
      </c>
      <c r="M80" s="79">
        <v>140</v>
      </c>
      <c r="N80" s="89">
        <v>2</v>
      </c>
      <c r="O80" s="90">
        <v>0</v>
      </c>
      <c r="P80" s="91">
        <f>N80+O80</f>
        <v>2</v>
      </c>
      <c r="Q80" s="80">
        <f>IFERROR(P80/M80,"-")</f>
        <v>0.014285714285714</v>
      </c>
      <c r="R80" s="79">
        <v>0</v>
      </c>
      <c r="S80" s="79">
        <v>1</v>
      </c>
      <c r="T80" s="80">
        <f>IFERROR(R80/(P80),"-")</f>
        <v>0</v>
      </c>
      <c r="U80" s="336">
        <f>IFERROR(J80/SUM(N80:O85),"-")</f>
        <v>5882.3529411765</v>
      </c>
      <c r="V80" s="82">
        <v>0</v>
      </c>
      <c r="W80" s="80">
        <f>IF(P80=0,"-",V80/P80)</f>
        <v>0</v>
      </c>
      <c r="X80" s="335">
        <v>0</v>
      </c>
      <c r="Y80" s="336">
        <f>IFERROR(X80/P80,"-")</f>
        <v>0</v>
      </c>
      <c r="Z80" s="336" t="str">
        <f>IFERROR(X80/V80,"-")</f>
        <v>-</v>
      </c>
      <c r="AA80" s="330">
        <f>SUM(X80:X85)-SUM(J80:J85)</f>
        <v>-70000</v>
      </c>
      <c r="AB80" s="83">
        <f>SUM(X80:X85)/SUM(J80:J85)</f>
        <v>0.3</v>
      </c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>
        <v>1</v>
      </c>
      <c r="AN80" s="99">
        <f>IF(P80=0,"",IF(AM80=0,"",(AM80/P80)))</f>
        <v>0.5</v>
      </c>
      <c r="AO80" s="98"/>
      <c r="AP80" s="100">
        <f>IFERROR(AO80/AM80,"-")</f>
        <v>0</v>
      </c>
      <c r="AQ80" s="101"/>
      <c r="AR80" s="102">
        <f>IFERROR(AQ80/AM80,"-")</f>
        <v>0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>
        <f>IF(P80=0,"",IF(BE80=0,"",(BE80/P80)))</f>
        <v>0</v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>
        <v>1</v>
      </c>
      <c r="BO80" s="118">
        <f>IF(P80=0,"",IF(BN80=0,"",(BN80/P80)))</f>
        <v>0.5</v>
      </c>
      <c r="BP80" s="119"/>
      <c r="BQ80" s="120">
        <f>IFERROR(BP80/BN80,"-")</f>
        <v>0</v>
      </c>
      <c r="BR80" s="121"/>
      <c r="BS80" s="122">
        <f>IFERROR(BR80/BN80,"-")</f>
        <v>0</v>
      </c>
      <c r="BT80" s="123"/>
      <c r="BU80" s="123"/>
      <c r="BV80" s="123"/>
      <c r="BW80" s="124"/>
      <c r="BX80" s="125">
        <f>IF(P80=0,"",IF(BW80=0,"",(BW80/P80)))</f>
        <v>0</v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347" t="s">
        <v>215</v>
      </c>
      <c r="C81" s="347"/>
      <c r="D81" s="347" t="s">
        <v>216</v>
      </c>
      <c r="E81" s="347" t="s">
        <v>217</v>
      </c>
      <c r="F81" s="347" t="s">
        <v>93</v>
      </c>
      <c r="G81" s="88" t="s">
        <v>86</v>
      </c>
      <c r="H81" s="88" t="s">
        <v>214</v>
      </c>
      <c r="I81" s="349" t="s">
        <v>140</v>
      </c>
      <c r="J81" s="330"/>
      <c r="K81" s="79">
        <v>14</v>
      </c>
      <c r="L81" s="79">
        <v>0</v>
      </c>
      <c r="M81" s="79">
        <v>135</v>
      </c>
      <c r="N81" s="89">
        <v>5</v>
      </c>
      <c r="O81" s="90">
        <v>0</v>
      </c>
      <c r="P81" s="91">
        <f>N81+O81</f>
        <v>5</v>
      </c>
      <c r="Q81" s="80">
        <f>IFERROR(P81/M81,"-")</f>
        <v>0.037037037037037</v>
      </c>
      <c r="R81" s="79">
        <v>0</v>
      </c>
      <c r="S81" s="79">
        <v>1</v>
      </c>
      <c r="T81" s="80">
        <f>IFERROR(R81/(P81),"-")</f>
        <v>0</v>
      </c>
      <c r="U81" s="336"/>
      <c r="V81" s="82">
        <v>2</v>
      </c>
      <c r="W81" s="80">
        <f>IF(P81=0,"-",V81/P81)</f>
        <v>0.4</v>
      </c>
      <c r="X81" s="335">
        <v>11000</v>
      </c>
      <c r="Y81" s="336">
        <f>IFERROR(X81/P81,"-")</f>
        <v>2200</v>
      </c>
      <c r="Z81" s="336">
        <f>IFERROR(X81/V81,"-")</f>
        <v>5500</v>
      </c>
      <c r="AA81" s="330"/>
      <c r="AB81" s="83"/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>
        <v>1</v>
      </c>
      <c r="BF81" s="111">
        <f>IF(P81=0,"",IF(BE81=0,"",(BE81/P81)))</f>
        <v>0.2</v>
      </c>
      <c r="BG81" s="110"/>
      <c r="BH81" s="112">
        <f>IFERROR(BG81/BE81,"-")</f>
        <v>0</v>
      </c>
      <c r="BI81" s="113"/>
      <c r="BJ81" s="114">
        <f>IFERROR(BI81/BE81,"-")</f>
        <v>0</v>
      </c>
      <c r="BK81" s="115"/>
      <c r="BL81" s="115"/>
      <c r="BM81" s="115"/>
      <c r="BN81" s="117">
        <v>1</v>
      </c>
      <c r="BO81" s="118">
        <f>IF(P81=0,"",IF(BN81=0,"",(BN81/P81)))</f>
        <v>0.2</v>
      </c>
      <c r="BP81" s="119"/>
      <c r="BQ81" s="120">
        <f>IFERROR(BP81/BN81,"-")</f>
        <v>0</v>
      </c>
      <c r="BR81" s="121"/>
      <c r="BS81" s="122">
        <f>IFERROR(BR81/BN81,"-")</f>
        <v>0</v>
      </c>
      <c r="BT81" s="123"/>
      <c r="BU81" s="123"/>
      <c r="BV81" s="123"/>
      <c r="BW81" s="124">
        <v>3</v>
      </c>
      <c r="BX81" s="125">
        <f>IF(P81=0,"",IF(BW81=0,"",(BW81/P81)))</f>
        <v>0.6</v>
      </c>
      <c r="BY81" s="126">
        <v>2</v>
      </c>
      <c r="BZ81" s="127">
        <f>IFERROR(BY81/BW81,"-")</f>
        <v>0.66666666666667</v>
      </c>
      <c r="CA81" s="128">
        <v>11000</v>
      </c>
      <c r="CB81" s="129">
        <f>IFERROR(CA81/BW81,"-")</f>
        <v>3666.6666666667</v>
      </c>
      <c r="CC81" s="130">
        <v>1</v>
      </c>
      <c r="CD81" s="130">
        <v>1</v>
      </c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2</v>
      </c>
      <c r="CP81" s="139">
        <v>11000</v>
      </c>
      <c r="CQ81" s="139">
        <v>8000</v>
      </c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347" t="s">
        <v>218</v>
      </c>
      <c r="C82" s="347"/>
      <c r="D82" s="347" t="s">
        <v>219</v>
      </c>
      <c r="E82" s="347" t="s">
        <v>220</v>
      </c>
      <c r="F82" s="347" t="s">
        <v>67</v>
      </c>
      <c r="G82" s="88" t="s">
        <v>86</v>
      </c>
      <c r="H82" s="88" t="s">
        <v>214</v>
      </c>
      <c r="I82" s="349" t="s">
        <v>148</v>
      </c>
      <c r="J82" s="330"/>
      <c r="K82" s="79">
        <v>10</v>
      </c>
      <c r="L82" s="79">
        <v>0</v>
      </c>
      <c r="M82" s="79">
        <v>150</v>
      </c>
      <c r="N82" s="89">
        <v>4</v>
      </c>
      <c r="O82" s="90">
        <v>0</v>
      </c>
      <c r="P82" s="91">
        <f>N82+O82</f>
        <v>4</v>
      </c>
      <c r="Q82" s="80">
        <f>IFERROR(P82/M82,"-")</f>
        <v>0.026666666666667</v>
      </c>
      <c r="R82" s="79">
        <v>0</v>
      </c>
      <c r="S82" s="79">
        <v>2</v>
      </c>
      <c r="T82" s="80">
        <f>IFERROR(R82/(P82),"-")</f>
        <v>0</v>
      </c>
      <c r="U82" s="336"/>
      <c r="V82" s="82">
        <v>0</v>
      </c>
      <c r="W82" s="80">
        <f>IF(P82=0,"-",V82/P82)</f>
        <v>0</v>
      </c>
      <c r="X82" s="335">
        <v>0</v>
      </c>
      <c r="Y82" s="336">
        <f>IFERROR(X82/P82,"-")</f>
        <v>0</v>
      </c>
      <c r="Z82" s="336" t="str">
        <f>IFERROR(X82/V82,"-")</f>
        <v>-</v>
      </c>
      <c r="AA82" s="330"/>
      <c r="AB82" s="83"/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>
        <v>1</v>
      </c>
      <c r="AN82" s="99">
        <f>IF(P82=0,"",IF(AM82=0,"",(AM82/P82)))</f>
        <v>0.25</v>
      </c>
      <c r="AO82" s="98"/>
      <c r="AP82" s="100">
        <f>IFERROR(AO82/AM82,"-")</f>
        <v>0</v>
      </c>
      <c r="AQ82" s="101"/>
      <c r="AR82" s="102">
        <f>IFERROR(AQ82/AM82,"-")</f>
        <v>0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>
        <v>2</v>
      </c>
      <c r="BF82" s="111">
        <f>IF(P82=0,"",IF(BE82=0,"",(BE82/P82)))</f>
        <v>0.5</v>
      </c>
      <c r="BG82" s="110"/>
      <c r="BH82" s="112">
        <f>IFERROR(BG82/BE82,"-")</f>
        <v>0</v>
      </c>
      <c r="BI82" s="113"/>
      <c r="BJ82" s="114">
        <f>IFERROR(BI82/BE82,"-")</f>
        <v>0</v>
      </c>
      <c r="BK82" s="115"/>
      <c r="BL82" s="115"/>
      <c r="BM82" s="115"/>
      <c r="BN82" s="117">
        <v>1</v>
      </c>
      <c r="BO82" s="118">
        <f>IF(P82=0,"",IF(BN82=0,"",(BN82/P82)))</f>
        <v>0.25</v>
      </c>
      <c r="BP82" s="119"/>
      <c r="BQ82" s="120">
        <f>IFERROR(BP82/BN82,"-")</f>
        <v>0</v>
      </c>
      <c r="BR82" s="121"/>
      <c r="BS82" s="122">
        <f>IFERROR(BR82/BN82,"-")</f>
        <v>0</v>
      </c>
      <c r="BT82" s="123"/>
      <c r="BU82" s="123"/>
      <c r="BV82" s="123"/>
      <c r="BW82" s="124"/>
      <c r="BX82" s="125">
        <f>IF(P82=0,"",IF(BW82=0,"",(BW82/P82)))</f>
        <v>0</v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0</v>
      </c>
      <c r="CP82" s="139">
        <v>0</v>
      </c>
      <c r="CQ82" s="139"/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347" t="s">
        <v>221</v>
      </c>
      <c r="C83" s="347"/>
      <c r="D83" s="347" t="s">
        <v>222</v>
      </c>
      <c r="E83" s="347" t="s">
        <v>223</v>
      </c>
      <c r="F83" s="347" t="s">
        <v>93</v>
      </c>
      <c r="G83" s="88" t="s">
        <v>86</v>
      </c>
      <c r="H83" s="88" t="s">
        <v>214</v>
      </c>
      <c r="I83" s="349" t="s">
        <v>178</v>
      </c>
      <c r="J83" s="330"/>
      <c r="K83" s="79">
        <v>6</v>
      </c>
      <c r="L83" s="79">
        <v>0</v>
      </c>
      <c r="M83" s="79">
        <v>115</v>
      </c>
      <c r="N83" s="89">
        <v>2</v>
      </c>
      <c r="O83" s="90">
        <v>0</v>
      </c>
      <c r="P83" s="91">
        <f>N83+O83</f>
        <v>2</v>
      </c>
      <c r="Q83" s="80">
        <f>IFERROR(P83/M83,"-")</f>
        <v>0.017391304347826</v>
      </c>
      <c r="R83" s="79">
        <v>0</v>
      </c>
      <c r="S83" s="79">
        <v>0</v>
      </c>
      <c r="T83" s="80">
        <f>IFERROR(R83/(P83),"-")</f>
        <v>0</v>
      </c>
      <c r="U83" s="336"/>
      <c r="V83" s="82">
        <v>1</v>
      </c>
      <c r="W83" s="80">
        <f>IF(P83=0,"-",V83/P83)</f>
        <v>0.5</v>
      </c>
      <c r="X83" s="335">
        <v>11000</v>
      </c>
      <c r="Y83" s="336">
        <f>IFERROR(X83/P83,"-")</f>
        <v>5500</v>
      </c>
      <c r="Z83" s="336">
        <f>IFERROR(X83/V83,"-")</f>
        <v>11000</v>
      </c>
      <c r="AA83" s="330"/>
      <c r="AB83" s="83"/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>
        <v>1</v>
      </c>
      <c r="BF83" s="111">
        <f>IF(P83=0,"",IF(BE83=0,"",(BE83/P83)))</f>
        <v>0.5</v>
      </c>
      <c r="BG83" s="110"/>
      <c r="BH83" s="112">
        <f>IFERROR(BG83/BE83,"-")</f>
        <v>0</v>
      </c>
      <c r="BI83" s="113"/>
      <c r="BJ83" s="114">
        <f>IFERROR(BI83/BE83,"-")</f>
        <v>0</v>
      </c>
      <c r="BK83" s="115"/>
      <c r="BL83" s="115"/>
      <c r="BM83" s="115"/>
      <c r="BN83" s="117">
        <v>1</v>
      </c>
      <c r="BO83" s="118">
        <f>IF(P83=0,"",IF(BN83=0,"",(BN83/P83)))</f>
        <v>0.5</v>
      </c>
      <c r="BP83" s="119">
        <v>1</v>
      </c>
      <c r="BQ83" s="120">
        <f>IFERROR(BP83/BN83,"-")</f>
        <v>1</v>
      </c>
      <c r="BR83" s="121">
        <v>11000</v>
      </c>
      <c r="BS83" s="122">
        <f>IFERROR(BR83/BN83,"-")</f>
        <v>11000</v>
      </c>
      <c r="BT83" s="123"/>
      <c r="BU83" s="123"/>
      <c r="BV83" s="123">
        <v>1</v>
      </c>
      <c r="BW83" s="124"/>
      <c r="BX83" s="125">
        <f>IF(P83=0,"",IF(BW83=0,"",(BW83/P83)))</f>
        <v>0</v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1</v>
      </c>
      <c r="CP83" s="139">
        <v>11000</v>
      </c>
      <c r="CQ83" s="139">
        <v>11000</v>
      </c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/>
      <c r="B84" s="347" t="s">
        <v>224</v>
      </c>
      <c r="C84" s="347"/>
      <c r="D84" s="347" t="s">
        <v>225</v>
      </c>
      <c r="E84" s="347" t="s">
        <v>226</v>
      </c>
      <c r="F84" s="347" t="s">
        <v>67</v>
      </c>
      <c r="G84" s="88" t="s">
        <v>86</v>
      </c>
      <c r="H84" s="88" t="s">
        <v>214</v>
      </c>
      <c r="I84" s="349" t="s">
        <v>184</v>
      </c>
      <c r="J84" s="330"/>
      <c r="K84" s="79">
        <v>8</v>
      </c>
      <c r="L84" s="79">
        <v>0</v>
      </c>
      <c r="M84" s="79">
        <v>134</v>
      </c>
      <c r="N84" s="89">
        <v>1</v>
      </c>
      <c r="O84" s="90">
        <v>0</v>
      </c>
      <c r="P84" s="91">
        <f>N84+O84</f>
        <v>1</v>
      </c>
      <c r="Q84" s="80">
        <f>IFERROR(P84/M84,"-")</f>
        <v>0.0074626865671642</v>
      </c>
      <c r="R84" s="79">
        <v>0</v>
      </c>
      <c r="S84" s="79">
        <v>0</v>
      </c>
      <c r="T84" s="80">
        <f>IFERROR(R84/(P84),"-")</f>
        <v>0</v>
      </c>
      <c r="U84" s="336"/>
      <c r="V84" s="82">
        <v>0</v>
      </c>
      <c r="W84" s="80">
        <f>IF(P84=0,"-",V84/P84)</f>
        <v>0</v>
      </c>
      <c r="X84" s="335">
        <v>0</v>
      </c>
      <c r="Y84" s="336">
        <f>IFERROR(X84/P84,"-")</f>
        <v>0</v>
      </c>
      <c r="Z84" s="336" t="str">
        <f>IFERROR(X84/V84,"-")</f>
        <v>-</v>
      </c>
      <c r="AA84" s="330"/>
      <c r="AB84" s="83"/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>
        <v>1</v>
      </c>
      <c r="BF84" s="111">
        <f>IF(P84=0,"",IF(BE84=0,"",(BE84/P84)))</f>
        <v>1</v>
      </c>
      <c r="BG84" s="110"/>
      <c r="BH84" s="112">
        <f>IFERROR(BG84/BE84,"-")</f>
        <v>0</v>
      </c>
      <c r="BI84" s="113"/>
      <c r="BJ84" s="114">
        <f>IFERROR(BI84/BE84,"-")</f>
        <v>0</v>
      </c>
      <c r="BK84" s="115"/>
      <c r="BL84" s="115"/>
      <c r="BM84" s="115"/>
      <c r="BN84" s="117"/>
      <c r="BO84" s="118">
        <f>IF(P84=0,"",IF(BN84=0,"",(BN84/P84)))</f>
        <v>0</v>
      </c>
      <c r="BP84" s="119"/>
      <c r="BQ84" s="120" t="str">
        <f>IFERROR(BP84/BN84,"-")</f>
        <v>-</v>
      </c>
      <c r="BR84" s="121"/>
      <c r="BS84" s="122" t="str">
        <f>IFERROR(BR84/BN84,"-")</f>
        <v>-</v>
      </c>
      <c r="BT84" s="123"/>
      <c r="BU84" s="123"/>
      <c r="BV84" s="123"/>
      <c r="BW84" s="124"/>
      <c r="BX84" s="125">
        <f>IF(P84=0,"",IF(BW84=0,"",(BW84/P84)))</f>
        <v>0</v>
      </c>
      <c r="BY84" s="126"/>
      <c r="BZ84" s="127" t="str">
        <f>IFERROR(BY84/BW84,"-")</f>
        <v>-</v>
      </c>
      <c r="CA84" s="128"/>
      <c r="CB84" s="129" t="str">
        <f>IFERROR(CA84/BW84,"-")</f>
        <v>-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347" t="s">
        <v>227</v>
      </c>
      <c r="C85" s="347"/>
      <c r="D85" s="347" t="s">
        <v>82</v>
      </c>
      <c r="E85" s="347" t="s">
        <v>82</v>
      </c>
      <c r="F85" s="347" t="s">
        <v>83</v>
      </c>
      <c r="G85" s="88" t="s">
        <v>228</v>
      </c>
      <c r="H85" s="88"/>
      <c r="I85" s="88"/>
      <c r="J85" s="330"/>
      <c r="K85" s="79">
        <v>15</v>
      </c>
      <c r="L85" s="79">
        <v>11</v>
      </c>
      <c r="M85" s="79">
        <v>4</v>
      </c>
      <c r="N85" s="89">
        <v>3</v>
      </c>
      <c r="O85" s="90">
        <v>0</v>
      </c>
      <c r="P85" s="91">
        <f>N85+O85</f>
        <v>3</v>
      </c>
      <c r="Q85" s="80">
        <f>IFERROR(P85/M85,"-")</f>
        <v>0.75</v>
      </c>
      <c r="R85" s="79">
        <v>1</v>
      </c>
      <c r="S85" s="79">
        <v>0</v>
      </c>
      <c r="T85" s="80">
        <f>IFERROR(R85/(P85),"-")</f>
        <v>0.33333333333333</v>
      </c>
      <c r="U85" s="336"/>
      <c r="V85" s="82">
        <v>1</v>
      </c>
      <c r="W85" s="80">
        <f>IF(P85=0,"-",V85/P85)</f>
        <v>0.33333333333333</v>
      </c>
      <c r="X85" s="335">
        <v>8000</v>
      </c>
      <c r="Y85" s="336">
        <f>IFERROR(X85/P85,"-")</f>
        <v>2666.6666666667</v>
      </c>
      <c r="Z85" s="336">
        <f>IFERROR(X85/V85,"-")</f>
        <v>8000</v>
      </c>
      <c r="AA85" s="330"/>
      <c r="AB85" s="83"/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/>
      <c r="BF85" s="111">
        <f>IF(P85=0,"",IF(BE85=0,"",(BE85/P85)))</f>
        <v>0</v>
      </c>
      <c r="BG85" s="110"/>
      <c r="BH85" s="112" t="str">
        <f>IFERROR(BG85/BE85,"-")</f>
        <v>-</v>
      </c>
      <c r="BI85" s="113"/>
      <c r="BJ85" s="114" t="str">
        <f>IFERROR(BI85/BE85,"-")</f>
        <v>-</v>
      </c>
      <c r="BK85" s="115"/>
      <c r="BL85" s="115"/>
      <c r="BM85" s="115"/>
      <c r="BN85" s="117">
        <v>2</v>
      </c>
      <c r="BO85" s="118">
        <f>IF(P85=0,"",IF(BN85=0,"",(BN85/P85)))</f>
        <v>0.66666666666667</v>
      </c>
      <c r="BP85" s="119">
        <v>1</v>
      </c>
      <c r="BQ85" s="120">
        <f>IFERROR(BP85/BN85,"-")</f>
        <v>0.5</v>
      </c>
      <c r="BR85" s="121">
        <v>5000</v>
      </c>
      <c r="BS85" s="122">
        <f>IFERROR(BR85/BN85,"-")</f>
        <v>2500</v>
      </c>
      <c r="BT85" s="123">
        <v>1</v>
      </c>
      <c r="BU85" s="123"/>
      <c r="BV85" s="123"/>
      <c r="BW85" s="124"/>
      <c r="BX85" s="125">
        <f>IF(P85=0,"",IF(BW85=0,"",(BW85/P85)))</f>
        <v>0</v>
      </c>
      <c r="BY85" s="126"/>
      <c r="BZ85" s="127" t="str">
        <f>IFERROR(BY85/BW85,"-")</f>
        <v>-</v>
      </c>
      <c r="CA85" s="128"/>
      <c r="CB85" s="129" t="str">
        <f>IFERROR(CA85/BW85,"-")</f>
        <v>-</v>
      </c>
      <c r="CC85" s="130"/>
      <c r="CD85" s="130"/>
      <c r="CE85" s="130"/>
      <c r="CF85" s="131">
        <v>1</v>
      </c>
      <c r="CG85" s="132">
        <f>IF(P85=0,"",IF(CF85=0,"",(CF85/P85)))</f>
        <v>0.33333333333333</v>
      </c>
      <c r="CH85" s="133">
        <v>1</v>
      </c>
      <c r="CI85" s="134">
        <f>IFERROR(CH85/CF85,"-")</f>
        <v>1</v>
      </c>
      <c r="CJ85" s="135">
        <v>3000</v>
      </c>
      <c r="CK85" s="136">
        <f>IFERROR(CJ85/CF85,"-")</f>
        <v>3000</v>
      </c>
      <c r="CL85" s="137">
        <v>1</v>
      </c>
      <c r="CM85" s="137"/>
      <c r="CN85" s="137"/>
      <c r="CO85" s="138">
        <v>1</v>
      </c>
      <c r="CP85" s="139">
        <v>8000</v>
      </c>
      <c r="CQ85" s="139">
        <v>5000</v>
      </c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 t="str">
        <f>AB86</f>
        <v>0</v>
      </c>
      <c r="B86" s="347" t="s">
        <v>229</v>
      </c>
      <c r="C86" s="347"/>
      <c r="D86" s="347"/>
      <c r="E86" s="347"/>
      <c r="F86" s="347" t="s">
        <v>67</v>
      </c>
      <c r="G86" s="88" t="s">
        <v>230</v>
      </c>
      <c r="H86" s="88" t="s">
        <v>208</v>
      </c>
      <c r="I86" s="349" t="s">
        <v>191</v>
      </c>
      <c r="J86" s="330">
        <v>0</v>
      </c>
      <c r="K86" s="79">
        <v>5</v>
      </c>
      <c r="L86" s="79">
        <v>0</v>
      </c>
      <c r="M86" s="79">
        <v>19</v>
      </c>
      <c r="N86" s="89">
        <v>3</v>
      </c>
      <c r="O86" s="90">
        <v>0</v>
      </c>
      <c r="P86" s="91">
        <f>N86+O86</f>
        <v>3</v>
      </c>
      <c r="Q86" s="80">
        <f>IFERROR(P86/M86,"-")</f>
        <v>0.15789473684211</v>
      </c>
      <c r="R86" s="79">
        <v>0</v>
      </c>
      <c r="S86" s="79">
        <v>0</v>
      </c>
      <c r="T86" s="80">
        <f>IFERROR(R86/(P86),"-")</f>
        <v>0</v>
      </c>
      <c r="U86" s="336">
        <f>IFERROR(J86/SUM(N86:O87),"-")</f>
        <v>0</v>
      </c>
      <c r="V86" s="82">
        <v>0</v>
      </c>
      <c r="W86" s="80">
        <f>IF(P86=0,"-",V86/P86)</f>
        <v>0</v>
      </c>
      <c r="X86" s="335">
        <v>0</v>
      </c>
      <c r="Y86" s="336">
        <f>IFERROR(X86/P86,"-")</f>
        <v>0</v>
      </c>
      <c r="Z86" s="336" t="str">
        <f>IFERROR(X86/V86,"-")</f>
        <v>-</v>
      </c>
      <c r="AA86" s="330">
        <f>SUM(X86:X87)-SUM(J86:J87)</f>
        <v>0</v>
      </c>
      <c r="AB86" s="83" t="str">
        <f>SUM(X86:X87)/SUM(J86:J87)</f>
        <v>0</v>
      </c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>
        <v>1</v>
      </c>
      <c r="BF86" s="111">
        <f>IF(P86=0,"",IF(BE86=0,"",(BE86/P86)))</f>
        <v>0.33333333333333</v>
      </c>
      <c r="BG86" s="110"/>
      <c r="BH86" s="112">
        <f>IFERROR(BG86/BE86,"-")</f>
        <v>0</v>
      </c>
      <c r="BI86" s="113"/>
      <c r="BJ86" s="114">
        <f>IFERROR(BI86/BE86,"-")</f>
        <v>0</v>
      </c>
      <c r="BK86" s="115"/>
      <c r="BL86" s="115"/>
      <c r="BM86" s="115"/>
      <c r="BN86" s="117">
        <v>2</v>
      </c>
      <c r="BO86" s="118">
        <f>IF(P86=0,"",IF(BN86=0,"",(BN86/P86)))</f>
        <v>0.66666666666667</v>
      </c>
      <c r="BP86" s="119"/>
      <c r="BQ86" s="120">
        <f>IFERROR(BP86/BN86,"-")</f>
        <v>0</v>
      </c>
      <c r="BR86" s="121"/>
      <c r="BS86" s="122">
        <f>IFERROR(BR86/BN86,"-")</f>
        <v>0</v>
      </c>
      <c r="BT86" s="123"/>
      <c r="BU86" s="123"/>
      <c r="BV86" s="123"/>
      <c r="BW86" s="124"/>
      <c r="BX86" s="125">
        <f>IF(P86=0,"",IF(BW86=0,"",(BW86/P86)))</f>
        <v>0</v>
      </c>
      <c r="BY86" s="126"/>
      <c r="BZ86" s="127" t="str">
        <f>IFERROR(BY86/BW86,"-")</f>
        <v>-</v>
      </c>
      <c r="CA86" s="128"/>
      <c r="CB86" s="129" t="str">
        <f>IFERROR(CA86/BW86,"-")</f>
        <v>-</v>
      </c>
      <c r="CC86" s="130"/>
      <c r="CD86" s="130"/>
      <c r="CE86" s="130"/>
      <c r="CF86" s="131"/>
      <c r="CG86" s="132">
        <f>IF(P86=0,"",IF(CF86=0,"",(CF86/P86)))</f>
        <v>0</v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0</v>
      </c>
      <c r="CP86" s="139">
        <v>0</v>
      </c>
      <c r="CQ86" s="139"/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/>
      <c r="B87" s="347" t="s">
        <v>231</v>
      </c>
      <c r="C87" s="347"/>
      <c r="D87" s="347"/>
      <c r="E87" s="347"/>
      <c r="F87" s="347" t="s">
        <v>83</v>
      </c>
      <c r="G87" s="88"/>
      <c r="H87" s="88"/>
      <c r="I87" s="88"/>
      <c r="J87" s="330"/>
      <c r="K87" s="79">
        <v>0</v>
      </c>
      <c r="L87" s="79">
        <v>0</v>
      </c>
      <c r="M87" s="79">
        <v>0</v>
      </c>
      <c r="N87" s="89">
        <v>0</v>
      </c>
      <c r="O87" s="90">
        <v>0</v>
      </c>
      <c r="P87" s="91">
        <f>N87+O87</f>
        <v>0</v>
      </c>
      <c r="Q87" s="80" t="str">
        <f>IFERROR(P87/M87,"-")</f>
        <v>-</v>
      </c>
      <c r="R87" s="79">
        <v>0</v>
      </c>
      <c r="S87" s="79">
        <v>0</v>
      </c>
      <c r="T87" s="80" t="str">
        <f>IFERROR(R87/(P87),"-")</f>
        <v>-</v>
      </c>
      <c r="U87" s="336"/>
      <c r="V87" s="82">
        <v>0</v>
      </c>
      <c r="W87" s="80" t="str">
        <f>IF(P87=0,"-",V87/P87)</f>
        <v>-</v>
      </c>
      <c r="X87" s="335">
        <v>0</v>
      </c>
      <c r="Y87" s="336" t="str">
        <f>IFERROR(X87/P87,"-")</f>
        <v>-</v>
      </c>
      <c r="Z87" s="336" t="str">
        <f>IFERROR(X87/V87,"-")</f>
        <v>-</v>
      </c>
      <c r="AA87" s="330"/>
      <c r="AB87" s="83"/>
      <c r="AC87" s="77"/>
      <c r="AD87" s="92"/>
      <c r="AE87" s="93" t="str">
        <f>IF(P87=0,"",IF(AD87=0,"",(AD87/P87)))</f>
        <v/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/>
      <c r="AN87" s="99" t="str">
        <f>IF(P87=0,"",IF(AM87=0,"",(AM87/P87)))</f>
        <v/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/>
      <c r="AW87" s="105" t="str">
        <f>IF(P87=0,"",IF(AV87=0,"",(AV87/P87)))</f>
        <v/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/>
      <c r="BF87" s="111" t="str">
        <f>IF(P87=0,"",IF(BE87=0,"",(BE87/P87)))</f>
        <v/>
      </c>
      <c r="BG87" s="110"/>
      <c r="BH87" s="112" t="str">
        <f>IFERROR(BG87/BE87,"-")</f>
        <v>-</v>
      </c>
      <c r="BI87" s="113"/>
      <c r="BJ87" s="114" t="str">
        <f>IFERROR(BI87/BE87,"-")</f>
        <v>-</v>
      </c>
      <c r="BK87" s="115"/>
      <c r="BL87" s="115"/>
      <c r="BM87" s="115"/>
      <c r="BN87" s="117"/>
      <c r="BO87" s="118" t="str">
        <f>IF(P87=0,"",IF(BN87=0,"",(BN87/P87)))</f>
        <v/>
      </c>
      <c r="BP87" s="119"/>
      <c r="BQ87" s="120" t="str">
        <f>IFERROR(BP87/BN87,"-")</f>
        <v>-</v>
      </c>
      <c r="BR87" s="121"/>
      <c r="BS87" s="122" t="str">
        <f>IFERROR(BR87/BN87,"-")</f>
        <v>-</v>
      </c>
      <c r="BT87" s="123"/>
      <c r="BU87" s="123"/>
      <c r="BV87" s="123"/>
      <c r="BW87" s="124"/>
      <c r="BX87" s="125" t="str">
        <f>IF(P87=0,"",IF(BW87=0,"",(BW87/P87)))</f>
        <v/>
      </c>
      <c r="BY87" s="126"/>
      <c r="BZ87" s="127" t="str">
        <f>IFERROR(BY87/BW87,"-")</f>
        <v>-</v>
      </c>
      <c r="CA87" s="128"/>
      <c r="CB87" s="129" t="str">
        <f>IFERROR(CA87/BW87,"-")</f>
        <v>-</v>
      </c>
      <c r="CC87" s="130"/>
      <c r="CD87" s="130"/>
      <c r="CE87" s="130"/>
      <c r="CF87" s="131"/>
      <c r="CG87" s="132" t="str">
        <f>IF(P87=0,"",IF(CF87=0,"",(CF87/P87)))</f>
        <v/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0</v>
      </c>
      <c r="CP87" s="139">
        <v>0</v>
      </c>
      <c r="CQ87" s="139"/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78" t="str">
        <f>AB88</f>
        <v>0</v>
      </c>
      <c r="B88" s="347" t="s">
        <v>232</v>
      </c>
      <c r="C88" s="347"/>
      <c r="D88" s="347"/>
      <c r="E88" s="347"/>
      <c r="F88" s="347" t="s">
        <v>93</v>
      </c>
      <c r="G88" s="88" t="s">
        <v>230</v>
      </c>
      <c r="H88" s="88" t="s">
        <v>208</v>
      </c>
      <c r="I88" s="349" t="s">
        <v>184</v>
      </c>
      <c r="J88" s="330">
        <v>0</v>
      </c>
      <c r="K88" s="79">
        <v>9</v>
      </c>
      <c r="L88" s="79">
        <v>0</v>
      </c>
      <c r="M88" s="79">
        <v>32</v>
      </c>
      <c r="N88" s="89">
        <v>3</v>
      </c>
      <c r="O88" s="90">
        <v>0</v>
      </c>
      <c r="P88" s="91">
        <f>N88+O88</f>
        <v>3</v>
      </c>
      <c r="Q88" s="80">
        <f>IFERROR(P88/M88,"-")</f>
        <v>0.09375</v>
      </c>
      <c r="R88" s="79">
        <v>0</v>
      </c>
      <c r="S88" s="79">
        <v>0</v>
      </c>
      <c r="T88" s="80">
        <f>IFERROR(R88/(P88),"-")</f>
        <v>0</v>
      </c>
      <c r="U88" s="336">
        <f>IFERROR(J88/SUM(N88:O89),"-")</f>
        <v>0</v>
      </c>
      <c r="V88" s="82">
        <v>0</v>
      </c>
      <c r="W88" s="80">
        <f>IF(P88=0,"-",V88/P88)</f>
        <v>0</v>
      </c>
      <c r="X88" s="335">
        <v>0</v>
      </c>
      <c r="Y88" s="336">
        <f>IFERROR(X88/P88,"-")</f>
        <v>0</v>
      </c>
      <c r="Z88" s="336" t="str">
        <f>IFERROR(X88/V88,"-")</f>
        <v>-</v>
      </c>
      <c r="AA88" s="330">
        <f>SUM(X88:X89)-SUM(J88:J89)</f>
        <v>0</v>
      </c>
      <c r="AB88" s="83" t="str">
        <f>SUM(X88:X89)/SUM(J88:J89)</f>
        <v>0</v>
      </c>
      <c r="AC88" s="77"/>
      <c r="AD88" s="92"/>
      <c r="AE88" s="93">
        <f>IF(P88=0,"",IF(AD88=0,"",(AD88/P88)))</f>
        <v>0</v>
      </c>
      <c r="AF88" s="92"/>
      <c r="AG88" s="94" t="str">
        <f>IFERROR(AF88/AD88,"-")</f>
        <v>-</v>
      </c>
      <c r="AH88" s="95"/>
      <c r="AI88" s="96" t="str">
        <f>IFERROR(AH88/AD88,"-")</f>
        <v>-</v>
      </c>
      <c r="AJ88" s="97"/>
      <c r="AK88" s="97"/>
      <c r="AL88" s="97"/>
      <c r="AM88" s="98"/>
      <c r="AN88" s="99">
        <f>IF(P88=0,"",IF(AM88=0,"",(AM88/P88)))</f>
        <v>0</v>
      </c>
      <c r="AO88" s="98"/>
      <c r="AP88" s="100" t="str">
        <f>IFERROR(AO88/AM88,"-")</f>
        <v>-</v>
      </c>
      <c r="AQ88" s="101"/>
      <c r="AR88" s="102" t="str">
        <f>IFERROR(AQ88/AM88,"-")</f>
        <v>-</v>
      </c>
      <c r="AS88" s="103"/>
      <c r="AT88" s="103"/>
      <c r="AU88" s="103"/>
      <c r="AV88" s="104">
        <v>1</v>
      </c>
      <c r="AW88" s="105">
        <f>IF(P88=0,"",IF(AV88=0,"",(AV88/P88)))</f>
        <v>0.33333333333333</v>
      </c>
      <c r="AX88" s="104"/>
      <c r="AY88" s="106">
        <f>IFERROR(AX88/AV88,"-")</f>
        <v>0</v>
      </c>
      <c r="AZ88" s="107"/>
      <c r="BA88" s="108">
        <f>IFERROR(AZ88/AV88,"-")</f>
        <v>0</v>
      </c>
      <c r="BB88" s="109"/>
      <c r="BC88" s="109"/>
      <c r="BD88" s="109"/>
      <c r="BE88" s="110">
        <v>1</v>
      </c>
      <c r="BF88" s="111">
        <f>IF(P88=0,"",IF(BE88=0,"",(BE88/P88)))</f>
        <v>0.33333333333333</v>
      </c>
      <c r="BG88" s="110"/>
      <c r="BH88" s="112">
        <f>IFERROR(BG88/BE88,"-")</f>
        <v>0</v>
      </c>
      <c r="BI88" s="113"/>
      <c r="BJ88" s="114">
        <f>IFERROR(BI88/BE88,"-")</f>
        <v>0</v>
      </c>
      <c r="BK88" s="115"/>
      <c r="BL88" s="115"/>
      <c r="BM88" s="115"/>
      <c r="BN88" s="117"/>
      <c r="BO88" s="118">
        <f>IF(P88=0,"",IF(BN88=0,"",(BN88/P88)))</f>
        <v>0</v>
      </c>
      <c r="BP88" s="119"/>
      <c r="BQ88" s="120" t="str">
        <f>IFERROR(BP88/BN88,"-")</f>
        <v>-</v>
      </c>
      <c r="BR88" s="121"/>
      <c r="BS88" s="122" t="str">
        <f>IFERROR(BR88/BN88,"-")</f>
        <v>-</v>
      </c>
      <c r="BT88" s="123"/>
      <c r="BU88" s="123"/>
      <c r="BV88" s="123"/>
      <c r="BW88" s="124">
        <v>1</v>
      </c>
      <c r="BX88" s="125">
        <f>IF(P88=0,"",IF(BW88=0,"",(BW88/P88)))</f>
        <v>0.33333333333333</v>
      </c>
      <c r="BY88" s="126"/>
      <c r="BZ88" s="127">
        <f>IFERROR(BY88/BW88,"-")</f>
        <v>0</v>
      </c>
      <c r="CA88" s="128"/>
      <c r="CB88" s="129">
        <f>IFERROR(CA88/BW88,"-")</f>
        <v>0</v>
      </c>
      <c r="CC88" s="130"/>
      <c r="CD88" s="130"/>
      <c r="CE88" s="130"/>
      <c r="CF88" s="131"/>
      <c r="CG88" s="132">
        <f>IF(P88=0,"",IF(CF88=0,"",(CF88/P88)))</f>
        <v>0</v>
      </c>
      <c r="CH88" s="133"/>
      <c r="CI88" s="134" t="str">
        <f>IFERROR(CH88/CF88,"-")</f>
        <v>-</v>
      </c>
      <c r="CJ88" s="135"/>
      <c r="CK88" s="136" t="str">
        <f>IFERROR(CJ88/CF88,"-")</f>
        <v>-</v>
      </c>
      <c r="CL88" s="137"/>
      <c r="CM88" s="137"/>
      <c r="CN88" s="137"/>
      <c r="CO88" s="138">
        <v>0</v>
      </c>
      <c r="CP88" s="139">
        <v>0</v>
      </c>
      <c r="CQ88" s="139"/>
      <c r="CR88" s="139"/>
      <c r="CS88" s="140" t="str">
        <f>IF(AND(CQ88=0,CR88=0),"",IF(AND(CQ88&lt;=100000,CR88&lt;=100000),"",IF(CQ88/CP88&gt;0.7,"男高",IF(CR88/CP88&gt;0.7,"女高",""))))</f>
        <v/>
      </c>
    </row>
    <row r="89" spans="1:98">
      <c r="A89" s="78"/>
      <c r="B89" s="347" t="s">
        <v>233</v>
      </c>
      <c r="C89" s="347"/>
      <c r="D89" s="347"/>
      <c r="E89" s="347"/>
      <c r="F89" s="347" t="s">
        <v>83</v>
      </c>
      <c r="G89" s="88"/>
      <c r="H89" s="88"/>
      <c r="I89" s="88"/>
      <c r="J89" s="330"/>
      <c r="K89" s="79">
        <v>0</v>
      </c>
      <c r="L89" s="79">
        <v>0</v>
      </c>
      <c r="M89" s="79">
        <v>0</v>
      </c>
      <c r="N89" s="89">
        <v>0</v>
      </c>
      <c r="O89" s="90">
        <v>0</v>
      </c>
      <c r="P89" s="91">
        <f>N89+O89</f>
        <v>0</v>
      </c>
      <c r="Q89" s="80" t="str">
        <f>IFERROR(P89/M89,"-")</f>
        <v>-</v>
      </c>
      <c r="R89" s="79">
        <v>0</v>
      </c>
      <c r="S89" s="79">
        <v>0</v>
      </c>
      <c r="T89" s="80" t="str">
        <f>IFERROR(R89/(P89),"-")</f>
        <v>-</v>
      </c>
      <c r="U89" s="336"/>
      <c r="V89" s="82">
        <v>0</v>
      </c>
      <c r="W89" s="80" t="str">
        <f>IF(P89=0,"-",V89/P89)</f>
        <v>-</v>
      </c>
      <c r="X89" s="335">
        <v>0</v>
      </c>
      <c r="Y89" s="336" t="str">
        <f>IFERROR(X89/P89,"-")</f>
        <v>-</v>
      </c>
      <c r="Z89" s="336" t="str">
        <f>IFERROR(X89/V89,"-")</f>
        <v>-</v>
      </c>
      <c r="AA89" s="330"/>
      <c r="AB89" s="83"/>
      <c r="AC89" s="77"/>
      <c r="AD89" s="92"/>
      <c r="AE89" s="93" t="str">
        <f>IF(P89=0,"",IF(AD89=0,"",(AD89/P89)))</f>
        <v/>
      </c>
      <c r="AF89" s="92"/>
      <c r="AG89" s="94" t="str">
        <f>IFERROR(AF89/AD89,"-")</f>
        <v>-</v>
      </c>
      <c r="AH89" s="95"/>
      <c r="AI89" s="96" t="str">
        <f>IFERROR(AH89/AD89,"-")</f>
        <v>-</v>
      </c>
      <c r="AJ89" s="97"/>
      <c r="AK89" s="97"/>
      <c r="AL89" s="97"/>
      <c r="AM89" s="98"/>
      <c r="AN89" s="99" t="str">
        <f>IF(P89=0,"",IF(AM89=0,"",(AM89/P89)))</f>
        <v/>
      </c>
      <c r="AO89" s="98"/>
      <c r="AP89" s="100" t="str">
        <f>IFERROR(AO89/AM89,"-")</f>
        <v>-</v>
      </c>
      <c r="AQ89" s="101"/>
      <c r="AR89" s="102" t="str">
        <f>IFERROR(AQ89/AM89,"-")</f>
        <v>-</v>
      </c>
      <c r="AS89" s="103"/>
      <c r="AT89" s="103"/>
      <c r="AU89" s="103"/>
      <c r="AV89" s="104"/>
      <c r="AW89" s="105" t="str">
        <f>IF(P89=0,"",IF(AV89=0,"",(AV89/P89)))</f>
        <v/>
      </c>
      <c r="AX89" s="104"/>
      <c r="AY89" s="106" t="str">
        <f>IFERROR(AX89/AV89,"-")</f>
        <v>-</v>
      </c>
      <c r="AZ89" s="107"/>
      <c r="BA89" s="108" t="str">
        <f>IFERROR(AZ89/AV89,"-")</f>
        <v>-</v>
      </c>
      <c r="BB89" s="109"/>
      <c r="BC89" s="109"/>
      <c r="BD89" s="109"/>
      <c r="BE89" s="110"/>
      <c r="BF89" s="111" t="str">
        <f>IF(P89=0,"",IF(BE89=0,"",(BE89/P89)))</f>
        <v/>
      </c>
      <c r="BG89" s="110"/>
      <c r="BH89" s="112" t="str">
        <f>IFERROR(BG89/BE89,"-")</f>
        <v>-</v>
      </c>
      <c r="BI89" s="113"/>
      <c r="BJ89" s="114" t="str">
        <f>IFERROR(BI89/BE89,"-")</f>
        <v>-</v>
      </c>
      <c r="BK89" s="115"/>
      <c r="BL89" s="115"/>
      <c r="BM89" s="115"/>
      <c r="BN89" s="117"/>
      <c r="BO89" s="118" t="str">
        <f>IF(P89=0,"",IF(BN89=0,"",(BN89/P89)))</f>
        <v/>
      </c>
      <c r="BP89" s="119"/>
      <c r="BQ89" s="120" t="str">
        <f>IFERROR(BP89/BN89,"-")</f>
        <v>-</v>
      </c>
      <c r="BR89" s="121"/>
      <c r="BS89" s="122" t="str">
        <f>IFERROR(BR89/BN89,"-")</f>
        <v>-</v>
      </c>
      <c r="BT89" s="123"/>
      <c r="BU89" s="123"/>
      <c r="BV89" s="123"/>
      <c r="BW89" s="124"/>
      <c r="BX89" s="125" t="str">
        <f>IF(P89=0,"",IF(BW89=0,"",(BW89/P89)))</f>
        <v/>
      </c>
      <c r="BY89" s="126"/>
      <c r="BZ89" s="127" t="str">
        <f>IFERROR(BY89/BW89,"-")</f>
        <v>-</v>
      </c>
      <c r="CA89" s="128"/>
      <c r="CB89" s="129" t="str">
        <f>IFERROR(CA89/BW89,"-")</f>
        <v>-</v>
      </c>
      <c r="CC89" s="130"/>
      <c r="CD89" s="130"/>
      <c r="CE89" s="130"/>
      <c r="CF89" s="131"/>
      <c r="CG89" s="132" t="str">
        <f>IF(P89=0,"",IF(CF89=0,"",(CF89/P89)))</f>
        <v/>
      </c>
      <c r="CH89" s="133"/>
      <c r="CI89" s="134" t="str">
        <f>IFERROR(CH89/CF89,"-")</f>
        <v>-</v>
      </c>
      <c r="CJ89" s="135"/>
      <c r="CK89" s="136" t="str">
        <f>IFERROR(CJ89/CF89,"-")</f>
        <v>-</v>
      </c>
      <c r="CL89" s="137"/>
      <c r="CM89" s="137"/>
      <c r="CN89" s="137"/>
      <c r="CO89" s="138">
        <v>0</v>
      </c>
      <c r="CP89" s="139">
        <v>0</v>
      </c>
      <c r="CQ89" s="139"/>
      <c r="CR89" s="139"/>
      <c r="CS89" s="140" t="str">
        <f>IF(AND(CQ89=0,CR89=0),"",IF(AND(CQ89&lt;=100000,CR89&lt;=100000),"",IF(CQ89/CP89&gt;0.7,"男高",IF(CR89/CP89&gt;0.7,"女高",""))))</f>
        <v/>
      </c>
    </row>
    <row r="90" spans="1:98">
      <c r="A90" s="30"/>
      <c r="B90" s="85"/>
      <c r="C90" s="86"/>
      <c r="D90" s="86"/>
      <c r="E90" s="86"/>
      <c r="F90" s="87"/>
      <c r="G90" s="88"/>
      <c r="H90" s="88"/>
      <c r="I90" s="88"/>
      <c r="J90" s="331"/>
      <c r="K90" s="34"/>
      <c r="L90" s="34"/>
      <c r="M90" s="31"/>
      <c r="N90" s="23"/>
      <c r="O90" s="23"/>
      <c r="P90" s="23"/>
      <c r="Q90" s="32"/>
      <c r="R90" s="32"/>
      <c r="S90" s="23"/>
      <c r="T90" s="32"/>
      <c r="U90" s="337"/>
      <c r="V90" s="25"/>
      <c r="W90" s="25"/>
      <c r="X90" s="337"/>
      <c r="Y90" s="337"/>
      <c r="Z90" s="337"/>
      <c r="AA90" s="337"/>
      <c r="AB90" s="33"/>
      <c r="AC90" s="57"/>
      <c r="AD90" s="61"/>
      <c r="AE90" s="62"/>
      <c r="AF90" s="61"/>
      <c r="AG90" s="65"/>
      <c r="AH90" s="66"/>
      <c r="AI90" s="67"/>
      <c r="AJ90" s="68"/>
      <c r="AK90" s="68"/>
      <c r="AL90" s="68"/>
      <c r="AM90" s="61"/>
      <c r="AN90" s="62"/>
      <c r="AO90" s="61"/>
      <c r="AP90" s="65"/>
      <c r="AQ90" s="66"/>
      <c r="AR90" s="67"/>
      <c r="AS90" s="68"/>
      <c r="AT90" s="68"/>
      <c r="AU90" s="68"/>
      <c r="AV90" s="61"/>
      <c r="AW90" s="62"/>
      <c r="AX90" s="61"/>
      <c r="AY90" s="65"/>
      <c r="AZ90" s="66"/>
      <c r="BA90" s="67"/>
      <c r="BB90" s="68"/>
      <c r="BC90" s="68"/>
      <c r="BD90" s="68"/>
      <c r="BE90" s="61"/>
      <c r="BF90" s="62"/>
      <c r="BG90" s="61"/>
      <c r="BH90" s="65"/>
      <c r="BI90" s="66"/>
      <c r="BJ90" s="67"/>
      <c r="BK90" s="68"/>
      <c r="BL90" s="68"/>
      <c r="BM90" s="68"/>
      <c r="BN90" s="63"/>
      <c r="BO90" s="64"/>
      <c r="BP90" s="61"/>
      <c r="BQ90" s="65"/>
      <c r="BR90" s="66"/>
      <c r="BS90" s="67"/>
      <c r="BT90" s="68"/>
      <c r="BU90" s="68"/>
      <c r="BV90" s="68"/>
      <c r="BW90" s="63"/>
      <c r="BX90" s="64"/>
      <c r="BY90" s="61"/>
      <c r="BZ90" s="65"/>
      <c r="CA90" s="66"/>
      <c r="CB90" s="67"/>
      <c r="CC90" s="68"/>
      <c r="CD90" s="68"/>
      <c r="CE90" s="68"/>
      <c r="CF90" s="63"/>
      <c r="CG90" s="64"/>
      <c r="CH90" s="61"/>
      <c r="CI90" s="65"/>
      <c r="CJ90" s="66"/>
      <c r="CK90" s="67"/>
      <c r="CL90" s="68"/>
      <c r="CM90" s="68"/>
      <c r="CN90" s="68"/>
      <c r="CO90" s="69"/>
      <c r="CP90" s="66"/>
      <c r="CQ90" s="66"/>
      <c r="CR90" s="66"/>
      <c r="CS90" s="70"/>
    </row>
    <row r="91" spans="1:98">
      <c r="A91" s="30"/>
      <c r="B91" s="37"/>
      <c r="C91" s="21"/>
      <c r="D91" s="21"/>
      <c r="E91" s="21"/>
      <c r="F91" s="22"/>
      <c r="G91" s="36"/>
      <c r="H91" s="36"/>
      <c r="I91" s="73"/>
      <c r="J91" s="332"/>
      <c r="K91" s="34"/>
      <c r="L91" s="34"/>
      <c r="M91" s="31"/>
      <c r="N91" s="23"/>
      <c r="O91" s="23"/>
      <c r="P91" s="23"/>
      <c r="Q91" s="32"/>
      <c r="R91" s="32"/>
      <c r="S91" s="23"/>
      <c r="T91" s="32"/>
      <c r="U91" s="337"/>
      <c r="V91" s="25"/>
      <c r="W91" s="25"/>
      <c r="X91" s="337"/>
      <c r="Y91" s="337"/>
      <c r="Z91" s="337"/>
      <c r="AA91" s="337"/>
      <c r="AB91" s="33"/>
      <c r="AC91" s="59"/>
      <c r="AD91" s="61"/>
      <c r="AE91" s="62"/>
      <c r="AF91" s="61"/>
      <c r="AG91" s="65"/>
      <c r="AH91" s="66"/>
      <c r="AI91" s="67"/>
      <c r="AJ91" s="68"/>
      <c r="AK91" s="68"/>
      <c r="AL91" s="68"/>
      <c r="AM91" s="61"/>
      <c r="AN91" s="62"/>
      <c r="AO91" s="61"/>
      <c r="AP91" s="65"/>
      <c r="AQ91" s="66"/>
      <c r="AR91" s="67"/>
      <c r="AS91" s="68"/>
      <c r="AT91" s="68"/>
      <c r="AU91" s="68"/>
      <c r="AV91" s="61"/>
      <c r="AW91" s="62"/>
      <c r="AX91" s="61"/>
      <c r="AY91" s="65"/>
      <c r="AZ91" s="66"/>
      <c r="BA91" s="67"/>
      <c r="BB91" s="68"/>
      <c r="BC91" s="68"/>
      <c r="BD91" s="68"/>
      <c r="BE91" s="61"/>
      <c r="BF91" s="62"/>
      <c r="BG91" s="61"/>
      <c r="BH91" s="65"/>
      <c r="BI91" s="66"/>
      <c r="BJ91" s="67"/>
      <c r="BK91" s="68"/>
      <c r="BL91" s="68"/>
      <c r="BM91" s="68"/>
      <c r="BN91" s="63"/>
      <c r="BO91" s="64"/>
      <c r="BP91" s="61"/>
      <c r="BQ91" s="65"/>
      <c r="BR91" s="66"/>
      <c r="BS91" s="67"/>
      <c r="BT91" s="68"/>
      <c r="BU91" s="68"/>
      <c r="BV91" s="68"/>
      <c r="BW91" s="63"/>
      <c r="BX91" s="64"/>
      <c r="BY91" s="61"/>
      <c r="BZ91" s="65"/>
      <c r="CA91" s="66"/>
      <c r="CB91" s="67"/>
      <c r="CC91" s="68"/>
      <c r="CD91" s="68"/>
      <c r="CE91" s="68"/>
      <c r="CF91" s="63"/>
      <c r="CG91" s="64"/>
      <c r="CH91" s="61"/>
      <c r="CI91" s="65"/>
      <c r="CJ91" s="66"/>
      <c r="CK91" s="67"/>
      <c r="CL91" s="68"/>
      <c r="CM91" s="68"/>
      <c r="CN91" s="68"/>
      <c r="CO91" s="69"/>
      <c r="CP91" s="66"/>
      <c r="CQ91" s="66"/>
      <c r="CR91" s="66"/>
      <c r="CS91" s="70"/>
    </row>
    <row r="92" spans="1:98">
      <c r="A92" s="19">
        <f>AB92</f>
        <v>0.49219941348974</v>
      </c>
      <c r="B92" s="39"/>
      <c r="C92" s="39"/>
      <c r="D92" s="39"/>
      <c r="E92" s="39"/>
      <c r="F92" s="39"/>
      <c r="G92" s="40" t="s">
        <v>234</v>
      </c>
      <c r="H92" s="40"/>
      <c r="I92" s="40"/>
      <c r="J92" s="333">
        <f>SUM(J6:J91)</f>
        <v>3410000</v>
      </c>
      <c r="K92" s="41">
        <f>SUM(K6:K91)</f>
        <v>2009</v>
      </c>
      <c r="L92" s="41">
        <f>SUM(L6:L91)</f>
        <v>430</v>
      </c>
      <c r="M92" s="41">
        <f>SUM(M6:M91)</f>
        <v>6519</v>
      </c>
      <c r="N92" s="41">
        <f>SUM(N6:N91)</f>
        <v>405</v>
      </c>
      <c r="O92" s="41">
        <f>SUM(O6:O91)</f>
        <v>0</v>
      </c>
      <c r="P92" s="41">
        <f>SUM(P6:P91)</f>
        <v>405</v>
      </c>
      <c r="Q92" s="42">
        <f>IFERROR(P92/M92,"-")</f>
        <v>0.062126092959043</v>
      </c>
      <c r="R92" s="76">
        <f>SUM(R6:R91)</f>
        <v>31</v>
      </c>
      <c r="S92" s="76">
        <f>SUM(S6:S91)</f>
        <v>79</v>
      </c>
      <c r="T92" s="42">
        <f>IFERROR(R92/P92,"-")</f>
        <v>0.076543209876543</v>
      </c>
      <c r="U92" s="338">
        <f>IFERROR(J92/P92,"-")</f>
        <v>8419.7530864198</v>
      </c>
      <c r="V92" s="44">
        <f>SUM(V6:V91)</f>
        <v>46</v>
      </c>
      <c r="W92" s="42">
        <f>IFERROR(V92/P92,"-")</f>
        <v>0.11358024691358</v>
      </c>
      <c r="X92" s="333">
        <f>SUM(X6:X91)</f>
        <v>1678400</v>
      </c>
      <c r="Y92" s="333">
        <f>IFERROR(X92/P92,"-")</f>
        <v>4144.1975308642</v>
      </c>
      <c r="Z92" s="333">
        <f>IFERROR(X92/V92,"-")</f>
        <v>36486.956521739</v>
      </c>
      <c r="AA92" s="333">
        <f>X92-J92</f>
        <v>-1731600</v>
      </c>
      <c r="AB92" s="45">
        <f>X92/J92</f>
        <v>0.49219941348974</v>
      </c>
      <c r="AC92" s="58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0"/>
      <c r="BZ92" s="60"/>
      <c r="CA92" s="60"/>
      <c r="CB92" s="60"/>
      <c r="CC92" s="60"/>
      <c r="CD92" s="60"/>
      <c r="CE92" s="60"/>
      <c r="CF92" s="60"/>
      <c r="CG92" s="60"/>
      <c r="CH92" s="60"/>
      <c r="CI92" s="60"/>
      <c r="CJ92" s="60"/>
      <c r="CK92" s="60"/>
      <c r="CL92" s="60"/>
      <c r="CM92" s="60"/>
      <c r="CN92" s="60"/>
      <c r="CO92" s="60"/>
      <c r="CP92" s="60"/>
      <c r="CQ92" s="60"/>
      <c r="CR92" s="60"/>
      <c r="CS9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4"/>
    <mergeCell ref="J6:J14"/>
    <mergeCell ref="U6:U14"/>
    <mergeCell ref="AA6:AA14"/>
    <mergeCell ref="AB6:AB14"/>
    <mergeCell ref="A15:A23"/>
    <mergeCell ref="J15:J23"/>
    <mergeCell ref="U15:U23"/>
    <mergeCell ref="AA15:AA23"/>
    <mergeCell ref="AB15:AB23"/>
    <mergeCell ref="A24:A30"/>
    <mergeCell ref="J24:J30"/>
    <mergeCell ref="U24:U30"/>
    <mergeCell ref="AA24:AA30"/>
    <mergeCell ref="AB24:AB30"/>
    <mergeCell ref="A31:A36"/>
    <mergeCell ref="J31:J36"/>
    <mergeCell ref="U31:U36"/>
    <mergeCell ref="AA31:AA36"/>
    <mergeCell ref="AB31:AB36"/>
    <mergeCell ref="A37:A39"/>
    <mergeCell ref="J37:J39"/>
    <mergeCell ref="U37:U39"/>
    <mergeCell ref="AA37:AA39"/>
    <mergeCell ref="AB37:AB39"/>
    <mergeCell ref="A40:A42"/>
    <mergeCell ref="J40:J42"/>
    <mergeCell ref="U40:U42"/>
    <mergeCell ref="AA40:AA42"/>
    <mergeCell ref="AB40:AB42"/>
    <mergeCell ref="A43:A45"/>
    <mergeCell ref="J43:J45"/>
    <mergeCell ref="U43:U45"/>
    <mergeCell ref="AA43:AA45"/>
    <mergeCell ref="AB43:AB45"/>
    <mergeCell ref="A46:A48"/>
    <mergeCell ref="J46:J48"/>
    <mergeCell ref="U46:U48"/>
    <mergeCell ref="AA46:AA48"/>
    <mergeCell ref="AB46:AB48"/>
    <mergeCell ref="A49:A51"/>
    <mergeCell ref="J49:J51"/>
    <mergeCell ref="U49:U51"/>
    <mergeCell ref="AA49:AA51"/>
    <mergeCell ref="AB49:AB51"/>
    <mergeCell ref="A52:A54"/>
    <mergeCell ref="J52:J54"/>
    <mergeCell ref="U52:U54"/>
    <mergeCell ref="AA52:AA54"/>
    <mergeCell ref="AB52:AB54"/>
    <mergeCell ref="A55:A57"/>
    <mergeCell ref="J55:J57"/>
    <mergeCell ref="U55:U57"/>
    <mergeCell ref="AA55:AA57"/>
    <mergeCell ref="AB55:AB57"/>
    <mergeCell ref="A58:A59"/>
    <mergeCell ref="J58:J59"/>
    <mergeCell ref="U58:U59"/>
    <mergeCell ref="AA58:AA59"/>
    <mergeCell ref="AB58:AB59"/>
    <mergeCell ref="A60:A62"/>
    <mergeCell ref="J60:J62"/>
    <mergeCell ref="U60:U62"/>
    <mergeCell ref="AA60:AA62"/>
    <mergeCell ref="AB60:AB62"/>
    <mergeCell ref="A63:A65"/>
    <mergeCell ref="J63:J65"/>
    <mergeCell ref="U63:U65"/>
    <mergeCell ref="AA63:AA65"/>
    <mergeCell ref="AB63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4"/>
    <mergeCell ref="J72:J74"/>
    <mergeCell ref="U72:U74"/>
    <mergeCell ref="AA72:AA74"/>
    <mergeCell ref="AB72:AB74"/>
    <mergeCell ref="A75:A77"/>
    <mergeCell ref="J75:J77"/>
    <mergeCell ref="U75:U77"/>
    <mergeCell ref="AA75:AA77"/>
    <mergeCell ref="AB75:AB77"/>
    <mergeCell ref="A78:A79"/>
    <mergeCell ref="J78:J79"/>
    <mergeCell ref="U78:U79"/>
    <mergeCell ref="AA78:AA79"/>
    <mergeCell ref="AB78:AB79"/>
    <mergeCell ref="A80:A85"/>
    <mergeCell ref="J80:J85"/>
    <mergeCell ref="U80:U85"/>
    <mergeCell ref="AA80:AA85"/>
    <mergeCell ref="AB80:AB85"/>
    <mergeCell ref="A86:A87"/>
    <mergeCell ref="J86:J87"/>
    <mergeCell ref="U86:U87"/>
    <mergeCell ref="AA86:AA87"/>
    <mergeCell ref="AB86:AB87"/>
    <mergeCell ref="A88:A89"/>
    <mergeCell ref="J88:J89"/>
    <mergeCell ref="U88:U89"/>
    <mergeCell ref="AA88:AA89"/>
    <mergeCell ref="AB88:AB8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0.40882352941176</v>
      </c>
      <c r="B6" s="347" t="s">
        <v>236</v>
      </c>
      <c r="C6" s="347" t="s">
        <v>237</v>
      </c>
      <c r="D6" s="347" t="s">
        <v>238</v>
      </c>
      <c r="E6" s="347" t="s">
        <v>239</v>
      </c>
      <c r="F6" s="347" t="s">
        <v>67</v>
      </c>
      <c r="G6" s="88" t="s">
        <v>240</v>
      </c>
      <c r="H6" s="88" t="s">
        <v>241</v>
      </c>
      <c r="I6" s="88" t="s">
        <v>242</v>
      </c>
      <c r="J6" s="330">
        <v>340000</v>
      </c>
      <c r="K6" s="79">
        <v>0</v>
      </c>
      <c r="L6" s="79">
        <v>0</v>
      </c>
      <c r="M6" s="79">
        <v>166</v>
      </c>
      <c r="N6" s="89">
        <v>0</v>
      </c>
      <c r="O6" s="90">
        <v>0</v>
      </c>
      <c r="P6" s="91">
        <f>N6+O6</f>
        <v>0</v>
      </c>
      <c r="Q6" s="80">
        <f>IFERROR(P6/M6,"-")</f>
        <v>0</v>
      </c>
      <c r="R6" s="79">
        <v>0</v>
      </c>
      <c r="S6" s="79">
        <v>0</v>
      </c>
      <c r="T6" s="80" t="str">
        <f>IFERROR(R6/(P6),"-")</f>
        <v>-</v>
      </c>
      <c r="U6" s="336">
        <f>IFERROR(J6/SUM(N6:O8),"-")</f>
        <v>7234.0425531915</v>
      </c>
      <c r="V6" s="82">
        <v>0</v>
      </c>
      <c r="W6" s="80" t="str">
        <f>IF(P6=0,"-",V6/P6)</f>
        <v>-</v>
      </c>
      <c r="X6" s="335">
        <v>0</v>
      </c>
      <c r="Y6" s="336" t="str">
        <f>IFERROR(X6/P6,"-")</f>
        <v>-</v>
      </c>
      <c r="Z6" s="336" t="str">
        <f>IFERROR(X6/V6,"-")</f>
        <v>-</v>
      </c>
      <c r="AA6" s="330">
        <f>SUM(X6:X8)-SUM(J6:J8)</f>
        <v>-201000</v>
      </c>
      <c r="AB6" s="83">
        <f>SUM(X6:X8)/SUM(J6:J8)</f>
        <v>0.40882352941176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243</v>
      </c>
      <c r="C7" s="347"/>
      <c r="D7" s="347"/>
      <c r="E7" s="347"/>
      <c r="F7" s="347" t="s">
        <v>67</v>
      </c>
      <c r="G7" s="88"/>
      <c r="H7" s="88"/>
      <c r="I7" s="88"/>
      <c r="J7" s="330"/>
      <c r="K7" s="79">
        <v>96</v>
      </c>
      <c r="L7" s="79">
        <v>0</v>
      </c>
      <c r="M7" s="79">
        <v>261</v>
      </c>
      <c r="N7" s="89">
        <v>43</v>
      </c>
      <c r="O7" s="90">
        <v>1</v>
      </c>
      <c r="P7" s="91">
        <f>N7+O7</f>
        <v>44</v>
      </c>
      <c r="Q7" s="80">
        <f>IFERROR(P7/M7,"-")</f>
        <v>0.16858237547893</v>
      </c>
      <c r="R7" s="79">
        <v>3</v>
      </c>
      <c r="S7" s="79">
        <v>11</v>
      </c>
      <c r="T7" s="80">
        <f>IFERROR(R7/(P7),"-")</f>
        <v>0.068181818181818</v>
      </c>
      <c r="U7" s="336"/>
      <c r="V7" s="82">
        <v>6</v>
      </c>
      <c r="W7" s="80">
        <f>IF(P7=0,"-",V7/P7)</f>
        <v>0.13636363636364</v>
      </c>
      <c r="X7" s="335">
        <v>111000</v>
      </c>
      <c r="Y7" s="336">
        <f>IFERROR(X7/P7,"-")</f>
        <v>2522.7272727273</v>
      </c>
      <c r="Z7" s="336">
        <f>IFERROR(X7/V7,"-")</f>
        <v>18500</v>
      </c>
      <c r="AA7" s="330"/>
      <c r="AB7" s="83"/>
      <c r="AC7" s="77"/>
      <c r="AD7" s="92">
        <v>5</v>
      </c>
      <c r="AE7" s="93">
        <f>IF(P7=0,"",IF(AD7=0,"",(AD7/P7)))</f>
        <v>0.11363636363636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17</v>
      </c>
      <c r="AN7" s="99">
        <f>IF(P7=0,"",IF(AM7=0,"",(AM7/P7)))</f>
        <v>0.38636363636364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0.022727272727273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5</v>
      </c>
      <c r="BF7" s="111">
        <f>IF(P7=0,"",IF(BE7=0,"",(BE7/P7)))</f>
        <v>0.11363636363636</v>
      </c>
      <c r="BG7" s="110">
        <v>1</v>
      </c>
      <c r="BH7" s="112">
        <f>IFERROR(BG7/BE7,"-")</f>
        <v>0.2</v>
      </c>
      <c r="BI7" s="113">
        <v>20000</v>
      </c>
      <c r="BJ7" s="114">
        <f>IFERROR(BI7/BE7,"-")</f>
        <v>4000</v>
      </c>
      <c r="BK7" s="115"/>
      <c r="BL7" s="115"/>
      <c r="BM7" s="115">
        <v>1</v>
      </c>
      <c r="BN7" s="117">
        <v>12</v>
      </c>
      <c r="BO7" s="118">
        <f>IF(P7=0,"",IF(BN7=0,"",(BN7/P7)))</f>
        <v>0.27272727272727</v>
      </c>
      <c r="BP7" s="119">
        <v>5</v>
      </c>
      <c r="BQ7" s="120">
        <f>IFERROR(BP7/BN7,"-")</f>
        <v>0.41666666666667</v>
      </c>
      <c r="BR7" s="121">
        <v>88000</v>
      </c>
      <c r="BS7" s="122">
        <f>IFERROR(BR7/BN7,"-")</f>
        <v>7333.3333333333</v>
      </c>
      <c r="BT7" s="123">
        <v>4</v>
      </c>
      <c r="BU7" s="123"/>
      <c r="BV7" s="123">
        <v>1</v>
      </c>
      <c r="BW7" s="124">
        <v>4</v>
      </c>
      <c r="BX7" s="125">
        <f>IF(P7=0,"",IF(BW7=0,"",(BW7/P7)))</f>
        <v>0.090909090909091</v>
      </c>
      <c r="BY7" s="126">
        <v>1</v>
      </c>
      <c r="BZ7" s="127">
        <f>IFERROR(BY7/BW7,"-")</f>
        <v>0.25</v>
      </c>
      <c r="CA7" s="128">
        <v>3000</v>
      </c>
      <c r="CB7" s="129">
        <f>IFERROR(CA7/BW7,"-")</f>
        <v>750</v>
      </c>
      <c r="CC7" s="130">
        <v>1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6</v>
      </c>
      <c r="CP7" s="139">
        <v>111000</v>
      </c>
      <c r="CQ7" s="139">
        <v>76000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244</v>
      </c>
      <c r="C8" s="347"/>
      <c r="D8" s="347"/>
      <c r="E8" s="347"/>
      <c r="F8" s="347" t="s">
        <v>83</v>
      </c>
      <c r="G8" s="88"/>
      <c r="H8" s="88"/>
      <c r="I8" s="88"/>
      <c r="J8" s="330"/>
      <c r="K8" s="79">
        <v>84</v>
      </c>
      <c r="L8" s="79">
        <v>30</v>
      </c>
      <c r="M8" s="79">
        <v>15</v>
      </c>
      <c r="N8" s="89">
        <v>3</v>
      </c>
      <c r="O8" s="90">
        <v>0</v>
      </c>
      <c r="P8" s="91">
        <f>N8+O8</f>
        <v>3</v>
      </c>
      <c r="Q8" s="80">
        <f>IFERROR(P8/M8,"-")</f>
        <v>0.2</v>
      </c>
      <c r="R8" s="79">
        <v>0</v>
      </c>
      <c r="S8" s="79">
        <v>0</v>
      </c>
      <c r="T8" s="80">
        <f>IFERROR(R8/(P8),"-")</f>
        <v>0</v>
      </c>
      <c r="U8" s="336"/>
      <c r="V8" s="82">
        <v>1</v>
      </c>
      <c r="W8" s="80">
        <f>IF(P8=0,"-",V8/P8)</f>
        <v>0.33333333333333</v>
      </c>
      <c r="X8" s="335">
        <v>28000</v>
      </c>
      <c r="Y8" s="336">
        <f>IFERROR(X8/P8,"-")</f>
        <v>9333.3333333333</v>
      </c>
      <c r="Z8" s="336">
        <f>IFERROR(X8/V8,"-")</f>
        <v>28000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3</v>
      </c>
      <c r="BO8" s="118">
        <f>IF(P8=0,"",IF(BN8=0,"",(BN8/P8)))</f>
        <v>1</v>
      </c>
      <c r="BP8" s="119">
        <v>1</v>
      </c>
      <c r="BQ8" s="120">
        <f>IFERROR(BP8/BN8,"-")</f>
        <v>0.33333333333333</v>
      </c>
      <c r="BR8" s="121">
        <v>28000</v>
      </c>
      <c r="BS8" s="122">
        <f>IFERROR(BR8/BN8,"-")</f>
        <v>9333.3333333333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28000</v>
      </c>
      <c r="CQ8" s="139">
        <v>28000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>
        <f>AB9</f>
        <v>0.2</v>
      </c>
      <c r="B9" s="347" t="s">
        <v>245</v>
      </c>
      <c r="C9" s="347" t="s">
        <v>246</v>
      </c>
      <c r="D9" s="347" t="s">
        <v>247</v>
      </c>
      <c r="E9" s="347"/>
      <c r="F9" s="347" t="s">
        <v>83</v>
      </c>
      <c r="G9" s="88" t="s">
        <v>248</v>
      </c>
      <c r="H9" s="88" t="s">
        <v>249</v>
      </c>
      <c r="I9" s="349" t="s">
        <v>191</v>
      </c>
      <c r="J9" s="330">
        <v>80000</v>
      </c>
      <c r="K9" s="79">
        <v>99</v>
      </c>
      <c r="L9" s="79">
        <v>58</v>
      </c>
      <c r="M9" s="79">
        <v>35</v>
      </c>
      <c r="N9" s="89">
        <v>13</v>
      </c>
      <c r="O9" s="90">
        <v>0</v>
      </c>
      <c r="P9" s="91">
        <f>N9+O9</f>
        <v>13</v>
      </c>
      <c r="Q9" s="80">
        <f>IFERROR(P9/M9,"-")</f>
        <v>0.37142857142857</v>
      </c>
      <c r="R9" s="79">
        <v>3</v>
      </c>
      <c r="S9" s="79">
        <v>3</v>
      </c>
      <c r="T9" s="80">
        <f>IFERROR(R9/(P9),"-")</f>
        <v>0.23076923076923</v>
      </c>
      <c r="U9" s="336">
        <f>IFERROR(J9/SUM(N9:O9),"-")</f>
        <v>6153.8461538462</v>
      </c>
      <c r="V9" s="82">
        <v>1</v>
      </c>
      <c r="W9" s="80">
        <f>IF(P9=0,"-",V9/P9)</f>
        <v>0.076923076923077</v>
      </c>
      <c r="X9" s="335">
        <v>16000</v>
      </c>
      <c r="Y9" s="336">
        <f>IFERROR(X9/P9,"-")</f>
        <v>1230.7692307692</v>
      </c>
      <c r="Z9" s="336">
        <f>IFERROR(X9/V9,"-")</f>
        <v>16000</v>
      </c>
      <c r="AA9" s="330">
        <f>SUM(X9:X9)-SUM(J9:J9)</f>
        <v>-64000</v>
      </c>
      <c r="AB9" s="83">
        <f>SUM(X9:X9)/SUM(J9:J9)</f>
        <v>0.2</v>
      </c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2</v>
      </c>
      <c r="AN9" s="99">
        <f>IF(P9=0,"",IF(AM9=0,"",(AM9/P9)))</f>
        <v>0.15384615384615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0.15384615384615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</v>
      </c>
      <c r="BF9" s="111">
        <f>IF(P9=0,"",IF(BE9=0,"",(BE9/P9)))</f>
        <v>0.15384615384615</v>
      </c>
      <c r="BG9" s="110">
        <v>1</v>
      </c>
      <c r="BH9" s="112">
        <f>IFERROR(BG9/BE9,"-")</f>
        <v>0.5</v>
      </c>
      <c r="BI9" s="113">
        <v>16000</v>
      </c>
      <c r="BJ9" s="114">
        <f>IFERROR(BI9/BE9,"-")</f>
        <v>8000</v>
      </c>
      <c r="BK9" s="115"/>
      <c r="BL9" s="115"/>
      <c r="BM9" s="115">
        <v>1</v>
      </c>
      <c r="BN9" s="117">
        <v>5</v>
      </c>
      <c r="BO9" s="118">
        <f>IF(P9=0,"",IF(BN9=0,"",(BN9/P9)))</f>
        <v>0.38461538461538</v>
      </c>
      <c r="BP9" s="119">
        <v>1</v>
      </c>
      <c r="BQ9" s="120">
        <f>IFERROR(BP9/BN9,"-")</f>
        <v>0.2</v>
      </c>
      <c r="BR9" s="121">
        <v>12000</v>
      </c>
      <c r="BS9" s="122">
        <f>IFERROR(BR9/BN9,"-")</f>
        <v>2400</v>
      </c>
      <c r="BT9" s="123"/>
      <c r="BU9" s="123"/>
      <c r="BV9" s="123">
        <v>1</v>
      </c>
      <c r="BW9" s="124">
        <v>2</v>
      </c>
      <c r="BX9" s="125">
        <f>IF(P9=0,"",IF(BW9=0,"",(BW9/P9)))</f>
        <v>0.15384615384615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16000</v>
      </c>
      <c r="CQ9" s="139">
        <v>16000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0.36904761904762</v>
      </c>
      <c r="B12" s="39"/>
      <c r="C12" s="39"/>
      <c r="D12" s="39"/>
      <c r="E12" s="39"/>
      <c r="F12" s="39"/>
      <c r="G12" s="40" t="s">
        <v>250</v>
      </c>
      <c r="H12" s="40"/>
      <c r="I12" s="40"/>
      <c r="J12" s="333">
        <f>SUM(J6:J11)</f>
        <v>420000</v>
      </c>
      <c r="K12" s="41">
        <f>SUM(K6:K11)</f>
        <v>279</v>
      </c>
      <c r="L12" s="41">
        <f>SUM(L6:L11)</f>
        <v>88</v>
      </c>
      <c r="M12" s="41">
        <f>SUM(M6:M11)</f>
        <v>477</v>
      </c>
      <c r="N12" s="41">
        <f>SUM(N6:N11)</f>
        <v>59</v>
      </c>
      <c r="O12" s="41">
        <f>SUM(O6:O11)</f>
        <v>1</v>
      </c>
      <c r="P12" s="41">
        <f>SUM(P6:P11)</f>
        <v>60</v>
      </c>
      <c r="Q12" s="42">
        <f>IFERROR(P12/M12,"-")</f>
        <v>0.12578616352201</v>
      </c>
      <c r="R12" s="76">
        <f>SUM(R6:R11)</f>
        <v>6</v>
      </c>
      <c r="S12" s="76">
        <f>SUM(S6:S11)</f>
        <v>14</v>
      </c>
      <c r="T12" s="42">
        <f>IFERROR(R12/P12,"-")</f>
        <v>0.1</v>
      </c>
      <c r="U12" s="338">
        <f>IFERROR(J12/P12,"-")</f>
        <v>7000</v>
      </c>
      <c r="V12" s="44">
        <f>SUM(V6:V11)</f>
        <v>8</v>
      </c>
      <c r="W12" s="42">
        <f>IFERROR(V12/P12,"-")</f>
        <v>0.13333333333333</v>
      </c>
      <c r="X12" s="333">
        <f>SUM(X6:X11)</f>
        <v>155000</v>
      </c>
      <c r="Y12" s="333">
        <f>IFERROR(X12/P12,"-")</f>
        <v>2583.3333333333</v>
      </c>
      <c r="Z12" s="333">
        <f>IFERROR(X12/V12,"-")</f>
        <v>19375</v>
      </c>
      <c r="AA12" s="333">
        <f>X12-J12</f>
        <v>-265000</v>
      </c>
      <c r="AB12" s="45">
        <f>X12/J12</f>
        <v>0.36904761904762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8"/>
    <mergeCell ref="J6:J8"/>
    <mergeCell ref="U6:U8"/>
    <mergeCell ref="AA6:AA8"/>
    <mergeCell ref="AB6:AB8"/>
    <mergeCell ref="A9:A9"/>
    <mergeCell ref="J9:J9"/>
    <mergeCell ref="U9:U9"/>
    <mergeCell ref="AA9:AA9"/>
    <mergeCell ref="AB9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251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2.424</v>
      </c>
      <c r="B6" s="347" t="s">
        <v>252</v>
      </c>
      <c r="C6" s="347" t="s">
        <v>253</v>
      </c>
      <c r="D6" s="347" t="s">
        <v>254</v>
      </c>
      <c r="E6" s="347" t="s">
        <v>255</v>
      </c>
      <c r="F6" s="347" t="s">
        <v>67</v>
      </c>
      <c r="G6" s="88" t="s">
        <v>256</v>
      </c>
      <c r="H6" s="88" t="s">
        <v>257</v>
      </c>
      <c r="I6" s="88" t="s">
        <v>258</v>
      </c>
      <c r="J6" s="330">
        <v>125000</v>
      </c>
      <c r="K6" s="79">
        <v>13</v>
      </c>
      <c r="L6" s="79">
        <v>0</v>
      </c>
      <c r="M6" s="79">
        <v>67</v>
      </c>
      <c r="N6" s="89">
        <v>6</v>
      </c>
      <c r="O6" s="90">
        <v>0</v>
      </c>
      <c r="P6" s="91">
        <f>N6+O6</f>
        <v>6</v>
      </c>
      <c r="Q6" s="80">
        <f>IFERROR(P6/M6,"-")</f>
        <v>0.08955223880597</v>
      </c>
      <c r="R6" s="79">
        <v>0</v>
      </c>
      <c r="S6" s="79">
        <v>2</v>
      </c>
      <c r="T6" s="80">
        <f>IFERROR(R6/(P6),"-")</f>
        <v>0</v>
      </c>
      <c r="U6" s="336">
        <f>IFERROR(J6/SUM(N6:O7),"-")</f>
        <v>2118.6440677966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178000</v>
      </c>
      <c r="AB6" s="83">
        <f>SUM(X6:X7)/SUM(J6:J7)</f>
        <v>2.424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0.33333333333333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1</v>
      </c>
      <c r="BX6" s="125">
        <f>IF(P6=0,"",IF(BW6=0,"",(BW6/P6)))</f>
        <v>0.16666666666667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259</v>
      </c>
      <c r="C7" s="347"/>
      <c r="D7" s="347"/>
      <c r="E7" s="347"/>
      <c r="F7" s="347" t="s">
        <v>83</v>
      </c>
      <c r="G7" s="88"/>
      <c r="H7" s="88"/>
      <c r="I7" s="88"/>
      <c r="J7" s="330"/>
      <c r="K7" s="79">
        <v>179</v>
      </c>
      <c r="L7" s="79">
        <v>133</v>
      </c>
      <c r="M7" s="79">
        <v>156</v>
      </c>
      <c r="N7" s="89">
        <v>51</v>
      </c>
      <c r="O7" s="90">
        <v>2</v>
      </c>
      <c r="P7" s="91">
        <f>N7+O7</f>
        <v>53</v>
      </c>
      <c r="Q7" s="80">
        <f>IFERROR(P7/M7,"-")</f>
        <v>0.33974358974359</v>
      </c>
      <c r="R7" s="79">
        <v>4</v>
      </c>
      <c r="S7" s="79">
        <v>14</v>
      </c>
      <c r="T7" s="80">
        <f>IFERROR(R7/(P7),"-")</f>
        <v>0.075471698113208</v>
      </c>
      <c r="U7" s="336"/>
      <c r="V7" s="82">
        <v>3</v>
      </c>
      <c r="W7" s="80">
        <f>IF(P7=0,"-",V7/P7)</f>
        <v>0.056603773584906</v>
      </c>
      <c r="X7" s="335">
        <v>303000</v>
      </c>
      <c r="Y7" s="336">
        <f>IFERROR(X7/P7,"-")</f>
        <v>5716.9811320755</v>
      </c>
      <c r="Z7" s="336">
        <f>IFERROR(X7/V7,"-")</f>
        <v>101000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18</v>
      </c>
      <c r="AN7" s="99">
        <f>IF(P7=0,"",IF(AM7=0,"",(AM7/P7)))</f>
        <v>0.33962264150943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4</v>
      </c>
      <c r="AW7" s="105">
        <f>IF(P7=0,"",IF(AV7=0,"",(AV7/P7)))</f>
        <v>0.075471698113208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14</v>
      </c>
      <c r="BF7" s="111">
        <f>IF(P7=0,"",IF(BE7=0,"",(BE7/P7)))</f>
        <v>0.26415094339623</v>
      </c>
      <c r="BG7" s="110">
        <v>1</v>
      </c>
      <c r="BH7" s="112">
        <f>IFERROR(BG7/BE7,"-")</f>
        <v>0.071428571428571</v>
      </c>
      <c r="BI7" s="113">
        <v>36000</v>
      </c>
      <c r="BJ7" s="114">
        <f>IFERROR(BI7/BE7,"-")</f>
        <v>2571.4285714286</v>
      </c>
      <c r="BK7" s="115"/>
      <c r="BL7" s="115"/>
      <c r="BM7" s="115">
        <v>1</v>
      </c>
      <c r="BN7" s="117">
        <v>11</v>
      </c>
      <c r="BO7" s="118">
        <f>IF(P7=0,"",IF(BN7=0,"",(BN7/P7)))</f>
        <v>0.20754716981132</v>
      </c>
      <c r="BP7" s="119">
        <v>3</v>
      </c>
      <c r="BQ7" s="120">
        <f>IFERROR(BP7/BN7,"-")</f>
        <v>0.27272727272727</v>
      </c>
      <c r="BR7" s="121">
        <v>113000</v>
      </c>
      <c r="BS7" s="122">
        <f>IFERROR(BR7/BN7,"-")</f>
        <v>10272.727272727</v>
      </c>
      <c r="BT7" s="123">
        <v>1</v>
      </c>
      <c r="BU7" s="123"/>
      <c r="BV7" s="123">
        <v>2</v>
      </c>
      <c r="BW7" s="124">
        <v>6</v>
      </c>
      <c r="BX7" s="125">
        <f>IF(P7=0,"",IF(BW7=0,"",(BW7/P7)))</f>
        <v>0.11320754716981</v>
      </c>
      <c r="BY7" s="126">
        <v>2</v>
      </c>
      <c r="BZ7" s="127">
        <f>IFERROR(BY7/BW7,"-")</f>
        <v>0.33333333333333</v>
      </c>
      <c r="CA7" s="128">
        <v>253000</v>
      </c>
      <c r="CB7" s="129">
        <f>IFERROR(CA7/BW7,"-")</f>
        <v>42166.666666667</v>
      </c>
      <c r="CC7" s="130"/>
      <c r="CD7" s="130">
        <v>1</v>
      </c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303000</v>
      </c>
      <c r="CQ7" s="139">
        <v>238000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2.424</v>
      </c>
      <c r="B10" s="39"/>
      <c r="C10" s="39"/>
      <c r="D10" s="39"/>
      <c r="E10" s="39"/>
      <c r="F10" s="39"/>
      <c r="G10" s="40" t="s">
        <v>260</v>
      </c>
      <c r="H10" s="40"/>
      <c r="I10" s="40"/>
      <c r="J10" s="333">
        <f>SUM(J6:J9)</f>
        <v>125000</v>
      </c>
      <c r="K10" s="41">
        <f>SUM(K6:K9)</f>
        <v>192</v>
      </c>
      <c r="L10" s="41">
        <f>SUM(L6:L9)</f>
        <v>133</v>
      </c>
      <c r="M10" s="41">
        <f>SUM(M6:M9)</f>
        <v>223</v>
      </c>
      <c r="N10" s="41">
        <f>SUM(N6:N9)</f>
        <v>57</v>
      </c>
      <c r="O10" s="41">
        <f>SUM(O6:O9)</f>
        <v>2</v>
      </c>
      <c r="P10" s="41">
        <f>SUM(P6:P9)</f>
        <v>59</v>
      </c>
      <c r="Q10" s="42">
        <f>IFERROR(P10/M10,"-")</f>
        <v>0.26457399103139</v>
      </c>
      <c r="R10" s="76">
        <f>SUM(R6:R9)</f>
        <v>4</v>
      </c>
      <c r="S10" s="76">
        <f>SUM(S6:S9)</f>
        <v>16</v>
      </c>
      <c r="T10" s="42">
        <f>IFERROR(R10/P10,"-")</f>
        <v>0.067796610169492</v>
      </c>
      <c r="U10" s="338">
        <f>IFERROR(J10/P10,"-")</f>
        <v>2118.6440677966</v>
      </c>
      <c r="V10" s="44">
        <f>SUM(V6:V9)</f>
        <v>3</v>
      </c>
      <c r="W10" s="42">
        <f>IFERROR(V10/P10,"-")</f>
        <v>0.050847457627119</v>
      </c>
      <c r="X10" s="333">
        <f>SUM(X6:X9)</f>
        <v>303000</v>
      </c>
      <c r="Y10" s="333">
        <f>IFERROR(X10/P10,"-")</f>
        <v>5135.593220339</v>
      </c>
      <c r="Z10" s="333">
        <f>IFERROR(X10/V10,"-")</f>
        <v>101000</v>
      </c>
      <c r="AA10" s="333">
        <f>X10-J10</f>
        <v>178000</v>
      </c>
      <c r="AB10" s="45">
        <f>X10/J10</f>
        <v>2.424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261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262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263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264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265</v>
      </c>
      <c r="C6" s="347"/>
      <c r="D6" s="347" t="s">
        <v>67</v>
      </c>
      <c r="E6" s="175" t="s">
        <v>266</v>
      </c>
      <c r="F6" s="175" t="s">
        <v>267</v>
      </c>
      <c r="G6" s="340">
        <v>0</v>
      </c>
      <c r="H6" s="340">
        <v>1500</v>
      </c>
      <c r="I6" s="176">
        <v>0</v>
      </c>
      <c r="J6" s="176">
        <v>0</v>
      </c>
      <c r="K6" s="176">
        <v>6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268</v>
      </c>
      <c r="C7" s="347"/>
      <c r="D7" s="347" t="s">
        <v>67</v>
      </c>
      <c r="E7" s="175" t="s">
        <v>269</v>
      </c>
      <c r="F7" s="175" t="s">
        <v>267</v>
      </c>
      <c r="G7" s="340">
        <v>0</v>
      </c>
      <c r="H7" s="340">
        <v>1500</v>
      </c>
      <c r="I7" s="176">
        <v>0</v>
      </c>
      <c r="J7" s="176">
        <v>0</v>
      </c>
      <c r="K7" s="176">
        <v>9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270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15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271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262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272</v>
      </c>
      <c r="C6" s="347" t="s">
        <v>273</v>
      </c>
      <c r="D6" s="347" t="s">
        <v>93</v>
      </c>
      <c r="E6" s="175" t="s">
        <v>274</v>
      </c>
      <c r="F6" s="175" t="s">
        <v>267</v>
      </c>
      <c r="G6" s="340">
        <v>0</v>
      </c>
      <c r="H6" s="176">
        <v>1</v>
      </c>
      <c r="I6" s="176">
        <v>0</v>
      </c>
      <c r="J6" s="176">
        <v>1</v>
      </c>
      <c r="K6" s="177">
        <v>1</v>
      </c>
      <c r="L6" s="179">
        <f>IFERROR(K6/J6,"-")</f>
        <v>1</v>
      </c>
      <c r="M6" s="176">
        <v>0</v>
      </c>
      <c r="N6" s="176">
        <v>0</v>
      </c>
      <c r="O6" s="179">
        <f>IFERROR(M6/(K6),"-")</f>
        <v>0</v>
      </c>
      <c r="P6" s="180">
        <f>IFERROR(G6/SUM(K6:K6),"-")</f>
        <v>0</v>
      </c>
      <c r="Q6" s="181">
        <v>0</v>
      </c>
      <c r="R6" s="179">
        <f>IF(K6=0,"-",Q6/K6)</f>
        <v>0</v>
      </c>
      <c r="S6" s="345"/>
      <c r="T6" s="346">
        <f>IFERROR(S6/K6,"-")</f>
        <v>0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>
        <f>IF(K6=0,"",IF(AH6=0,"",(AH6/K6)))</f>
        <v>0</v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>
        <f>IF(K6=0,"",IF(AQ6=0,"",(AQ6/K6)))</f>
        <v>0</v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>
        <v>1</v>
      </c>
      <c r="BA6" s="203">
        <f>IF(K6=0,"",IF(AZ6=0,"",(AZ6/K6)))</f>
        <v>1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3.0513021868466</v>
      </c>
      <c r="B7" s="347" t="s">
        <v>275</v>
      </c>
      <c r="C7" s="347" t="s">
        <v>273</v>
      </c>
      <c r="D7" s="347" t="s">
        <v>93</v>
      </c>
      <c r="E7" s="175" t="s">
        <v>276</v>
      </c>
      <c r="F7" s="175" t="s">
        <v>267</v>
      </c>
      <c r="G7" s="340">
        <v>6188820</v>
      </c>
      <c r="H7" s="176">
        <v>4014</v>
      </c>
      <c r="I7" s="176">
        <v>0</v>
      </c>
      <c r="J7" s="176">
        <v>266680</v>
      </c>
      <c r="K7" s="177">
        <v>1941</v>
      </c>
      <c r="L7" s="179">
        <f>IFERROR(K7/J7,"-")</f>
        <v>0.007278386080696</v>
      </c>
      <c r="M7" s="176">
        <v>132</v>
      </c>
      <c r="N7" s="176">
        <v>704</v>
      </c>
      <c r="O7" s="179">
        <f>IFERROR(M7/(K7),"-")</f>
        <v>0.068006182380216</v>
      </c>
      <c r="P7" s="180">
        <f>IFERROR(G7/SUM(K7:K7),"-")</f>
        <v>3188.4698608964</v>
      </c>
      <c r="Q7" s="181">
        <v>263</v>
      </c>
      <c r="R7" s="179">
        <f>IF(K7=0,"-",Q7/K7)</f>
        <v>0.13549716640907</v>
      </c>
      <c r="S7" s="345">
        <v>18883960</v>
      </c>
      <c r="T7" s="346">
        <f>IFERROR(S7/K7,"-")</f>
        <v>9728.9850592478</v>
      </c>
      <c r="U7" s="346">
        <f>IFERROR(S7/Q7,"-")</f>
        <v>71802.129277567</v>
      </c>
      <c r="V7" s="340">
        <f>SUM(S7:S7)-SUM(G7:G7)</f>
        <v>12695140</v>
      </c>
      <c r="W7" s="183">
        <f>SUM(S7:S7)/SUM(G7:G7)</f>
        <v>3.0513021868466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34</v>
      </c>
      <c r="AI7" s="191">
        <f>IF(K7=0,"",IF(AH7=0,"",(AH7/K7)))</f>
        <v>0.017516743946419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6</v>
      </c>
      <c r="AR7" s="197">
        <f>IF(K7=0,"",IF(AQ7=0,"",(AQ7/K7)))</f>
        <v>0.0030911901081917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80</v>
      </c>
      <c r="BA7" s="203">
        <f>IF(K7=0,"",IF(AZ7=0,"",(AZ7/K7)))</f>
        <v>0.041215868109222</v>
      </c>
      <c r="BB7" s="202">
        <v>5</v>
      </c>
      <c r="BC7" s="204">
        <f>IFERROR(BB7/AZ7,"-")</f>
        <v>0.0625</v>
      </c>
      <c r="BD7" s="205">
        <v>38000</v>
      </c>
      <c r="BE7" s="206">
        <f>IFERROR(BD7/AZ7,"-")</f>
        <v>475</v>
      </c>
      <c r="BF7" s="207">
        <v>2</v>
      </c>
      <c r="BG7" s="207">
        <v>2</v>
      </c>
      <c r="BH7" s="207">
        <v>1</v>
      </c>
      <c r="BI7" s="208">
        <v>1221</v>
      </c>
      <c r="BJ7" s="209">
        <f>IF(K7=0,"",IF(BI7=0,"",(BI7/K7)))</f>
        <v>0.629057187017</v>
      </c>
      <c r="BK7" s="210">
        <v>150</v>
      </c>
      <c r="BL7" s="211">
        <f>IFERROR(BK7/BI7,"-")</f>
        <v>0.12285012285012</v>
      </c>
      <c r="BM7" s="212">
        <v>7509080</v>
      </c>
      <c r="BN7" s="213">
        <f>IFERROR(BM7/BI7,"-")</f>
        <v>6149.9426699427</v>
      </c>
      <c r="BO7" s="214">
        <v>65</v>
      </c>
      <c r="BP7" s="214">
        <v>34</v>
      </c>
      <c r="BQ7" s="214">
        <v>51</v>
      </c>
      <c r="BR7" s="215">
        <v>519</v>
      </c>
      <c r="BS7" s="216">
        <f>IF(K7=0,"",IF(BR7=0,"",(BR7/K7)))</f>
        <v>0.26738794435858</v>
      </c>
      <c r="BT7" s="217">
        <v>97</v>
      </c>
      <c r="BU7" s="218">
        <f>IFERROR(BT7/BR7,"-")</f>
        <v>0.1868978805395</v>
      </c>
      <c r="BV7" s="219">
        <v>9979500</v>
      </c>
      <c r="BW7" s="220">
        <f>IFERROR(BV7/BR7,"-")</f>
        <v>19228.323699422</v>
      </c>
      <c r="BX7" s="221">
        <v>31</v>
      </c>
      <c r="BY7" s="221">
        <v>17</v>
      </c>
      <c r="BZ7" s="221">
        <v>49</v>
      </c>
      <c r="CA7" s="222">
        <v>81</v>
      </c>
      <c r="CB7" s="223">
        <f>IF(K7=0,"",IF(CA7=0,"",(CA7/K7)))</f>
        <v>0.041731066460587</v>
      </c>
      <c r="CC7" s="224">
        <v>11</v>
      </c>
      <c r="CD7" s="225">
        <f>IFERROR(CC7/CA7,"-")</f>
        <v>0.1358024691358</v>
      </c>
      <c r="CE7" s="226">
        <v>1357380</v>
      </c>
      <c r="CF7" s="227">
        <f>IFERROR(CE7/CA7,"-")</f>
        <v>16757.777777778</v>
      </c>
      <c r="CG7" s="228">
        <v>1</v>
      </c>
      <c r="CH7" s="228">
        <v>1</v>
      </c>
      <c r="CI7" s="228">
        <v>9</v>
      </c>
      <c r="CJ7" s="229">
        <v>263</v>
      </c>
      <c r="CK7" s="230">
        <v>18883960</v>
      </c>
      <c r="CL7" s="230">
        <v>1450000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1.1058914149538</v>
      </c>
      <c r="B8" s="347" t="s">
        <v>277</v>
      </c>
      <c r="C8" s="347" t="s">
        <v>273</v>
      </c>
      <c r="D8" s="347" t="s">
        <v>93</v>
      </c>
      <c r="E8" s="175" t="s">
        <v>278</v>
      </c>
      <c r="F8" s="175" t="s">
        <v>267</v>
      </c>
      <c r="G8" s="340">
        <v>5825222</v>
      </c>
      <c r="H8" s="176">
        <v>4181</v>
      </c>
      <c r="I8" s="176">
        <v>0</v>
      </c>
      <c r="J8" s="176">
        <v>109176</v>
      </c>
      <c r="K8" s="177">
        <v>2060</v>
      </c>
      <c r="L8" s="179">
        <f>IFERROR(K8/J8,"-")</f>
        <v>0.018868615812999</v>
      </c>
      <c r="M8" s="176">
        <v>83</v>
      </c>
      <c r="N8" s="176">
        <v>750</v>
      </c>
      <c r="O8" s="179">
        <f>IFERROR(M8/(K8),"-")</f>
        <v>0.040291262135922</v>
      </c>
      <c r="P8" s="180">
        <f>IFERROR(G8/SUM(K8:K8),"-")</f>
        <v>2827.7776699029</v>
      </c>
      <c r="Q8" s="181">
        <v>192</v>
      </c>
      <c r="R8" s="179">
        <f>IF(K8=0,"-",Q8/K8)</f>
        <v>0.093203883495146</v>
      </c>
      <c r="S8" s="345">
        <v>6442063</v>
      </c>
      <c r="T8" s="346">
        <f>IFERROR(S8/K8,"-")</f>
        <v>3127.2150485437</v>
      </c>
      <c r="U8" s="346">
        <f>IFERROR(S8/Q8,"-")</f>
        <v>33552.411458333</v>
      </c>
      <c r="V8" s="340">
        <f>SUM(S8:S8)-SUM(G8:G8)</f>
        <v>616841</v>
      </c>
      <c r="W8" s="183">
        <f>SUM(S8:S8)/SUM(G8:G8)</f>
        <v>1.1058914149538</v>
      </c>
      <c r="Y8" s="184">
        <v>89</v>
      </c>
      <c r="Z8" s="185">
        <f>IF(K8=0,"",IF(Y8=0,"",(Y8/K8)))</f>
        <v>0.043203883495146</v>
      </c>
      <c r="AA8" s="184">
        <v>1</v>
      </c>
      <c r="AB8" s="186">
        <f>IFERROR(AA8/Y8,"-")</f>
        <v>0.01123595505618</v>
      </c>
      <c r="AC8" s="187">
        <v>3000</v>
      </c>
      <c r="AD8" s="188">
        <f>IFERROR(AC8/Y8,"-")</f>
        <v>33.707865168539</v>
      </c>
      <c r="AE8" s="189">
        <v>1</v>
      </c>
      <c r="AF8" s="189"/>
      <c r="AG8" s="189"/>
      <c r="AH8" s="190">
        <v>304</v>
      </c>
      <c r="AI8" s="191">
        <f>IF(K8=0,"",IF(AH8=0,"",(AH8/K8)))</f>
        <v>0.14757281553398</v>
      </c>
      <c r="AJ8" s="190">
        <v>19</v>
      </c>
      <c r="AK8" s="192">
        <f>IFERROR(AJ8/AH8,"-")</f>
        <v>0.0625</v>
      </c>
      <c r="AL8" s="193">
        <v>101860</v>
      </c>
      <c r="AM8" s="194">
        <f>IFERROR(AL8/AH8,"-")</f>
        <v>335.06578947368</v>
      </c>
      <c r="AN8" s="195">
        <v>11</v>
      </c>
      <c r="AO8" s="195">
        <v>5</v>
      </c>
      <c r="AP8" s="195">
        <v>3</v>
      </c>
      <c r="AQ8" s="196">
        <v>237</v>
      </c>
      <c r="AR8" s="197">
        <f>IF(K8=0,"",IF(AQ8=0,"",(AQ8/K8)))</f>
        <v>0.11504854368932</v>
      </c>
      <c r="AS8" s="196">
        <v>16</v>
      </c>
      <c r="AT8" s="198">
        <f>IFERROR(AS8/AQ8,"-")</f>
        <v>0.067510548523207</v>
      </c>
      <c r="AU8" s="199">
        <v>104370</v>
      </c>
      <c r="AV8" s="200">
        <f>IFERROR(AU8/AQ8,"-")</f>
        <v>440.37974683544</v>
      </c>
      <c r="AW8" s="201">
        <v>11</v>
      </c>
      <c r="AX8" s="201">
        <v>3</v>
      </c>
      <c r="AY8" s="201">
        <v>2</v>
      </c>
      <c r="AZ8" s="202">
        <v>535</v>
      </c>
      <c r="BA8" s="203">
        <f>IF(K8=0,"",IF(AZ8=0,"",(AZ8/K8)))</f>
        <v>0.25970873786408</v>
      </c>
      <c r="BB8" s="202">
        <v>38</v>
      </c>
      <c r="BC8" s="204">
        <f>IFERROR(BB8/AZ8,"-")</f>
        <v>0.071028037383178</v>
      </c>
      <c r="BD8" s="205">
        <v>288780</v>
      </c>
      <c r="BE8" s="206">
        <f>IFERROR(BD8/AZ8,"-")</f>
        <v>539.77570093458</v>
      </c>
      <c r="BF8" s="207">
        <v>25</v>
      </c>
      <c r="BG8" s="207">
        <v>4</v>
      </c>
      <c r="BH8" s="207">
        <v>9</v>
      </c>
      <c r="BI8" s="208">
        <v>612</v>
      </c>
      <c r="BJ8" s="209">
        <f>IF(K8=0,"",IF(BI8=0,"",(BI8/K8)))</f>
        <v>0.29708737864078</v>
      </c>
      <c r="BK8" s="210">
        <v>60</v>
      </c>
      <c r="BL8" s="211">
        <f>IFERROR(BK8/BI8,"-")</f>
        <v>0.098039215686275</v>
      </c>
      <c r="BM8" s="212">
        <v>1423320</v>
      </c>
      <c r="BN8" s="213">
        <f>IFERROR(BM8/BI8,"-")</f>
        <v>2325.6862745098</v>
      </c>
      <c r="BO8" s="214">
        <v>26</v>
      </c>
      <c r="BP8" s="214">
        <v>13</v>
      </c>
      <c r="BQ8" s="214">
        <v>21</v>
      </c>
      <c r="BR8" s="215">
        <v>222</v>
      </c>
      <c r="BS8" s="216">
        <f>IF(K8=0,"",IF(BR8=0,"",(BR8/K8)))</f>
        <v>0.10776699029126</v>
      </c>
      <c r="BT8" s="217">
        <v>36</v>
      </c>
      <c r="BU8" s="218">
        <f>IFERROR(BT8/BR8,"-")</f>
        <v>0.16216216216216</v>
      </c>
      <c r="BV8" s="219">
        <v>2831233</v>
      </c>
      <c r="BW8" s="220">
        <f>IFERROR(BV8/BR8,"-")</f>
        <v>12753.301801802</v>
      </c>
      <c r="BX8" s="221">
        <v>13</v>
      </c>
      <c r="BY8" s="221">
        <v>4</v>
      </c>
      <c r="BZ8" s="221">
        <v>19</v>
      </c>
      <c r="CA8" s="222">
        <v>61</v>
      </c>
      <c r="CB8" s="223">
        <f>IF(K8=0,"",IF(CA8=0,"",(CA8/K8)))</f>
        <v>0.029611650485437</v>
      </c>
      <c r="CC8" s="224">
        <v>22</v>
      </c>
      <c r="CD8" s="225">
        <f>IFERROR(CC8/CA8,"-")</f>
        <v>0.36065573770492</v>
      </c>
      <c r="CE8" s="226">
        <v>1689500</v>
      </c>
      <c r="CF8" s="227">
        <f>IFERROR(CE8/CA8,"-")</f>
        <v>27696.721311475</v>
      </c>
      <c r="CG8" s="228">
        <v>8</v>
      </c>
      <c r="CH8" s="228">
        <v>3</v>
      </c>
      <c r="CI8" s="228">
        <v>11</v>
      </c>
      <c r="CJ8" s="229">
        <v>192</v>
      </c>
      <c r="CK8" s="230">
        <v>6442063</v>
      </c>
      <c r="CL8" s="230">
        <v>960823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279</v>
      </c>
      <c r="C9" s="347" t="s">
        <v>273</v>
      </c>
      <c r="D9" s="347" t="s">
        <v>93</v>
      </c>
      <c r="E9" s="175" t="s">
        <v>280</v>
      </c>
      <c r="F9" s="175" t="s">
        <v>267</v>
      </c>
      <c r="G9" s="340">
        <v>0</v>
      </c>
      <c r="H9" s="176">
        <v>2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281</v>
      </c>
      <c r="F12" s="251"/>
      <c r="G12" s="343">
        <f>SUM(G6:G11)</f>
        <v>12014042</v>
      </c>
      <c r="H12" s="250">
        <f>SUM(H6:H11)</f>
        <v>8198</v>
      </c>
      <c r="I12" s="250">
        <f>SUM(I6:I11)</f>
        <v>0</v>
      </c>
      <c r="J12" s="250">
        <f>SUM(J6:J11)</f>
        <v>375857</v>
      </c>
      <c r="K12" s="250">
        <f>SUM(K6:K11)</f>
        <v>4002</v>
      </c>
      <c r="L12" s="252">
        <f>IFERROR(K12/J12,"-")</f>
        <v>0.01064766653275</v>
      </c>
      <c r="M12" s="253">
        <f>SUM(M6:M11)</f>
        <v>215</v>
      </c>
      <c r="N12" s="253">
        <f>SUM(N6:N11)</f>
        <v>1454</v>
      </c>
      <c r="O12" s="252">
        <f>IFERROR(M12/K12,"-")</f>
        <v>0.053723138430785</v>
      </c>
      <c r="P12" s="254">
        <f>IFERROR(G12/K12,"-")</f>
        <v>3002.0094952524</v>
      </c>
      <c r="Q12" s="255">
        <f>SUM(Q6:Q11)</f>
        <v>455</v>
      </c>
      <c r="R12" s="252">
        <f>IFERROR(Q12/K12,"-")</f>
        <v>0.11369315342329</v>
      </c>
      <c r="S12" s="343">
        <f>SUM(S6:S11)</f>
        <v>25326023</v>
      </c>
      <c r="T12" s="343">
        <f>IFERROR(S12/K12,"-")</f>
        <v>6328.3415792104</v>
      </c>
      <c r="U12" s="343">
        <f>IFERROR(S12/Q12,"-")</f>
        <v>55661.589010989</v>
      </c>
      <c r="V12" s="343">
        <f>S12-G12</f>
        <v>13311981</v>
      </c>
      <c r="W12" s="256">
        <f>S12/G12</f>
        <v>2.1080351641854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