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<sst xmlns="http://schemas.openxmlformats.org/spreadsheetml/2006/main" uniqueCount="297">
  <si>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</si>
  <si>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</si>
  <si>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</si>
  <si>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</si>
  <si>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</si>
  <si>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</si>
  <si>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</si>
  <si>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</si>
  <si>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</si>
  <si>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</si>
  <si>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</si>
  <si>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</si>
  <si>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</si>
  <si>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</si>
  <si>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</si>
  <si>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</si>
  <si>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</si>
  <si>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</si>
  <si>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</si>
  <si>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</si>
  <si>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</si>
  <si>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</si>
  <si>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</si>
  <si>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</si>
  <si>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</si>
  <si>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</si>
  <si>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</si>
  <si>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</si>
  <si>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</si>
  <si>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</si>
  <si>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</si>
  <si>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</si>
  <si>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</si>
  <si>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</si>
  <si>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</si>
  <si>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</si>
  <si>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</si>
  <si>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</si>
  <si>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</si>
  <si>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</si>
  <si>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</si>
  <si>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</si>
  <si>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</si>
  <si>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</si>
  <si>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</si>
  <si>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</si>
  <si>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</si>
  <si>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</si>
  <si>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</si>
  <si>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</si>
  <si>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</si>
  <si>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</si>
  <si>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</si>
  <si>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</si>
  <si>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</si>
  <si>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</si>
  <si>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</si>
  <si>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</si>
  <si>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</si>
  <si>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</si>
  <si>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</si>
  <si>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</si>
  <si>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</si>
  <si>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</si>
  <si>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icn087</t>
  </si>
  <si>
    <t>DVDパッケージ＿ストーリー版(LINEver)（高宮菜々子）</t>
  </si>
  <si>
    <t>え美熟女が(LINEver)</t>
  </si>
  <si>
    <t>lp07</t>
  </si>
  <si>
    <t>スポニチ関東</t>
  </si>
  <si>
    <t>4C終面全5段</t>
  </si>
  <si>
    <t>4月09日(土)</t>
  </si>
  <si>
    <t>ic2976</t>
  </si>
  <si>
    <t>icn088</t>
  </si>
  <si>
    <t>スポニチ関西</t>
  </si>
  <si>
    <t>ic2977</t>
  </si>
  <si>
    <t>icn089</t>
  </si>
  <si>
    <t>スポニチ西部</t>
  </si>
  <si>
    <t>ic2978</t>
  </si>
  <si>
    <t>icn090</t>
  </si>
  <si>
    <t>スポニチ北海道</t>
  </si>
  <si>
    <t>ic2979</t>
  </si>
  <si>
    <t>ic2980</t>
  </si>
  <si>
    <t>(空電共通)</t>
  </si>
  <si>
    <t>空電</t>
  </si>
  <si>
    <t>空電 (共通)</t>
  </si>
  <si>
    <t>icn091</t>
  </si>
  <si>
    <t>①デリヘル版3(LINEver)（高宮菜々子）</t>
  </si>
  <si>
    <t>①LINEで出会いリクルート70歳まで応募可</t>
  </si>
  <si>
    <t>サンスポ関東</t>
  </si>
  <si>
    <t>全5段つかみ15段</t>
  </si>
  <si>
    <t>1～15日</t>
  </si>
  <si>
    <t>ic2981</t>
  </si>
  <si>
    <t>ic2982</t>
  </si>
  <si>
    <t>icn092</t>
  </si>
  <si>
    <t>半5段つかみ15段</t>
  </si>
  <si>
    <t>ic2983</t>
  </si>
  <si>
    <t>ic2984</t>
  </si>
  <si>
    <t>icn093</t>
  </si>
  <si>
    <t>②DVDパッケージ＿ストーリー版(LINEver)（晶エリー）</t>
  </si>
  <si>
    <t>②え、美熟女が</t>
  </si>
  <si>
    <t>16～31日</t>
  </si>
  <si>
    <t>ic2985</t>
  </si>
  <si>
    <t>ic2986</t>
  </si>
  <si>
    <t>icn094</t>
  </si>
  <si>
    <t>ic2987</t>
  </si>
  <si>
    <t>ic2988</t>
  </si>
  <si>
    <t>icn095</t>
  </si>
  <si>
    <t>サンスポ関西</t>
  </si>
  <si>
    <t>ic2989</t>
  </si>
  <si>
    <t>ic2990</t>
  </si>
  <si>
    <t>icn096</t>
  </si>
  <si>
    <t>ic2991</t>
  </si>
  <si>
    <t>ic2992</t>
  </si>
  <si>
    <t>icn097</t>
  </si>
  <si>
    <t>ic2993</t>
  </si>
  <si>
    <t>ic2994</t>
  </si>
  <si>
    <t>icn098</t>
  </si>
  <si>
    <t>ic2995</t>
  </si>
  <si>
    <t>ic2996</t>
  </si>
  <si>
    <t>icn099</t>
  </si>
  <si>
    <t>スポーツ報知関西</t>
  </si>
  <si>
    <t>全5段つかみ4回</t>
  </si>
  <si>
    <t>ic2997</t>
  </si>
  <si>
    <t>ic2998</t>
  </si>
  <si>
    <t>デリヘル版2（晶エリー）</t>
  </si>
  <si>
    <t>新人熟女が大勢登録？今がチャンスだ急げ急げ</t>
  </si>
  <si>
    <t>icn100</t>
  </si>
  <si>
    <t>右女9版(ヘスティア)(LINEver)（大浦真奈美）</t>
  </si>
  <si>
    <t>ナンパ不要美熟女ホイホイの神サイト</t>
  </si>
  <si>
    <t>ic2999</t>
  </si>
  <si>
    <t>icn101</t>
  </si>
  <si>
    <t>デリヘル版3(LINEver)（高宮菜々子）</t>
  </si>
  <si>
    <t>70歳までの出会いリクルート</t>
  </si>
  <si>
    <t>ic3000</t>
  </si>
  <si>
    <t>ic3001</t>
  </si>
  <si>
    <t>icn102</t>
  </si>
  <si>
    <t>①再婚&amp;理解者版(LINEver)（高宮菜々子）</t>
  </si>
  <si>
    <t>①再婚&amp;理解者</t>
  </si>
  <si>
    <t>半2段つかみ20段保証</t>
  </si>
  <si>
    <t>20段保証</t>
  </si>
  <si>
    <t>ic3002</t>
  </si>
  <si>
    <t>ic3003</t>
  </si>
  <si>
    <t>②興奮版（晶エリー）</t>
  </si>
  <si>
    <t>②学生いませんギャルもいません熟女熟女熟女熟女</t>
  </si>
  <si>
    <t>lp01</t>
  </si>
  <si>
    <t>icn103</t>
  </si>
  <si>
    <t>③LINE版(つかみ)（大浦真奈美）</t>
  </si>
  <si>
    <t>③LINEで熟女と出会いができるんです！</t>
  </si>
  <si>
    <t>ic3004</t>
  </si>
  <si>
    <t>ic3005</t>
  </si>
  <si>
    <t>④旧デイリー風（高宮菜々子）</t>
  </si>
  <si>
    <t>④出会い史上、最もブックマークされた出会いのサイト</t>
  </si>
  <si>
    <t>ic3006</t>
  </si>
  <si>
    <t>icn104</t>
  </si>
  <si>
    <t>日刊ゲンダイ東海版</t>
  </si>
  <si>
    <t>全2段</t>
  </si>
  <si>
    <t>ic3007</t>
  </si>
  <si>
    <t>icn105</t>
  </si>
  <si>
    <t>デリヘル版3(LINEver)（晶エリー）</t>
  </si>
  <si>
    <t>ic3008</t>
  </si>
  <si>
    <t>ic3009</t>
  </si>
  <si>
    <t>ic3010</t>
  </si>
  <si>
    <t>全5段</t>
  </si>
  <si>
    <t>4月30日(土)</t>
  </si>
  <si>
    <t>ic3011</t>
  </si>
  <si>
    <t>ic3012</t>
  </si>
  <si>
    <t>ic3013</t>
  </si>
  <si>
    <t>icn106</t>
  </si>
  <si>
    <t>1C終面全5段</t>
  </si>
  <si>
    <t>4月02日(土)</t>
  </si>
  <si>
    <t>ic3014</t>
  </si>
  <si>
    <t>ic3015</t>
  </si>
  <si>
    <t>ic3016</t>
  </si>
  <si>
    <t>4月17日(日)</t>
  </si>
  <si>
    <t>ic3017</t>
  </si>
  <si>
    <t>icn107</t>
  </si>
  <si>
    <t>ic3018</t>
  </si>
  <si>
    <t>ic3019</t>
  </si>
  <si>
    <t>ic3020</t>
  </si>
  <si>
    <t>ic3021</t>
  </si>
  <si>
    <t>icn108</t>
  </si>
  <si>
    <t>DVDパッケージ＿ストーリー版(LINEver)（晶エリー）</t>
  </si>
  <si>
    <t>デイリースポーツ関西</t>
  </si>
  <si>
    <t>4月01日(金)</t>
  </si>
  <si>
    <t>ic3022</t>
  </si>
  <si>
    <t>ic3023</t>
  </si>
  <si>
    <t>ic3024</t>
  </si>
  <si>
    <t>デリヘル版2（大浦真奈美）</t>
  </si>
  <si>
    <t>4月14日(木)</t>
  </si>
  <si>
    <t>ic3025</t>
  </si>
  <si>
    <t>icn109</t>
  </si>
  <si>
    <t>ニッカン関西</t>
  </si>
  <si>
    <t>ic3026</t>
  </si>
  <si>
    <t>ic3027</t>
  </si>
  <si>
    <t>icn110</t>
  </si>
  <si>
    <t>半5段</t>
  </si>
  <si>
    <t>4月03日(日)</t>
  </si>
  <si>
    <t>ic3028</t>
  </si>
  <si>
    <t>ic3029</t>
  </si>
  <si>
    <t>ic3030</t>
  </si>
  <si>
    <t>コンパニオン版（大浦真奈美）</t>
  </si>
  <si>
    <t>食事の後にお持ち帰りしたぜ</t>
  </si>
  <si>
    <t>4月23日(土)</t>
  </si>
  <si>
    <t>ic3031</t>
  </si>
  <si>
    <t>icn111</t>
  </si>
  <si>
    <t>4月24日(日)</t>
  </si>
  <si>
    <t>ic3032</t>
  </si>
  <si>
    <t>ic3033</t>
  </si>
  <si>
    <t>icn112</t>
  </si>
  <si>
    <t>4月15日(金)</t>
  </si>
  <si>
    <t>ic3034</t>
  </si>
  <si>
    <t>ic3035</t>
  </si>
  <si>
    <t>ic3036</t>
  </si>
  <si>
    <t>大正版（大浦真奈美）</t>
  </si>
  <si>
    <t>学生いませんギャルもいません40代50代60代中年女性が多いサイト</t>
  </si>
  <si>
    <t>スポーツ報知関東</t>
  </si>
  <si>
    <t>4C終面雑報</t>
  </si>
  <si>
    <t>4月06日(水)</t>
  </si>
  <si>
    <t>ic3037</t>
  </si>
  <si>
    <t>ic3038</t>
  </si>
  <si>
    <t>記事(ノーマル)（）</t>
  </si>
  <si>
    <t>206「【2022年版最新】マジかよ！70歳でも会えちゃう神サイト」</t>
  </si>
  <si>
    <t>4C記事枠</t>
  </si>
  <si>
    <t>ic3039</t>
  </si>
  <si>
    <t>記事(黄)（）</t>
  </si>
  <si>
    <t>207「人生で一度は訪れたい出会いの老舗〇〇」</t>
  </si>
  <si>
    <t>4月10日(日)</t>
  </si>
  <si>
    <t>ic3040</t>
  </si>
  <si>
    <t>記事(青)（）</t>
  </si>
  <si>
    <t>208「前代未聞！出会いっぱなし」</t>
  </si>
  <si>
    <t>ic3041</t>
  </si>
  <si>
    <t>記事(赤)（）</t>
  </si>
  <si>
    <t>209「（昼熟女）最強のパワースポットサイトはココ！」</t>
  </si>
  <si>
    <t>ic3042</t>
  </si>
  <si>
    <t>共通</t>
  </si>
  <si>
    <t>ic3043</t>
  </si>
  <si>
    <t>東スポ・大スポ・九スポ・中京</t>
  </si>
  <si>
    <t>記事枠</t>
  </si>
  <si>
    <t>4月28日(木)</t>
  </si>
  <si>
    <t>ic3044</t>
  </si>
  <si>
    <t>ic3045</t>
  </si>
  <si>
    <t>九スポ</t>
  </si>
  <si>
    <t>ic3046</t>
  </si>
  <si>
    <t>新聞 TOTAL</t>
  </si>
  <si>
    <t>●雑誌 広告</t>
  </si>
  <si>
    <t>icn086</t>
  </si>
  <si>
    <t>ぶんか社</t>
  </si>
  <si>
    <t>アダルトチック版(LINEver)（高宮菜々子）</t>
  </si>
  <si>
    <t>元手0円お色気熟女と中年男性がLINEで出会える</t>
  </si>
  <si>
    <t>EXMAX!</t>
  </si>
  <si>
    <t>表4</t>
  </si>
  <si>
    <t>4月26日(火)</t>
  </si>
  <si>
    <t>za219</t>
  </si>
  <si>
    <t>za220</t>
  </si>
  <si>
    <t>ad780</t>
  </si>
  <si>
    <t>大洋図書</t>
  </si>
  <si>
    <t>5P風俗ヘスティア(高宮菜々子さん)</t>
  </si>
  <si>
    <t>実話ナックルズGOLD ドキュメント</t>
  </si>
  <si>
    <t>1C5P</t>
  </si>
  <si>
    <t>4月05日(火)</t>
  </si>
  <si>
    <t>ad781</t>
  </si>
  <si>
    <t>ad782</t>
  </si>
  <si>
    <t>臨時増刊ラヴァーズ</t>
  </si>
  <si>
    <t>4月21日(木)</t>
  </si>
  <si>
    <t>ad783</t>
  </si>
  <si>
    <t>雑誌 TOTAL</t>
  </si>
  <si>
    <t>●DVD 広告</t>
  </si>
  <si>
    <t>pa577</t>
  </si>
  <si>
    <t>三和出版</t>
  </si>
  <si>
    <t>DVD4コマ-ヘスティア</t>
  </si>
  <si>
    <t>A4変形、CVS、860円</t>
  </si>
  <si>
    <t>MEN'S DVD SEXY</t>
  </si>
  <si>
    <t>DVD貼付け面4C1/3P</t>
  </si>
  <si>
    <t>4月18日(月)</t>
  </si>
  <si>
    <t>pa578</t>
  </si>
  <si>
    <t>DVD TOTAL</t>
  </si>
  <si>
    <t>●アフィリエイト 広告</t>
  </si>
  <si>
    <t>UA</t>
  </si>
  <si>
    <t>AF単価</t>
  </si>
  <si>
    <t>20歳以上</t>
  </si>
  <si>
    <t>fr002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</si>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</sst>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1" applyFont="1" applyNumberFormat="0" applyFill="1" applyBorder="1" applyAlignment="1">
      <alignment horizontal="general" vertical="bottom" textRotation="0" wrapText="false" shrinkToFit="false"/>
    </xf>
    <xf xfId="0" fontId="5" numFmtId="0" fillId="15" borderId="7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61" t="s">
        <v>1</v>
      </c>
      <c r="F3" s="26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331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6"/>
      <c r="S5" s="336"/>
      <c r="T5" s="336"/>
      <c r="U5" s="336"/>
      <c r="V5" s="10"/>
      <c r="W5" s="59"/>
      <c r="X5" s="144"/>
    </row>
    <row r="6" spans="1:24">
      <c r="A6" s="78"/>
      <c r="B6" s="84" t="s">
        <v>23</v>
      </c>
      <c r="C6" s="84">
        <v>97</v>
      </c>
      <c r="D6" s="332">
        <v>3520000</v>
      </c>
      <c r="E6" s="79">
        <v>2317</v>
      </c>
      <c r="F6" s="79">
        <v>538</v>
      </c>
      <c r="G6" s="79">
        <v>6150</v>
      </c>
      <c r="H6" s="91">
        <v>362</v>
      </c>
      <c r="I6" s="92">
        <v>1</v>
      </c>
      <c r="J6" s="145">
        <f>H6+I6</f>
        <v>363</v>
      </c>
      <c r="K6" s="80">
        <f>IFERROR(J6/G6,"-")</f>
        <v>0.059024390243902</v>
      </c>
      <c r="L6" s="79">
        <v>41</v>
      </c>
      <c r="M6" s="79">
        <v>87</v>
      </c>
      <c r="N6" s="80">
        <f>IFERROR(L6/J6,"-")</f>
        <v>0.1129476584022</v>
      </c>
      <c r="O6" s="81">
        <f>IFERROR(D6/J6,"-")</f>
        <v>9696.9696969697</v>
      </c>
      <c r="P6" s="82">
        <v>59</v>
      </c>
      <c r="Q6" s="80">
        <f>IFERROR(P6/J6,"-")</f>
        <v>0.16253443526171</v>
      </c>
      <c r="R6" s="337">
        <v>3430000</v>
      </c>
      <c r="S6" s="338">
        <f>IFERROR(R6/J6,"-")</f>
        <v>9449.0358126722</v>
      </c>
      <c r="T6" s="338">
        <f>IFERROR(R6/P6,"-")</f>
        <v>58135.593220339</v>
      </c>
      <c r="U6" s="332">
        <f>IFERROR(R6-D6,"-")</f>
        <v>-90000</v>
      </c>
      <c r="V6" s="83">
        <f>R6/D6</f>
        <v>0.97443181818182</v>
      </c>
      <c r="W6" s="77"/>
      <c r="X6" s="144"/>
    </row>
    <row r="7" spans="1:24">
      <c r="A7" s="78"/>
      <c r="B7" s="84" t="s">
        <v>24</v>
      </c>
      <c r="C7" s="84">
        <v>10</v>
      </c>
      <c r="D7" s="332">
        <v>225000</v>
      </c>
      <c r="E7" s="79">
        <v>484</v>
      </c>
      <c r="F7" s="79">
        <v>140</v>
      </c>
      <c r="G7" s="79">
        <v>699</v>
      </c>
      <c r="H7" s="91">
        <v>105</v>
      </c>
      <c r="I7" s="92">
        <v>0</v>
      </c>
      <c r="J7" s="145">
        <f>H7+I7</f>
        <v>105</v>
      </c>
      <c r="K7" s="80">
        <f>IFERROR(J7/G7,"-")</f>
        <v>0.15021459227468</v>
      </c>
      <c r="L7" s="79">
        <v>13</v>
      </c>
      <c r="M7" s="79">
        <v>18</v>
      </c>
      <c r="N7" s="80">
        <f>IFERROR(L7/J7,"-")</f>
        <v>0.12380952380952</v>
      </c>
      <c r="O7" s="81">
        <f>IFERROR(D7/J7,"-")</f>
        <v>2142.8571428571</v>
      </c>
      <c r="P7" s="82">
        <v>20</v>
      </c>
      <c r="Q7" s="80">
        <f>IFERROR(P7/J7,"-")</f>
        <v>0.19047619047619</v>
      </c>
      <c r="R7" s="337">
        <v>540600</v>
      </c>
      <c r="S7" s="338">
        <f>IFERROR(R7/J7,"-")</f>
        <v>5148.5714285714</v>
      </c>
      <c r="T7" s="338">
        <f>IFERROR(R7/P7,"-")</f>
        <v>27030</v>
      </c>
      <c r="U7" s="332">
        <f>IFERROR(R7-D7,"-")</f>
        <v>315600</v>
      </c>
      <c r="V7" s="83">
        <f>R7/D7</f>
        <v>2.4026666666667</v>
      </c>
      <c r="W7" s="77"/>
      <c r="X7" s="144"/>
    </row>
    <row r="8" spans="1:24">
      <c r="A8" s="78"/>
      <c r="B8" s="84" t="s">
        <v>25</v>
      </c>
      <c r="C8" s="84">
        <v>2</v>
      </c>
      <c r="D8" s="332">
        <v>125000</v>
      </c>
      <c r="E8" s="79">
        <v>241</v>
      </c>
      <c r="F8" s="79">
        <v>164</v>
      </c>
      <c r="G8" s="79">
        <v>228</v>
      </c>
      <c r="H8" s="91">
        <v>64</v>
      </c>
      <c r="I8" s="92">
        <v>0</v>
      </c>
      <c r="J8" s="145">
        <f>H8+I8</f>
        <v>64</v>
      </c>
      <c r="K8" s="80">
        <f>IFERROR(J8/G8,"-")</f>
        <v>0.28070175438596</v>
      </c>
      <c r="L8" s="79">
        <v>3</v>
      </c>
      <c r="M8" s="79">
        <v>13</v>
      </c>
      <c r="N8" s="80">
        <f>IFERROR(L8/J8,"-")</f>
        <v>0.046875</v>
      </c>
      <c r="O8" s="81">
        <f>IFERROR(D8/J8,"-")</f>
        <v>1953.125</v>
      </c>
      <c r="P8" s="82">
        <v>0</v>
      </c>
      <c r="Q8" s="80">
        <f>IFERROR(P8/J8,"-")</f>
        <v>0</v>
      </c>
      <c r="R8" s="337">
        <v>0</v>
      </c>
      <c r="S8" s="338">
        <f>IFERROR(R8/J8,"-")</f>
        <v>0</v>
      </c>
      <c r="T8" s="338" t="str">
        <f>IFERROR(R8/P8,"-")</f>
        <v>-</v>
      </c>
      <c r="U8" s="332">
        <f>IFERROR(R8-D8,"-")</f>
        <v>-125000</v>
      </c>
      <c r="V8" s="83">
        <f>R8/D8</f>
        <v>0</v>
      </c>
      <c r="W8" s="77"/>
      <c r="X8" s="144"/>
    </row>
    <row r="9" spans="1:24">
      <c r="A9" s="78"/>
      <c r="B9" s="84" t="s">
        <v>26</v>
      </c>
      <c r="C9" s="84">
        <v>2</v>
      </c>
      <c r="D9" s="332">
        <v>0</v>
      </c>
      <c r="E9" s="79">
        <v>0</v>
      </c>
      <c r="F9" s="79">
        <v>0</v>
      </c>
      <c r="G9" s="79">
        <v>5</v>
      </c>
      <c r="H9" s="91">
        <v>0</v>
      </c>
      <c r="I9" s="92">
        <v>0</v>
      </c>
      <c r="J9" s="145">
        <f>H9+I9</f>
        <v>0</v>
      </c>
      <c r="K9" s="80">
        <f>IFERROR(J9/G9,"-")</f>
        <v>0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7">
        <v>0</v>
      </c>
      <c r="S9" s="338" t="str">
        <f>IFERROR(R9/J9,"-")</f>
        <v>-</v>
      </c>
      <c r="T9" s="338" t="str">
        <f>IFERROR(R9/P9,"-")</f>
        <v>-</v>
      </c>
      <c r="U9" s="332">
        <f>IFERROR(R9-D9,"-")</f>
        <v>0</v>
      </c>
      <c r="V9" s="83" t="str">
        <f>R9/D9</f>
        <v>0</v>
      </c>
      <c r="W9" s="77"/>
      <c r="X9" s="144"/>
    </row>
    <row r="10" spans="1:24">
      <c r="A10" s="78"/>
      <c r="B10" s="84" t="s">
        <v>27</v>
      </c>
      <c r="C10" s="84">
        <v>4</v>
      </c>
      <c r="D10" s="332">
        <v>11108951</v>
      </c>
      <c r="E10" s="79">
        <v>7344</v>
      </c>
      <c r="F10" s="79">
        <v>0</v>
      </c>
      <c r="G10" s="79">
        <v>387327</v>
      </c>
      <c r="H10" s="91">
        <v>3384</v>
      </c>
      <c r="I10" s="92">
        <v>173</v>
      </c>
      <c r="J10" s="145">
        <f>H10+I10</f>
        <v>3557</v>
      </c>
      <c r="K10" s="80">
        <f>IFERROR(J10/G10,"-")</f>
        <v>0.0091834548069202</v>
      </c>
      <c r="L10" s="79">
        <v>210</v>
      </c>
      <c r="M10" s="79">
        <v>1182</v>
      </c>
      <c r="N10" s="80">
        <f>IFERROR(L10/J10,"-")</f>
        <v>0.059038515603036</v>
      </c>
      <c r="O10" s="81">
        <f>IFERROR(D10/J10,"-")</f>
        <v>3123.123699747</v>
      </c>
      <c r="P10" s="82">
        <v>422</v>
      </c>
      <c r="Q10" s="80">
        <f>IFERROR(P10/J10,"-")</f>
        <v>0.11863930278324</v>
      </c>
      <c r="R10" s="337">
        <v>22535390</v>
      </c>
      <c r="S10" s="338">
        <f>IFERROR(R10/J10,"-")</f>
        <v>6335.5046387405</v>
      </c>
      <c r="T10" s="338">
        <f>IFERROR(R10/P10,"-")</f>
        <v>53401.398104265</v>
      </c>
      <c r="U10" s="332">
        <f>IFERROR(R10-D10,"-")</f>
        <v>11426439</v>
      </c>
      <c r="V10" s="83">
        <f>R10/D10</f>
        <v>2.028579476136</v>
      </c>
      <c r="W10" s="77"/>
      <c r="X10" s="144"/>
    </row>
    <row r="11" spans="1:24">
      <c r="A11" s="30"/>
      <c r="B11" s="87"/>
      <c r="C11" s="87"/>
      <c r="D11" s="333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9"/>
      <c r="S11" s="339"/>
      <c r="T11" s="339"/>
      <c r="U11" s="339"/>
      <c r="V11" s="33"/>
      <c r="W11" s="59"/>
      <c r="X11" s="144"/>
    </row>
    <row r="12" spans="1:24">
      <c r="A12" s="30"/>
      <c r="B12" s="37"/>
      <c r="C12" s="37"/>
      <c r="D12" s="334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9"/>
      <c r="S12" s="339"/>
      <c r="T12" s="339"/>
      <c r="U12" s="339"/>
      <c r="V12" s="33"/>
      <c r="W12" s="59"/>
      <c r="X12" s="144"/>
    </row>
    <row r="13" spans="1:24">
      <c r="A13" s="19"/>
      <c r="B13" s="41"/>
      <c r="C13" s="41"/>
      <c r="D13" s="335">
        <f>SUM(D6:D11)</f>
        <v>14978951</v>
      </c>
      <c r="E13" s="41">
        <f>SUM(E6:E11)</f>
        <v>10386</v>
      </c>
      <c r="F13" s="41">
        <f>SUM(F6:F11)</f>
        <v>842</v>
      </c>
      <c r="G13" s="41">
        <f>SUM(G6:G11)</f>
        <v>394409</v>
      </c>
      <c r="H13" s="41">
        <f>SUM(H6:H11)</f>
        <v>3915</v>
      </c>
      <c r="I13" s="41">
        <f>SUM(I6:I11)</f>
        <v>174</v>
      </c>
      <c r="J13" s="41">
        <f>SUM(J6:J11)</f>
        <v>4089</v>
      </c>
      <c r="K13" s="42">
        <f>IFERROR(J13/G13,"-")</f>
        <v>0.010367410479984</v>
      </c>
      <c r="L13" s="76">
        <f>SUM(L6:L11)</f>
        <v>267</v>
      </c>
      <c r="M13" s="76">
        <f>SUM(M6:M11)</f>
        <v>1300</v>
      </c>
      <c r="N13" s="42">
        <f>IFERROR(L13/J13,"-")</f>
        <v>0.06529713866471</v>
      </c>
      <c r="O13" s="43">
        <f>IFERROR(D13/J13,"-")</f>
        <v>3663.2308632918</v>
      </c>
      <c r="P13" s="44">
        <f>SUM(P6:P11)</f>
        <v>501</v>
      </c>
      <c r="Q13" s="42">
        <f>IFERROR(P13/J13,"-")</f>
        <v>0.12252384446075</v>
      </c>
      <c r="R13" s="335">
        <f>SUM(R6:R11)</f>
        <v>26505990</v>
      </c>
      <c r="S13" s="335">
        <f>IFERROR(R13/J13,"-")</f>
        <v>6482.2670579604</v>
      </c>
      <c r="T13" s="335">
        <f>IFERROR(P13/P13,"-")</f>
        <v>1</v>
      </c>
      <c r="U13" s="335">
        <f>SUM(U6:U11)</f>
        <v>11527039</v>
      </c>
      <c r="V13" s="45">
        <f>IFERROR(R13/D13,"-")</f>
        <v>1.7695491493363</v>
      </c>
      <c r="W13" s="58"/>
      <c r="X13" s="144"/>
    </row>
    <row r="14" spans="1:24">
      <c r="X14" s="144"/>
    </row>
    <row r="15" spans="1:24">
      <c r="X15" s="144"/>
    </row>
    <row r="16" spans="1:24">
      <c r="X16" s="144"/>
    </row>
    <row r="17" spans="1:24">
      <c r="X17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2" t="s">
        <v>32</v>
      </c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3" t="s">
        <v>33</v>
      </c>
      <c r="CP2" s="275" t="s">
        <v>34</v>
      </c>
      <c r="CQ2" s="263" t="s">
        <v>35</v>
      </c>
      <c r="CR2" s="264"/>
      <c r="CS2" s="265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61" t="s">
        <v>1</v>
      </c>
      <c r="L3" s="26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6" t="s">
        <v>37</v>
      </c>
      <c r="AE3" s="267"/>
      <c r="AF3" s="267"/>
      <c r="AG3" s="267"/>
      <c r="AH3" s="267"/>
      <c r="AI3" s="267"/>
      <c r="AJ3" s="267"/>
      <c r="AK3" s="267"/>
      <c r="AL3" s="267"/>
      <c r="AM3" s="278" t="s">
        <v>38</v>
      </c>
      <c r="AN3" s="279"/>
      <c r="AO3" s="279"/>
      <c r="AP3" s="279"/>
      <c r="AQ3" s="279"/>
      <c r="AR3" s="279"/>
      <c r="AS3" s="279"/>
      <c r="AT3" s="279"/>
      <c r="AU3" s="280"/>
      <c r="AV3" s="281" t="s">
        <v>39</v>
      </c>
      <c r="AW3" s="282"/>
      <c r="AX3" s="282"/>
      <c r="AY3" s="282"/>
      <c r="AZ3" s="282"/>
      <c r="BA3" s="282"/>
      <c r="BB3" s="282"/>
      <c r="BC3" s="282"/>
      <c r="BD3" s="283"/>
      <c r="BE3" s="284" t="s">
        <v>40</v>
      </c>
      <c r="BF3" s="285"/>
      <c r="BG3" s="285"/>
      <c r="BH3" s="285"/>
      <c r="BI3" s="285"/>
      <c r="BJ3" s="285"/>
      <c r="BK3" s="285"/>
      <c r="BL3" s="285"/>
      <c r="BM3" s="286"/>
      <c r="BN3" s="287" t="s">
        <v>41</v>
      </c>
      <c r="BO3" s="288"/>
      <c r="BP3" s="288"/>
      <c r="BQ3" s="288"/>
      <c r="BR3" s="288"/>
      <c r="BS3" s="288"/>
      <c r="BT3" s="288"/>
      <c r="BU3" s="288"/>
      <c r="BV3" s="289"/>
      <c r="BW3" s="290" t="s">
        <v>42</v>
      </c>
      <c r="BX3" s="291"/>
      <c r="BY3" s="291"/>
      <c r="BZ3" s="291"/>
      <c r="CA3" s="291"/>
      <c r="CB3" s="291"/>
      <c r="CC3" s="291"/>
      <c r="CD3" s="291"/>
      <c r="CE3" s="292"/>
      <c r="CF3" s="293" t="s">
        <v>43</v>
      </c>
      <c r="CG3" s="294"/>
      <c r="CH3" s="294"/>
      <c r="CI3" s="294"/>
      <c r="CJ3" s="294"/>
      <c r="CK3" s="294"/>
      <c r="CL3" s="294"/>
      <c r="CM3" s="294"/>
      <c r="CN3" s="295"/>
      <c r="CO3" s="273"/>
      <c r="CP3" s="276"/>
      <c r="CQ3" s="268" t="s">
        <v>44</v>
      </c>
      <c r="CR3" s="269"/>
      <c r="CS3" s="270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8" t="s">
        <v>54</v>
      </c>
      <c r="BO4" s="118" t="s">
        <v>55</v>
      </c>
      <c r="BP4" s="118" t="s">
        <v>56</v>
      </c>
      <c r="BQ4" s="118" t="s">
        <v>17</v>
      </c>
      <c r="BR4" s="118" t="s">
        <v>57</v>
      </c>
      <c r="BS4" s="118" t="s">
        <v>58</v>
      </c>
      <c r="BT4" s="118" t="s">
        <v>59</v>
      </c>
      <c r="BU4" s="118" t="s">
        <v>60</v>
      </c>
      <c r="BV4" s="118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4"/>
      <c r="CP4" s="277"/>
      <c r="CQ4" s="52" t="s">
        <v>62</v>
      </c>
      <c r="CR4" s="52" t="s">
        <v>63</v>
      </c>
      <c r="CS4" s="271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1"/>
      <c r="K5" s="29"/>
      <c r="L5" s="4"/>
      <c r="M5" s="4"/>
      <c r="N5" s="8"/>
      <c r="O5" s="8"/>
      <c r="P5" s="8"/>
      <c r="Q5" s="9"/>
      <c r="R5" s="9"/>
      <c r="S5" s="8"/>
      <c r="T5" s="9"/>
      <c r="U5" s="336"/>
      <c r="V5" s="2"/>
      <c r="W5" s="2"/>
      <c r="X5" s="336"/>
      <c r="Y5" s="336"/>
      <c r="Z5" s="336"/>
      <c r="AA5" s="336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0.055714285714286</v>
      </c>
      <c r="B6" s="349" t="s">
        <v>64</v>
      </c>
      <c r="C6" s="349"/>
      <c r="D6" s="349" t="s">
        <v>65</v>
      </c>
      <c r="E6" s="349" t="s">
        <v>66</v>
      </c>
      <c r="F6" s="349" t="s">
        <v>67</v>
      </c>
      <c r="G6" s="90" t="s">
        <v>68</v>
      </c>
      <c r="H6" s="90" t="s">
        <v>69</v>
      </c>
      <c r="I6" s="350" t="s">
        <v>70</v>
      </c>
      <c r="J6" s="332">
        <v>700000</v>
      </c>
      <c r="K6" s="79">
        <v>0</v>
      </c>
      <c r="L6" s="79">
        <v>0</v>
      </c>
      <c r="M6" s="79">
        <v>309</v>
      </c>
      <c r="N6" s="91">
        <v>0</v>
      </c>
      <c r="O6" s="92">
        <v>0</v>
      </c>
      <c r="P6" s="93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338">
        <f>IFERROR(J6/SUM(N6:O14),"-")</f>
        <v>10769.230769231</v>
      </c>
      <c r="V6" s="82">
        <v>0</v>
      </c>
      <c r="W6" s="80" t="str">
        <f>IF(P6=0,"-",V6/P6)</f>
        <v>-</v>
      </c>
      <c r="X6" s="337">
        <v>0</v>
      </c>
      <c r="Y6" s="338" t="str">
        <f>IFERROR(X6/P6,"-")</f>
        <v>-</v>
      </c>
      <c r="Z6" s="338" t="str">
        <f>IFERROR(X6/V6,"-")</f>
        <v>-</v>
      </c>
      <c r="AA6" s="332">
        <f>SUM(X6:X14)-SUM(J6:J14)</f>
        <v>-661000</v>
      </c>
      <c r="AB6" s="83">
        <f>SUM(X6:X14)/SUM(J6:J14)</f>
        <v>0.055714285714286</v>
      </c>
      <c r="AC6" s="77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IFERROR(AO6/AM6,"-")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9" t="s">
        <v>71</v>
      </c>
      <c r="C7" s="349"/>
      <c r="D7" s="349" t="s">
        <v>65</v>
      </c>
      <c r="E7" s="349" t="s">
        <v>66</v>
      </c>
      <c r="F7" s="349" t="s">
        <v>67</v>
      </c>
      <c r="G7" s="90"/>
      <c r="H7" s="90"/>
      <c r="I7" s="90"/>
      <c r="J7" s="332"/>
      <c r="K7" s="79">
        <v>100</v>
      </c>
      <c r="L7" s="79">
        <v>0</v>
      </c>
      <c r="M7" s="79">
        <v>306</v>
      </c>
      <c r="N7" s="91">
        <v>24</v>
      </c>
      <c r="O7" s="92">
        <v>0</v>
      </c>
      <c r="P7" s="93">
        <f>N7+O7</f>
        <v>24</v>
      </c>
      <c r="Q7" s="80">
        <f>IFERROR(P7/M7,"-")</f>
        <v>0.07843137254902</v>
      </c>
      <c r="R7" s="79">
        <v>1</v>
      </c>
      <c r="S7" s="79">
        <v>11</v>
      </c>
      <c r="T7" s="80">
        <f>IFERROR(R7/(P7),"-")</f>
        <v>0.041666666666667</v>
      </c>
      <c r="U7" s="338"/>
      <c r="V7" s="82">
        <v>1</v>
      </c>
      <c r="W7" s="80">
        <f>IF(P7=0,"-",V7/P7)</f>
        <v>0.041666666666667</v>
      </c>
      <c r="X7" s="337">
        <v>6000</v>
      </c>
      <c r="Y7" s="338">
        <f>IFERROR(X7/P7,"-")</f>
        <v>250</v>
      </c>
      <c r="Z7" s="338">
        <f>IFERROR(X7/V7,"-")</f>
        <v>6000</v>
      </c>
      <c r="AA7" s="332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0.125</v>
      </c>
      <c r="AO7" s="100"/>
      <c r="AP7" s="102">
        <f>IFERROR(AO7/AM7,"-")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0.20833333333333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0.29166666666667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0.20833333333333</v>
      </c>
      <c r="BP7" s="121">
        <v>1</v>
      </c>
      <c r="BQ7" s="122">
        <f>IFERROR(BP7/BN7,"-")</f>
        <v>0.2</v>
      </c>
      <c r="BR7" s="123">
        <v>5000</v>
      </c>
      <c r="BS7" s="124">
        <f>IFERROR(BR7/BN7,"-")</f>
        <v>1000</v>
      </c>
      <c r="BT7" s="125">
        <v>1</v>
      </c>
      <c r="BU7" s="125"/>
      <c r="BV7" s="125"/>
      <c r="BW7" s="126">
        <v>4</v>
      </c>
      <c r="BX7" s="127">
        <f>IF(P7=0,"",IF(BW7=0,"",(BW7/P7)))</f>
        <v>0.16666666666667</v>
      </c>
      <c r="BY7" s="128">
        <v>1</v>
      </c>
      <c r="BZ7" s="129">
        <f>IFERROR(BY7/BW7,"-")</f>
        <v>0.25</v>
      </c>
      <c r="CA7" s="130">
        <v>6000</v>
      </c>
      <c r="CB7" s="131">
        <f>IFERROR(CA7/BW7,"-")</f>
        <v>1500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6000</v>
      </c>
      <c r="CQ7" s="141">
        <v>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78"/>
      <c r="B8" s="349" t="s">
        <v>72</v>
      </c>
      <c r="C8" s="349"/>
      <c r="D8" s="349" t="s">
        <v>65</v>
      </c>
      <c r="E8" s="349" t="s">
        <v>66</v>
      </c>
      <c r="F8" s="349" t="s">
        <v>67</v>
      </c>
      <c r="G8" s="90" t="s">
        <v>73</v>
      </c>
      <c r="H8" s="90" t="s">
        <v>69</v>
      </c>
      <c r="I8" s="350" t="s">
        <v>70</v>
      </c>
      <c r="J8" s="332"/>
      <c r="K8" s="79">
        <v>0</v>
      </c>
      <c r="L8" s="79">
        <v>0</v>
      </c>
      <c r="M8" s="79">
        <v>142</v>
      </c>
      <c r="N8" s="91">
        <v>0</v>
      </c>
      <c r="O8" s="92">
        <v>0</v>
      </c>
      <c r="P8" s="93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8"/>
      <c r="V8" s="82">
        <v>0</v>
      </c>
      <c r="W8" s="80" t="str">
        <f>IF(P8=0,"-",V8/P8)</f>
        <v>-</v>
      </c>
      <c r="X8" s="337">
        <v>0</v>
      </c>
      <c r="Y8" s="338" t="str">
        <f>IFERROR(X8/P8,"-")</f>
        <v>-</v>
      </c>
      <c r="Z8" s="338" t="str">
        <f>IFERROR(X8/V8,"-")</f>
        <v>-</v>
      </c>
      <c r="AA8" s="332"/>
      <c r="AB8" s="83"/>
      <c r="AC8" s="77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IFERROR(AO8/AM8,"-")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78"/>
      <c r="B9" s="349" t="s">
        <v>74</v>
      </c>
      <c r="C9" s="349"/>
      <c r="D9" s="349" t="s">
        <v>65</v>
      </c>
      <c r="E9" s="349" t="s">
        <v>66</v>
      </c>
      <c r="F9" s="349" t="s">
        <v>67</v>
      </c>
      <c r="G9" s="90"/>
      <c r="H9" s="90"/>
      <c r="I9" s="90"/>
      <c r="J9" s="332"/>
      <c r="K9" s="79">
        <v>86</v>
      </c>
      <c r="L9" s="79">
        <v>0</v>
      </c>
      <c r="M9" s="79">
        <v>220</v>
      </c>
      <c r="N9" s="91">
        <v>29</v>
      </c>
      <c r="O9" s="92">
        <v>0</v>
      </c>
      <c r="P9" s="93">
        <f>N9+O9</f>
        <v>29</v>
      </c>
      <c r="Q9" s="80">
        <f>IFERROR(P9/M9,"-")</f>
        <v>0.13181818181818</v>
      </c>
      <c r="R9" s="79">
        <v>3</v>
      </c>
      <c r="S9" s="79">
        <v>10</v>
      </c>
      <c r="T9" s="80">
        <f>IFERROR(R9/(P9),"-")</f>
        <v>0.10344827586207</v>
      </c>
      <c r="U9" s="338"/>
      <c r="V9" s="82">
        <v>5</v>
      </c>
      <c r="W9" s="80">
        <f>IF(P9=0,"-",V9/P9)</f>
        <v>0.17241379310345</v>
      </c>
      <c r="X9" s="337">
        <v>33000</v>
      </c>
      <c r="Y9" s="338">
        <f>IFERROR(X9/P9,"-")</f>
        <v>1137.9310344828</v>
      </c>
      <c r="Z9" s="338">
        <f>IFERROR(X9/V9,"-")</f>
        <v>6600</v>
      </c>
      <c r="AA9" s="332"/>
      <c r="AB9" s="83"/>
      <c r="AC9" s="77"/>
      <c r="AD9" s="94">
        <v>1</v>
      </c>
      <c r="AE9" s="95">
        <f>IF(P9=0,"",IF(AD9=0,"",(AD9/P9)))</f>
        <v>0.03448275862069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3</v>
      </c>
      <c r="AN9" s="101">
        <f>IF(P9=0,"",IF(AM9=0,"",(AM9/P9)))</f>
        <v>0.10344827586207</v>
      </c>
      <c r="AO9" s="100">
        <v>1</v>
      </c>
      <c r="AP9" s="102">
        <f>IFERROR(AO9/AM9,"-")</f>
        <v>0.33333333333333</v>
      </c>
      <c r="AQ9" s="103">
        <v>10000</v>
      </c>
      <c r="AR9" s="104">
        <f>IFERROR(AQ9/AM9,"-")</f>
        <v>3333.3333333333</v>
      </c>
      <c r="AS9" s="105"/>
      <c r="AT9" s="105">
        <v>1</v>
      </c>
      <c r="AU9" s="105"/>
      <c r="AV9" s="106">
        <v>1</v>
      </c>
      <c r="AW9" s="107">
        <f>IF(P9=0,"",IF(AV9=0,"",(AV9/P9)))</f>
        <v>0.03448275862069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9</v>
      </c>
      <c r="BF9" s="113">
        <f>IF(P9=0,"",IF(BE9=0,"",(BE9/P9)))</f>
        <v>0.31034482758621</v>
      </c>
      <c r="BG9" s="112">
        <v>1</v>
      </c>
      <c r="BH9" s="114">
        <f>IFERROR(BG9/BE9,"-")</f>
        <v>0.11111111111111</v>
      </c>
      <c r="BI9" s="115">
        <v>6000</v>
      </c>
      <c r="BJ9" s="116">
        <f>IFERROR(BI9/BE9,"-")</f>
        <v>666.66666666667</v>
      </c>
      <c r="BK9" s="117"/>
      <c r="BL9" s="117">
        <v>1</v>
      </c>
      <c r="BM9" s="117"/>
      <c r="BN9" s="119">
        <v>12</v>
      </c>
      <c r="BO9" s="120">
        <f>IF(P9=0,"",IF(BN9=0,"",(BN9/P9)))</f>
        <v>0.41379310344828</v>
      </c>
      <c r="BP9" s="121">
        <v>3</v>
      </c>
      <c r="BQ9" s="122">
        <f>IFERROR(BP9/BN9,"-")</f>
        <v>0.25</v>
      </c>
      <c r="BR9" s="123">
        <v>35000</v>
      </c>
      <c r="BS9" s="124">
        <f>IFERROR(BR9/BN9,"-")</f>
        <v>2916.6666666667</v>
      </c>
      <c r="BT9" s="125">
        <v>1</v>
      </c>
      <c r="BU9" s="125"/>
      <c r="BV9" s="125">
        <v>2</v>
      </c>
      <c r="BW9" s="126">
        <v>3</v>
      </c>
      <c r="BX9" s="127">
        <f>IF(P9=0,"",IF(BW9=0,"",(BW9/P9)))</f>
        <v>0.10344827586207</v>
      </c>
      <c r="BY9" s="128">
        <v>1</v>
      </c>
      <c r="BZ9" s="129">
        <f>IFERROR(BY9/BW9,"-")</f>
        <v>0.33333333333333</v>
      </c>
      <c r="CA9" s="130">
        <v>5000</v>
      </c>
      <c r="CB9" s="131">
        <f>IFERROR(CA9/BW9,"-")</f>
        <v>1666.6666666667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33000</v>
      </c>
      <c r="CQ9" s="141">
        <v>23000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78"/>
      <c r="B10" s="349" t="s">
        <v>75</v>
      </c>
      <c r="C10" s="349"/>
      <c r="D10" s="349" t="s">
        <v>65</v>
      </c>
      <c r="E10" s="349" t="s">
        <v>66</v>
      </c>
      <c r="F10" s="349" t="s">
        <v>67</v>
      </c>
      <c r="G10" s="90" t="s">
        <v>76</v>
      </c>
      <c r="H10" s="90" t="s">
        <v>69</v>
      </c>
      <c r="I10" s="350" t="s">
        <v>70</v>
      </c>
      <c r="J10" s="332"/>
      <c r="K10" s="79">
        <v>0</v>
      </c>
      <c r="L10" s="79">
        <v>0</v>
      </c>
      <c r="M10" s="79">
        <v>67</v>
      </c>
      <c r="N10" s="91">
        <v>1</v>
      </c>
      <c r="O10" s="92">
        <v>0</v>
      </c>
      <c r="P10" s="93">
        <f>N10+O10</f>
        <v>1</v>
      </c>
      <c r="Q10" s="80">
        <f>IFERROR(P10/M10,"-")</f>
        <v>0.014925373134328</v>
      </c>
      <c r="R10" s="79">
        <v>0</v>
      </c>
      <c r="S10" s="79">
        <v>1</v>
      </c>
      <c r="T10" s="80">
        <f>IFERROR(R10/(P10),"-")</f>
        <v>0</v>
      </c>
      <c r="U10" s="338"/>
      <c r="V10" s="82">
        <v>0</v>
      </c>
      <c r="W10" s="80">
        <f>IF(P10=0,"-",V10/P10)</f>
        <v>0</v>
      </c>
      <c r="X10" s="337">
        <v>0</v>
      </c>
      <c r="Y10" s="338">
        <f>IFERROR(X10/P10,"-")</f>
        <v>0</v>
      </c>
      <c r="Z10" s="338" t="str">
        <f>IFERROR(X10/V10,"-")</f>
        <v>-</v>
      </c>
      <c r="AA10" s="332"/>
      <c r="AB10" s="83"/>
      <c r="AC10" s="77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IFERROR(AO10/AM10,"-")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9" t="s">
        <v>77</v>
      </c>
      <c r="C11" s="349"/>
      <c r="D11" s="349" t="s">
        <v>65</v>
      </c>
      <c r="E11" s="349" t="s">
        <v>66</v>
      </c>
      <c r="F11" s="349" t="s">
        <v>67</v>
      </c>
      <c r="G11" s="90"/>
      <c r="H11" s="90"/>
      <c r="I11" s="90"/>
      <c r="J11" s="332"/>
      <c r="K11" s="79">
        <v>11</v>
      </c>
      <c r="L11" s="79">
        <v>0</v>
      </c>
      <c r="M11" s="79">
        <v>49</v>
      </c>
      <c r="N11" s="91">
        <v>4</v>
      </c>
      <c r="O11" s="92">
        <v>0</v>
      </c>
      <c r="P11" s="93">
        <f>N11+O11</f>
        <v>4</v>
      </c>
      <c r="Q11" s="80">
        <f>IFERROR(P11/M11,"-")</f>
        <v>0.081632653061224</v>
      </c>
      <c r="R11" s="79">
        <v>0</v>
      </c>
      <c r="S11" s="79">
        <v>1</v>
      </c>
      <c r="T11" s="80">
        <f>IFERROR(R11/(P11),"-")</f>
        <v>0</v>
      </c>
      <c r="U11" s="338"/>
      <c r="V11" s="82">
        <v>0</v>
      </c>
      <c r="W11" s="80">
        <f>IF(P11=0,"-",V11/P11)</f>
        <v>0</v>
      </c>
      <c r="X11" s="337">
        <v>0</v>
      </c>
      <c r="Y11" s="338">
        <f>IFERROR(X11/P11,"-")</f>
        <v>0</v>
      </c>
      <c r="Z11" s="338" t="str">
        <f>IFERROR(X11/V11,"-")</f>
        <v>-</v>
      </c>
      <c r="AA11" s="332"/>
      <c r="AB11" s="83"/>
      <c r="AC11" s="77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0.25</v>
      </c>
      <c r="AO11" s="100"/>
      <c r="AP11" s="102">
        <f>IFERROR(AO11/AM11,"-")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/>
      <c r="B12" s="349" t="s">
        <v>78</v>
      </c>
      <c r="C12" s="349"/>
      <c r="D12" s="349" t="s">
        <v>65</v>
      </c>
      <c r="E12" s="349" t="s">
        <v>66</v>
      </c>
      <c r="F12" s="349" t="s">
        <v>67</v>
      </c>
      <c r="G12" s="90" t="s">
        <v>79</v>
      </c>
      <c r="H12" s="90" t="s">
        <v>69</v>
      </c>
      <c r="I12" s="350" t="s">
        <v>70</v>
      </c>
      <c r="J12" s="332"/>
      <c r="K12" s="79">
        <v>1</v>
      </c>
      <c r="L12" s="79">
        <v>0</v>
      </c>
      <c r="M12" s="79">
        <v>23</v>
      </c>
      <c r="N12" s="91">
        <v>0</v>
      </c>
      <c r="O12" s="92">
        <v>0</v>
      </c>
      <c r="P12" s="93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8"/>
      <c r="V12" s="82">
        <v>0</v>
      </c>
      <c r="W12" s="80" t="str">
        <f>IF(P12=0,"-",V12/P12)</f>
        <v>-</v>
      </c>
      <c r="X12" s="337">
        <v>0</v>
      </c>
      <c r="Y12" s="338" t="str">
        <f>IFERROR(X12/P12,"-")</f>
        <v>-</v>
      </c>
      <c r="Z12" s="338" t="str">
        <f>IFERROR(X12/V12,"-")</f>
        <v>-</v>
      </c>
      <c r="AA12" s="332"/>
      <c r="AB12" s="83"/>
      <c r="AC12" s="77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IFERROR(AO12/AM12,"-")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78"/>
      <c r="B13" s="349" t="s">
        <v>80</v>
      </c>
      <c r="C13" s="349"/>
      <c r="D13" s="349" t="s">
        <v>65</v>
      </c>
      <c r="E13" s="349" t="s">
        <v>66</v>
      </c>
      <c r="F13" s="349" t="s">
        <v>67</v>
      </c>
      <c r="G13" s="90"/>
      <c r="H13" s="90"/>
      <c r="I13" s="90"/>
      <c r="J13" s="332"/>
      <c r="K13" s="79">
        <v>3</v>
      </c>
      <c r="L13" s="79">
        <v>0</v>
      </c>
      <c r="M13" s="79">
        <v>44</v>
      </c>
      <c r="N13" s="91">
        <v>1</v>
      </c>
      <c r="O13" s="92">
        <v>0</v>
      </c>
      <c r="P13" s="93">
        <f>N13+O13</f>
        <v>1</v>
      </c>
      <c r="Q13" s="80">
        <f>IFERROR(P13/M13,"-")</f>
        <v>0.022727272727273</v>
      </c>
      <c r="R13" s="79">
        <v>0</v>
      </c>
      <c r="S13" s="79">
        <v>1</v>
      </c>
      <c r="T13" s="80">
        <f>IFERROR(R13/(P13),"-")</f>
        <v>0</v>
      </c>
      <c r="U13" s="338"/>
      <c r="V13" s="82">
        <v>0</v>
      </c>
      <c r="W13" s="80">
        <f>IF(P13=0,"-",V13/P13)</f>
        <v>0</v>
      </c>
      <c r="X13" s="337">
        <v>0</v>
      </c>
      <c r="Y13" s="338">
        <f>IFERROR(X13/P13,"-")</f>
        <v>0</v>
      </c>
      <c r="Z13" s="338" t="str">
        <f>IFERROR(X13/V13,"-")</f>
        <v>-</v>
      </c>
      <c r="AA13" s="332"/>
      <c r="AB13" s="83"/>
      <c r="AC13" s="77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IFERROR(AO13/AM13,"-")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78"/>
      <c r="B14" s="349" t="s">
        <v>81</v>
      </c>
      <c r="C14" s="349"/>
      <c r="D14" s="349" t="s">
        <v>82</v>
      </c>
      <c r="E14" s="349" t="s">
        <v>82</v>
      </c>
      <c r="F14" s="349" t="s">
        <v>83</v>
      </c>
      <c r="G14" s="90" t="s">
        <v>84</v>
      </c>
      <c r="H14" s="90"/>
      <c r="I14" s="90"/>
      <c r="J14" s="332"/>
      <c r="K14" s="79">
        <v>133</v>
      </c>
      <c r="L14" s="79">
        <v>51</v>
      </c>
      <c r="M14" s="79">
        <v>24</v>
      </c>
      <c r="N14" s="91">
        <v>6</v>
      </c>
      <c r="O14" s="92">
        <v>0</v>
      </c>
      <c r="P14" s="93">
        <f>N14+O14</f>
        <v>6</v>
      </c>
      <c r="Q14" s="80">
        <f>IFERROR(P14/M14,"-")</f>
        <v>0.25</v>
      </c>
      <c r="R14" s="79">
        <v>0</v>
      </c>
      <c r="S14" s="79">
        <v>0</v>
      </c>
      <c r="T14" s="80">
        <f>IFERROR(R14/(P14),"-")</f>
        <v>0</v>
      </c>
      <c r="U14" s="338"/>
      <c r="V14" s="82">
        <v>0</v>
      </c>
      <c r="W14" s="80">
        <f>IF(P14=0,"-",V14/P14)</f>
        <v>0</v>
      </c>
      <c r="X14" s="337">
        <v>0</v>
      </c>
      <c r="Y14" s="338">
        <f>IFERROR(X14/P14,"-")</f>
        <v>0</v>
      </c>
      <c r="Z14" s="338" t="str">
        <f>IFERROR(X14/V14,"-")</f>
        <v>-</v>
      </c>
      <c r="AA14" s="332"/>
      <c r="AB14" s="83"/>
      <c r="AC14" s="77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IFERROR(AO14/AM14,"-")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0.16666666666667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0.88235294117647</v>
      </c>
      <c r="B15" s="349" t="s">
        <v>85</v>
      </c>
      <c r="C15" s="349"/>
      <c r="D15" s="349" t="s">
        <v>86</v>
      </c>
      <c r="E15" s="349" t="s">
        <v>87</v>
      </c>
      <c r="F15" s="349" t="s">
        <v>67</v>
      </c>
      <c r="G15" s="90" t="s">
        <v>88</v>
      </c>
      <c r="H15" s="90" t="s">
        <v>89</v>
      </c>
      <c r="I15" s="90" t="s">
        <v>90</v>
      </c>
      <c r="J15" s="332">
        <v>340000</v>
      </c>
      <c r="K15" s="79">
        <v>0</v>
      </c>
      <c r="L15" s="79">
        <v>0</v>
      </c>
      <c r="M15" s="79">
        <v>62</v>
      </c>
      <c r="N15" s="91">
        <v>0</v>
      </c>
      <c r="O15" s="92">
        <v>0</v>
      </c>
      <c r="P15" s="93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338">
        <f>IFERROR(J15/SUM(N15:O38),"-")</f>
        <v>6666.6666666667</v>
      </c>
      <c r="V15" s="82">
        <v>0</v>
      </c>
      <c r="W15" s="80" t="str">
        <f>IF(P15=0,"-",V15/P15)</f>
        <v>-</v>
      </c>
      <c r="X15" s="337">
        <v>0</v>
      </c>
      <c r="Y15" s="338" t="str">
        <f>IFERROR(X15/P15,"-")</f>
        <v>-</v>
      </c>
      <c r="Z15" s="338" t="str">
        <f>IFERROR(X15/V15,"-")</f>
        <v>-</v>
      </c>
      <c r="AA15" s="332">
        <f>SUM(X15:X38)-SUM(J15:J38)</f>
        <v>-40000</v>
      </c>
      <c r="AB15" s="83">
        <f>SUM(X15:X38)/SUM(J15:J38)</f>
        <v>0.88235294117647</v>
      </c>
      <c r="AC15" s="77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IFERROR(AO15/AM15,"-")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78"/>
      <c r="B16" s="349" t="s">
        <v>91</v>
      </c>
      <c r="C16" s="349"/>
      <c r="D16" s="349" t="s">
        <v>86</v>
      </c>
      <c r="E16" s="349" t="s">
        <v>87</v>
      </c>
      <c r="F16" s="349" t="s">
        <v>67</v>
      </c>
      <c r="G16" s="90"/>
      <c r="H16" s="90"/>
      <c r="I16" s="90"/>
      <c r="J16" s="332"/>
      <c r="K16" s="79">
        <v>35</v>
      </c>
      <c r="L16" s="79">
        <v>0</v>
      </c>
      <c r="M16" s="79">
        <v>111</v>
      </c>
      <c r="N16" s="91">
        <v>4</v>
      </c>
      <c r="O16" s="92">
        <v>0</v>
      </c>
      <c r="P16" s="93">
        <f>N16+O16</f>
        <v>4</v>
      </c>
      <c r="Q16" s="80">
        <f>IFERROR(P16/M16,"-")</f>
        <v>0.036036036036036</v>
      </c>
      <c r="R16" s="79">
        <v>0</v>
      </c>
      <c r="S16" s="79">
        <v>2</v>
      </c>
      <c r="T16" s="80">
        <f>IFERROR(R16/(P16),"-")</f>
        <v>0</v>
      </c>
      <c r="U16" s="338"/>
      <c r="V16" s="82">
        <v>1</v>
      </c>
      <c r="W16" s="80">
        <f>IF(P16=0,"-",V16/P16)</f>
        <v>0.25</v>
      </c>
      <c r="X16" s="337">
        <v>3000</v>
      </c>
      <c r="Y16" s="338">
        <f>IFERROR(X16/P16,"-")</f>
        <v>750</v>
      </c>
      <c r="Z16" s="338">
        <f>IFERROR(X16/V16,"-")</f>
        <v>3000</v>
      </c>
      <c r="AA16" s="332"/>
      <c r="AB16" s="83"/>
      <c r="AC16" s="77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IFERROR(AO16/AM16,"-")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>
        <v>1</v>
      </c>
      <c r="BQ16" s="122">
        <f>IFERROR(BP16/BN16,"-")</f>
        <v>1</v>
      </c>
      <c r="BR16" s="123">
        <v>3000</v>
      </c>
      <c r="BS16" s="124">
        <f>IFERROR(BR16/BN16,"-")</f>
        <v>3000</v>
      </c>
      <c r="BT16" s="125">
        <v>1</v>
      </c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1</v>
      </c>
      <c r="CG16" s="134">
        <f>IF(P16=0,"",IF(CF16=0,"",(CF16/P16)))</f>
        <v>0.25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78"/>
      <c r="B17" s="349" t="s">
        <v>92</v>
      </c>
      <c r="C17" s="349"/>
      <c r="D17" s="349" t="s">
        <v>86</v>
      </c>
      <c r="E17" s="349" t="s">
        <v>87</v>
      </c>
      <c r="F17" s="349" t="s">
        <v>83</v>
      </c>
      <c r="G17" s="90"/>
      <c r="H17" s="90"/>
      <c r="I17" s="90"/>
      <c r="J17" s="332"/>
      <c r="K17" s="79">
        <v>20</v>
      </c>
      <c r="L17" s="79">
        <v>16</v>
      </c>
      <c r="M17" s="79">
        <v>8</v>
      </c>
      <c r="N17" s="91">
        <v>0</v>
      </c>
      <c r="O17" s="92">
        <v>0</v>
      </c>
      <c r="P17" s="93">
        <f>N17+O17</f>
        <v>0</v>
      </c>
      <c r="Q17" s="80">
        <f>IFERROR(P17/M17,"-")</f>
        <v>0</v>
      </c>
      <c r="R17" s="79">
        <v>0</v>
      </c>
      <c r="S17" s="79">
        <v>0</v>
      </c>
      <c r="T17" s="80" t="str">
        <f>IFERROR(R17/(P17),"-")</f>
        <v>-</v>
      </c>
      <c r="U17" s="338"/>
      <c r="V17" s="82">
        <v>0</v>
      </c>
      <c r="W17" s="80" t="str">
        <f>IF(P17=0,"-",V17/P17)</f>
        <v>-</v>
      </c>
      <c r="X17" s="337">
        <v>0</v>
      </c>
      <c r="Y17" s="338" t="str">
        <f>IFERROR(X17/P17,"-")</f>
        <v>-</v>
      </c>
      <c r="Z17" s="338" t="str">
        <f>IFERROR(X17/V17,"-")</f>
        <v>-</v>
      </c>
      <c r="AA17" s="332"/>
      <c r="AB17" s="83"/>
      <c r="AC17" s="77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IFERROR(AO17/AM17,"-")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78"/>
      <c r="B18" s="349" t="s">
        <v>93</v>
      </c>
      <c r="C18" s="349"/>
      <c r="D18" s="349" t="s">
        <v>86</v>
      </c>
      <c r="E18" s="349" t="s">
        <v>87</v>
      </c>
      <c r="F18" s="349" t="s">
        <v>67</v>
      </c>
      <c r="G18" s="90" t="s">
        <v>88</v>
      </c>
      <c r="H18" s="90" t="s">
        <v>94</v>
      </c>
      <c r="I18" s="90"/>
      <c r="J18" s="332"/>
      <c r="K18" s="79">
        <v>1</v>
      </c>
      <c r="L18" s="79">
        <v>0</v>
      </c>
      <c r="M18" s="79">
        <v>116</v>
      </c>
      <c r="N18" s="91">
        <v>1</v>
      </c>
      <c r="O18" s="92">
        <v>0</v>
      </c>
      <c r="P18" s="93">
        <f>N18+O18</f>
        <v>1</v>
      </c>
      <c r="Q18" s="80">
        <f>IFERROR(P18/M18,"-")</f>
        <v>0.0086206896551724</v>
      </c>
      <c r="R18" s="79">
        <v>0</v>
      </c>
      <c r="S18" s="79">
        <v>1</v>
      </c>
      <c r="T18" s="80">
        <f>IFERROR(R18/(P18),"-")</f>
        <v>0</v>
      </c>
      <c r="U18" s="338"/>
      <c r="V18" s="82">
        <v>0</v>
      </c>
      <c r="W18" s="80">
        <f>IF(P18=0,"-",V18/P18)</f>
        <v>0</v>
      </c>
      <c r="X18" s="337">
        <v>0</v>
      </c>
      <c r="Y18" s="338">
        <f>IFERROR(X18/P18,"-")</f>
        <v>0</v>
      </c>
      <c r="Z18" s="338" t="str">
        <f>IFERROR(X18/V18,"-")</f>
        <v>-</v>
      </c>
      <c r="AA18" s="332"/>
      <c r="AB18" s="83"/>
      <c r="AC18" s="77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IFERROR(AO18/AM18,"-")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1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78"/>
      <c r="B19" s="349" t="s">
        <v>95</v>
      </c>
      <c r="C19" s="349"/>
      <c r="D19" s="349" t="s">
        <v>86</v>
      </c>
      <c r="E19" s="349" t="s">
        <v>87</v>
      </c>
      <c r="F19" s="349" t="s">
        <v>67</v>
      </c>
      <c r="G19" s="90"/>
      <c r="H19" s="90"/>
      <c r="I19" s="90"/>
      <c r="J19" s="332"/>
      <c r="K19" s="79">
        <v>39</v>
      </c>
      <c r="L19" s="79">
        <v>0</v>
      </c>
      <c r="M19" s="79">
        <v>87</v>
      </c>
      <c r="N19" s="91">
        <v>7</v>
      </c>
      <c r="O19" s="92">
        <v>0</v>
      </c>
      <c r="P19" s="93">
        <f>N19+O19</f>
        <v>7</v>
      </c>
      <c r="Q19" s="80">
        <f>IFERROR(P19/M19,"-")</f>
        <v>0.080459770114943</v>
      </c>
      <c r="R19" s="79">
        <v>1</v>
      </c>
      <c r="S19" s="79">
        <v>2</v>
      </c>
      <c r="T19" s="80">
        <f>IFERROR(R19/(P19),"-")</f>
        <v>0.14285714285714</v>
      </c>
      <c r="U19" s="338"/>
      <c r="V19" s="82">
        <v>0</v>
      </c>
      <c r="W19" s="80">
        <f>IF(P19=0,"-",V19/P19)</f>
        <v>0</v>
      </c>
      <c r="X19" s="337">
        <v>0</v>
      </c>
      <c r="Y19" s="338">
        <f>IFERROR(X19/P19,"-")</f>
        <v>0</v>
      </c>
      <c r="Z19" s="338" t="str">
        <f>IFERROR(X19/V19,"-")</f>
        <v>-</v>
      </c>
      <c r="AA19" s="332"/>
      <c r="AB19" s="83"/>
      <c r="AC19" s="77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IFERROR(AO19/AM19,"-")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0.14285714285714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0.14285714285714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0.57142857142857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0.14285714285714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78"/>
      <c r="B20" s="349" t="s">
        <v>96</v>
      </c>
      <c r="C20" s="349"/>
      <c r="D20" s="349" t="s">
        <v>86</v>
      </c>
      <c r="E20" s="349" t="s">
        <v>87</v>
      </c>
      <c r="F20" s="349" t="s">
        <v>83</v>
      </c>
      <c r="G20" s="90"/>
      <c r="H20" s="90"/>
      <c r="I20" s="90"/>
      <c r="J20" s="332"/>
      <c r="K20" s="79">
        <v>22</v>
      </c>
      <c r="L20" s="79">
        <v>18</v>
      </c>
      <c r="M20" s="79">
        <v>2</v>
      </c>
      <c r="N20" s="91">
        <v>3</v>
      </c>
      <c r="O20" s="92">
        <v>0</v>
      </c>
      <c r="P20" s="93">
        <f>N20+O20</f>
        <v>3</v>
      </c>
      <c r="Q20" s="80">
        <f>IFERROR(P20/M20,"-")</f>
        <v>1.5</v>
      </c>
      <c r="R20" s="79">
        <v>0</v>
      </c>
      <c r="S20" s="79">
        <v>0</v>
      </c>
      <c r="T20" s="80">
        <f>IFERROR(R20/(P20),"-")</f>
        <v>0</v>
      </c>
      <c r="U20" s="338"/>
      <c r="V20" s="82">
        <v>1</v>
      </c>
      <c r="W20" s="80">
        <f>IF(P20=0,"-",V20/P20)</f>
        <v>0.33333333333333</v>
      </c>
      <c r="X20" s="337">
        <v>13000</v>
      </c>
      <c r="Y20" s="338">
        <f>IFERROR(X20/P20,"-")</f>
        <v>4333.3333333333</v>
      </c>
      <c r="Z20" s="338">
        <f>IFERROR(X20/V20,"-")</f>
        <v>13000</v>
      </c>
      <c r="AA20" s="332"/>
      <c r="AB20" s="83"/>
      <c r="AC20" s="77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IFERROR(AO20/AM20,"-")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2</v>
      </c>
      <c r="CG20" s="134">
        <f>IF(P20=0,"",IF(CF20=0,"",(CF20/P20)))</f>
        <v>0.66666666666667</v>
      </c>
      <c r="CH20" s="135">
        <v>2</v>
      </c>
      <c r="CI20" s="136">
        <f>IFERROR(CH20/CF20,"-")</f>
        <v>1</v>
      </c>
      <c r="CJ20" s="137">
        <v>19000</v>
      </c>
      <c r="CK20" s="138">
        <f>IFERROR(CJ20/CF20,"-")</f>
        <v>9500</v>
      </c>
      <c r="CL20" s="139"/>
      <c r="CM20" s="139">
        <v>1</v>
      </c>
      <c r="CN20" s="139">
        <v>1</v>
      </c>
      <c r="CO20" s="140">
        <v>1</v>
      </c>
      <c r="CP20" s="141">
        <v>13000</v>
      </c>
      <c r="CQ20" s="141">
        <v>13000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78"/>
      <c r="B21" s="349" t="s">
        <v>97</v>
      </c>
      <c r="C21" s="349"/>
      <c r="D21" s="349" t="s">
        <v>98</v>
      </c>
      <c r="E21" s="349" t="s">
        <v>99</v>
      </c>
      <c r="F21" s="349" t="s">
        <v>67</v>
      </c>
      <c r="G21" s="90" t="s">
        <v>88</v>
      </c>
      <c r="H21" s="90" t="s">
        <v>89</v>
      </c>
      <c r="I21" s="90" t="s">
        <v>100</v>
      </c>
      <c r="J21" s="332"/>
      <c r="K21" s="79">
        <v>0</v>
      </c>
      <c r="L21" s="79">
        <v>0</v>
      </c>
      <c r="M21" s="79">
        <v>39</v>
      </c>
      <c r="N21" s="91">
        <v>0</v>
      </c>
      <c r="O21" s="92">
        <v>0</v>
      </c>
      <c r="P21" s="93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338"/>
      <c r="V21" s="82">
        <v>0</v>
      </c>
      <c r="W21" s="80" t="str">
        <f>IF(P21=0,"-",V21/P21)</f>
        <v>-</v>
      </c>
      <c r="X21" s="337">
        <v>0</v>
      </c>
      <c r="Y21" s="338" t="str">
        <f>IFERROR(X21/P21,"-")</f>
        <v>-</v>
      </c>
      <c r="Z21" s="338" t="str">
        <f>IFERROR(X21/V21,"-")</f>
        <v>-</v>
      </c>
      <c r="AA21" s="332"/>
      <c r="AB21" s="83"/>
      <c r="AC21" s="77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IFERROR(AO21/AM21,"-")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78"/>
      <c r="B22" s="349" t="s">
        <v>101</v>
      </c>
      <c r="C22" s="349"/>
      <c r="D22" s="349" t="s">
        <v>98</v>
      </c>
      <c r="E22" s="349" t="s">
        <v>99</v>
      </c>
      <c r="F22" s="349" t="s">
        <v>67</v>
      </c>
      <c r="G22" s="90"/>
      <c r="H22" s="90"/>
      <c r="I22" s="90"/>
      <c r="J22" s="332"/>
      <c r="K22" s="79">
        <v>16</v>
      </c>
      <c r="L22" s="79">
        <v>0</v>
      </c>
      <c r="M22" s="79">
        <v>55</v>
      </c>
      <c r="N22" s="91">
        <v>4</v>
      </c>
      <c r="O22" s="92">
        <v>0</v>
      </c>
      <c r="P22" s="93">
        <f>N22+O22</f>
        <v>4</v>
      </c>
      <c r="Q22" s="80">
        <f>IFERROR(P22/M22,"-")</f>
        <v>0.072727272727273</v>
      </c>
      <c r="R22" s="79">
        <v>1</v>
      </c>
      <c r="S22" s="79">
        <v>0</v>
      </c>
      <c r="T22" s="80">
        <f>IFERROR(R22/(P22),"-")</f>
        <v>0.25</v>
      </c>
      <c r="U22" s="338"/>
      <c r="V22" s="82">
        <v>1</v>
      </c>
      <c r="W22" s="80">
        <f>IF(P22=0,"-",V22/P22)</f>
        <v>0.25</v>
      </c>
      <c r="X22" s="337">
        <v>162000</v>
      </c>
      <c r="Y22" s="338">
        <f>IFERROR(X22/P22,"-")</f>
        <v>40500</v>
      </c>
      <c r="Z22" s="338">
        <f>IFERROR(X22/V22,"-")</f>
        <v>162000</v>
      </c>
      <c r="AA22" s="332"/>
      <c r="AB22" s="83"/>
      <c r="AC22" s="77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IFERROR(AO22/AM22,"-")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>
        <v>1</v>
      </c>
      <c r="BQ22" s="122">
        <f>IFERROR(BP22/BN22,"-")</f>
        <v>0.5</v>
      </c>
      <c r="BR22" s="123">
        <v>162000</v>
      </c>
      <c r="BS22" s="124">
        <f>IFERROR(BR22/BN22,"-")</f>
        <v>81000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162000</v>
      </c>
      <c r="CQ22" s="141">
        <v>162000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9" t="s">
        <v>102</v>
      </c>
      <c r="C23" s="349"/>
      <c r="D23" s="349" t="s">
        <v>98</v>
      </c>
      <c r="E23" s="349" t="s">
        <v>99</v>
      </c>
      <c r="F23" s="349" t="s">
        <v>83</v>
      </c>
      <c r="G23" s="90"/>
      <c r="H23" s="90"/>
      <c r="I23" s="90"/>
      <c r="J23" s="332"/>
      <c r="K23" s="79">
        <v>20</v>
      </c>
      <c r="L23" s="79">
        <v>11</v>
      </c>
      <c r="M23" s="79">
        <v>12</v>
      </c>
      <c r="N23" s="91">
        <v>1</v>
      </c>
      <c r="O23" s="92">
        <v>0</v>
      </c>
      <c r="P23" s="93">
        <f>N23+O23</f>
        <v>1</v>
      </c>
      <c r="Q23" s="80">
        <f>IFERROR(P23/M23,"-")</f>
        <v>0.083333333333333</v>
      </c>
      <c r="R23" s="79">
        <v>0</v>
      </c>
      <c r="S23" s="79">
        <v>0</v>
      </c>
      <c r="T23" s="80">
        <f>IFERROR(R23/(P23),"-")</f>
        <v>0</v>
      </c>
      <c r="U23" s="338"/>
      <c r="V23" s="82">
        <v>0</v>
      </c>
      <c r="W23" s="80">
        <f>IF(P23=0,"-",V23/P23)</f>
        <v>0</v>
      </c>
      <c r="X23" s="337">
        <v>0</v>
      </c>
      <c r="Y23" s="338">
        <f>IFERROR(X23/P23,"-")</f>
        <v>0</v>
      </c>
      <c r="Z23" s="338" t="str">
        <f>IFERROR(X23/V23,"-")</f>
        <v>-</v>
      </c>
      <c r="AA23" s="332"/>
      <c r="AB23" s="83"/>
      <c r="AC23" s="77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IFERROR(AO23/AM23,"-")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78"/>
      <c r="B24" s="349" t="s">
        <v>103</v>
      </c>
      <c r="C24" s="349"/>
      <c r="D24" s="349" t="s">
        <v>98</v>
      </c>
      <c r="E24" s="349" t="s">
        <v>99</v>
      </c>
      <c r="F24" s="349" t="s">
        <v>67</v>
      </c>
      <c r="G24" s="90" t="s">
        <v>88</v>
      </c>
      <c r="H24" s="90" t="s">
        <v>94</v>
      </c>
      <c r="I24" s="90"/>
      <c r="J24" s="332"/>
      <c r="K24" s="79">
        <v>0</v>
      </c>
      <c r="L24" s="79">
        <v>0</v>
      </c>
      <c r="M24" s="79">
        <v>31</v>
      </c>
      <c r="N24" s="91">
        <v>0</v>
      </c>
      <c r="O24" s="92">
        <v>0</v>
      </c>
      <c r="P24" s="93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8"/>
      <c r="V24" s="82">
        <v>0</v>
      </c>
      <c r="W24" s="80" t="str">
        <f>IF(P24=0,"-",V24/P24)</f>
        <v>-</v>
      </c>
      <c r="X24" s="337">
        <v>0</v>
      </c>
      <c r="Y24" s="338" t="str">
        <f>IFERROR(X24/P24,"-")</f>
        <v>-</v>
      </c>
      <c r="Z24" s="338" t="str">
        <f>IFERROR(X24/V24,"-")</f>
        <v>-</v>
      </c>
      <c r="AA24" s="332"/>
      <c r="AB24" s="83"/>
      <c r="AC24" s="77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IFERROR(AO24/AM24,"-")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78"/>
      <c r="B25" s="349" t="s">
        <v>104</v>
      </c>
      <c r="C25" s="349"/>
      <c r="D25" s="349" t="s">
        <v>98</v>
      </c>
      <c r="E25" s="349" t="s">
        <v>99</v>
      </c>
      <c r="F25" s="349" t="s">
        <v>67</v>
      </c>
      <c r="G25" s="90"/>
      <c r="H25" s="90"/>
      <c r="I25" s="90"/>
      <c r="J25" s="332"/>
      <c r="K25" s="79">
        <v>12</v>
      </c>
      <c r="L25" s="79">
        <v>0</v>
      </c>
      <c r="M25" s="79">
        <v>54</v>
      </c>
      <c r="N25" s="91">
        <v>1</v>
      </c>
      <c r="O25" s="92">
        <v>0</v>
      </c>
      <c r="P25" s="93">
        <f>N25+O25</f>
        <v>1</v>
      </c>
      <c r="Q25" s="80">
        <f>IFERROR(P25/M25,"-")</f>
        <v>0.018518518518519</v>
      </c>
      <c r="R25" s="79">
        <v>0</v>
      </c>
      <c r="S25" s="79">
        <v>0</v>
      </c>
      <c r="T25" s="80">
        <f>IFERROR(R25/(P25),"-")</f>
        <v>0</v>
      </c>
      <c r="U25" s="338"/>
      <c r="V25" s="82">
        <v>0</v>
      </c>
      <c r="W25" s="80">
        <f>IF(P25=0,"-",V25/P25)</f>
        <v>0</v>
      </c>
      <c r="X25" s="337">
        <v>0</v>
      </c>
      <c r="Y25" s="338">
        <f>IFERROR(X25/P25,"-")</f>
        <v>0</v>
      </c>
      <c r="Z25" s="338" t="str">
        <f>IFERROR(X25/V25,"-")</f>
        <v>-</v>
      </c>
      <c r="AA25" s="332"/>
      <c r="AB25" s="83"/>
      <c r="AC25" s="77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IFERROR(AO25/AM25,"-")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1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78"/>
      <c r="B26" s="349" t="s">
        <v>105</v>
      </c>
      <c r="C26" s="349"/>
      <c r="D26" s="349" t="s">
        <v>98</v>
      </c>
      <c r="E26" s="349" t="s">
        <v>99</v>
      </c>
      <c r="F26" s="349" t="s">
        <v>83</v>
      </c>
      <c r="G26" s="90"/>
      <c r="H26" s="90"/>
      <c r="I26" s="90"/>
      <c r="J26" s="332"/>
      <c r="K26" s="79">
        <v>11</v>
      </c>
      <c r="L26" s="79">
        <v>7</v>
      </c>
      <c r="M26" s="79">
        <v>0</v>
      </c>
      <c r="N26" s="91">
        <v>0</v>
      </c>
      <c r="O26" s="92">
        <v>0</v>
      </c>
      <c r="P26" s="93">
        <f>N26+O26</f>
        <v>0</v>
      </c>
      <c r="Q26" s="80" t="str">
        <f>IFERROR(P26/M26,"-")</f>
        <v>-</v>
      </c>
      <c r="R26" s="79">
        <v>0</v>
      </c>
      <c r="S26" s="79">
        <v>0</v>
      </c>
      <c r="T26" s="80" t="str">
        <f>IFERROR(R26/(P26),"-")</f>
        <v>-</v>
      </c>
      <c r="U26" s="338"/>
      <c r="V26" s="82">
        <v>0</v>
      </c>
      <c r="W26" s="80" t="str">
        <f>IF(P26=0,"-",V26/P26)</f>
        <v>-</v>
      </c>
      <c r="X26" s="337">
        <v>0</v>
      </c>
      <c r="Y26" s="338" t="str">
        <f>IFERROR(X26/P26,"-")</f>
        <v>-</v>
      </c>
      <c r="Z26" s="338" t="str">
        <f>IFERROR(X26/V26,"-")</f>
        <v>-</v>
      </c>
      <c r="AA26" s="332"/>
      <c r="AB26" s="83"/>
      <c r="AC26" s="77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IFERROR(AO26/AM26,"-")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78"/>
      <c r="B27" s="349" t="s">
        <v>106</v>
      </c>
      <c r="C27" s="349"/>
      <c r="D27" s="349" t="s">
        <v>86</v>
      </c>
      <c r="E27" s="349" t="s">
        <v>87</v>
      </c>
      <c r="F27" s="349" t="s">
        <v>67</v>
      </c>
      <c r="G27" s="90" t="s">
        <v>107</v>
      </c>
      <c r="H27" s="90" t="s">
        <v>89</v>
      </c>
      <c r="I27" s="90" t="s">
        <v>90</v>
      </c>
      <c r="J27" s="332"/>
      <c r="K27" s="79">
        <v>0</v>
      </c>
      <c r="L27" s="79">
        <v>0</v>
      </c>
      <c r="M27" s="79">
        <v>1</v>
      </c>
      <c r="N27" s="91">
        <v>0</v>
      </c>
      <c r="O27" s="92">
        <v>0</v>
      </c>
      <c r="P27" s="93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338"/>
      <c r="V27" s="82">
        <v>0</v>
      </c>
      <c r="W27" s="80" t="str">
        <f>IF(P27=0,"-",V27/P27)</f>
        <v>-</v>
      </c>
      <c r="X27" s="337">
        <v>0</v>
      </c>
      <c r="Y27" s="338" t="str">
        <f>IFERROR(X27/P27,"-")</f>
        <v>-</v>
      </c>
      <c r="Z27" s="338" t="str">
        <f>IFERROR(X27/V27,"-")</f>
        <v>-</v>
      </c>
      <c r="AA27" s="332"/>
      <c r="AB27" s="83"/>
      <c r="AC27" s="77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IFERROR(AO27/AM27,"-")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78"/>
      <c r="B28" s="349" t="s">
        <v>108</v>
      </c>
      <c r="C28" s="349"/>
      <c r="D28" s="349" t="s">
        <v>86</v>
      </c>
      <c r="E28" s="349" t="s">
        <v>87</v>
      </c>
      <c r="F28" s="349" t="s">
        <v>67</v>
      </c>
      <c r="G28" s="90"/>
      <c r="H28" s="90"/>
      <c r="I28" s="90"/>
      <c r="J28" s="332"/>
      <c r="K28" s="79">
        <v>1</v>
      </c>
      <c r="L28" s="79">
        <v>0</v>
      </c>
      <c r="M28" s="79">
        <v>4</v>
      </c>
      <c r="N28" s="91">
        <v>1</v>
      </c>
      <c r="O28" s="92">
        <v>0</v>
      </c>
      <c r="P28" s="93">
        <f>N28+O28</f>
        <v>1</v>
      </c>
      <c r="Q28" s="80">
        <f>IFERROR(P28/M28,"-")</f>
        <v>0.25</v>
      </c>
      <c r="R28" s="79">
        <v>0</v>
      </c>
      <c r="S28" s="79">
        <v>1</v>
      </c>
      <c r="T28" s="80">
        <f>IFERROR(R28/(P28),"-")</f>
        <v>0</v>
      </c>
      <c r="U28" s="338"/>
      <c r="V28" s="82">
        <v>0</v>
      </c>
      <c r="W28" s="80">
        <f>IF(P28=0,"-",V28/P28)</f>
        <v>0</v>
      </c>
      <c r="X28" s="337">
        <v>0</v>
      </c>
      <c r="Y28" s="338">
        <f>IFERROR(X28/P28,"-")</f>
        <v>0</v>
      </c>
      <c r="Z28" s="338" t="str">
        <f>IFERROR(X28/V28,"-")</f>
        <v>-</v>
      </c>
      <c r="AA28" s="332"/>
      <c r="AB28" s="83"/>
      <c r="AC28" s="77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IFERROR(AO28/AM28,"-")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78"/>
      <c r="B29" s="349" t="s">
        <v>109</v>
      </c>
      <c r="C29" s="349"/>
      <c r="D29" s="349" t="s">
        <v>86</v>
      </c>
      <c r="E29" s="349" t="s">
        <v>87</v>
      </c>
      <c r="F29" s="349" t="s">
        <v>83</v>
      </c>
      <c r="G29" s="90"/>
      <c r="H29" s="90"/>
      <c r="I29" s="90"/>
      <c r="J29" s="332"/>
      <c r="K29" s="79">
        <v>11</v>
      </c>
      <c r="L29" s="79">
        <v>5</v>
      </c>
      <c r="M29" s="79">
        <v>1</v>
      </c>
      <c r="N29" s="91">
        <v>1</v>
      </c>
      <c r="O29" s="92">
        <v>0</v>
      </c>
      <c r="P29" s="93">
        <f>N29+O29</f>
        <v>1</v>
      </c>
      <c r="Q29" s="80">
        <f>IFERROR(P29/M29,"-")</f>
        <v>1</v>
      </c>
      <c r="R29" s="79">
        <v>1</v>
      </c>
      <c r="S29" s="79">
        <v>0</v>
      </c>
      <c r="T29" s="80">
        <f>IFERROR(R29/(P29),"-")</f>
        <v>1</v>
      </c>
      <c r="U29" s="338"/>
      <c r="V29" s="82">
        <v>1</v>
      </c>
      <c r="W29" s="80">
        <f>IF(P29=0,"-",V29/P29)</f>
        <v>1</v>
      </c>
      <c r="X29" s="337">
        <v>83000</v>
      </c>
      <c r="Y29" s="338">
        <f>IFERROR(X29/P29,"-")</f>
        <v>83000</v>
      </c>
      <c r="Z29" s="338">
        <f>IFERROR(X29/V29,"-")</f>
        <v>83000</v>
      </c>
      <c r="AA29" s="332"/>
      <c r="AB29" s="83"/>
      <c r="AC29" s="77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IFERROR(AO29/AM29,"-")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>
        <v>1</v>
      </c>
      <c r="BZ29" s="129">
        <f>IFERROR(BY29/BW29,"-")</f>
        <v>1</v>
      </c>
      <c r="CA29" s="130">
        <v>83000</v>
      </c>
      <c r="CB29" s="131">
        <f>IFERROR(CA29/BW29,"-")</f>
        <v>83000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83000</v>
      </c>
      <c r="CQ29" s="141">
        <v>83000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78"/>
      <c r="B30" s="349" t="s">
        <v>110</v>
      </c>
      <c r="C30" s="349"/>
      <c r="D30" s="349" t="s">
        <v>86</v>
      </c>
      <c r="E30" s="349" t="s">
        <v>87</v>
      </c>
      <c r="F30" s="349" t="s">
        <v>67</v>
      </c>
      <c r="G30" s="90" t="s">
        <v>107</v>
      </c>
      <c r="H30" s="90" t="s">
        <v>94</v>
      </c>
      <c r="I30" s="90"/>
      <c r="J30" s="332"/>
      <c r="K30" s="79">
        <v>0</v>
      </c>
      <c r="L30" s="79">
        <v>0</v>
      </c>
      <c r="M30" s="79">
        <v>82</v>
      </c>
      <c r="N30" s="91">
        <v>0</v>
      </c>
      <c r="O30" s="92">
        <v>0</v>
      </c>
      <c r="P30" s="93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338"/>
      <c r="V30" s="82">
        <v>0</v>
      </c>
      <c r="W30" s="80" t="str">
        <f>IF(P30=0,"-",V30/P30)</f>
        <v>-</v>
      </c>
      <c r="X30" s="337">
        <v>0</v>
      </c>
      <c r="Y30" s="338" t="str">
        <f>IFERROR(X30/P30,"-")</f>
        <v>-</v>
      </c>
      <c r="Z30" s="338" t="str">
        <f>IFERROR(X30/V30,"-")</f>
        <v>-</v>
      </c>
      <c r="AA30" s="332"/>
      <c r="AB30" s="83"/>
      <c r="AC30" s="77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IFERROR(AO30/AM30,"-")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78"/>
      <c r="B31" s="349" t="s">
        <v>111</v>
      </c>
      <c r="C31" s="349"/>
      <c r="D31" s="349" t="s">
        <v>86</v>
      </c>
      <c r="E31" s="349" t="s">
        <v>87</v>
      </c>
      <c r="F31" s="349" t="s">
        <v>67</v>
      </c>
      <c r="G31" s="90"/>
      <c r="H31" s="90"/>
      <c r="I31" s="90"/>
      <c r="J31" s="332"/>
      <c r="K31" s="79">
        <v>44</v>
      </c>
      <c r="L31" s="79">
        <v>0</v>
      </c>
      <c r="M31" s="79">
        <v>107</v>
      </c>
      <c r="N31" s="91">
        <v>5</v>
      </c>
      <c r="O31" s="92">
        <v>0</v>
      </c>
      <c r="P31" s="93">
        <f>N31+O31</f>
        <v>5</v>
      </c>
      <c r="Q31" s="80">
        <f>IFERROR(P31/M31,"-")</f>
        <v>0.046728971962617</v>
      </c>
      <c r="R31" s="79">
        <v>0</v>
      </c>
      <c r="S31" s="79">
        <v>1</v>
      </c>
      <c r="T31" s="80">
        <f>IFERROR(R31/(P31),"-")</f>
        <v>0</v>
      </c>
      <c r="U31" s="338"/>
      <c r="V31" s="82">
        <v>0</v>
      </c>
      <c r="W31" s="80">
        <f>IF(P31=0,"-",V31/P31)</f>
        <v>0</v>
      </c>
      <c r="X31" s="337">
        <v>0</v>
      </c>
      <c r="Y31" s="338">
        <f>IFERROR(X31/P31,"-")</f>
        <v>0</v>
      </c>
      <c r="Z31" s="338" t="str">
        <f>IFERROR(X31/V31,"-")</f>
        <v>-</v>
      </c>
      <c r="AA31" s="332"/>
      <c r="AB31" s="83"/>
      <c r="AC31" s="77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</v>
      </c>
      <c r="AO31" s="100"/>
      <c r="AP31" s="102">
        <f>IFERROR(AO31/AM31,"-")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0.2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0.2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0.2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78"/>
      <c r="B32" s="349" t="s">
        <v>112</v>
      </c>
      <c r="C32" s="349"/>
      <c r="D32" s="349" t="s">
        <v>86</v>
      </c>
      <c r="E32" s="349" t="s">
        <v>87</v>
      </c>
      <c r="F32" s="349" t="s">
        <v>83</v>
      </c>
      <c r="G32" s="90"/>
      <c r="H32" s="90"/>
      <c r="I32" s="90"/>
      <c r="J32" s="332"/>
      <c r="K32" s="79">
        <v>29</v>
      </c>
      <c r="L32" s="79">
        <v>12</v>
      </c>
      <c r="M32" s="79">
        <v>0</v>
      </c>
      <c r="N32" s="91">
        <v>0</v>
      </c>
      <c r="O32" s="92">
        <v>0</v>
      </c>
      <c r="P32" s="93">
        <f>N32+O32</f>
        <v>0</v>
      </c>
      <c r="Q32" s="80" t="str">
        <f>IFERROR(P32/M32,"-")</f>
        <v>-</v>
      </c>
      <c r="R32" s="79">
        <v>0</v>
      </c>
      <c r="S32" s="79">
        <v>0</v>
      </c>
      <c r="T32" s="80" t="str">
        <f>IFERROR(R32/(P32),"-")</f>
        <v>-</v>
      </c>
      <c r="U32" s="338"/>
      <c r="V32" s="82">
        <v>0</v>
      </c>
      <c r="W32" s="80" t="str">
        <f>IF(P32=0,"-",V32/P32)</f>
        <v>-</v>
      </c>
      <c r="X32" s="337">
        <v>0</v>
      </c>
      <c r="Y32" s="338" t="str">
        <f>IFERROR(X32/P32,"-")</f>
        <v>-</v>
      </c>
      <c r="Z32" s="338" t="str">
        <f>IFERROR(X32/V32,"-")</f>
        <v>-</v>
      </c>
      <c r="AA32" s="332"/>
      <c r="AB32" s="83"/>
      <c r="AC32" s="77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IFERROR(AO32/AM32,"-")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78"/>
      <c r="B33" s="349" t="s">
        <v>113</v>
      </c>
      <c r="C33" s="349"/>
      <c r="D33" s="349" t="s">
        <v>98</v>
      </c>
      <c r="E33" s="349" t="s">
        <v>99</v>
      </c>
      <c r="F33" s="349" t="s">
        <v>67</v>
      </c>
      <c r="G33" s="90" t="s">
        <v>107</v>
      </c>
      <c r="H33" s="90" t="s">
        <v>89</v>
      </c>
      <c r="I33" s="90" t="s">
        <v>100</v>
      </c>
      <c r="J33" s="332"/>
      <c r="K33" s="79">
        <v>0</v>
      </c>
      <c r="L33" s="79">
        <v>0</v>
      </c>
      <c r="M33" s="79">
        <v>51</v>
      </c>
      <c r="N33" s="91">
        <v>0</v>
      </c>
      <c r="O33" s="92">
        <v>0</v>
      </c>
      <c r="P33" s="93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338"/>
      <c r="V33" s="82">
        <v>0</v>
      </c>
      <c r="W33" s="80" t="str">
        <f>IF(P33=0,"-",V33/P33)</f>
        <v>-</v>
      </c>
      <c r="X33" s="337">
        <v>0</v>
      </c>
      <c r="Y33" s="338" t="str">
        <f>IFERROR(X33/P33,"-")</f>
        <v>-</v>
      </c>
      <c r="Z33" s="338" t="str">
        <f>IFERROR(X33/V33,"-")</f>
        <v>-</v>
      </c>
      <c r="AA33" s="332"/>
      <c r="AB33" s="83"/>
      <c r="AC33" s="77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IFERROR(AO33/AM33,"-")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78"/>
      <c r="B34" s="349" t="s">
        <v>114</v>
      </c>
      <c r="C34" s="349"/>
      <c r="D34" s="349" t="s">
        <v>98</v>
      </c>
      <c r="E34" s="349" t="s">
        <v>99</v>
      </c>
      <c r="F34" s="349" t="s">
        <v>67</v>
      </c>
      <c r="G34" s="90"/>
      <c r="H34" s="90"/>
      <c r="I34" s="90"/>
      <c r="J34" s="332"/>
      <c r="K34" s="79">
        <v>30</v>
      </c>
      <c r="L34" s="79">
        <v>0</v>
      </c>
      <c r="M34" s="79">
        <v>63</v>
      </c>
      <c r="N34" s="91">
        <v>7</v>
      </c>
      <c r="O34" s="92">
        <v>0</v>
      </c>
      <c r="P34" s="93">
        <f>N34+O34</f>
        <v>7</v>
      </c>
      <c r="Q34" s="80">
        <f>IFERROR(P34/M34,"-")</f>
        <v>0.11111111111111</v>
      </c>
      <c r="R34" s="79">
        <v>0</v>
      </c>
      <c r="S34" s="79">
        <v>0</v>
      </c>
      <c r="T34" s="80">
        <f>IFERROR(R34/(P34),"-")</f>
        <v>0</v>
      </c>
      <c r="U34" s="338"/>
      <c r="V34" s="82">
        <v>0</v>
      </c>
      <c r="W34" s="80">
        <f>IF(P34=0,"-",V34/P34)</f>
        <v>0</v>
      </c>
      <c r="X34" s="337">
        <v>0</v>
      </c>
      <c r="Y34" s="338">
        <f>IFERROR(X34/P34,"-")</f>
        <v>0</v>
      </c>
      <c r="Z34" s="338" t="str">
        <f>IFERROR(X34/V34,"-")</f>
        <v>-</v>
      </c>
      <c r="AA34" s="332"/>
      <c r="AB34" s="83"/>
      <c r="AC34" s="77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IFERROR(AO34/AM34,"-")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0.28571428571429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0.42857142857143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0.14285714285714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0.14285714285714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78"/>
      <c r="B35" s="349" t="s">
        <v>115</v>
      </c>
      <c r="C35" s="349"/>
      <c r="D35" s="349" t="s">
        <v>98</v>
      </c>
      <c r="E35" s="349" t="s">
        <v>99</v>
      </c>
      <c r="F35" s="349" t="s">
        <v>83</v>
      </c>
      <c r="G35" s="90"/>
      <c r="H35" s="90"/>
      <c r="I35" s="90"/>
      <c r="J35" s="332"/>
      <c r="K35" s="79">
        <v>17</v>
      </c>
      <c r="L35" s="79">
        <v>16</v>
      </c>
      <c r="M35" s="79">
        <v>13</v>
      </c>
      <c r="N35" s="91">
        <v>3</v>
      </c>
      <c r="O35" s="92">
        <v>0</v>
      </c>
      <c r="P35" s="93">
        <f>N35+O35</f>
        <v>3</v>
      </c>
      <c r="Q35" s="80">
        <f>IFERROR(P35/M35,"-")</f>
        <v>0.23076923076923</v>
      </c>
      <c r="R35" s="79">
        <v>0</v>
      </c>
      <c r="S35" s="79">
        <v>0</v>
      </c>
      <c r="T35" s="80">
        <f>IFERROR(R35/(P35),"-")</f>
        <v>0</v>
      </c>
      <c r="U35" s="338"/>
      <c r="V35" s="82">
        <v>1</v>
      </c>
      <c r="W35" s="80">
        <f>IF(P35=0,"-",V35/P35)</f>
        <v>0.33333333333333</v>
      </c>
      <c r="X35" s="337">
        <v>10000</v>
      </c>
      <c r="Y35" s="338">
        <f>IFERROR(X35/P35,"-")</f>
        <v>3333.3333333333</v>
      </c>
      <c r="Z35" s="338">
        <f>IFERROR(X35/V35,"-")</f>
        <v>10000</v>
      </c>
      <c r="AA35" s="332"/>
      <c r="AB35" s="83"/>
      <c r="AC35" s="77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IFERROR(AO35/AM35,"-")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0.33333333333333</v>
      </c>
      <c r="BG35" s="112">
        <v>1</v>
      </c>
      <c r="BH35" s="114">
        <f>IFERROR(BG35/BE35,"-")</f>
        <v>1</v>
      </c>
      <c r="BI35" s="115">
        <v>10000</v>
      </c>
      <c r="BJ35" s="116">
        <f>IFERROR(BI35/BE35,"-")</f>
        <v>10000</v>
      </c>
      <c r="BK35" s="117">
        <v>1</v>
      </c>
      <c r="BL35" s="117"/>
      <c r="BM35" s="117"/>
      <c r="BN35" s="119">
        <v>1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10000</v>
      </c>
      <c r="CQ35" s="141">
        <v>10000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78"/>
      <c r="B36" s="349" t="s">
        <v>116</v>
      </c>
      <c r="C36" s="349"/>
      <c r="D36" s="349" t="s">
        <v>98</v>
      </c>
      <c r="E36" s="349" t="s">
        <v>99</v>
      </c>
      <c r="F36" s="349" t="s">
        <v>67</v>
      </c>
      <c r="G36" s="90" t="s">
        <v>107</v>
      </c>
      <c r="H36" s="90" t="s">
        <v>94</v>
      </c>
      <c r="I36" s="90"/>
      <c r="J36" s="332"/>
      <c r="K36" s="79">
        <v>5</v>
      </c>
      <c r="L36" s="79">
        <v>0</v>
      </c>
      <c r="M36" s="79">
        <v>69</v>
      </c>
      <c r="N36" s="91">
        <v>1</v>
      </c>
      <c r="O36" s="92">
        <v>0</v>
      </c>
      <c r="P36" s="93">
        <f>N36+O36</f>
        <v>1</v>
      </c>
      <c r="Q36" s="80">
        <f>IFERROR(P36/M36,"-")</f>
        <v>0.014492753623188</v>
      </c>
      <c r="R36" s="79">
        <v>0</v>
      </c>
      <c r="S36" s="79">
        <v>0</v>
      </c>
      <c r="T36" s="80">
        <f>IFERROR(R36/(P36),"-")</f>
        <v>0</v>
      </c>
      <c r="U36" s="338"/>
      <c r="V36" s="82">
        <v>0</v>
      </c>
      <c r="W36" s="80">
        <f>IF(P36=0,"-",V36/P36)</f>
        <v>0</v>
      </c>
      <c r="X36" s="337">
        <v>0</v>
      </c>
      <c r="Y36" s="338">
        <f>IFERROR(X36/P36,"-")</f>
        <v>0</v>
      </c>
      <c r="Z36" s="338" t="str">
        <f>IFERROR(X36/V36,"-")</f>
        <v>-</v>
      </c>
      <c r="AA36" s="332"/>
      <c r="AB36" s="83"/>
      <c r="AC36" s="77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IFERROR(AO36/AM36,"-")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78"/>
      <c r="B37" s="349" t="s">
        <v>117</v>
      </c>
      <c r="C37" s="349"/>
      <c r="D37" s="349" t="s">
        <v>98</v>
      </c>
      <c r="E37" s="349" t="s">
        <v>99</v>
      </c>
      <c r="F37" s="349" t="s">
        <v>67</v>
      </c>
      <c r="G37" s="90"/>
      <c r="H37" s="90"/>
      <c r="I37" s="90"/>
      <c r="J37" s="332"/>
      <c r="K37" s="79">
        <v>34</v>
      </c>
      <c r="L37" s="79">
        <v>0</v>
      </c>
      <c r="M37" s="79">
        <v>81</v>
      </c>
      <c r="N37" s="91">
        <v>10</v>
      </c>
      <c r="O37" s="92">
        <v>0</v>
      </c>
      <c r="P37" s="93">
        <f>N37+O37</f>
        <v>10</v>
      </c>
      <c r="Q37" s="80">
        <f>IFERROR(P37/M37,"-")</f>
        <v>0.12345679012346</v>
      </c>
      <c r="R37" s="79">
        <v>1</v>
      </c>
      <c r="S37" s="79">
        <v>2</v>
      </c>
      <c r="T37" s="80">
        <f>IFERROR(R37/(P37),"-")</f>
        <v>0.1</v>
      </c>
      <c r="U37" s="338"/>
      <c r="V37" s="82">
        <v>2</v>
      </c>
      <c r="W37" s="80">
        <f>IF(P37=0,"-",V37/P37)</f>
        <v>0.2</v>
      </c>
      <c r="X37" s="337">
        <v>11000</v>
      </c>
      <c r="Y37" s="338">
        <f>IFERROR(X37/P37,"-")</f>
        <v>1100</v>
      </c>
      <c r="Z37" s="338">
        <f>IFERROR(X37/V37,"-")</f>
        <v>5500</v>
      </c>
      <c r="AA37" s="332"/>
      <c r="AB37" s="83"/>
      <c r="AC37" s="77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IFERROR(AO37/AM37,"-")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7</v>
      </c>
      <c r="BO37" s="120">
        <f>IF(P37=0,"",IF(BN37=0,"",(BN37/P37)))</f>
        <v>0.7</v>
      </c>
      <c r="BP37" s="121">
        <v>1</v>
      </c>
      <c r="BQ37" s="122">
        <f>IFERROR(BP37/BN37,"-")</f>
        <v>0.14285714285714</v>
      </c>
      <c r="BR37" s="123">
        <v>8000</v>
      </c>
      <c r="BS37" s="124">
        <f>IFERROR(BR37/BN37,"-")</f>
        <v>1142.8571428571</v>
      </c>
      <c r="BT37" s="125"/>
      <c r="BU37" s="125">
        <v>1</v>
      </c>
      <c r="BV37" s="125"/>
      <c r="BW37" s="126">
        <v>2</v>
      </c>
      <c r="BX37" s="127">
        <f>IF(P37=0,"",IF(BW37=0,"",(BW37/P37)))</f>
        <v>0.2</v>
      </c>
      <c r="BY37" s="128">
        <v>1</v>
      </c>
      <c r="BZ37" s="129">
        <f>IFERROR(BY37/BW37,"-")</f>
        <v>0.5</v>
      </c>
      <c r="CA37" s="130">
        <v>3000</v>
      </c>
      <c r="CB37" s="131">
        <f>IFERROR(CA37/BW37,"-")</f>
        <v>1500</v>
      </c>
      <c r="CC37" s="132">
        <v>1</v>
      </c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11000</v>
      </c>
      <c r="CQ37" s="141">
        <v>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78"/>
      <c r="B38" s="349" t="s">
        <v>118</v>
      </c>
      <c r="C38" s="349"/>
      <c r="D38" s="349" t="s">
        <v>98</v>
      </c>
      <c r="E38" s="349" t="s">
        <v>99</v>
      </c>
      <c r="F38" s="349" t="s">
        <v>83</v>
      </c>
      <c r="G38" s="90"/>
      <c r="H38" s="90"/>
      <c r="I38" s="90"/>
      <c r="J38" s="332"/>
      <c r="K38" s="79">
        <v>18</v>
      </c>
      <c r="L38" s="79">
        <v>16</v>
      </c>
      <c r="M38" s="79">
        <v>5</v>
      </c>
      <c r="N38" s="91">
        <v>2</v>
      </c>
      <c r="O38" s="92">
        <v>0</v>
      </c>
      <c r="P38" s="93">
        <f>N38+O38</f>
        <v>2</v>
      </c>
      <c r="Q38" s="80">
        <f>IFERROR(P38/M38,"-")</f>
        <v>0.4</v>
      </c>
      <c r="R38" s="79">
        <v>0</v>
      </c>
      <c r="S38" s="79">
        <v>0</v>
      </c>
      <c r="T38" s="80">
        <f>IFERROR(R38/(P38),"-")</f>
        <v>0</v>
      </c>
      <c r="U38" s="338"/>
      <c r="V38" s="82">
        <v>1</v>
      </c>
      <c r="W38" s="80">
        <f>IF(P38=0,"-",V38/P38)</f>
        <v>0.5</v>
      </c>
      <c r="X38" s="337">
        <v>18000</v>
      </c>
      <c r="Y38" s="338">
        <f>IFERROR(X38/P38,"-")</f>
        <v>9000</v>
      </c>
      <c r="Z38" s="338">
        <f>IFERROR(X38/V38,"-")</f>
        <v>18000</v>
      </c>
      <c r="AA38" s="332"/>
      <c r="AB38" s="83"/>
      <c r="AC38" s="77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IFERROR(AO38/AM38,"-")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0.5</v>
      </c>
      <c r="BP38" s="121">
        <v>1</v>
      </c>
      <c r="BQ38" s="122">
        <f>IFERROR(BP38/BN38,"-")</f>
        <v>1</v>
      </c>
      <c r="BR38" s="123">
        <v>6000</v>
      </c>
      <c r="BS38" s="124">
        <f>IFERROR(BR38/BN38,"-")</f>
        <v>6000</v>
      </c>
      <c r="BT38" s="125"/>
      <c r="BU38" s="125">
        <v>1</v>
      </c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0.5</v>
      </c>
      <c r="CH38" s="135">
        <v>1</v>
      </c>
      <c r="CI38" s="136">
        <f>IFERROR(CH38/CF38,"-")</f>
        <v>1</v>
      </c>
      <c r="CJ38" s="137">
        <v>18000</v>
      </c>
      <c r="CK38" s="138">
        <f>IFERROR(CJ38/CF38,"-")</f>
        <v>18000</v>
      </c>
      <c r="CL38" s="139"/>
      <c r="CM38" s="139"/>
      <c r="CN38" s="139">
        <v>1</v>
      </c>
      <c r="CO38" s="140">
        <v>1</v>
      </c>
      <c r="CP38" s="141">
        <v>18000</v>
      </c>
      <c r="CQ38" s="141">
        <v>18000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2.4571428571429</v>
      </c>
      <c r="B39" s="349" t="s">
        <v>119</v>
      </c>
      <c r="C39" s="349"/>
      <c r="D39" s="349" t="s">
        <v>65</v>
      </c>
      <c r="E39" s="349" t="s">
        <v>66</v>
      </c>
      <c r="F39" s="349" t="s">
        <v>67</v>
      </c>
      <c r="G39" s="90" t="s">
        <v>120</v>
      </c>
      <c r="H39" s="90" t="s">
        <v>121</v>
      </c>
      <c r="I39" s="90"/>
      <c r="J39" s="332">
        <v>280000</v>
      </c>
      <c r="K39" s="79">
        <v>0</v>
      </c>
      <c r="L39" s="79">
        <v>0</v>
      </c>
      <c r="M39" s="79">
        <v>51</v>
      </c>
      <c r="N39" s="91">
        <v>0</v>
      </c>
      <c r="O39" s="92">
        <v>0</v>
      </c>
      <c r="P39" s="93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338">
        <f>IFERROR(J39/SUM(N39:O46),"-")</f>
        <v>9032.2580645161</v>
      </c>
      <c r="V39" s="82">
        <v>0</v>
      </c>
      <c r="W39" s="80" t="str">
        <f>IF(P39=0,"-",V39/P39)</f>
        <v>-</v>
      </c>
      <c r="X39" s="337">
        <v>0</v>
      </c>
      <c r="Y39" s="338" t="str">
        <f>IFERROR(X39/P39,"-")</f>
        <v>-</v>
      </c>
      <c r="Z39" s="338" t="str">
        <f>IFERROR(X39/V39,"-")</f>
        <v>-</v>
      </c>
      <c r="AA39" s="332">
        <f>SUM(X39:X46)-SUM(J39:J46)</f>
        <v>408000</v>
      </c>
      <c r="AB39" s="83">
        <f>SUM(X39:X46)/SUM(J39:J46)</f>
        <v>2.4571428571429</v>
      </c>
      <c r="AC39" s="77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IFERROR(AO39/AM39,"-")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78"/>
      <c r="B40" s="349" t="s">
        <v>122</v>
      </c>
      <c r="C40" s="349"/>
      <c r="D40" s="349" t="s">
        <v>65</v>
      </c>
      <c r="E40" s="349" t="s">
        <v>66</v>
      </c>
      <c r="F40" s="349" t="s">
        <v>67</v>
      </c>
      <c r="G40" s="90"/>
      <c r="H40" s="90" t="s">
        <v>121</v>
      </c>
      <c r="I40" s="90"/>
      <c r="J40" s="332"/>
      <c r="K40" s="79">
        <v>33</v>
      </c>
      <c r="L40" s="79">
        <v>0</v>
      </c>
      <c r="M40" s="79">
        <v>78</v>
      </c>
      <c r="N40" s="91">
        <v>11</v>
      </c>
      <c r="O40" s="92">
        <v>0</v>
      </c>
      <c r="P40" s="93">
        <f>N40+O40</f>
        <v>11</v>
      </c>
      <c r="Q40" s="80">
        <f>IFERROR(P40/M40,"-")</f>
        <v>0.14102564102564</v>
      </c>
      <c r="R40" s="79">
        <v>1</v>
      </c>
      <c r="S40" s="79">
        <v>6</v>
      </c>
      <c r="T40" s="80">
        <f>IFERROR(R40/(P40),"-")</f>
        <v>0.090909090909091</v>
      </c>
      <c r="U40" s="338"/>
      <c r="V40" s="82">
        <v>0</v>
      </c>
      <c r="W40" s="80">
        <f>IF(P40=0,"-",V40/P40)</f>
        <v>0</v>
      </c>
      <c r="X40" s="337">
        <v>0</v>
      </c>
      <c r="Y40" s="338">
        <f>IFERROR(X40/P40,"-")</f>
        <v>0</v>
      </c>
      <c r="Z40" s="338" t="str">
        <f>IFERROR(X40/V40,"-")</f>
        <v>-</v>
      </c>
      <c r="AA40" s="332"/>
      <c r="AB40" s="83"/>
      <c r="AC40" s="77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IFERROR(AO40/AM40,"-")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0.090909090909091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2</v>
      </c>
      <c r="BF40" s="113">
        <f>IF(P40=0,"",IF(BE40=0,"",(BE40/P40)))</f>
        <v>0.18181818181818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5</v>
      </c>
      <c r="BO40" s="120">
        <f>IF(P40=0,"",IF(BN40=0,"",(BN40/P40)))</f>
        <v>0.45454545454545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3</v>
      </c>
      <c r="BX40" s="127">
        <f>IF(P40=0,"",IF(BW40=0,"",(BW40/P40)))</f>
        <v>0.27272727272727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78"/>
      <c r="B41" s="349" t="s">
        <v>123</v>
      </c>
      <c r="C41" s="349"/>
      <c r="D41" s="349" t="s">
        <v>124</v>
      </c>
      <c r="E41" s="349" t="s">
        <v>125</v>
      </c>
      <c r="F41" s="349" t="s">
        <v>67</v>
      </c>
      <c r="G41" s="90"/>
      <c r="H41" s="90" t="s">
        <v>121</v>
      </c>
      <c r="I41" s="90"/>
      <c r="J41" s="332"/>
      <c r="K41" s="79">
        <v>4</v>
      </c>
      <c r="L41" s="79">
        <v>0</v>
      </c>
      <c r="M41" s="79">
        <v>26</v>
      </c>
      <c r="N41" s="91">
        <v>1</v>
      </c>
      <c r="O41" s="92">
        <v>0</v>
      </c>
      <c r="P41" s="93">
        <f>N41+O41</f>
        <v>1</v>
      </c>
      <c r="Q41" s="80">
        <f>IFERROR(P41/M41,"-")</f>
        <v>0.038461538461538</v>
      </c>
      <c r="R41" s="79">
        <v>0</v>
      </c>
      <c r="S41" s="79">
        <v>0</v>
      </c>
      <c r="T41" s="80">
        <f>IFERROR(R41/(P41),"-")</f>
        <v>0</v>
      </c>
      <c r="U41" s="338"/>
      <c r="V41" s="82">
        <v>0</v>
      </c>
      <c r="W41" s="80">
        <f>IF(P41=0,"-",V41/P41)</f>
        <v>0</v>
      </c>
      <c r="X41" s="337">
        <v>0</v>
      </c>
      <c r="Y41" s="338">
        <f>IFERROR(X41/P41,"-")</f>
        <v>0</v>
      </c>
      <c r="Z41" s="338" t="str">
        <f>IFERROR(X41/V41,"-")</f>
        <v>-</v>
      </c>
      <c r="AA41" s="332"/>
      <c r="AB41" s="83"/>
      <c r="AC41" s="77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IFERROR(AO41/AM41,"-")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1</v>
      </c>
      <c r="BX41" s="127">
        <f>IF(P41=0,"",IF(BW41=0,"",(BW41/P41)))</f>
        <v>1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78"/>
      <c r="B42" s="349" t="s">
        <v>126</v>
      </c>
      <c r="C42" s="349"/>
      <c r="D42" s="349" t="s">
        <v>127</v>
      </c>
      <c r="E42" s="349" t="s">
        <v>128</v>
      </c>
      <c r="F42" s="349" t="s">
        <v>67</v>
      </c>
      <c r="G42" s="90"/>
      <c r="H42" s="90" t="s">
        <v>121</v>
      </c>
      <c r="I42" s="90"/>
      <c r="J42" s="332"/>
      <c r="K42" s="79">
        <v>0</v>
      </c>
      <c r="L42" s="79">
        <v>0</v>
      </c>
      <c r="M42" s="79">
        <v>33</v>
      </c>
      <c r="N42" s="91">
        <v>0</v>
      </c>
      <c r="O42" s="92">
        <v>0</v>
      </c>
      <c r="P42" s="93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338"/>
      <c r="V42" s="82">
        <v>0</v>
      </c>
      <c r="W42" s="80" t="str">
        <f>IF(P42=0,"-",V42/P42)</f>
        <v>-</v>
      </c>
      <c r="X42" s="337">
        <v>0</v>
      </c>
      <c r="Y42" s="338" t="str">
        <f>IFERROR(X42/P42,"-")</f>
        <v>-</v>
      </c>
      <c r="Z42" s="338" t="str">
        <f>IFERROR(X42/V42,"-")</f>
        <v>-</v>
      </c>
      <c r="AA42" s="332"/>
      <c r="AB42" s="83"/>
      <c r="AC42" s="77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IFERROR(AO42/AM42,"-")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78"/>
      <c r="B43" s="349" t="s">
        <v>129</v>
      </c>
      <c r="C43" s="349"/>
      <c r="D43" s="349" t="s">
        <v>127</v>
      </c>
      <c r="E43" s="349" t="s">
        <v>128</v>
      </c>
      <c r="F43" s="349" t="s">
        <v>67</v>
      </c>
      <c r="G43" s="90"/>
      <c r="H43" s="90" t="s">
        <v>121</v>
      </c>
      <c r="I43" s="90"/>
      <c r="J43" s="332"/>
      <c r="K43" s="79">
        <v>13</v>
      </c>
      <c r="L43" s="79">
        <v>0</v>
      </c>
      <c r="M43" s="79">
        <v>53</v>
      </c>
      <c r="N43" s="91">
        <v>2</v>
      </c>
      <c r="O43" s="92">
        <v>0</v>
      </c>
      <c r="P43" s="93">
        <f>N43+O43</f>
        <v>2</v>
      </c>
      <c r="Q43" s="80">
        <f>IFERROR(P43/M43,"-")</f>
        <v>0.037735849056604</v>
      </c>
      <c r="R43" s="79">
        <v>1</v>
      </c>
      <c r="S43" s="79">
        <v>0</v>
      </c>
      <c r="T43" s="80">
        <f>IFERROR(R43/(P43),"-")</f>
        <v>0.5</v>
      </c>
      <c r="U43" s="338"/>
      <c r="V43" s="82">
        <v>1</v>
      </c>
      <c r="W43" s="80">
        <f>IF(P43=0,"-",V43/P43)</f>
        <v>0.5</v>
      </c>
      <c r="X43" s="337">
        <v>93000</v>
      </c>
      <c r="Y43" s="338">
        <f>IFERROR(X43/P43,"-")</f>
        <v>46500</v>
      </c>
      <c r="Z43" s="338">
        <f>IFERROR(X43/V43,"-")</f>
        <v>93000</v>
      </c>
      <c r="AA43" s="332"/>
      <c r="AB43" s="83"/>
      <c r="AC43" s="77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IFERROR(AO43/AM43,"-")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0.5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0.5</v>
      </c>
      <c r="BY43" s="128">
        <v>1</v>
      </c>
      <c r="BZ43" s="129">
        <f>IFERROR(BY43/BW43,"-")</f>
        <v>1</v>
      </c>
      <c r="CA43" s="130">
        <v>93000</v>
      </c>
      <c r="CB43" s="131">
        <f>IFERROR(CA43/BW43,"-")</f>
        <v>93000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93000</v>
      </c>
      <c r="CQ43" s="141">
        <v>93000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78"/>
      <c r="B44" s="349" t="s">
        <v>130</v>
      </c>
      <c r="C44" s="349"/>
      <c r="D44" s="349" t="s">
        <v>131</v>
      </c>
      <c r="E44" s="349" t="s">
        <v>132</v>
      </c>
      <c r="F44" s="349" t="s">
        <v>67</v>
      </c>
      <c r="G44" s="90"/>
      <c r="H44" s="90" t="s">
        <v>121</v>
      </c>
      <c r="I44" s="90"/>
      <c r="J44" s="332"/>
      <c r="K44" s="79">
        <v>0</v>
      </c>
      <c r="L44" s="79">
        <v>0</v>
      </c>
      <c r="M44" s="79">
        <v>121</v>
      </c>
      <c r="N44" s="91">
        <v>0</v>
      </c>
      <c r="O44" s="92">
        <v>0</v>
      </c>
      <c r="P44" s="93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338"/>
      <c r="V44" s="82">
        <v>0</v>
      </c>
      <c r="W44" s="80" t="str">
        <f>IF(P44=0,"-",V44/P44)</f>
        <v>-</v>
      </c>
      <c r="X44" s="337">
        <v>0</v>
      </c>
      <c r="Y44" s="338" t="str">
        <f>IFERROR(X44/P44,"-")</f>
        <v>-</v>
      </c>
      <c r="Z44" s="338" t="str">
        <f>IFERROR(X44/V44,"-")</f>
        <v>-</v>
      </c>
      <c r="AA44" s="332"/>
      <c r="AB44" s="83"/>
      <c r="AC44" s="77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IFERROR(AO44/AM44,"-")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78"/>
      <c r="B45" s="349" t="s">
        <v>133</v>
      </c>
      <c r="C45" s="349"/>
      <c r="D45" s="349" t="s">
        <v>131</v>
      </c>
      <c r="E45" s="349" t="s">
        <v>132</v>
      </c>
      <c r="F45" s="349" t="s">
        <v>67</v>
      </c>
      <c r="G45" s="90"/>
      <c r="H45" s="90" t="s">
        <v>121</v>
      </c>
      <c r="I45" s="90"/>
      <c r="J45" s="332"/>
      <c r="K45" s="79">
        <v>21</v>
      </c>
      <c r="L45" s="79">
        <v>0</v>
      </c>
      <c r="M45" s="79">
        <v>90</v>
      </c>
      <c r="N45" s="91">
        <v>10</v>
      </c>
      <c r="O45" s="92">
        <v>0</v>
      </c>
      <c r="P45" s="93">
        <f>N45+O45</f>
        <v>10</v>
      </c>
      <c r="Q45" s="80">
        <f>IFERROR(P45/M45,"-")</f>
        <v>0.11111111111111</v>
      </c>
      <c r="R45" s="79">
        <v>2</v>
      </c>
      <c r="S45" s="79">
        <v>1</v>
      </c>
      <c r="T45" s="80">
        <f>IFERROR(R45/(P45),"-")</f>
        <v>0.2</v>
      </c>
      <c r="U45" s="338"/>
      <c r="V45" s="82">
        <v>2</v>
      </c>
      <c r="W45" s="80">
        <f>IF(P45=0,"-",V45/P45)</f>
        <v>0.2</v>
      </c>
      <c r="X45" s="337">
        <v>58000</v>
      </c>
      <c r="Y45" s="338">
        <f>IFERROR(X45/P45,"-")</f>
        <v>5800</v>
      </c>
      <c r="Z45" s="338">
        <f>IFERROR(X45/V45,"-")</f>
        <v>29000</v>
      </c>
      <c r="AA45" s="332"/>
      <c r="AB45" s="83"/>
      <c r="AC45" s="77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IFERROR(AO45/AM45,"-")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4</v>
      </c>
      <c r="BO45" s="120">
        <f>IF(P45=0,"",IF(BN45=0,"",(BN45/P45)))</f>
        <v>0.4</v>
      </c>
      <c r="BP45" s="121">
        <v>1</v>
      </c>
      <c r="BQ45" s="122">
        <f>IFERROR(BP45/BN45,"-")</f>
        <v>0.25</v>
      </c>
      <c r="BR45" s="123">
        <v>5000</v>
      </c>
      <c r="BS45" s="124">
        <f>IFERROR(BR45/BN45,"-")</f>
        <v>1250</v>
      </c>
      <c r="BT45" s="125">
        <v>1</v>
      </c>
      <c r="BU45" s="125"/>
      <c r="BV45" s="125"/>
      <c r="BW45" s="126">
        <v>3</v>
      </c>
      <c r="BX45" s="127">
        <f>IF(P45=0,"",IF(BW45=0,"",(BW45/P45)))</f>
        <v>0.3</v>
      </c>
      <c r="BY45" s="128">
        <v>1</v>
      </c>
      <c r="BZ45" s="129">
        <f>IFERROR(BY45/BW45,"-")</f>
        <v>0.33333333333333</v>
      </c>
      <c r="CA45" s="130">
        <v>6000</v>
      </c>
      <c r="CB45" s="131">
        <f>IFERROR(CA45/BW45,"-")</f>
        <v>2000</v>
      </c>
      <c r="CC45" s="132"/>
      <c r="CD45" s="132">
        <v>1</v>
      </c>
      <c r="CE45" s="132"/>
      <c r="CF45" s="133">
        <v>2</v>
      </c>
      <c r="CG45" s="134">
        <f>IF(P45=0,"",IF(CF45=0,"",(CF45/P45)))</f>
        <v>0.2</v>
      </c>
      <c r="CH45" s="135">
        <v>1</v>
      </c>
      <c r="CI45" s="136">
        <f>IFERROR(CH45/CF45,"-")</f>
        <v>0.5</v>
      </c>
      <c r="CJ45" s="137">
        <v>47000</v>
      </c>
      <c r="CK45" s="138">
        <f>IFERROR(CJ45/CF45,"-")</f>
        <v>23500</v>
      </c>
      <c r="CL45" s="139"/>
      <c r="CM45" s="139"/>
      <c r="CN45" s="139">
        <v>1</v>
      </c>
      <c r="CO45" s="140">
        <v>2</v>
      </c>
      <c r="CP45" s="141">
        <v>58000</v>
      </c>
      <c r="CQ45" s="141">
        <v>47000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78"/>
      <c r="B46" s="349" t="s">
        <v>134</v>
      </c>
      <c r="C46" s="349"/>
      <c r="D46" s="349" t="s">
        <v>82</v>
      </c>
      <c r="E46" s="349" t="s">
        <v>82</v>
      </c>
      <c r="F46" s="349" t="s">
        <v>83</v>
      </c>
      <c r="G46" s="90"/>
      <c r="H46" s="90"/>
      <c r="I46" s="90"/>
      <c r="J46" s="332"/>
      <c r="K46" s="79">
        <v>74</v>
      </c>
      <c r="L46" s="79">
        <v>27</v>
      </c>
      <c r="M46" s="79">
        <v>38</v>
      </c>
      <c r="N46" s="91">
        <v>7</v>
      </c>
      <c r="O46" s="92">
        <v>0</v>
      </c>
      <c r="P46" s="93">
        <f>N46+O46</f>
        <v>7</v>
      </c>
      <c r="Q46" s="80">
        <f>IFERROR(P46/M46,"-")</f>
        <v>0.18421052631579</v>
      </c>
      <c r="R46" s="79">
        <v>2</v>
      </c>
      <c r="S46" s="79">
        <v>0</v>
      </c>
      <c r="T46" s="80">
        <f>IFERROR(R46/(P46),"-")</f>
        <v>0.28571428571429</v>
      </c>
      <c r="U46" s="338"/>
      <c r="V46" s="82">
        <v>1</v>
      </c>
      <c r="W46" s="80">
        <f>IF(P46=0,"-",V46/P46)</f>
        <v>0.14285714285714</v>
      </c>
      <c r="X46" s="337">
        <v>537000</v>
      </c>
      <c r="Y46" s="338">
        <f>IFERROR(X46/P46,"-")</f>
        <v>76714.285714286</v>
      </c>
      <c r="Z46" s="338">
        <f>IFERROR(X46/V46,"-")</f>
        <v>537000</v>
      </c>
      <c r="AA46" s="332"/>
      <c r="AB46" s="83"/>
      <c r="AC46" s="77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IFERROR(AO46/AM46,"-")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0.28571428571429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3</v>
      </c>
      <c r="BX46" s="127">
        <f>IF(P46=0,"",IF(BW46=0,"",(BW46/P46)))</f>
        <v>0.42857142857143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2</v>
      </c>
      <c r="CG46" s="134">
        <f>IF(P46=0,"",IF(CF46=0,"",(CF46/P46)))</f>
        <v>0.28571428571429</v>
      </c>
      <c r="CH46" s="135">
        <v>2</v>
      </c>
      <c r="CI46" s="136">
        <f>IFERROR(CH46/CF46,"-")</f>
        <v>1</v>
      </c>
      <c r="CJ46" s="137">
        <v>537000</v>
      </c>
      <c r="CK46" s="138">
        <f>IFERROR(CJ46/CF46,"-")</f>
        <v>268500</v>
      </c>
      <c r="CL46" s="139"/>
      <c r="CM46" s="139"/>
      <c r="CN46" s="139">
        <v>2</v>
      </c>
      <c r="CO46" s="140">
        <v>1</v>
      </c>
      <c r="CP46" s="141">
        <v>537000</v>
      </c>
      <c r="CQ46" s="141">
        <v>517000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0.475</v>
      </c>
      <c r="B47" s="349" t="s">
        <v>135</v>
      </c>
      <c r="C47" s="349"/>
      <c r="D47" s="349" t="s">
        <v>136</v>
      </c>
      <c r="E47" s="349" t="s">
        <v>137</v>
      </c>
      <c r="F47" s="349" t="s">
        <v>67</v>
      </c>
      <c r="G47" s="90" t="s">
        <v>73</v>
      </c>
      <c r="H47" s="90" t="s">
        <v>138</v>
      </c>
      <c r="I47" s="90" t="s">
        <v>139</v>
      </c>
      <c r="J47" s="332">
        <v>400000</v>
      </c>
      <c r="K47" s="79">
        <v>0</v>
      </c>
      <c r="L47" s="79">
        <v>0</v>
      </c>
      <c r="M47" s="79">
        <v>102</v>
      </c>
      <c r="N47" s="91">
        <v>0</v>
      </c>
      <c r="O47" s="92">
        <v>0</v>
      </c>
      <c r="P47" s="93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338">
        <f>IFERROR(J47/SUM(N47:O53),"-")</f>
        <v>11428.571428571</v>
      </c>
      <c r="V47" s="82">
        <v>0</v>
      </c>
      <c r="W47" s="80" t="str">
        <f>IF(P47=0,"-",V47/P47)</f>
        <v>-</v>
      </c>
      <c r="X47" s="337">
        <v>0</v>
      </c>
      <c r="Y47" s="338" t="str">
        <f>IFERROR(X47/P47,"-")</f>
        <v>-</v>
      </c>
      <c r="Z47" s="338" t="str">
        <f>IFERROR(X47/V47,"-")</f>
        <v>-</v>
      </c>
      <c r="AA47" s="332">
        <f>SUM(X47:X53)-SUM(J47:J53)</f>
        <v>-210000</v>
      </c>
      <c r="AB47" s="83">
        <f>SUM(X47:X53)/SUM(J47:J53)</f>
        <v>0.475</v>
      </c>
      <c r="AC47" s="77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IFERROR(AO47/AM47,"-")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78"/>
      <c r="B48" s="349" t="s">
        <v>140</v>
      </c>
      <c r="C48" s="349"/>
      <c r="D48" s="349" t="s">
        <v>136</v>
      </c>
      <c r="E48" s="349" t="s">
        <v>137</v>
      </c>
      <c r="F48" s="349" t="s">
        <v>67</v>
      </c>
      <c r="G48" s="90"/>
      <c r="H48" s="90" t="s">
        <v>138</v>
      </c>
      <c r="I48" s="90"/>
      <c r="J48" s="332"/>
      <c r="K48" s="79">
        <v>37</v>
      </c>
      <c r="L48" s="79">
        <v>0</v>
      </c>
      <c r="M48" s="79">
        <v>108</v>
      </c>
      <c r="N48" s="91">
        <v>6</v>
      </c>
      <c r="O48" s="92">
        <v>0</v>
      </c>
      <c r="P48" s="93">
        <f>N48+O48</f>
        <v>6</v>
      </c>
      <c r="Q48" s="80">
        <f>IFERROR(P48/M48,"-")</f>
        <v>0.055555555555556</v>
      </c>
      <c r="R48" s="79">
        <v>3</v>
      </c>
      <c r="S48" s="79">
        <v>0</v>
      </c>
      <c r="T48" s="80">
        <f>IFERROR(R48/(P48),"-")</f>
        <v>0.5</v>
      </c>
      <c r="U48" s="338"/>
      <c r="V48" s="82">
        <v>1</v>
      </c>
      <c r="W48" s="80">
        <f>IF(P48=0,"-",V48/P48)</f>
        <v>0.16666666666667</v>
      </c>
      <c r="X48" s="337">
        <v>59000</v>
      </c>
      <c r="Y48" s="338">
        <f>IFERROR(X48/P48,"-")</f>
        <v>9833.3333333333</v>
      </c>
      <c r="Z48" s="338">
        <f>IFERROR(X48/V48,"-")</f>
        <v>59000</v>
      </c>
      <c r="AA48" s="332"/>
      <c r="AB48" s="83"/>
      <c r="AC48" s="77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0.16666666666667</v>
      </c>
      <c r="AO48" s="100"/>
      <c r="AP48" s="102">
        <f>IFERROR(AO48/AM48,"-")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0.33333333333333</v>
      </c>
      <c r="BP48" s="121">
        <v>1</v>
      </c>
      <c r="BQ48" s="122">
        <f>IFERROR(BP48/BN48,"-")</f>
        <v>0.5</v>
      </c>
      <c r="BR48" s="123">
        <v>59000</v>
      </c>
      <c r="BS48" s="124">
        <f>IFERROR(BR48/BN48,"-")</f>
        <v>29500</v>
      </c>
      <c r="BT48" s="125"/>
      <c r="BU48" s="125"/>
      <c r="BV48" s="125">
        <v>1</v>
      </c>
      <c r="BW48" s="126">
        <v>2</v>
      </c>
      <c r="BX48" s="127">
        <f>IF(P48=0,"",IF(BW48=0,"",(BW48/P48)))</f>
        <v>0.33333333333333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>
        <v>1</v>
      </c>
      <c r="CG48" s="134">
        <f>IF(P48=0,"",IF(CF48=0,"",(CF48/P48)))</f>
        <v>0.16666666666667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1</v>
      </c>
      <c r="CP48" s="141">
        <v>59000</v>
      </c>
      <c r="CQ48" s="141">
        <v>59000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78"/>
      <c r="B49" s="349" t="s">
        <v>141</v>
      </c>
      <c r="C49" s="349"/>
      <c r="D49" s="349" t="s">
        <v>142</v>
      </c>
      <c r="E49" s="349" t="s">
        <v>143</v>
      </c>
      <c r="F49" s="349" t="s">
        <v>144</v>
      </c>
      <c r="G49" s="90"/>
      <c r="H49" s="90" t="s">
        <v>138</v>
      </c>
      <c r="I49" s="90"/>
      <c r="J49" s="332"/>
      <c r="K49" s="79">
        <v>19</v>
      </c>
      <c r="L49" s="79">
        <v>0</v>
      </c>
      <c r="M49" s="79">
        <v>140</v>
      </c>
      <c r="N49" s="91">
        <v>8</v>
      </c>
      <c r="O49" s="92">
        <v>0</v>
      </c>
      <c r="P49" s="93">
        <f>N49+O49</f>
        <v>8</v>
      </c>
      <c r="Q49" s="80">
        <f>IFERROR(P49/M49,"-")</f>
        <v>0.057142857142857</v>
      </c>
      <c r="R49" s="79">
        <v>0</v>
      </c>
      <c r="S49" s="79">
        <v>2</v>
      </c>
      <c r="T49" s="80">
        <f>IFERROR(R49/(P49),"-")</f>
        <v>0</v>
      </c>
      <c r="U49" s="338"/>
      <c r="V49" s="82">
        <v>3</v>
      </c>
      <c r="W49" s="80">
        <f>IF(P49=0,"-",V49/P49)</f>
        <v>0.375</v>
      </c>
      <c r="X49" s="337">
        <v>9000</v>
      </c>
      <c r="Y49" s="338">
        <f>IFERROR(X49/P49,"-")</f>
        <v>1125</v>
      </c>
      <c r="Z49" s="338">
        <f>IFERROR(X49/V49,"-")</f>
        <v>3000</v>
      </c>
      <c r="AA49" s="332"/>
      <c r="AB49" s="83"/>
      <c r="AC49" s="77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IFERROR(AO49/AM49,"-")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1</v>
      </c>
      <c r="AW49" s="107">
        <f>IF(P49=0,"",IF(AV49=0,"",(AV49/P49)))</f>
        <v>0.125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5</v>
      </c>
      <c r="BO49" s="120">
        <f>IF(P49=0,"",IF(BN49=0,"",(BN49/P49)))</f>
        <v>0.625</v>
      </c>
      <c r="BP49" s="121">
        <v>3</v>
      </c>
      <c r="BQ49" s="122">
        <f>IFERROR(BP49/BN49,"-")</f>
        <v>0.6</v>
      </c>
      <c r="BR49" s="123">
        <v>9000</v>
      </c>
      <c r="BS49" s="124">
        <f>IFERROR(BR49/BN49,"-")</f>
        <v>1800</v>
      </c>
      <c r="BT49" s="125">
        <v>3</v>
      </c>
      <c r="BU49" s="125"/>
      <c r="BV49" s="125"/>
      <c r="BW49" s="126">
        <v>1</v>
      </c>
      <c r="BX49" s="127">
        <f>IF(P49=0,"",IF(BW49=0,"",(BW49/P49)))</f>
        <v>0.125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0.125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3</v>
      </c>
      <c r="CP49" s="141">
        <v>9000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78"/>
      <c r="B50" s="349" t="s">
        <v>145</v>
      </c>
      <c r="C50" s="349"/>
      <c r="D50" s="349" t="s">
        <v>146</v>
      </c>
      <c r="E50" s="349" t="s">
        <v>147</v>
      </c>
      <c r="F50" s="349" t="s">
        <v>67</v>
      </c>
      <c r="G50" s="90"/>
      <c r="H50" s="90" t="s">
        <v>138</v>
      </c>
      <c r="I50" s="90"/>
      <c r="J50" s="332"/>
      <c r="K50" s="79">
        <v>2</v>
      </c>
      <c r="L50" s="79">
        <v>0</v>
      </c>
      <c r="M50" s="79">
        <v>156</v>
      </c>
      <c r="N50" s="91">
        <v>1</v>
      </c>
      <c r="O50" s="92">
        <v>0</v>
      </c>
      <c r="P50" s="93">
        <f>N50+O50</f>
        <v>1</v>
      </c>
      <c r="Q50" s="80">
        <f>IFERROR(P50/M50,"-")</f>
        <v>0.0064102564102564</v>
      </c>
      <c r="R50" s="79">
        <v>0</v>
      </c>
      <c r="S50" s="79">
        <v>1</v>
      </c>
      <c r="T50" s="80">
        <f>IFERROR(R50/(P50),"-")</f>
        <v>0</v>
      </c>
      <c r="U50" s="338"/>
      <c r="V50" s="82">
        <v>1</v>
      </c>
      <c r="W50" s="80">
        <f>IF(P50=0,"-",V50/P50)</f>
        <v>1</v>
      </c>
      <c r="X50" s="337">
        <v>69000</v>
      </c>
      <c r="Y50" s="338">
        <f>IFERROR(X50/P50,"-")</f>
        <v>69000</v>
      </c>
      <c r="Z50" s="338">
        <f>IFERROR(X50/V50,"-")</f>
        <v>69000</v>
      </c>
      <c r="AA50" s="332"/>
      <c r="AB50" s="83"/>
      <c r="AC50" s="77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IFERROR(AO50/AM50,"-")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1</v>
      </c>
      <c r="BG50" s="112">
        <v>1</v>
      </c>
      <c r="BH50" s="114">
        <f>IFERROR(BG50/BE50,"-")</f>
        <v>1</v>
      </c>
      <c r="BI50" s="115">
        <v>69000</v>
      </c>
      <c r="BJ50" s="116">
        <f>IFERROR(BI50/BE50,"-")</f>
        <v>69000</v>
      </c>
      <c r="BK50" s="117"/>
      <c r="BL50" s="117"/>
      <c r="BM50" s="117">
        <v>1</v>
      </c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69000</v>
      </c>
      <c r="CQ50" s="141">
        <v>69000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78"/>
      <c r="B51" s="349" t="s">
        <v>148</v>
      </c>
      <c r="C51" s="349"/>
      <c r="D51" s="349" t="s">
        <v>146</v>
      </c>
      <c r="E51" s="349" t="s">
        <v>147</v>
      </c>
      <c r="F51" s="349" t="s">
        <v>67</v>
      </c>
      <c r="G51" s="90"/>
      <c r="H51" s="90" t="s">
        <v>138</v>
      </c>
      <c r="I51" s="90"/>
      <c r="J51" s="332"/>
      <c r="K51" s="79">
        <v>49</v>
      </c>
      <c r="L51" s="79">
        <v>0</v>
      </c>
      <c r="M51" s="79">
        <v>156</v>
      </c>
      <c r="N51" s="91">
        <v>9</v>
      </c>
      <c r="O51" s="92">
        <v>0</v>
      </c>
      <c r="P51" s="93">
        <f>N51+O51</f>
        <v>9</v>
      </c>
      <c r="Q51" s="80">
        <f>IFERROR(P51/M51,"-")</f>
        <v>0.057692307692308</v>
      </c>
      <c r="R51" s="79">
        <v>0</v>
      </c>
      <c r="S51" s="79">
        <v>1</v>
      </c>
      <c r="T51" s="80">
        <f>IFERROR(R51/(P51),"-")</f>
        <v>0</v>
      </c>
      <c r="U51" s="338"/>
      <c r="V51" s="82">
        <v>0</v>
      </c>
      <c r="W51" s="80">
        <f>IF(P51=0,"-",V51/P51)</f>
        <v>0</v>
      </c>
      <c r="X51" s="337">
        <v>0</v>
      </c>
      <c r="Y51" s="338">
        <f>IFERROR(X51/P51,"-")</f>
        <v>0</v>
      </c>
      <c r="Z51" s="338" t="str">
        <f>IFERROR(X51/V51,"-")</f>
        <v>-</v>
      </c>
      <c r="AA51" s="332"/>
      <c r="AB51" s="83"/>
      <c r="AC51" s="77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2</v>
      </c>
      <c r="AN51" s="101">
        <f>IF(P51=0,"",IF(AM51=0,"",(AM51/P51)))</f>
        <v>0.22222222222222</v>
      </c>
      <c r="AO51" s="100"/>
      <c r="AP51" s="102">
        <f>IFERROR(AO51/AM51,"-")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0.22222222222222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3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0.11111111111111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1</v>
      </c>
      <c r="CG51" s="134">
        <f>IF(P51=0,"",IF(CF51=0,"",(CF51/P51)))</f>
        <v>0.11111111111111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78"/>
      <c r="B52" s="349" t="s">
        <v>149</v>
      </c>
      <c r="C52" s="349"/>
      <c r="D52" s="349" t="s">
        <v>150</v>
      </c>
      <c r="E52" s="349" t="s">
        <v>151</v>
      </c>
      <c r="F52" s="349" t="s">
        <v>144</v>
      </c>
      <c r="G52" s="90"/>
      <c r="H52" s="90" t="s">
        <v>138</v>
      </c>
      <c r="I52" s="90"/>
      <c r="J52" s="332"/>
      <c r="K52" s="79">
        <v>5</v>
      </c>
      <c r="L52" s="79">
        <v>0</v>
      </c>
      <c r="M52" s="79">
        <v>60</v>
      </c>
      <c r="N52" s="91">
        <v>1</v>
      </c>
      <c r="O52" s="92">
        <v>0</v>
      </c>
      <c r="P52" s="93">
        <f>N52+O52</f>
        <v>1</v>
      </c>
      <c r="Q52" s="80">
        <f>IFERROR(P52/M52,"-")</f>
        <v>0.016666666666667</v>
      </c>
      <c r="R52" s="79">
        <v>0</v>
      </c>
      <c r="S52" s="79">
        <v>1</v>
      </c>
      <c r="T52" s="80">
        <f>IFERROR(R52/(P52),"-")</f>
        <v>0</v>
      </c>
      <c r="U52" s="338"/>
      <c r="V52" s="82">
        <v>0</v>
      </c>
      <c r="W52" s="80">
        <f>IF(P52=0,"-",V52/P52)</f>
        <v>0</v>
      </c>
      <c r="X52" s="337">
        <v>0</v>
      </c>
      <c r="Y52" s="338">
        <f>IFERROR(X52/P52,"-")</f>
        <v>0</v>
      </c>
      <c r="Z52" s="338" t="str">
        <f>IFERROR(X52/V52,"-")</f>
        <v>-</v>
      </c>
      <c r="AA52" s="332"/>
      <c r="AB52" s="83"/>
      <c r="AC52" s="77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IFERROR(AO52/AM52,"-")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1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78"/>
      <c r="B53" s="349" t="s">
        <v>152</v>
      </c>
      <c r="C53" s="349"/>
      <c r="D53" s="349" t="s">
        <v>82</v>
      </c>
      <c r="E53" s="349" t="s">
        <v>82</v>
      </c>
      <c r="F53" s="349" t="s">
        <v>83</v>
      </c>
      <c r="G53" s="90"/>
      <c r="H53" s="90"/>
      <c r="I53" s="90"/>
      <c r="J53" s="332"/>
      <c r="K53" s="79">
        <v>228</v>
      </c>
      <c r="L53" s="79">
        <v>66</v>
      </c>
      <c r="M53" s="79">
        <v>14</v>
      </c>
      <c r="N53" s="91">
        <v>10</v>
      </c>
      <c r="O53" s="92">
        <v>0</v>
      </c>
      <c r="P53" s="93">
        <f>N53+O53</f>
        <v>10</v>
      </c>
      <c r="Q53" s="80">
        <f>IFERROR(P53/M53,"-")</f>
        <v>0.71428571428571</v>
      </c>
      <c r="R53" s="79">
        <v>1</v>
      </c>
      <c r="S53" s="79">
        <v>2</v>
      </c>
      <c r="T53" s="80">
        <f>IFERROR(R53/(P53),"-")</f>
        <v>0.1</v>
      </c>
      <c r="U53" s="338"/>
      <c r="V53" s="82">
        <v>2</v>
      </c>
      <c r="W53" s="80">
        <f>IF(P53=0,"-",V53/P53)</f>
        <v>0.2</v>
      </c>
      <c r="X53" s="337">
        <v>53000</v>
      </c>
      <c r="Y53" s="338">
        <f>IFERROR(X53/P53,"-")</f>
        <v>5300</v>
      </c>
      <c r="Z53" s="338">
        <f>IFERROR(X53/V53,"-")</f>
        <v>26500</v>
      </c>
      <c r="AA53" s="332"/>
      <c r="AB53" s="83"/>
      <c r="AC53" s="77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IFERROR(AO53/AM53,"-")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3</v>
      </c>
      <c r="BO53" s="120">
        <f>IF(P53=0,"",IF(BN53=0,"",(BN53/P53)))</f>
        <v>0.3</v>
      </c>
      <c r="BP53" s="121">
        <v>1</v>
      </c>
      <c r="BQ53" s="122">
        <f>IFERROR(BP53/BN53,"-")</f>
        <v>0.33333333333333</v>
      </c>
      <c r="BR53" s="123">
        <v>5000</v>
      </c>
      <c r="BS53" s="124">
        <f>IFERROR(BR53/BN53,"-")</f>
        <v>1666.6666666667</v>
      </c>
      <c r="BT53" s="125">
        <v>1</v>
      </c>
      <c r="BU53" s="125"/>
      <c r="BV53" s="125"/>
      <c r="BW53" s="126">
        <v>5</v>
      </c>
      <c r="BX53" s="127">
        <f>IF(P53=0,"",IF(BW53=0,"",(BW53/P53)))</f>
        <v>0.5</v>
      </c>
      <c r="BY53" s="128">
        <v>2</v>
      </c>
      <c r="BZ53" s="129">
        <f>IFERROR(BY53/BW53,"-")</f>
        <v>0.4</v>
      </c>
      <c r="CA53" s="130">
        <v>227000</v>
      </c>
      <c r="CB53" s="131">
        <f>IFERROR(CA53/BW53,"-")</f>
        <v>45400</v>
      </c>
      <c r="CC53" s="132"/>
      <c r="CD53" s="132"/>
      <c r="CE53" s="132">
        <v>2</v>
      </c>
      <c r="CF53" s="133">
        <v>2</v>
      </c>
      <c r="CG53" s="134">
        <f>IF(P53=0,"",IF(CF53=0,"",(CF53/P53)))</f>
        <v>0.2</v>
      </c>
      <c r="CH53" s="135">
        <v>1</v>
      </c>
      <c r="CI53" s="136">
        <f>IFERROR(CH53/CF53,"-")</f>
        <v>0.5</v>
      </c>
      <c r="CJ53" s="137">
        <v>114000</v>
      </c>
      <c r="CK53" s="138">
        <f>IFERROR(CJ53/CF53,"-")</f>
        <v>57000</v>
      </c>
      <c r="CL53" s="139"/>
      <c r="CM53" s="139"/>
      <c r="CN53" s="139">
        <v>1</v>
      </c>
      <c r="CO53" s="140">
        <v>2</v>
      </c>
      <c r="CP53" s="141">
        <v>53000</v>
      </c>
      <c r="CQ53" s="141">
        <v>198000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78">
        <f>AB54</f>
        <v>0.65</v>
      </c>
      <c r="B54" s="349" t="s">
        <v>153</v>
      </c>
      <c r="C54" s="349"/>
      <c r="D54" s="349" t="s">
        <v>65</v>
      </c>
      <c r="E54" s="349" t="s">
        <v>66</v>
      </c>
      <c r="F54" s="349" t="s">
        <v>67</v>
      </c>
      <c r="G54" s="90" t="s">
        <v>154</v>
      </c>
      <c r="H54" s="90" t="s">
        <v>155</v>
      </c>
      <c r="I54" s="90" t="s">
        <v>90</v>
      </c>
      <c r="J54" s="332">
        <v>100000</v>
      </c>
      <c r="K54" s="79">
        <v>0</v>
      </c>
      <c r="L54" s="79">
        <v>0</v>
      </c>
      <c r="M54" s="79">
        <v>27</v>
      </c>
      <c r="N54" s="91">
        <v>0</v>
      </c>
      <c r="O54" s="92">
        <v>0</v>
      </c>
      <c r="P54" s="93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338">
        <f>IFERROR(J54/SUM(N54:O58),"-")</f>
        <v>7692.3076923077</v>
      </c>
      <c r="V54" s="82">
        <v>0</v>
      </c>
      <c r="W54" s="80" t="str">
        <f>IF(P54=0,"-",V54/P54)</f>
        <v>-</v>
      </c>
      <c r="X54" s="337">
        <v>0</v>
      </c>
      <c r="Y54" s="338" t="str">
        <f>IFERROR(X54/P54,"-")</f>
        <v>-</v>
      </c>
      <c r="Z54" s="338" t="str">
        <f>IFERROR(X54/V54,"-")</f>
        <v>-</v>
      </c>
      <c r="AA54" s="332">
        <f>SUM(X54:X58)-SUM(J54:J58)</f>
        <v>-35000</v>
      </c>
      <c r="AB54" s="83">
        <f>SUM(X54:X58)/SUM(J54:J58)</f>
        <v>0.65</v>
      </c>
      <c r="AC54" s="77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IFERROR(AO54/AM54,"-")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78"/>
      <c r="B55" s="349" t="s">
        <v>156</v>
      </c>
      <c r="C55" s="349"/>
      <c r="D55" s="349" t="s">
        <v>65</v>
      </c>
      <c r="E55" s="349" t="s">
        <v>66</v>
      </c>
      <c r="F55" s="349" t="s">
        <v>67</v>
      </c>
      <c r="G55" s="90"/>
      <c r="H55" s="90" t="s">
        <v>155</v>
      </c>
      <c r="I55" s="90"/>
      <c r="J55" s="332"/>
      <c r="K55" s="79">
        <v>16</v>
      </c>
      <c r="L55" s="79">
        <v>0</v>
      </c>
      <c r="M55" s="79">
        <v>58</v>
      </c>
      <c r="N55" s="91">
        <v>3</v>
      </c>
      <c r="O55" s="92">
        <v>0</v>
      </c>
      <c r="P55" s="93">
        <f>N55+O55</f>
        <v>3</v>
      </c>
      <c r="Q55" s="80">
        <f>IFERROR(P55/M55,"-")</f>
        <v>0.051724137931034</v>
      </c>
      <c r="R55" s="79">
        <v>1</v>
      </c>
      <c r="S55" s="79">
        <v>0</v>
      </c>
      <c r="T55" s="80">
        <f>IFERROR(R55/(P55),"-")</f>
        <v>0.33333333333333</v>
      </c>
      <c r="U55" s="338"/>
      <c r="V55" s="82">
        <v>1</v>
      </c>
      <c r="W55" s="80">
        <f>IF(P55=0,"-",V55/P55)</f>
        <v>0.33333333333333</v>
      </c>
      <c r="X55" s="337">
        <v>30000</v>
      </c>
      <c r="Y55" s="338">
        <f>IFERROR(X55/P55,"-")</f>
        <v>10000</v>
      </c>
      <c r="Z55" s="338">
        <f>IFERROR(X55/V55,"-")</f>
        <v>30000</v>
      </c>
      <c r="AA55" s="332"/>
      <c r="AB55" s="83"/>
      <c r="AC55" s="77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IFERROR(AO55/AM55,"-")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0.33333333333333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>
        <v>1</v>
      </c>
      <c r="BQ55" s="122">
        <f>IFERROR(BP55/BN55,"-")</f>
        <v>1</v>
      </c>
      <c r="BR55" s="123">
        <v>30000</v>
      </c>
      <c r="BS55" s="124">
        <f>IFERROR(BR55/BN55,"-")</f>
        <v>30000</v>
      </c>
      <c r="BT55" s="125"/>
      <c r="BU55" s="125"/>
      <c r="BV55" s="125">
        <v>1</v>
      </c>
      <c r="BW55" s="126">
        <v>1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30000</v>
      </c>
      <c r="CQ55" s="141">
        <v>30000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78"/>
      <c r="B56" s="349" t="s">
        <v>157</v>
      </c>
      <c r="C56" s="349"/>
      <c r="D56" s="349" t="s">
        <v>158</v>
      </c>
      <c r="E56" s="349" t="s">
        <v>132</v>
      </c>
      <c r="F56" s="349" t="s">
        <v>67</v>
      </c>
      <c r="G56" s="90"/>
      <c r="H56" s="90" t="s">
        <v>155</v>
      </c>
      <c r="I56" s="90" t="s">
        <v>100</v>
      </c>
      <c r="J56" s="332"/>
      <c r="K56" s="79">
        <v>1</v>
      </c>
      <c r="L56" s="79">
        <v>0</v>
      </c>
      <c r="M56" s="79">
        <v>65</v>
      </c>
      <c r="N56" s="91">
        <v>0</v>
      </c>
      <c r="O56" s="92">
        <v>0</v>
      </c>
      <c r="P56" s="93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8"/>
      <c r="V56" s="82">
        <v>0</v>
      </c>
      <c r="W56" s="80" t="str">
        <f>IF(P56=0,"-",V56/P56)</f>
        <v>-</v>
      </c>
      <c r="X56" s="337">
        <v>0</v>
      </c>
      <c r="Y56" s="338" t="str">
        <f>IFERROR(X56/P56,"-")</f>
        <v>-</v>
      </c>
      <c r="Z56" s="338" t="str">
        <f>IFERROR(X56/V56,"-")</f>
        <v>-</v>
      </c>
      <c r="AA56" s="332"/>
      <c r="AB56" s="83"/>
      <c r="AC56" s="77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IFERROR(AO56/AM56,"-")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78"/>
      <c r="B57" s="349" t="s">
        <v>159</v>
      </c>
      <c r="C57" s="349"/>
      <c r="D57" s="349" t="s">
        <v>158</v>
      </c>
      <c r="E57" s="349" t="s">
        <v>132</v>
      </c>
      <c r="F57" s="349" t="s">
        <v>67</v>
      </c>
      <c r="G57" s="90"/>
      <c r="H57" s="90" t="s">
        <v>155</v>
      </c>
      <c r="I57" s="90"/>
      <c r="J57" s="332"/>
      <c r="K57" s="79">
        <v>28</v>
      </c>
      <c r="L57" s="79">
        <v>0</v>
      </c>
      <c r="M57" s="79">
        <v>89</v>
      </c>
      <c r="N57" s="91">
        <v>8</v>
      </c>
      <c r="O57" s="92">
        <v>0</v>
      </c>
      <c r="P57" s="93">
        <f>N57+O57</f>
        <v>8</v>
      </c>
      <c r="Q57" s="80">
        <f>IFERROR(P57/M57,"-")</f>
        <v>0.089887640449438</v>
      </c>
      <c r="R57" s="79">
        <v>1</v>
      </c>
      <c r="S57" s="79">
        <v>2</v>
      </c>
      <c r="T57" s="80">
        <f>IFERROR(R57/(P57),"-")</f>
        <v>0.125</v>
      </c>
      <c r="U57" s="338"/>
      <c r="V57" s="82">
        <v>2</v>
      </c>
      <c r="W57" s="80">
        <f>IF(P57=0,"-",V57/P57)</f>
        <v>0.25</v>
      </c>
      <c r="X57" s="337">
        <v>35000</v>
      </c>
      <c r="Y57" s="338">
        <f>IFERROR(X57/P57,"-")</f>
        <v>4375</v>
      </c>
      <c r="Z57" s="338">
        <f>IFERROR(X57/V57,"-")</f>
        <v>17500</v>
      </c>
      <c r="AA57" s="332"/>
      <c r="AB57" s="83"/>
      <c r="AC57" s="77"/>
      <c r="AD57" s="94">
        <v>1</v>
      </c>
      <c r="AE57" s="95">
        <f>IF(P57=0,"",IF(AD57=0,"",(AD57/P57)))</f>
        <v>0.125</v>
      </c>
      <c r="AF57" s="94"/>
      <c r="AG57" s="96">
        <f>IFERROR(AF57/AD57,"-")</f>
        <v>0</v>
      </c>
      <c r="AH57" s="97"/>
      <c r="AI57" s="98">
        <f>IFERROR(AH57/AD57,"-")</f>
        <v>0</v>
      </c>
      <c r="AJ57" s="99"/>
      <c r="AK57" s="99"/>
      <c r="AL57" s="99"/>
      <c r="AM57" s="100">
        <v>1</v>
      </c>
      <c r="AN57" s="101">
        <f>IF(P57=0,"",IF(AM57=0,"",(AM57/P57)))</f>
        <v>0.125</v>
      </c>
      <c r="AO57" s="100">
        <v>1</v>
      </c>
      <c r="AP57" s="102">
        <f>IFERROR(AO57/AM57,"-")</f>
        <v>1</v>
      </c>
      <c r="AQ57" s="103">
        <v>17000</v>
      </c>
      <c r="AR57" s="104">
        <f>IFERROR(AQ57/AM57,"-")</f>
        <v>17000</v>
      </c>
      <c r="AS57" s="105"/>
      <c r="AT57" s="105"/>
      <c r="AU57" s="105">
        <v>1</v>
      </c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3</v>
      </c>
      <c r="BX57" s="127">
        <f>IF(P57=0,"",IF(BW57=0,"",(BW57/P57)))</f>
        <v>0.375</v>
      </c>
      <c r="BY57" s="128">
        <v>2</v>
      </c>
      <c r="BZ57" s="129">
        <f>IFERROR(BY57/BW57,"-")</f>
        <v>0.66666666666667</v>
      </c>
      <c r="CA57" s="130">
        <v>2116000</v>
      </c>
      <c r="CB57" s="131">
        <f>IFERROR(CA57/BW57,"-")</f>
        <v>705333.33333333</v>
      </c>
      <c r="CC57" s="132"/>
      <c r="CD57" s="132"/>
      <c r="CE57" s="132">
        <v>2</v>
      </c>
      <c r="CF57" s="133">
        <v>1</v>
      </c>
      <c r="CG57" s="134">
        <f>IF(P57=0,"",IF(CF57=0,"",(CF57/P57)))</f>
        <v>0.125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2</v>
      </c>
      <c r="CP57" s="141">
        <v>35000</v>
      </c>
      <c r="CQ57" s="141">
        <v>2098000</v>
      </c>
      <c r="CR57" s="141"/>
      <c r="CS57" s="142" t="str">
        <f>IF(AND(CQ57=0,CR57=0),"",IF(AND(CQ57&lt;=100000,CR57&lt;=100000),"",IF(CQ57/CP57&gt;0.7,"男高",IF(CR57/CP57&gt;0.7,"女高",""))))</f>
        <v>男高</v>
      </c>
    </row>
    <row r="58" spans="1:98">
      <c r="A58" s="78"/>
      <c r="B58" s="349" t="s">
        <v>160</v>
      </c>
      <c r="C58" s="349"/>
      <c r="D58" s="349" t="s">
        <v>82</v>
      </c>
      <c r="E58" s="349" t="s">
        <v>82</v>
      </c>
      <c r="F58" s="349" t="s">
        <v>83</v>
      </c>
      <c r="G58" s="90"/>
      <c r="H58" s="90"/>
      <c r="I58" s="90"/>
      <c r="J58" s="332"/>
      <c r="K58" s="79">
        <v>51</v>
      </c>
      <c r="L58" s="79">
        <v>23</v>
      </c>
      <c r="M58" s="79">
        <v>21</v>
      </c>
      <c r="N58" s="91">
        <v>2</v>
      </c>
      <c r="O58" s="92">
        <v>0</v>
      </c>
      <c r="P58" s="93">
        <f>N58+O58</f>
        <v>2</v>
      </c>
      <c r="Q58" s="80">
        <f>IFERROR(P58/M58,"-")</f>
        <v>0.095238095238095</v>
      </c>
      <c r="R58" s="79">
        <v>1</v>
      </c>
      <c r="S58" s="79">
        <v>0</v>
      </c>
      <c r="T58" s="80">
        <f>IFERROR(R58/(P58),"-")</f>
        <v>0.5</v>
      </c>
      <c r="U58" s="338"/>
      <c r="V58" s="82">
        <v>0</v>
      </c>
      <c r="W58" s="80">
        <f>IF(P58=0,"-",V58/P58)</f>
        <v>0</v>
      </c>
      <c r="X58" s="337">
        <v>0</v>
      </c>
      <c r="Y58" s="338">
        <f>IFERROR(X58/P58,"-")</f>
        <v>0</v>
      </c>
      <c r="Z58" s="338" t="str">
        <f>IFERROR(X58/V58,"-")</f>
        <v>-</v>
      </c>
      <c r="AA58" s="332"/>
      <c r="AB58" s="83"/>
      <c r="AC58" s="77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IFERROR(AO58/AM58,"-")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0.5</v>
      </c>
      <c r="BY58" s="128">
        <v>1</v>
      </c>
      <c r="BZ58" s="129">
        <f>IFERROR(BY58/BW58,"-")</f>
        <v>1</v>
      </c>
      <c r="CA58" s="130">
        <v>10000</v>
      </c>
      <c r="CB58" s="131">
        <f>IFERROR(CA58/BW58,"-")</f>
        <v>10000</v>
      </c>
      <c r="CC58" s="132"/>
      <c r="CD58" s="132">
        <v>1</v>
      </c>
      <c r="CE58" s="132"/>
      <c r="CF58" s="133">
        <v>1</v>
      </c>
      <c r="CG58" s="134">
        <f>IF(P58=0,"",IF(CF58=0,"",(CF58/P58)))</f>
        <v>0.5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0</v>
      </c>
      <c r="CP58" s="141">
        <v>0</v>
      </c>
      <c r="CQ58" s="141">
        <v>10000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0.10833333333333</v>
      </c>
      <c r="B59" s="349" t="s">
        <v>161</v>
      </c>
      <c r="C59" s="349"/>
      <c r="D59" s="349" t="s">
        <v>124</v>
      </c>
      <c r="E59" s="349" t="s">
        <v>125</v>
      </c>
      <c r="F59" s="349" t="s">
        <v>144</v>
      </c>
      <c r="G59" s="90" t="s">
        <v>68</v>
      </c>
      <c r="H59" s="90" t="s">
        <v>162</v>
      </c>
      <c r="I59" s="350" t="s">
        <v>163</v>
      </c>
      <c r="J59" s="332">
        <v>120000</v>
      </c>
      <c r="K59" s="79">
        <v>13</v>
      </c>
      <c r="L59" s="79">
        <v>0</v>
      </c>
      <c r="M59" s="79">
        <v>53</v>
      </c>
      <c r="N59" s="91">
        <v>4</v>
      </c>
      <c r="O59" s="92">
        <v>0</v>
      </c>
      <c r="P59" s="93">
        <f>N59+O59</f>
        <v>4</v>
      </c>
      <c r="Q59" s="80">
        <f>IFERROR(P59/M59,"-")</f>
        <v>0.075471698113208</v>
      </c>
      <c r="R59" s="79">
        <v>0</v>
      </c>
      <c r="S59" s="79">
        <v>0</v>
      </c>
      <c r="T59" s="80">
        <f>IFERROR(R59/(P59),"-")</f>
        <v>0</v>
      </c>
      <c r="U59" s="338">
        <f>IFERROR(J59/SUM(N59:O60),"-")</f>
        <v>13333.333333333</v>
      </c>
      <c r="V59" s="82">
        <v>2</v>
      </c>
      <c r="W59" s="80">
        <f>IF(P59=0,"-",V59/P59)</f>
        <v>0.5</v>
      </c>
      <c r="X59" s="337">
        <v>13000</v>
      </c>
      <c r="Y59" s="338">
        <f>IFERROR(X59/P59,"-")</f>
        <v>3250</v>
      </c>
      <c r="Z59" s="338">
        <f>IFERROR(X59/V59,"-")</f>
        <v>6500</v>
      </c>
      <c r="AA59" s="332">
        <f>SUM(X59:X60)-SUM(J59:J60)</f>
        <v>-107000</v>
      </c>
      <c r="AB59" s="83">
        <f>SUM(X59:X60)/SUM(J59:J60)</f>
        <v>0.10833333333333</v>
      </c>
      <c r="AC59" s="77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IFERROR(AO59/AM59,"-")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2</v>
      </c>
      <c r="BO59" s="120">
        <f>IF(P59=0,"",IF(BN59=0,"",(BN59/P59)))</f>
        <v>0.5</v>
      </c>
      <c r="BP59" s="121">
        <v>1</v>
      </c>
      <c r="BQ59" s="122">
        <f>IFERROR(BP59/BN59,"-")</f>
        <v>0.5</v>
      </c>
      <c r="BR59" s="123">
        <v>8000</v>
      </c>
      <c r="BS59" s="124">
        <f>IFERROR(BR59/BN59,"-")</f>
        <v>4000</v>
      </c>
      <c r="BT59" s="125"/>
      <c r="BU59" s="125">
        <v>1</v>
      </c>
      <c r="BV59" s="125"/>
      <c r="BW59" s="126">
        <v>1</v>
      </c>
      <c r="BX59" s="127">
        <f>IF(P59=0,"",IF(BW59=0,"",(BW59/P59)))</f>
        <v>0.25</v>
      </c>
      <c r="BY59" s="128">
        <v>1</v>
      </c>
      <c r="BZ59" s="129">
        <f>IFERROR(BY59/BW59,"-")</f>
        <v>1</v>
      </c>
      <c r="CA59" s="130">
        <v>5000</v>
      </c>
      <c r="CB59" s="131">
        <f>IFERROR(CA59/BW59,"-")</f>
        <v>5000</v>
      </c>
      <c r="CC59" s="132">
        <v>1</v>
      </c>
      <c r="CD59" s="132"/>
      <c r="CE59" s="132"/>
      <c r="CF59" s="133">
        <v>1</v>
      </c>
      <c r="CG59" s="134">
        <f>IF(P59=0,"",IF(CF59=0,"",(CF59/P59)))</f>
        <v>0.25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2</v>
      </c>
      <c r="CP59" s="141">
        <v>13000</v>
      </c>
      <c r="CQ59" s="141">
        <v>8000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78"/>
      <c r="B60" s="349" t="s">
        <v>164</v>
      </c>
      <c r="C60" s="349"/>
      <c r="D60" s="349" t="s">
        <v>124</v>
      </c>
      <c r="E60" s="349" t="s">
        <v>125</v>
      </c>
      <c r="F60" s="349" t="s">
        <v>83</v>
      </c>
      <c r="G60" s="90"/>
      <c r="H60" s="90"/>
      <c r="I60" s="90"/>
      <c r="J60" s="332"/>
      <c r="K60" s="79">
        <v>28</v>
      </c>
      <c r="L60" s="79">
        <v>16</v>
      </c>
      <c r="M60" s="79">
        <v>21</v>
      </c>
      <c r="N60" s="91">
        <v>5</v>
      </c>
      <c r="O60" s="92">
        <v>0</v>
      </c>
      <c r="P60" s="93">
        <f>N60+O60</f>
        <v>5</v>
      </c>
      <c r="Q60" s="80">
        <f>IFERROR(P60/M60,"-")</f>
        <v>0.23809523809524</v>
      </c>
      <c r="R60" s="79">
        <v>0</v>
      </c>
      <c r="S60" s="79">
        <v>0</v>
      </c>
      <c r="T60" s="80">
        <f>IFERROR(R60/(P60),"-")</f>
        <v>0</v>
      </c>
      <c r="U60" s="338"/>
      <c r="V60" s="82">
        <v>0</v>
      </c>
      <c r="W60" s="80">
        <f>IF(P60=0,"-",V60/P60)</f>
        <v>0</v>
      </c>
      <c r="X60" s="337">
        <v>0</v>
      </c>
      <c r="Y60" s="338">
        <f>IFERROR(X60/P60,"-")</f>
        <v>0</v>
      </c>
      <c r="Z60" s="338" t="str">
        <f>IFERROR(X60/V60,"-")</f>
        <v>-</v>
      </c>
      <c r="AA60" s="332"/>
      <c r="AB60" s="83"/>
      <c r="AC60" s="77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IFERROR(AO60/AM60,"-")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>
        <v>1</v>
      </c>
      <c r="AW60" s="107">
        <f>IF(P60=0,"",IF(AV60=0,"",(AV60/P60)))</f>
        <v>0.2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0.2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3</v>
      </c>
      <c r="BX60" s="127">
        <f>IF(P60=0,"",IF(BW60=0,"",(BW60/P60)))</f>
        <v>0.6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0.16666666666667</v>
      </c>
      <c r="B61" s="349" t="s">
        <v>165</v>
      </c>
      <c r="C61" s="349"/>
      <c r="D61" s="349" t="s">
        <v>124</v>
      </c>
      <c r="E61" s="349" t="s">
        <v>125</v>
      </c>
      <c r="F61" s="349" t="s">
        <v>144</v>
      </c>
      <c r="G61" s="90" t="s">
        <v>73</v>
      </c>
      <c r="H61" s="90" t="s">
        <v>162</v>
      </c>
      <c r="I61" s="350" t="s">
        <v>163</v>
      </c>
      <c r="J61" s="332">
        <v>150000</v>
      </c>
      <c r="K61" s="79">
        <v>11</v>
      </c>
      <c r="L61" s="79">
        <v>0</v>
      </c>
      <c r="M61" s="79">
        <v>41</v>
      </c>
      <c r="N61" s="91">
        <v>3</v>
      </c>
      <c r="O61" s="92">
        <v>0</v>
      </c>
      <c r="P61" s="93">
        <f>N61+O61</f>
        <v>3</v>
      </c>
      <c r="Q61" s="80">
        <f>IFERROR(P61/M61,"-")</f>
        <v>0.073170731707317</v>
      </c>
      <c r="R61" s="79">
        <v>0</v>
      </c>
      <c r="S61" s="79">
        <v>1</v>
      </c>
      <c r="T61" s="80">
        <f>IFERROR(R61/(P61),"-")</f>
        <v>0</v>
      </c>
      <c r="U61" s="338">
        <f>IFERROR(J61/SUM(N61:O62),"-")</f>
        <v>37500</v>
      </c>
      <c r="V61" s="82">
        <v>1</v>
      </c>
      <c r="W61" s="80">
        <f>IF(P61=0,"-",V61/P61)</f>
        <v>0.33333333333333</v>
      </c>
      <c r="X61" s="337">
        <v>25000</v>
      </c>
      <c r="Y61" s="338">
        <f>IFERROR(X61/P61,"-")</f>
        <v>8333.3333333333</v>
      </c>
      <c r="Z61" s="338">
        <f>IFERROR(X61/V61,"-")</f>
        <v>25000</v>
      </c>
      <c r="AA61" s="332">
        <f>SUM(X61:X62)-SUM(J61:J62)</f>
        <v>-125000</v>
      </c>
      <c r="AB61" s="83">
        <f>SUM(X61:X62)/SUM(J61:J62)</f>
        <v>0.16666666666667</v>
      </c>
      <c r="AC61" s="77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IFERROR(AO61/AM61,"-")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0.33333333333333</v>
      </c>
      <c r="BP61" s="121">
        <v>1</v>
      </c>
      <c r="BQ61" s="122">
        <f>IFERROR(BP61/BN61,"-")</f>
        <v>1</v>
      </c>
      <c r="BR61" s="123">
        <v>25000</v>
      </c>
      <c r="BS61" s="124">
        <f>IFERROR(BR61/BN61,"-")</f>
        <v>25000</v>
      </c>
      <c r="BT61" s="125"/>
      <c r="BU61" s="125"/>
      <c r="BV61" s="125">
        <v>1</v>
      </c>
      <c r="BW61" s="126">
        <v>2</v>
      </c>
      <c r="BX61" s="127">
        <f>IF(P61=0,"",IF(BW61=0,"",(BW61/P61)))</f>
        <v>0.66666666666667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25000</v>
      </c>
      <c r="CQ61" s="141">
        <v>25000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78"/>
      <c r="B62" s="349" t="s">
        <v>166</v>
      </c>
      <c r="C62" s="349"/>
      <c r="D62" s="349" t="s">
        <v>124</v>
      </c>
      <c r="E62" s="349" t="s">
        <v>125</v>
      </c>
      <c r="F62" s="349" t="s">
        <v>83</v>
      </c>
      <c r="G62" s="90"/>
      <c r="H62" s="90"/>
      <c r="I62" s="90"/>
      <c r="J62" s="332"/>
      <c r="K62" s="79">
        <v>67</v>
      </c>
      <c r="L62" s="79">
        <v>17</v>
      </c>
      <c r="M62" s="79">
        <v>9</v>
      </c>
      <c r="N62" s="91">
        <v>1</v>
      </c>
      <c r="O62" s="92">
        <v>0</v>
      </c>
      <c r="P62" s="93">
        <f>N62+O62</f>
        <v>1</v>
      </c>
      <c r="Q62" s="80">
        <f>IFERROR(P62/M62,"-")</f>
        <v>0.11111111111111</v>
      </c>
      <c r="R62" s="79">
        <v>0</v>
      </c>
      <c r="S62" s="79">
        <v>0</v>
      </c>
      <c r="T62" s="80">
        <f>IFERROR(R62/(P62),"-")</f>
        <v>0</v>
      </c>
      <c r="U62" s="338"/>
      <c r="V62" s="82">
        <v>0</v>
      </c>
      <c r="W62" s="80">
        <f>IF(P62=0,"-",V62/P62)</f>
        <v>0</v>
      </c>
      <c r="X62" s="337">
        <v>0</v>
      </c>
      <c r="Y62" s="338">
        <f>IFERROR(X62/P62,"-")</f>
        <v>0</v>
      </c>
      <c r="Z62" s="338" t="str">
        <f>IFERROR(X62/V62,"-")</f>
        <v>-</v>
      </c>
      <c r="AA62" s="332"/>
      <c r="AB62" s="83"/>
      <c r="AC62" s="77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IFERROR(AO62/AM62,"-")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1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0.63333333333333</v>
      </c>
      <c r="B63" s="349" t="s">
        <v>167</v>
      </c>
      <c r="C63" s="349"/>
      <c r="D63" s="349" t="s">
        <v>65</v>
      </c>
      <c r="E63" s="349" t="s">
        <v>66</v>
      </c>
      <c r="F63" s="349" t="s">
        <v>67</v>
      </c>
      <c r="G63" s="90" t="s">
        <v>88</v>
      </c>
      <c r="H63" s="90" t="s">
        <v>168</v>
      </c>
      <c r="I63" s="350" t="s">
        <v>169</v>
      </c>
      <c r="J63" s="332">
        <v>150000</v>
      </c>
      <c r="K63" s="79">
        <v>0</v>
      </c>
      <c r="L63" s="79">
        <v>0</v>
      </c>
      <c r="M63" s="79">
        <v>110</v>
      </c>
      <c r="N63" s="91">
        <v>0</v>
      </c>
      <c r="O63" s="92">
        <v>0</v>
      </c>
      <c r="P63" s="93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338">
        <f>IFERROR(J63/SUM(N63:O65),"-")</f>
        <v>7500</v>
      </c>
      <c r="V63" s="82">
        <v>0</v>
      </c>
      <c r="W63" s="80" t="str">
        <f>IF(P63=0,"-",V63/P63)</f>
        <v>-</v>
      </c>
      <c r="X63" s="337">
        <v>0</v>
      </c>
      <c r="Y63" s="338" t="str">
        <f>IFERROR(X63/P63,"-")</f>
        <v>-</v>
      </c>
      <c r="Z63" s="338" t="str">
        <f>IFERROR(X63/V63,"-")</f>
        <v>-</v>
      </c>
      <c r="AA63" s="332">
        <f>SUM(X63:X65)-SUM(J63:J65)</f>
        <v>-55000</v>
      </c>
      <c r="AB63" s="83">
        <f>SUM(X63:X65)/SUM(J63:J65)</f>
        <v>0.63333333333333</v>
      </c>
      <c r="AC63" s="77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IFERROR(AO63/AM63,"-")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78"/>
      <c r="B64" s="349" t="s">
        <v>170</v>
      </c>
      <c r="C64" s="349"/>
      <c r="D64" s="349" t="s">
        <v>65</v>
      </c>
      <c r="E64" s="349" t="s">
        <v>66</v>
      </c>
      <c r="F64" s="349" t="s">
        <v>67</v>
      </c>
      <c r="G64" s="90"/>
      <c r="H64" s="90"/>
      <c r="I64" s="90"/>
      <c r="J64" s="332"/>
      <c r="K64" s="79">
        <v>30</v>
      </c>
      <c r="L64" s="79">
        <v>0</v>
      </c>
      <c r="M64" s="79">
        <v>126</v>
      </c>
      <c r="N64" s="91">
        <v>14</v>
      </c>
      <c r="O64" s="92">
        <v>0</v>
      </c>
      <c r="P64" s="93">
        <f>N64+O64</f>
        <v>14</v>
      </c>
      <c r="Q64" s="80">
        <f>IFERROR(P64/M64,"-")</f>
        <v>0.11111111111111</v>
      </c>
      <c r="R64" s="79">
        <v>1</v>
      </c>
      <c r="S64" s="79">
        <v>2</v>
      </c>
      <c r="T64" s="80">
        <f>IFERROR(R64/(P64),"-")</f>
        <v>0.071428571428571</v>
      </c>
      <c r="U64" s="338"/>
      <c r="V64" s="82">
        <v>2</v>
      </c>
      <c r="W64" s="80">
        <f>IF(P64=0,"-",V64/P64)</f>
        <v>0.14285714285714</v>
      </c>
      <c r="X64" s="337">
        <v>22000</v>
      </c>
      <c r="Y64" s="338">
        <f>IFERROR(X64/P64,"-")</f>
        <v>1571.4285714286</v>
      </c>
      <c r="Z64" s="338">
        <f>IFERROR(X64/V64,"-")</f>
        <v>11000</v>
      </c>
      <c r="AA64" s="332"/>
      <c r="AB64" s="83"/>
      <c r="AC64" s="77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2</v>
      </c>
      <c r="AN64" s="101">
        <f>IF(P64=0,"",IF(AM64=0,"",(AM64/P64)))</f>
        <v>0.14285714285714</v>
      </c>
      <c r="AO64" s="100"/>
      <c r="AP64" s="102">
        <f>IFERROR(AO64/AM64,"-")</f>
        <v>0</v>
      </c>
      <c r="AQ64" s="103"/>
      <c r="AR64" s="104">
        <f>IFERROR(AQ64/AM64,"-")</f>
        <v>0</v>
      </c>
      <c r="AS64" s="105"/>
      <c r="AT64" s="105"/>
      <c r="AU64" s="105"/>
      <c r="AV64" s="106">
        <v>1</v>
      </c>
      <c r="AW64" s="107">
        <f>IF(P64=0,"",IF(AV64=0,"",(AV64/P64)))</f>
        <v>0.071428571428571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>
        <v>1</v>
      </c>
      <c r="BF64" s="113">
        <f>IF(P64=0,"",IF(BE64=0,"",(BE64/P64)))</f>
        <v>0.071428571428571</v>
      </c>
      <c r="BG64" s="112">
        <v>1</v>
      </c>
      <c r="BH64" s="114">
        <f>IFERROR(BG64/BE64,"-")</f>
        <v>1</v>
      </c>
      <c r="BI64" s="115">
        <v>16000</v>
      </c>
      <c r="BJ64" s="116">
        <f>IFERROR(BI64/BE64,"-")</f>
        <v>16000</v>
      </c>
      <c r="BK64" s="117"/>
      <c r="BL64" s="117"/>
      <c r="BM64" s="117">
        <v>1</v>
      </c>
      <c r="BN64" s="119">
        <v>5</v>
      </c>
      <c r="BO64" s="120">
        <f>IF(P64=0,"",IF(BN64=0,"",(BN64/P64)))</f>
        <v>0.35714285714286</v>
      </c>
      <c r="BP64" s="121">
        <v>1</v>
      </c>
      <c r="BQ64" s="122">
        <f>IFERROR(BP64/BN64,"-")</f>
        <v>0.2</v>
      </c>
      <c r="BR64" s="123">
        <v>6000</v>
      </c>
      <c r="BS64" s="124">
        <f>IFERROR(BR64/BN64,"-")</f>
        <v>1200</v>
      </c>
      <c r="BT64" s="125"/>
      <c r="BU64" s="125">
        <v>1</v>
      </c>
      <c r="BV64" s="125"/>
      <c r="BW64" s="126">
        <v>5</v>
      </c>
      <c r="BX64" s="127">
        <f>IF(P64=0,"",IF(BW64=0,"",(BW64/P64)))</f>
        <v>0.35714285714286</v>
      </c>
      <c r="BY64" s="128">
        <v>1</v>
      </c>
      <c r="BZ64" s="129">
        <f>IFERROR(BY64/BW64,"-")</f>
        <v>0.2</v>
      </c>
      <c r="CA64" s="130">
        <v>13000</v>
      </c>
      <c r="CB64" s="131">
        <f>IFERROR(CA64/BW64,"-")</f>
        <v>2600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2</v>
      </c>
      <c r="CP64" s="141">
        <v>22000</v>
      </c>
      <c r="CQ64" s="141">
        <v>16000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78"/>
      <c r="B65" s="349" t="s">
        <v>171</v>
      </c>
      <c r="C65" s="349"/>
      <c r="D65" s="349" t="s">
        <v>65</v>
      </c>
      <c r="E65" s="349" t="s">
        <v>66</v>
      </c>
      <c r="F65" s="349" t="s">
        <v>83</v>
      </c>
      <c r="G65" s="90"/>
      <c r="H65" s="90"/>
      <c r="I65" s="90"/>
      <c r="J65" s="332"/>
      <c r="K65" s="79">
        <v>62</v>
      </c>
      <c r="L65" s="79">
        <v>33</v>
      </c>
      <c r="M65" s="79">
        <v>11</v>
      </c>
      <c r="N65" s="91">
        <v>6</v>
      </c>
      <c r="O65" s="92">
        <v>0</v>
      </c>
      <c r="P65" s="93">
        <f>N65+O65</f>
        <v>6</v>
      </c>
      <c r="Q65" s="80">
        <f>IFERROR(P65/M65,"-")</f>
        <v>0.54545454545455</v>
      </c>
      <c r="R65" s="79">
        <v>1</v>
      </c>
      <c r="S65" s="79">
        <v>1</v>
      </c>
      <c r="T65" s="80">
        <f>IFERROR(R65/(P65),"-")</f>
        <v>0.16666666666667</v>
      </c>
      <c r="U65" s="338"/>
      <c r="V65" s="82">
        <v>1</v>
      </c>
      <c r="W65" s="80">
        <f>IF(P65=0,"-",V65/P65)</f>
        <v>0.16666666666667</v>
      </c>
      <c r="X65" s="337">
        <v>73000</v>
      </c>
      <c r="Y65" s="338">
        <f>IFERROR(X65/P65,"-")</f>
        <v>12166.666666667</v>
      </c>
      <c r="Z65" s="338">
        <f>IFERROR(X65/V65,"-")</f>
        <v>73000</v>
      </c>
      <c r="AA65" s="332"/>
      <c r="AB65" s="83"/>
      <c r="AC65" s="77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>
        <v>1</v>
      </c>
      <c r="AN65" s="101">
        <f>IF(P65=0,"",IF(AM65=0,"",(AM65/P65)))</f>
        <v>0.16666666666667</v>
      </c>
      <c r="AO65" s="100"/>
      <c r="AP65" s="102">
        <f>IFERROR(AO65/AM65,"-")</f>
        <v>0</v>
      </c>
      <c r="AQ65" s="103"/>
      <c r="AR65" s="104">
        <f>IFERROR(AQ65/AM65,"-")</f>
        <v>0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0.16666666666667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0.16666666666667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0.33333333333333</v>
      </c>
      <c r="BY65" s="128">
        <v>1</v>
      </c>
      <c r="BZ65" s="129">
        <f>IFERROR(BY65/BW65,"-")</f>
        <v>0.5</v>
      </c>
      <c r="CA65" s="130">
        <v>35000</v>
      </c>
      <c r="CB65" s="131">
        <f>IFERROR(CA65/BW65,"-")</f>
        <v>17500</v>
      </c>
      <c r="CC65" s="132"/>
      <c r="CD65" s="132"/>
      <c r="CE65" s="132">
        <v>1</v>
      </c>
      <c r="CF65" s="133">
        <v>1</v>
      </c>
      <c r="CG65" s="134">
        <f>IF(P65=0,"",IF(CF65=0,"",(CF65/P65)))</f>
        <v>0.16666666666667</v>
      </c>
      <c r="CH65" s="135">
        <v>1</v>
      </c>
      <c r="CI65" s="136">
        <f>IFERROR(CH65/CF65,"-")</f>
        <v>1</v>
      </c>
      <c r="CJ65" s="137">
        <v>38000</v>
      </c>
      <c r="CK65" s="138">
        <f>IFERROR(CJ65/CF65,"-")</f>
        <v>38000</v>
      </c>
      <c r="CL65" s="139"/>
      <c r="CM65" s="139"/>
      <c r="CN65" s="139">
        <v>1</v>
      </c>
      <c r="CO65" s="140">
        <v>1</v>
      </c>
      <c r="CP65" s="141">
        <v>73000</v>
      </c>
      <c r="CQ65" s="141">
        <v>38000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0.21333333333333</v>
      </c>
      <c r="B66" s="349" t="s">
        <v>172</v>
      </c>
      <c r="C66" s="349"/>
      <c r="D66" s="349" t="s">
        <v>124</v>
      </c>
      <c r="E66" s="349" t="s">
        <v>125</v>
      </c>
      <c r="F66" s="349" t="s">
        <v>144</v>
      </c>
      <c r="G66" s="90" t="s">
        <v>88</v>
      </c>
      <c r="H66" s="90" t="s">
        <v>168</v>
      </c>
      <c r="I66" s="351" t="s">
        <v>173</v>
      </c>
      <c r="J66" s="332">
        <v>150000</v>
      </c>
      <c r="K66" s="79">
        <v>24</v>
      </c>
      <c r="L66" s="79">
        <v>0</v>
      </c>
      <c r="M66" s="79">
        <v>72</v>
      </c>
      <c r="N66" s="91">
        <v>6</v>
      </c>
      <c r="O66" s="92">
        <v>0</v>
      </c>
      <c r="P66" s="93">
        <f>N66+O66</f>
        <v>6</v>
      </c>
      <c r="Q66" s="80">
        <f>IFERROR(P66/M66,"-")</f>
        <v>0.083333333333333</v>
      </c>
      <c r="R66" s="79">
        <v>2</v>
      </c>
      <c r="S66" s="79">
        <v>2</v>
      </c>
      <c r="T66" s="80">
        <f>IFERROR(R66/(P66),"-")</f>
        <v>0.33333333333333</v>
      </c>
      <c r="U66" s="338">
        <f>IFERROR(J66/SUM(N66:O67),"-")</f>
        <v>15000</v>
      </c>
      <c r="V66" s="82">
        <v>1</v>
      </c>
      <c r="W66" s="80">
        <f>IF(P66=0,"-",V66/P66)</f>
        <v>0.16666666666667</v>
      </c>
      <c r="X66" s="337">
        <v>8000</v>
      </c>
      <c r="Y66" s="338">
        <f>IFERROR(X66/P66,"-")</f>
        <v>1333.3333333333</v>
      </c>
      <c r="Z66" s="338">
        <f>IFERROR(X66/V66,"-")</f>
        <v>8000</v>
      </c>
      <c r="AA66" s="332">
        <f>SUM(X66:X67)-SUM(J66:J67)</f>
        <v>-118000</v>
      </c>
      <c r="AB66" s="83">
        <f>SUM(X66:X67)/SUM(J66:J67)</f>
        <v>0.21333333333333</v>
      </c>
      <c r="AC66" s="77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IFERROR(AO66/AM66,"-")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3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2</v>
      </c>
      <c r="BO66" s="120">
        <f>IF(P66=0,"",IF(BN66=0,"",(BN66/P66)))</f>
        <v>0.33333333333333</v>
      </c>
      <c r="BP66" s="121">
        <v>1</v>
      </c>
      <c r="BQ66" s="122">
        <f>IFERROR(BP66/BN66,"-")</f>
        <v>0.5</v>
      </c>
      <c r="BR66" s="123">
        <v>8000</v>
      </c>
      <c r="BS66" s="124">
        <f>IFERROR(BR66/BN66,"-")</f>
        <v>4000</v>
      </c>
      <c r="BT66" s="125"/>
      <c r="BU66" s="125">
        <v>1</v>
      </c>
      <c r="BV66" s="125"/>
      <c r="BW66" s="126">
        <v>1</v>
      </c>
      <c r="BX66" s="127">
        <f>IF(P66=0,"",IF(BW66=0,"",(BW66/P66)))</f>
        <v>0.16666666666667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8000</v>
      </c>
      <c r="CQ66" s="141">
        <v>8000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78"/>
      <c r="B67" s="349" t="s">
        <v>174</v>
      </c>
      <c r="C67" s="349"/>
      <c r="D67" s="349" t="s">
        <v>124</v>
      </c>
      <c r="E67" s="349" t="s">
        <v>125</v>
      </c>
      <c r="F67" s="349" t="s">
        <v>83</v>
      </c>
      <c r="G67" s="90"/>
      <c r="H67" s="90"/>
      <c r="I67" s="90"/>
      <c r="J67" s="332"/>
      <c r="K67" s="79">
        <v>35</v>
      </c>
      <c r="L67" s="79">
        <v>22</v>
      </c>
      <c r="M67" s="79">
        <v>12</v>
      </c>
      <c r="N67" s="91">
        <v>4</v>
      </c>
      <c r="O67" s="92">
        <v>0</v>
      </c>
      <c r="P67" s="93">
        <f>N67+O67</f>
        <v>4</v>
      </c>
      <c r="Q67" s="80">
        <f>IFERROR(P67/M67,"-")</f>
        <v>0.33333333333333</v>
      </c>
      <c r="R67" s="79">
        <v>2</v>
      </c>
      <c r="S67" s="79">
        <v>0</v>
      </c>
      <c r="T67" s="80">
        <f>IFERROR(R67/(P67),"-")</f>
        <v>0.5</v>
      </c>
      <c r="U67" s="338"/>
      <c r="V67" s="82">
        <v>3</v>
      </c>
      <c r="W67" s="80">
        <f>IF(P67=0,"-",V67/P67)</f>
        <v>0.75</v>
      </c>
      <c r="X67" s="337">
        <v>24000</v>
      </c>
      <c r="Y67" s="338">
        <f>IFERROR(X67/P67,"-")</f>
        <v>6000</v>
      </c>
      <c r="Z67" s="338">
        <f>IFERROR(X67/V67,"-")</f>
        <v>8000</v>
      </c>
      <c r="AA67" s="332"/>
      <c r="AB67" s="83"/>
      <c r="AC67" s="77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IFERROR(AO67/AM67,"-")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0.25</v>
      </c>
      <c r="BP67" s="121">
        <v>1</v>
      </c>
      <c r="BQ67" s="122">
        <f>IFERROR(BP67/BN67,"-")</f>
        <v>1</v>
      </c>
      <c r="BR67" s="123">
        <v>8000</v>
      </c>
      <c r="BS67" s="124">
        <f>IFERROR(BR67/BN67,"-")</f>
        <v>8000</v>
      </c>
      <c r="BT67" s="125"/>
      <c r="BU67" s="125">
        <v>1</v>
      </c>
      <c r="BV67" s="125"/>
      <c r="BW67" s="126">
        <v>2</v>
      </c>
      <c r="BX67" s="127">
        <f>IF(P67=0,"",IF(BW67=0,"",(BW67/P67)))</f>
        <v>0.5</v>
      </c>
      <c r="BY67" s="128">
        <v>1</v>
      </c>
      <c r="BZ67" s="129">
        <f>IFERROR(BY67/BW67,"-")</f>
        <v>0.5</v>
      </c>
      <c r="CA67" s="130">
        <v>6000</v>
      </c>
      <c r="CB67" s="131">
        <f>IFERROR(CA67/BW67,"-")</f>
        <v>3000</v>
      </c>
      <c r="CC67" s="132"/>
      <c r="CD67" s="132">
        <v>1</v>
      </c>
      <c r="CE67" s="132"/>
      <c r="CF67" s="133">
        <v>1</v>
      </c>
      <c r="CG67" s="134">
        <f>IF(P67=0,"",IF(CF67=0,"",(CF67/P67)))</f>
        <v>0.25</v>
      </c>
      <c r="CH67" s="135">
        <v>1</v>
      </c>
      <c r="CI67" s="136">
        <f>IFERROR(CH67/CF67,"-")</f>
        <v>1</v>
      </c>
      <c r="CJ67" s="137">
        <v>10000</v>
      </c>
      <c r="CK67" s="138">
        <f>IFERROR(CJ67/CF67,"-")</f>
        <v>10000</v>
      </c>
      <c r="CL67" s="139">
        <v>1</v>
      </c>
      <c r="CM67" s="139"/>
      <c r="CN67" s="139"/>
      <c r="CO67" s="140">
        <v>3</v>
      </c>
      <c r="CP67" s="141">
        <v>24000</v>
      </c>
      <c r="CQ67" s="141">
        <v>10000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78">
        <f>AB68</f>
        <v>2.4266666666667</v>
      </c>
      <c r="B68" s="349" t="s">
        <v>175</v>
      </c>
      <c r="C68" s="349"/>
      <c r="D68" s="349" t="s">
        <v>65</v>
      </c>
      <c r="E68" s="349" t="s">
        <v>66</v>
      </c>
      <c r="F68" s="349" t="s">
        <v>67</v>
      </c>
      <c r="G68" s="90" t="s">
        <v>107</v>
      </c>
      <c r="H68" s="90" t="s">
        <v>168</v>
      </c>
      <c r="I68" s="350" t="s">
        <v>169</v>
      </c>
      <c r="J68" s="332">
        <v>150000</v>
      </c>
      <c r="K68" s="79">
        <v>0</v>
      </c>
      <c r="L68" s="79">
        <v>0</v>
      </c>
      <c r="M68" s="79">
        <v>138</v>
      </c>
      <c r="N68" s="91">
        <v>0</v>
      </c>
      <c r="O68" s="92">
        <v>0</v>
      </c>
      <c r="P68" s="93">
        <f>N68+O68</f>
        <v>0</v>
      </c>
      <c r="Q68" s="80">
        <f>IFERROR(P68/M68,"-")</f>
        <v>0</v>
      </c>
      <c r="R68" s="79">
        <v>0</v>
      </c>
      <c r="S68" s="79">
        <v>0</v>
      </c>
      <c r="T68" s="80" t="str">
        <f>IFERROR(R68/(P68),"-")</f>
        <v>-</v>
      </c>
      <c r="U68" s="338">
        <f>IFERROR(J68/SUM(N68:O70),"-")</f>
        <v>8823.5294117647</v>
      </c>
      <c r="V68" s="82">
        <v>0</v>
      </c>
      <c r="W68" s="80" t="str">
        <f>IF(P68=0,"-",V68/P68)</f>
        <v>-</v>
      </c>
      <c r="X68" s="337">
        <v>0</v>
      </c>
      <c r="Y68" s="338" t="str">
        <f>IFERROR(X68/P68,"-")</f>
        <v>-</v>
      </c>
      <c r="Z68" s="338" t="str">
        <f>IFERROR(X68/V68,"-")</f>
        <v>-</v>
      </c>
      <c r="AA68" s="332">
        <f>SUM(X68:X70)-SUM(J68:J70)</f>
        <v>214000</v>
      </c>
      <c r="AB68" s="83">
        <f>SUM(X68:X70)/SUM(J68:J70)</f>
        <v>2.4266666666667</v>
      </c>
      <c r="AC68" s="77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IFERROR(AO68/AM68,"-")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78"/>
      <c r="B69" s="349" t="s">
        <v>176</v>
      </c>
      <c r="C69" s="349"/>
      <c r="D69" s="349" t="s">
        <v>65</v>
      </c>
      <c r="E69" s="349" t="s">
        <v>66</v>
      </c>
      <c r="F69" s="349" t="s">
        <v>67</v>
      </c>
      <c r="G69" s="90"/>
      <c r="H69" s="90"/>
      <c r="I69" s="90"/>
      <c r="J69" s="332"/>
      <c r="K69" s="79">
        <v>50</v>
      </c>
      <c r="L69" s="79">
        <v>0</v>
      </c>
      <c r="M69" s="79">
        <v>172</v>
      </c>
      <c r="N69" s="91">
        <v>12</v>
      </c>
      <c r="O69" s="92">
        <v>0</v>
      </c>
      <c r="P69" s="93">
        <f>N69+O69</f>
        <v>12</v>
      </c>
      <c r="Q69" s="80">
        <f>IFERROR(P69/M69,"-")</f>
        <v>0.069767441860465</v>
      </c>
      <c r="R69" s="79">
        <v>0</v>
      </c>
      <c r="S69" s="79">
        <v>1</v>
      </c>
      <c r="T69" s="80">
        <f>IFERROR(R69/(P69),"-")</f>
        <v>0</v>
      </c>
      <c r="U69" s="338"/>
      <c r="V69" s="82">
        <v>1</v>
      </c>
      <c r="W69" s="80">
        <f>IF(P69=0,"-",V69/P69)</f>
        <v>0.083333333333333</v>
      </c>
      <c r="X69" s="337">
        <v>9000</v>
      </c>
      <c r="Y69" s="338">
        <f>IFERROR(X69/P69,"-")</f>
        <v>750</v>
      </c>
      <c r="Z69" s="338">
        <f>IFERROR(X69/V69,"-")</f>
        <v>9000</v>
      </c>
      <c r="AA69" s="332"/>
      <c r="AB69" s="83"/>
      <c r="AC69" s="77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0.083333333333333</v>
      </c>
      <c r="AO69" s="100"/>
      <c r="AP69" s="102">
        <f>IFERROR(AO69/AM69,"-")</f>
        <v>0</v>
      </c>
      <c r="AQ69" s="103"/>
      <c r="AR69" s="104">
        <f>IFERROR(AQ69/AM69,"-")</f>
        <v>0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5</v>
      </c>
      <c r="BF69" s="113">
        <f>IF(P69=0,"",IF(BE69=0,"",(BE69/P69)))</f>
        <v>0.41666666666667</v>
      </c>
      <c r="BG69" s="112">
        <v>1</v>
      </c>
      <c r="BH69" s="114">
        <f>IFERROR(BG69/BE69,"-")</f>
        <v>0.2</v>
      </c>
      <c r="BI69" s="115">
        <v>9000</v>
      </c>
      <c r="BJ69" s="116">
        <f>IFERROR(BI69/BE69,"-")</f>
        <v>1800</v>
      </c>
      <c r="BK69" s="117"/>
      <c r="BL69" s="117"/>
      <c r="BM69" s="117">
        <v>1</v>
      </c>
      <c r="BN69" s="119">
        <v>3</v>
      </c>
      <c r="BO69" s="120">
        <f>IF(P69=0,"",IF(BN69=0,"",(BN69/P69)))</f>
        <v>0.25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3</v>
      </c>
      <c r="BX69" s="127">
        <f>IF(P69=0,"",IF(BW69=0,"",(BW69/P69)))</f>
        <v>0.25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9000</v>
      </c>
      <c r="CQ69" s="141">
        <v>9000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78"/>
      <c r="B70" s="349" t="s">
        <v>177</v>
      </c>
      <c r="C70" s="349"/>
      <c r="D70" s="349" t="s">
        <v>65</v>
      </c>
      <c r="E70" s="349" t="s">
        <v>66</v>
      </c>
      <c r="F70" s="349" t="s">
        <v>83</v>
      </c>
      <c r="G70" s="90"/>
      <c r="H70" s="90"/>
      <c r="I70" s="90"/>
      <c r="J70" s="332"/>
      <c r="K70" s="79">
        <v>40</v>
      </c>
      <c r="L70" s="79">
        <v>32</v>
      </c>
      <c r="M70" s="79">
        <v>3</v>
      </c>
      <c r="N70" s="91">
        <v>5</v>
      </c>
      <c r="O70" s="92">
        <v>0</v>
      </c>
      <c r="P70" s="93">
        <f>N70+O70</f>
        <v>5</v>
      </c>
      <c r="Q70" s="80">
        <f>IFERROR(P70/M70,"-")</f>
        <v>1.6666666666667</v>
      </c>
      <c r="R70" s="79">
        <v>3</v>
      </c>
      <c r="S70" s="79">
        <v>1</v>
      </c>
      <c r="T70" s="80">
        <f>IFERROR(R70/(P70),"-")</f>
        <v>0.6</v>
      </c>
      <c r="U70" s="338"/>
      <c r="V70" s="82">
        <v>3</v>
      </c>
      <c r="W70" s="80">
        <f>IF(P70=0,"-",V70/P70)</f>
        <v>0.6</v>
      </c>
      <c r="X70" s="337">
        <v>355000</v>
      </c>
      <c r="Y70" s="338">
        <f>IFERROR(X70/P70,"-")</f>
        <v>71000</v>
      </c>
      <c r="Z70" s="338">
        <f>IFERROR(X70/V70,"-")</f>
        <v>118333.33333333</v>
      </c>
      <c r="AA70" s="332"/>
      <c r="AB70" s="83"/>
      <c r="AC70" s="77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IFERROR(AO70/AM70,"-")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0.4</v>
      </c>
      <c r="BP70" s="121">
        <v>1</v>
      </c>
      <c r="BQ70" s="122">
        <f>IFERROR(BP70/BN70,"-")</f>
        <v>0.5</v>
      </c>
      <c r="BR70" s="123">
        <v>10000</v>
      </c>
      <c r="BS70" s="124">
        <f>IFERROR(BR70/BN70,"-")</f>
        <v>5000</v>
      </c>
      <c r="BT70" s="125"/>
      <c r="BU70" s="125">
        <v>1</v>
      </c>
      <c r="BV70" s="125"/>
      <c r="BW70" s="126">
        <v>2</v>
      </c>
      <c r="BX70" s="127">
        <f>IF(P70=0,"",IF(BW70=0,"",(BW70/P70)))</f>
        <v>0.4</v>
      </c>
      <c r="BY70" s="128">
        <v>2</v>
      </c>
      <c r="BZ70" s="129">
        <f>IFERROR(BY70/BW70,"-")</f>
        <v>1</v>
      </c>
      <c r="CA70" s="130">
        <v>49000</v>
      </c>
      <c r="CB70" s="131">
        <f>IFERROR(CA70/BW70,"-")</f>
        <v>24500</v>
      </c>
      <c r="CC70" s="132"/>
      <c r="CD70" s="132"/>
      <c r="CE70" s="132">
        <v>2</v>
      </c>
      <c r="CF70" s="133">
        <v>1</v>
      </c>
      <c r="CG70" s="134">
        <f>IF(P70=0,"",IF(CF70=0,"",(CF70/P70)))</f>
        <v>0.2</v>
      </c>
      <c r="CH70" s="135">
        <v>1</v>
      </c>
      <c r="CI70" s="136">
        <f>IFERROR(CH70/CF70,"-")</f>
        <v>1</v>
      </c>
      <c r="CJ70" s="137">
        <v>296000</v>
      </c>
      <c r="CK70" s="138">
        <f>IFERROR(CJ70/CF70,"-")</f>
        <v>296000</v>
      </c>
      <c r="CL70" s="139"/>
      <c r="CM70" s="139"/>
      <c r="CN70" s="139">
        <v>1</v>
      </c>
      <c r="CO70" s="140">
        <v>3</v>
      </c>
      <c r="CP70" s="141">
        <v>355000</v>
      </c>
      <c r="CQ70" s="141">
        <v>296000</v>
      </c>
      <c r="CR70" s="141"/>
      <c r="CS70" s="142" t="str">
        <f>IF(AND(CQ70=0,CR70=0),"",IF(AND(CQ70&lt;=100000,CR70&lt;=100000),"",IF(CQ70/CP70&gt;0.7,"男高",IF(CR70/CP70&gt;0.7,"女高",""))))</f>
        <v>男高</v>
      </c>
    </row>
    <row r="71" spans="1:98">
      <c r="A71" s="78">
        <f>AB71</f>
        <v>0</v>
      </c>
      <c r="B71" s="349" t="s">
        <v>178</v>
      </c>
      <c r="C71" s="349"/>
      <c r="D71" s="349" t="s">
        <v>124</v>
      </c>
      <c r="E71" s="349" t="s">
        <v>125</v>
      </c>
      <c r="F71" s="349" t="s">
        <v>144</v>
      </c>
      <c r="G71" s="90" t="s">
        <v>107</v>
      </c>
      <c r="H71" s="90" t="s">
        <v>168</v>
      </c>
      <c r="I71" s="350" t="s">
        <v>163</v>
      </c>
      <c r="J71" s="332">
        <v>150000</v>
      </c>
      <c r="K71" s="79">
        <v>23</v>
      </c>
      <c r="L71" s="79">
        <v>0</v>
      </c>
      <c r="M71" s="79">
        <v>66</v>
      </c>
      <c r="N71" s="91">
        <v>4</v>
      </c>
      <c r="O71" s="92">
        <v>0</v>
      </c>
      <c r="P71" s="93">
        <f>N71+O71</f>
        <v>4</v>
      </c>
      <c r="Q71" s="80">
        <f>IFERROR(P71/M71,"-")</f>
        <v>0.060606060606061</v>
      </c>
      <c r="R71" s="79">
        <v>1</v>
      </c>
      <c r="S71" s="79">
        <v>2</v>
      </c>
      <c r="T71" s="80">
        <f>IFERROR(R71/(P71),"-")</f>
        <v>0.25</v>
      </c>
      <c r="U71" s="338">
        <f>IFERROR(J71/SUM(N71:O72),"-")</f>
        <v>21428.571428571</v>
      </c>
      <c r="V71" s="82">
        <v>0</v>
      </c>
      <c r="W71" s="80">
        <f>IF(P71=0,"-",V71/P71)</f>
        <v>0</v>
      </c>
      <c r="X71" s="337">
        <v>0</v>
      </c>
      <c r="Y71" s="338">
        <f>IFERROR(X71/P71,"-")</f>
        <v>0</v>
      </c>
      <c r="Z71" s="338" t="str">
        <f>IFERROR(X71/V71,"-")</f>
        <v>-</v>
      </c>
      <c r="AA71" s="332">
        <f>SUM(X71:X72)-SUM(J71:J72)</f>
        <v>-150000</v>
      </c>
      <c r="AB71" s="83">
        <f>SUM(X71:X72)/SUM(J71:J72)</f>
        <v>0</v>
      </c>
      <c r="AC71" s="77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IFERROR(AO71/AM71,"-")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3</v>
      </c>
      <c r="BO71" s="120">
        <f>IF(P71=0,"",IF(BN71=0,"",(BN71/P71)))</f>
        <v>0.75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0.25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78"/>
      <c r="B72" s="349" t="s">
        <v>179</v>
      </c>
      <c r="C72" s="349"/>
      <c r="D72" s="349" t="s">
        <v>124</v>
      </c>
      <c r="E72" s="349" t="s">
        <v>125</v>
      </c>
      <c r="F72" s="349" t="s">
        <v>83</v>
      </c>
      <c r="G72" s="90"/>
      <c r="H72" s="90"/>
      <c r="I72" s="90"/>
      <c r="J72" s="332"/>
      <c r="K72" s="79">
        <v>155</v>
      </c>
      <c r="L72" s="79">
        <v>27</v>
      </c>
      <c r="M72" s="79">
        <v>5</v>
      </c>
      <c r="N72" s="91">
        <v>3</v>
      </c>
      <c r="O72" s="92">
        <v>0</v>
      </c>
      <c r="P72" s="93">
        <f>N72+O72</f>
        <v>3</v>
      </c>
      <c r="Q72" s="80">
        <f>IFERROR(P72/M72,"-")</f>
        <v>0.6</v>
      </c>
      <c r="R72" s="79">
        <v>0</v>
      </c>
      <c r="S72" s="79">
        <v>0</v>
      </c>
      <c r="T72" s="80">
        <f>IFERROR(R72/(P72),"-")</f>
        <v>0</v>
      </c>
      <c r="U72" s="338"/>
      <c r="V72" s="82">
        <v>0</v>
      </c>
      <c r="W72" s="80">
        <f>IF(P72=0,"-",V72/P72)</f>
        <v>0</v>
      </c>
      <c r="X72" s="337">
        <v>0</v>
      </c>
      <c r="Y72" s="338">
        <f>IFERROR(X72/P72,"-")</f>
        <v>0</v>
      </c>
      <c r="Z72" s="338" t="str">
        <f>IFERROR(X72/V72,"-")</f>
        <v>-</v>
      </c>
      <c r="AA72" s="332"/>
      <c r="AB72" s="83"/>
      <c r="AC72" s="77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IFERROR(AO72/AM72,"-")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2</v>
      </c>
      <c r="BO72" s="120">
        <f>IF(P72=0,"",IF(BN72=0,"",(BN72/P72)))</f>
        <v>0.66666666666667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>
        <v>1</v>
      </c>
      <c r="CG72" s="134">
        <f>IF(P72=0,"",IF(CF72=0,"",(CF72/P72)))</f>
        <v>0.33333333333333</v>
      </c>
      <c r="CH72" s="135"/>
      <c r="CI72" s="136">
        <f>IFERROR(CH72/CF72,"-")</f>
        <v>0</v>
      </c>
      <c r="CJ72" s="137"/>
      <c r="CK72" s="138">
        <f>IFERROR(CJ72/CF72,"-")</f>
        <v>0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</v>
      </c>
      <c r="B73" s="349" t="s">
        <v>180</v>
      </c>
      <c r="C73" s="349"/>
      <c r="D73" s="349" t="s">
        <v>181</v>
      </c>
      <c r="E73" s="349" t="s">
        <v>66</v>
      </c>
      <c r="F73" s="349" t="s">
        <v>67</v>
      </c>
      <c r="G73" s="90" t="s">
        <v>182</v>
      </c>
      <c r="H73" s="90" t="s">
        <v>69</v>
      </c>
      <c r="I73" s="90" t="s">
        <v>183</v>
      </c>
      <c r="J73" s="332">
        <v>120000</v>
      </c>
      <c r="K73" s="79">
        <v>0</v>
      </c>
      <c r="L73" s="79">
        <v>0</v>
      </c>
      <c r="M73" s="79">
        <v>93</v>
      </c>
      <c r="N73" s="91">
        <v>0</v>
      </c>
      <c r="O73" s="92">
        <v>0</v>
      </c>
      <c r="P73" s="93">
        <f>N73+O73</f>
        <v>0</v>
      </c>
      <c r="Q73" s="80">
        <f>IFERROR(P73/M73,"-")</f>
        <v>0</v>
      </c>
      <c r="R73" s="79">
        <v>0</v>
      </c>
      <c r="S73" s="79">
        <v>0</v>
      </c>
      <c r="T73" s="80" t="str">
        <f>IFERROR(R73/(P73),"-")</f>
        <v>-</v>
      </c>
      <c r="U73" s="338">
        <f>IFERROR(J73/SUM(N73:O75),"-")</f>
        <v>10909.090909091</v>
      </c>
      <c r="V73" s="82">
        <v>0</v>
      </c>
      <c r="W73" s="80" t="str">
        <f>IF(P73=0,"-",V73/P73)</f>
        <v>-</v>
      </c>
      <c r="X73" s="337">
        <v>0</v>
      </c>
      <c r="Y73" s="338" t="str">
        <f>IFERROR(X73/P73,"-")</f>
        <v>-</v>
      </c>
      <c r="Z73" s="338" t="str">
        <f>IFERROR(X73/V73,"-")</f>
        <v>-</v>
      </c>
      <c r="AA73" s="332">
        <f>SUM(X73:X75)-SUM(J73:J75)</f>
        <v>-120000</v>
      </c>
      <c r="AB73" s="83">
        <f>SUM(X73:X75)/SUM(J73:J75)</f>
        <v>0</v>
      </c>
      <c r="AC73" s="77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IFERROR(AO73/AM73,"-")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78"/>
      <c r="B74" s="349" t="s">
        <v>184</v>
      </c>
      <c r="C74" s="349"/>
      <c r="D74" s="349" t="s">
        <v>181</v>
      </c>
      <c r="E74" s="349" t="s">
        <v>66</v>
      </c>
      <c r="F74" s="349" t="s">
        <v>67</v>
      </c>
      <c r="G74" s="90"/>
      <c r="H74" s="90"/>
      <c r="I74" s="90"/>
      <c r="J74" s="332"/>
      <c r="K74" s="79">
        <v>32</v>
      </c>
      <c r="L74" s="79">
        <v>0</v>
      </c>
      <c r="M74" s="79">
        <v>103</v>
      </c>
      <c r="N74" s="91">
        <v>11</v>
      </c>
      <c r="O74" s="92">
        <v>0</v>
      </c>
      <c r="P74" s="93">
        <f>N74+O74</f>
        <v>11</v>
      </c>
      <c r="Q74" s="80">
        <f>IFERROR(P74/M74,"-")</f>
        <v>0.10679611650485</v>
      </c>
      <c r="R74" s="79">
        <v>0</v>
      </c>
      <c r="S74" s="79">
        <v>3</v>
      </c>
      <c r="T74" s="80">
        <f>IFERROR(R74/(P74),"-")</f>
        <v>0</v>
      </c>
      <c r="U74" s="338"/>
      <c r="V74" s="82">
        <v>0</v>
      </c>
      <c r="W74" s="80">
        <f>IF(P74=0,"-",V74/P74)</f>
        <v>0</v>
      </c>
      <c r="X74" s="337">
        <v>0</v>
      </c>
      <c r="Y74" s="338">
        <f>IFERROR(X74/P74,"-")</f>
        <v>0</v>
      </c>
      <c r="Z74" s="338" t="str">
        <f>IFERROR(X74/V74,"-")</f>
        <v>-</v>
      </c>
      <c r="AA74" s="332"/>
      <c r="AB74" s="83"/>
      <c r="AC74" s="77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1</v>
      </c>
      <c r="AN74" s="101">
        <f>IF(P74=0,"",IF(AM74=0,"",(AM74/P74)))</f>
        <v>0.090909090909091</v>
      </c>
      <c r="AO74" s="100"/>
      <c r="AP74" s="102">
        <f>IFERROR(AO74/AM74,"-")</f>
        <v>0</v>
      </c>
      <c r="AQ74" s="103"/>
      <c r="AR74" s="104">
        <f>IFERROR(AQ74/AM74,"-")</f>
        <v>0</v>
      </c>
      <c r="AS74" s="105"/>
      <c r="AT74" s="105"/>
      <c r="AU74" s="105"/>
      <c r="AV74" s="106">
        <v>1</v>
      </c>
      <c r="AW74" s="107">
        <f>IF(P74=0,"",IF(AV74=0,"",(AV74/P74)))</f>
        <v>0.090909090909091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3</v>
      </c>
      <c r="BF74" s="113">
        <f>IF(P74=0,"",IF(BE74=0,"",(BE74/P74)))</f>
        <v>0.27272727272727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5</v>
      </c>
      <c r="BO74" s="120">
        <f>IF(P74=0,"",IF(BN74=0,"",(BN74/P74)))</f>
        <v>0.45454545454545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0.090909090909091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78"/>
      <c r="B75" s="349" t="s">
        <v>185</v>
      </c>
      <c r="C75" s="349"/>
      <c r="D75" s="349" t="s">
        <v>181</v>
      </c>
      <c r="E75" s="349" t="s">
        <v>66</v>
      </c>
      <c r="F75" s="349" t="s">
        <v>83</v>
      </c>
      <c r="G75" s="90"/>
      <c r="H75" s="90"/>
      <c r="I75" s="90"/>
      <c r="J75" s="332"/>
      <c r="K75" s="79">
        <v>45</v>
      </c>
      <c r="L75" s="79">
        <v>11</v>
      </c>
      <c r="M75" s="79">
        <v>0</v>
      </c>
      <c r="N75" s="91">
        <v>0</v>
      </c>
      <c r="O75" s="92">
        <v>0</v>
      </c>
      <c r="P75" s="93">
        <f>N75+O75</f>
        <v>0</v>
      </c>
      <c r="Q75" s="80" t="str">
        <f>IFERROR(P75/M75,"-")</f>
        <v>-</v>
      </c>
      <c r="R75" s="79">
        <v>0</v>
      </c>
      <c r="S75" s="79">
        <v>0</v>
      </c>
      <c r="T75" s="80" t="str">
        <f>IFERROR(R75/(P75),"-")</f>
        <v>-</v>
      </c>
      <c r="U75" s="338"/>
      <c r="V75" s="82">
        <v>0</v>
      </c>
      <c r="W75" s="80" t="str">
        <f>IF(P75=0,"-",V75/P75)</f>
        <v>-</v>
      </c>
      <c r="X75" s="337">
        <v>0</v>
      </c>
      <c r="Y75" s="338" t="str">
        <f>IFERROR(X75/P75,"-")</f>
        <v>-</v>
      </c>
      <c r="Z75" s="338" t="str">
        <f>IFERROR(X75/V75,"-")</f>
        <v>-</v>
      </c>
      <c r="AA75" s="332"/>
      <c r="AB75" s="83"/>
      <c r="AC75" s="77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IFERROR(AO75/AM75,"-")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78">
        <f>AB76</f>
        <v>0.31666666666667</v>
      </c>
      <c r="B76" s="349" t="s">
        <v>186</v>
      </c>
      <c r="C76" s="349"/>
      <c r="D76" s="349" t="s">
        <v>187</v>
      </c>
      <c r="E76" s="349" t="s">
        <v>125</v>
      </c>
      <c r="F76" s="349" t="s">
        <v>144</v>
      </c>
      <c r="G76" s="90" t="s">
        <v>182</v>
      </c>
      <c r="H76" s="90" t="s">
        <v>69</v>
      </c>
      <c r="I76" s="90" t="s">
        <v>188</v>
      </c>
      <c r="J76" s="332">
        <v>120000</v>
      </c>
      <c r="K76" s="79">
        <v>13</v>
      </c>
      <c r="L76" s="79">
        <v>0</v>
      </c>
      <c r="M76" s="79">
        <v>71</v>
      </c>
      <c r="N76" s="91">
        <v>7</v>
      </c>
      <c r="O76" s="92">
        <v>0</v>
      </c>
      <c r="P76" s="93">
        <f>N76+O76</f>
        <v>7</v>
      </c>
      <c r="Q76" s="80">
        <f>IFERROR(P76/M76,"-")</f>
        <v>0.098591549295775</v>
      </c>
      <c r="R76" s="79">
        <v>0</v>
      </c>
      <c r="S76" s="79">
        <v>3</v>
      </c>
      <c r="T76" s="80">
        <f>IFERROR(R76/(P76),"-")</f>
        <v>0</v>
      </c>
      <c r="U76" s="338">
        <f>IFERROR(J76/SUM(N76:O77),"-")</f>
        <v>12000</v>
      </c>
      <c r="V76" s="82">
        <v>2</v>
      </c>
      <c r="W76" s="80">
        <f>IF(P76=0,"-",V76/P76)</f>
        <v>0.28571428571429</v>
      </c>
      <c r="X76" s="337">
        <v>8000</v>
      </c>
      <c r="Y76" s="338">
        <f>IFERROR(X76/P76,"-")</f>
        <v>1142.8571428571</v>
      </c>
      <c r="Z76" s="338">
        <f>IFERROR(X76/V76,"-")</f>
        <v>4000</v>
      </c>
      <c r="AA76" s="332">
        <f>SUM(X76:X77)-SUM(J76:J77)</f>
        <v>-82000</v>
      </c>
      <c r="AB76" s="83">
        <f>SUM(X76:X77)/SUM(J76:J77)</f>
        <v>0.31666666666667</v>
      </c>
      <c r="AC76" s="77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2</v>
      </c>
      <c r="AN76" s="101">
        <f>IF(P76=0,"",IF(AM76=0,"",(AM76/P76)))</f>
        <v>0.28571428571429</v>
      </c>
      <c r="AO76" s="100"/>
      <c r="AP76" s="102">
        <f>IFERROR(AO76/AM76,"-")</f>
        <v>0</v>
      </c>
      <c r="AQ76" s="103"/>
      <c r="AR76" s="104">
        <f>IFERROR(AQ76/AM76,"-")</f>
        <v>0</v>
      </c>
      <c r="AS76" s="105"/>
      <c r="AT76" s="105"/>
      <c r="AU76" s="105"/>
      <c r="AV76" s="106">
        <v>2</v>
      </c>
      <c r="AW76" s="107">
        <f>IF(P76=0,"",IF(AV76=0,"",(AV76/P76)))</f>
        <v>0.28571428571429</v>
      </c>
      <c r="AX76" s="106"/>
      <c r="AY76" s="108">
        <f>IFERROR(AX76/AV76,"-")</f>
        <v>0</v>
      </c>
      <c r="AZ76" s="109"/>
      <c r="BA76" s="110">
        <f>IFERROR(AZ76/AV76,"-")</f>
        <v>0</v>
      </c>
      <c r="BB76" s="111"/>
      <c r="BC76" s="111"/>
      <c r="BD76" s="111"/>
      <c r="BE76" s="112">
        <v>1</v>
      </c>
      <c r="BF76" s="113">
        <f>IF(P76=0,"",IF(BE76=0,"",(BE76/P76)))</f>
        <v>0.14285714285714</v>
      </c>
      <c r="BG76" s="112">
        <v>1</v>
      </c>
      <c r="BH76" s="114">
        <f>IFERROR(BG76/BE76,"-")</f>
        <v>1</v>
      </c>
      <c r="BI76" s="115">
        <v>3000</v>
      </c>
      <c r="BJ76" s="116">
        <f>IFERROR(BI76/BE76,"-")</f>
        <v>3000</v>
      </c>
      <c r="BK76" s="117">
        <v>1</v>
      </c>
      <c r="BL76" s="117"/>
      <c r="BM76" s="117"/>
      <c r="BN76" s="119">
        <v>1</v>
      </c>
      <c r="BO76" s="120">
        <f>IF(P76=0,"",IF(BN76=0,"",(BN76/P76)))</f>
        <v>0.14285714285714</v>
      </c>
      <c r="BP76" s="121">
        <v>1</v>
      </c>
      <c r="BQ76" s="122">
        <f>IFERROR(BP76/BN76,"-")</f>
        <v>1</v>
      </c>
      <c r="BR76" s="123">
        <v>5000</v>
      </c>
      <c r="BS76" s="124">
        <f>IFERROR(BR76/BN76,"-")</f>
        <v>5000</v>
      </c>
      <c r="BT76" s="125">
        <v>1</v>
      </c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>
        <v>1</v>
      </c>
      <c r="CG76" s="134">
        <f>IF(P76=0,"",IF(CF76=0,"",(CF76/P76)))</f>
        <v>0.14285714285714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2</v>
      </c>
      <c r="CP76" s="141">
        <v>8000</v>
      </c>
      <c r="CQ76" s="141">
        <v>5000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78"/>
      <c r="B77" s="349" t="s">
        <v>189</v>
      </c>
      <c r="C77" s="349"/>
      <c r="D77" s="349" t="s">
        <v>187</v>
      </c>
      <c r="E77" s="349" t="s">
        <v>125</v>
      </c>
      <c r="F77" s="349" t="s">
        <v>83</v>
      </c>
      <c r="G77" s="90"/>
      <c r="H77" s="90"/>
      <c r="I77" s="90"/>
      <c r="J77" s="332"/>
      <c r="K77" s="79">
        <v>20</v>
      </c>
      <c r="L77" s="79">
        <v>13</v>
      </c>
      <c r="M77" s="79">
        <v>5</v>
      </c>
      <c r="N77" s="91">
        <v>3</v>
      </c>
      <c r="O77" s="92">
        <v>0</v>
      </c>
      <c r="P77" s="93">
        <f>N77+O77</f>
        <v>3</v>
      </c>
      <c r="Q77" s="80">
        <f>IFERROR(P77/M77,"-")</f>
        <v>0.6</v>
      </c>
      <c r="R77" s="79">
        <v>1</v>
      </c>
      <c r="S77" s="79">
        <v>1</v>
      </c>
      <c r="T77" s="80">
        <f>IFERROR(R77/(P77),"-")</f>
        <v>0.33333333333333</v>
      </c>
      <c r="U77" s="338"/>
      <c r="V77" s="82">
        <v>1</v>
      </c>
      <c r="W77" s="80">
        <f>IF(P77=0,"-",V77/P77)</f>
        <v>0.33333333333333</v>
      </c>
      <c r="X77" s="337">
        <v>30000</v>
      </c>
      <c r="Y77" s="338">
        <f>IFERROR(X77/P77,"-")</f>
        <v>10000</v>
      </c>
      <c r="Z77" s="338">
        <f>IFERROR(X77/V77,"-")</f>
        <v>30000</v>
      </c>
      <c r="AA77" s="332"/>
      <c r="AB77" s="83"/>
      <c r="AC77" s="77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IFERROR(AO77/AM77,"-")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>
        <v>1</v>
      </c>
      <c r="BZ77" s="129">
        <f>IFERROR(BY77/BW77,"-")</f>
        <v>1</v>
      </c>
      <c r="CA77" s="130">
        <v>30000</v>
      </c>
      <c r="CB77" s="131">
        <f>IFERROR(CA77/BW77,"-")</f>
        <v>30000</v>
      </c>
      <c r="CC77" s="132">
        <v>1</v>
      </c>
      <c r="CD77" s="132"/>
      <c r="CE77" s="132"/>
      <c r="CF77" s="133">
        <v>1</v>
      </c>
      <c r="CG77" s="134">
        <f>IF(P77=0,"",IF(CF77=0,"",(CF77/P77)))</f>
        <v>0.33333333333333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1</v>
      </c>
      <c r="CP77" s="141">
        <v>30000</v>
      </c>
      <c r="CQ77" s="141">
        <v>30000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78">
        <f>AB78</f>
        <v>1.5307692307692</v>
      </c>
      <c r="B78" s="349" t="s">
        <v>190</v>
      </c>
      <c r="C78" s="349"/>
      <c r="D78" s="349" t="s">
        <v>158</v>
      </c>
      <c r="E78" s="349" t="s">
        <v>132</v>
      </c>
      <c r="F78" s="349" t="s">
        <v>67</v>
      </c>
      <c r="G78" s="90" t="s">
        <v>191</v>
      </c>
      <c r="H78" s="90" t="s">
        <v>162</v>
      </c>
      <c r="I78" s="351" t="s">
        <v>173</v>
      </c>
      <c r="J78" s="332">
        <v>130000</v>
      </c>
      <c r="K78" s="79">
        <v>1</v>
      </c>
      <c r="L78" s="79">
        <v>0</v>
      </c>
      <c r="M78" s="79">
        <v>167</v>
      </c>
      <c r="N78" s="91">
        <v>0</v>
      </c>
      <c r="O78" s="92">
        <v>0</v>
      </c>
      <c r="P78" s="93">
        <f>N78+O78</f>
        <v>0</v>
      </c>
      <c r="Q78" s="80">
        <f>IFERROR(P78/M78,"-")</f>
        <v>0</v>
      </c>
      <c r="R78" s="79">
        <v>0</v>
      </c>
      <c r="S78" s="79">
        <v>0</v>
      </c>
      <c r="T78" s="80" t="str">
        <f>IFERROR(R78/(P78),"-")</f>
        <v>-</v>
      </c>
      <c r="U78" s="338">
        <f>IFERROR(J78/SUM(N78:O80),"-")</f>
        <v>5000</v>
      </c>
      <c r="V78" s="82">
        <v>0</v>
      </c>
      <c r="W78" s="80" t="str">
        <f>IF(P78=0,"-",V78/P78)</f>
        <v>-</v>
      </c>
      <c r="X78" s="337">
        <v>0</v>
      </c>
      <c r="Y78" s="338" t="str">
        <f>IFERROR(X78/P78,"-")</f>
        <v>-</v>
      </c>
      <c r="Z78" s="338" t="str">
        <f>IFERROR(X78/V78,"-")</f>
        <v>-</v>
      </c>
      <c r="AA78" s="332">
        <f>SUM(X78:X80)-SUM(J78:J80)</f>
        <v>69000</v>
      </c>
      <c r="AB78" s="83">
        <f>SUM(X78:X80)/SUM(J78:J80)</f>
        <v>1.5307692307692</v>
      </c>
      <c r="AC78" s="77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IFERROR(AO78/AM78,"-")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78"/>
      <c r="B79" s="349" t="s">
        <v>192</v>
      </c>
      <c r="C79" s="349"/>
      <c r="D79" s="349" t="s">
        <v>158</v>
      </c>
      <c r="E79" s="349" t="s">
        <v>132</v>
      </c>
      <c r="F79" s="349" t="s">
        <v>67</v>
      </c>
      <c r="G79" s="90"/>
      <c r="H79" s="90"/>
      <c r="I79" s="90"/>
      <c r="J79" s="332"/>
      <c r="K79" s="79">
        <v>78</v>
      </c>
      <c r="L79" s="79">
        <v>0</v>
      </c>
      <c r="M79" s="79">
        <v>186</v>
      </c>
      <c r="N79" s="91">
        <v>23</v>
      </c>
      <c r="O79" s="92">
        <v>0</v>
      </c>
      <c r="P79" s="93">
        <f>N79+O79</f>
        <v>23</v>
      </c>
      <c r="Q79" s="80">
        <f>IFERROR(P79/M79,"-")</f>
        <v>0.12365591397849</v>
      </c>
      <c r="R79" s="79">
        <v>3</v>
      </c>
      <c r="S79" s="79">
        <v>3</v>
      </c>
      <c r="T79" s="80">
        <f>IFERROR(R79/(P79),"-")</f>
        <v>0.1304347826087</v>
      </c>
      <c r="U79" s="338"/>
      <c r="V79" s="82">
        <v>4</v>
      </c>
      <c r="W79" s="80">
        <f>IF(P79=0,"-",V79/P79)</f>
        <v>0.17391304347826</v>
      </c>
      <c r="X79" s="337">
        <v>73000</v>
      </c>
      <c r="Y79" s="338">
        <f>IFERROR(X79/P79,"-")</f>
        <v>3173.9130434783</v>
      </c>
      <c r="Z79" s="338">
        <f>IFERROR(X79/V79,"-")</f>
        <v>18250</v>
      </c>
      <c r="AA79" s="332"/>
      <c r="AB79" s="83"/>
      <c r="AC79" s="77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>
        <v>1</v>
      </c>
      <c r="AN79" s="101">
        <f>IF(P79=0,"",IF(AM79=0,"",(AM79/P79)))</f>
        <v>0.043478260869565</v>
      </c>
      <c r="AO79" s="100"/>
      <c r="AP79" s="102">
        <f>IFERROR(AO79/AM79,"-")</f>
        <v>0</v>
      </c>
      <c r="AQ79" s="103"/>
      <c r="AR79" s="104">
        <f>IFERROR(AQ79/AM79,"-")</f>
        <v>0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2</v>
      </c>
      <c r="BF79" s="113">
        <f>IF(P79=0,"",IF(BE79=0,"",(BE79/P79)))</f>
        <v>0.08695652173913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8</v>
      </c>
      <c r="BO79" s="120">
        <f>IF(P79=0,"",IF(BN79=0,"",(BN79/P79)))</f>
        <v>0.34782608695652</v>
      </c>
      <c r="BP79" s="121">
        <v>1</v>
      </c>
      <c r="BQ79" s="122">
        <f>IFERROR(BP79/BN79,"-")</f>
        <v>0.125</v>
      </c>
      <c r="BR79" s="123">
        <v>40000</v>
      </c>
      <c r="BS79" s="124">
        <f>IFERROR(BR79/BN79,"-")</f>
        <v>5000</v>
      </c>
      <c r="BT79" s="125"/>
      <c r="BU79" s="125"/>
      <c r="BV79" s="125">
        <v>1</v>
      </c>
      <c r="BW79" s="126">
        <v>11</v>
      </c>
      <c r="BX79" s="127">
        <f>IF(P79=0,"",IF(BW79=0,"",(BW79/P79)))</f>
        <v>0.47826086956522</v>
      </c>
      <c r="BY79" s="128">
        <v>3</v>
      </c>
      <c r="BZ79" s="129">
        <f>IFERROR(BY79/BW79,"-")</f>
        <v>0.27272727272727</v>
      </c>
      <c r="CA79" s="130">
        <v>33000</v>
      </c>
      <c r="CB79" s="131">
        <f>IFERROR(CA79/BW79,"-")</f>
        <v>3000</v>
      </c>
      <c r="CC79" s="132">
        <v>1</v>
      </c>
      <c r="CD79" s="132">
        <v>2</v>
      </c>
      <c r="CE79" s="132"/>
      <c r="CF79" s="133">
        <v>1</v>
      </c>
      <c r="CG79" s="134">
        <f>IF(P79=0,"",IF(CF79=0,"",(CF79/P79)))</f>
        <v>0.043478260869565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4</v>
      </c>
      <c r="CP79" s="141">
        <v>73000</v>
      </c>
      <c r="CQ79" s="141">
        <v>40000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78"/>
      <c r="B80" s="349" t="s">
        <v>193</v>
      </c>
      <c r="C80" s="349"/>
      <c r="D80" s="349" t="s">
        <v>158</v>
      </c>
      <c r="E80" s="349" t="s">
        <v>132</v>
      </c>
      <c r="F80" s="349" t="s">
        <v>83</v>
      </c>
      <c r="G80" s="90"/>
      <c r="H80" s="90"/>
      <c r="I80" s="90"/>
      <c r="J80" s="332"/>
      <c r="K80" s="79">
        <v>29</v>
      </c>
      <c r="L80" s="79">
        <v>23</v>
      </c>
      <c r="M80" s="79">
        <v>3</v>
      </c>
      <c r="N80" s="91">
        <v>3</v>
      </c>
      <c r="O80" s="92">
        <v>0</v>
      </c>
      <c r="P80" s="93">
        <f>N80+O80</f>
        <v>3</v>
      </c>
      <c r="Q80" s="80">
        <f>IFERROR(P80/M80,"-")</f>
        <v>1</v>
      </c>
      <c r="R80" s="79">
        <v>1</v>
      </c>
      <c r="S80" s="79">
        <v>1</v>
      </c>
      <c r="T80" s="80">
        <f>IFERROR(R80/(P80),"-")</f>
        <v>0.33333333333333</v>
      </c>
      <c r="U80" s="338"/>
      <c r="V80" s="82">
        <v>1</v>
      </c>
      <c r="W80" s="80">
        <f>IF(P80=0,"-",V80/P80)</f>
        <v>0.33333333333333</v>
      </c>
      <c r="X80" s="337">
        <v>126000</v>
      </c>
      <c r="Y80" s="338">
        <f>IFERROR(X80/P80,"-")</f>
        <v>42000</v>
      </c>
      <c r="Z80" s="338">
        <f>IFERROR(X80/V80,"-")</f>
        <v>126000</v>
      </c>
      <c r="AA80" s="332"/>
      <c r="AB80" s="83"/>
      <c r="AC80" s="77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IFERROR(AO80/AM80,"-")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0.33333333333333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1</v>
      </c>
      <c r="BO80" s="120">
        <f>IF(P80=0,"",IF(BN80=0,"",(BN80/P80)))</f>
        <v>0.33333333333333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0.33333333333333</v>
      </c>
      <c r="BY80" s="128">
        <v>1</v>
      </c>
      <c r="BZ80" s="129">
        <f>IFERROR(BY80/BW80,"-")</f>
        <v>1</v>
      </c>
      <c r="CA80" s="130">
        <v>126000</v>
      </c>
      <c r="CB80" s="131">
        <f>IFERROR(CA80/BW80,"-")</f>
        <v>126000</v>
      </c>
      <c r="CC80" s="132"/>
      <c r="CD80" s="132"/>
      <c r="CE80" s="132">
        <v>1</v>
      </c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1</v>
      </c>
      <c r="CP80" s="141">
        <v>126000</v>
      </c>
      <c r="CQ80" s="141">
        <v>126000</v>
      </c>
      <c r="CR80" s="141"/>
      <c r="CS80" s="142" t="str">
        <f>IF(AND(CQ80=0,CR80=0),"",IF(AND(CQ80&lt;=100000,CR80&lt;=100000),"",IF(CQ80/CP80&gt;0.7,"男高",IF(CR80/CP80&gt;0.7,"女高",""))))</f>
        <v>男高</v>
      </c>
    </row>
    <row r="81" spans="1:98">
      <c r="A81" s="78">
        <f>AB81</f>
        <v>0.41538461538462</v>
      </c>
      <c r="B81" s="349" t="s">
        <v>194</v>
      </c>
      <c r="C81" s="349"/>
      <c r="D81" s="349" t="s">
        <v>65</v>
      </c>
      <c r="E81" s="349" t="s">
        <v>66</v>
      </c>
      <c r="F81" s="349" t="s">
        <v>67</v>
      </c>
      <c r="G81" s="90" t="s">
        <v>191</v>
      </c>
      <c r="H81" s="90" t="s">
        <v>195</v>
      </c>
      <c r="I81" s="351" t="s">
        <v>196</v>
      </c>
      <c r="J81" s="332">
        <v>65000</v>
      </c>
      <c r="K81" s="79">
        <v>0</v>
      </c>
      <c r="L81" s="79">
        <v>0</v>
      </c>
      <c r="M81" s="79">
        <v>54</v>
      </c>
      <c r="N81" s="91">
        <v>0</v>
      </c>
      <c r="O81" s="92">
        <v>0</v>
      </c>
      <c r="P81" s="93">
        <f>N81+O81</f>
        <v>0</v>
      </c>
      <c r="Q81" s="80">
        <f>IFERROR(P81/M81,"-")</f>
        <v>0</v>
      </c>
      <c r="R81" s="79">
        <v>0</v>
      </c>
      <c r="S81" s="79">
        <v>0</v>
      </c>
      <c r="T81" s="80" t="str">
        <f>IFERROR(R81/(P81),"-")</f>
        <v>-</v>
      </c>
      <c r="U81" s="338">
        <f>IFERROR(J81/SUM(N81:O83),"-")</f>
        <v>7222.2222222222</v>
      </c>
      <c r="V81" s="82">
        <v>0</v>
      </c>
      <c r="W81" s="80" t="str">
        <f>IF(P81=0,"-",V81/P81)</f>
        <v>-</v>
      </c>
      <c r="X81" s="337">
        <v>0</v>
      </c>
      <c r="Y81" s="338" t="str">
        <f>IFERROR(X81/P81,"-")</f>
        <v>-</v>
      </c>
      <c r="Z81" s="338" t="str">
        <f>IFERROR(X81/V81,"-")</f>
        <v>-</v>
      </c>
      <c r="AA81" s="332">
        <f>SUM(X81:X83)-SUM(J81:J83)</f>
        <v>-38000</v>
      </c>
      <c r="AB81" s="83">
        <f>SUM(X81:X83)/SUM(J81:J83)</f>
        <v>0.41538461538462</v>
      </c>
      <c r="AC81" s="77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IFERROR(AO81/AM81,"-")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78"/>
      <c r="B82" s="349" t="s">
        <v>197</v>
      </c>
      <c r="C82" s="349"/>
      <c r="D82" s="349" t="s">
        <v>65</v>
      </c>
      <c r="E82" s="349" t="s">
        <v>66</v>
      </c>
      <c r="F82" s="349" t="s">
        <v>67</v>
      </c>
      <c r="G82" s="90"/>
      <c r="H82" s="90"/>
      <c r="I82" s="90"/>
      <c r="J82" s="332"/>
      <c r="K82" s="79">
        <v>22</v>
      </c>
      <c r="L82" s="79">
        <v>0</v>
      </c>
      <c r="M82" s="79">
        <v>76</v>
      </c>
      <c r="N82" s="91">
        <v>8</v>
      </c>
      <c r="O82" s="92">
        <v>0</v>
      </c>
      <c r="P82" s="93">
        <f>N82+O82</f>
        <v>8</v>
      </c>
      <c r="Q82" s="80">
        <f>IFERROR(P82/M82,"-")</f>
        <v>0.10526315789474</v>
      </c>
      <c r="R82" s="79">
        <v>0</v>
      </c>
      <c r="S82" s="79">
        <v>6</v>
      </c>
      <c r="T82" s="80">
        <f>IFERROR(R82/(P82),"-")</f>
        <v>0</v>
      </c>
      <c r="U82" s="338"/>
      <c r="V82" s="82">
        <v>3</v>
      </c>
      <c r="W82" s="80">
        <f>IF(P82=0,"-",V82/P82)</f>
        <v>0.375</v>
      </c>
      <c r="X82" s="337">
        <v>27000</v>
      </c>
      <c r="Y82" s="338">
        <f>IFERROR(X82/P82,"-")</f>
        <v>3375</v>
      </c>
      <c r="Z82" s="338">
        <f>IFERROR(X82/V82,"-")</f>
        <v>9000</v>
      </c>
      <c r="AA82" s="332"/>
      <c r="AB82" s="83"/>
      <c r="AC82" s="77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IFERROR(AO82/AM82,"-")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2</v>
      </c>
      <c r="BF82" s="113">
        <f>IF(P82=0,"",IF(BE82=0,"",(BE82/P82)))</f>
        <v>0.25</v>
      </c>
      <c r="BG82" s="112">
        <v>1</v>
      </c>
      <c r="BH82" s="114">
        <f>IFERROR(BG82/BE82,"-")</f>
        <v>0.5</v>
      </c>
      <c r="BI82" s="115">
        <v>9000</v>
      </c>
      <c r="BJ82" s="116">
        <f>IFERROR(BI82/BE82,"-")</f>
        <v>4500</v>
      </c>
      <c r="BK82" s="117"/>
      <c r="BL82" s="117"/>
      <c r="BM82" s="117">
        <v>1</v>
      </c>
      <c r="BN82" s="119">
        <v>5</v>
      </c>
      <c r="BO82" s="120">
        <f>IF(P82=0,"",IF(BN82=0,"",(BN82/P82)))</f>
        <v>0.625</v>
      </c>
      <c r="BP82" s="121">
        <v>2</v>
      </c>
      <c r="BQ82" s="122">
        <f>IFERROR(BP82/BN82,"-")</f>
        <v>0.4</v>
      </c>
      <c r="BR82" s="123">
        <v>9000</v>
      </c>
      <c r="BS82" s="124">
        <f>IFERROR(BR82/BN82,"-")</f>
        <v>1800</v>
      </c>
      <c r="BT82" s="125">
        <v>1</v>
      </c>
      <c r="BU82" s="125">
        <v>1</v>
      </c>
      <c r="BV82" s="125"/>
      <c r="BW82" s="126">
        <v>1</v>
      </c>
      <c r="BX82" s="127">
        <f>IF(P82=0,"",IF(BW82=0,"",(BW82/P82)))</f>
        <v>0.125</v>
      </c>
      <c r="BY82" s="128">
        <v>1</v>
      </c>
      <c r="BZ82" s="129">
        <f>IFERROR(BY82/BW82,"-")</f>
        <v>1</v>
      </c>
      <c r="CA82" s="130">
        <v>12000</v>
      </c>
      <c r="CB82" s="131">
        <f>IFERROR(CA82/BW82,"-")</f>
        <v>12000</v>
      </c>
      <c r="CC82" s="132"/>
      <c r="CD82" s="132"/>
      <c r="CE82" s="132">
        <v>1</v>
      </c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3</v>
      </c>
      <c r="CP82" s="141">
        <v>27000</v>
      </c>
      <c r="CQ82" s="141">
        <v>12000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78"/>
      <c r="B83" s="349" t="s">
        <v>198</v>
      </c>
      <c r="C83" s="349"/>
      <c r="D83" s="349" t="s">
        <v>65</v>
      </c>
      <c r="E83" s="349" t="s">
        <v>66</v>
      </c>
      <c r="F83" s="349" t="s">
        <v>83</v>
      </c>
      <c r="G83" s="90"/>
      <c r="H83" s="90"/>
      <c r="I83" s="90"/>
      <c r="J83" s="332"/>
      <c r="K83" s="79">
        <v>3</v>
      </c>
      <c r="L83" s="79">
        <v>2</v>
      </c>
      <c r="M83" s="79">
        <v>0</v>
      </c>
      <c r="N83" s="91">
        <v>1</v>
      </c>
      <c r="O83" s="92">
        <v>0</v>
      </c>
      <c r="P83" s="93">
        <f>N83+O83</f>
        <v>1</v>
      </c>
      <c r="Q83" s="80" t="str">
        <f>IFERROR(P83/M83,"-")</f>
        <v>-</v>
      </c>
      <c r="R83" s="79">
        <v>0</v>
      </c>
      <c r="S83" s="79">
        <v>0</v>
      </c>
      <c r="T83" s="80">
        <f>IFERROR(R83/(P83),"-")</f>
        <v>0</v>
      </c>
      <c r="U83" s="338"/>
      <c r="V83" s="82">
        <v>0</v>
      </c>
      <c r="W83" s="80">
        <f>IF(P83=0,"-",V83/P83)</f>
        <v>0</v>
      </c>
      <c r="X83" s="337">
        <v>0</v>
      </c>
      <c r="Y83" s="338">
        <f>IFERROR(X83/P83,"-")</f>
        <v>0</v>
      </c>
      <c r="Z83" s="338" t="str">
        <f>IFERROR(X83/V83,"-")</f>
        <v>-</v>
      </c>
      <c r="AA83" s="332"/>
      <c r="AB83" s="83"/>
      <c r="AC83" s="77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IFERROR(AO83/AM83,"-")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>
        <v>1</v>
      </c>
      <c r="AW83" s="107">
        <f>IF(P83=0,"",IF(AV83=0,"",(AV83/P83)))</f>
        <v>1</v>
      </c>
      <c r="AX83" s="106"/>
      <c r="AY83" s="108">
        <f>IFERROR(AX83/AV83,"-")</f>
        <v>0</v>
      </c>
      <c r="AZ83" s="109"/>
      <c r="BA83" s="110">
        <f>IFERROR(AZ83/AV83,"-")</f>
        <v>0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78">
        <f>AB84</f>
        <v>1.1538461538462</v>
      </c>
      <c r="B84" s="349" t="s">
        <v>199</v>
      </c>
      <c r="C84" s="349"/>
      <c r="D84" s="349" t="s">
        <v>200</v>
      </c>
      <c r="E84" s="349" t="s">
        <v>201</v>
      </c>
      <c r="F84" s="349" t="s">
        <v>144</v>
      </c>
      <c r="G84" s="90" t="s">
        <v>191</v>
      </c>
      <c r="H84" s="90" t="s">
        <v>195</v>
      </c>
      <c r="I84" s="350" t="s">
        <v>202</v>
      </c>
      <c r="J84" s="332">
        <v>65000</v>
      </c>
      <c r="K84" s="79">
        <v>11</v>
      </c>
      <c r="L84" s="79">
        <v>0</v>
      </c>
      <c r="M84" s="79">
        <v>36</v>
      </c>
      <c r="N84" s="91">
        <v>3</v>
      </c>
      <c r="O84" s="92">
        <v>0</v>
      </c>
      <c r="P84" s="93">
        <f>N84+O84</f>
        <v>3</v>
      </c>
      <c r="Q84" s="80">
        <f>IFERROR(P84/M84,"-")</f>
        <v>0.083333333333333</v>
      </c>
      <c r="R84" s="79">
        <v>0</v>
      </c>
      <c r="S84" s="79">
        <v>2</v>
      </c>
      <c r="T84" s="80">
        <f>IFERROR(R84/(P84),"-")</f>
        <v>0</v>
      </c>
      <c r="U84" s="338">
        <f>IFERROR(J84/SUM(N84:O85),"-")</f>
        <v>13000</v>
      </c>
      <c r="V84" s="82">
        <v>1</v>
      </c>
      <c r="W84" s="80">
        <f>IF(P84=0,"-",V84/P84)</f>
        <v>0.33333333333333</v>
      </c>
      <c r="X84" s="337">
        <v>75000</v>
      </c>
      <c r="Y84" s="338">
        <f>IFERROR(X84/P84,"-")</f>
        <v>25000</v>
      </c>
      <c r="Z84" s="338">
        <f>IFERROR(X84/V84,"-")</f>
        <v>75000</v>
      </c>
      <c r="AA84" s="332">
        <f>SUM(X84:X85)-SUM(J84:J85)</f>
        <v>10000</v>
      </c>
      <c r="AB84" s="83">
        <f>SUM(X84:X85)/SUM(J84:J85)</f>
        <v>1.1538461538462</v>
      </c>
      <c r="AC84" s="77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IFERROR(AO84/AM84,"-")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0.33333333333333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1</v>
      </c>
      <c r="BO84" s="120">
        <f>IF(P84=0,"",IF(BN84=0,"",(BN84/P84)))</f>
        <v>0.33333333333333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>
        <v>1</v>
      </c>
      <c r="CG84" s="134">
        <f>IF(P84=0,"",IF(CF84=0,"",(CF84/P84)))</f>
        <v>0.33333333333333</v>
      </c>
      <c r="CH84" s="135">
        <v>1</v>
      </c>
      <c r="CI84" s="136">
        <f>IFERROR(CH84/CF84,"-")</f>
        <v>1</v>
      </c>
      <c r="CJ84" s="137">
        <v>75000</v>
      </c>
      <c r="CK84" s="138">
        <f>IFERROR(CJ84/CF84,"-")</f>
        <v>75000</v>
      </c>
      <c r="CL84" s="139"/>
      <c r="CM84" s="139"/>
      <c r="CN84" s="139">
        <v>1</v>
      </c>
      <c r="CO84" s="140">
        <v>1</v>
      </c>
      <c r="CP84" s="141">
        <v>75000</v>
      </c>
      <c r="CQ84" s="141">
        <v>75000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78"/>
      <c r="B85" s="349" t="s">
        <v>203</v>
      </c>
      <c r="C85" s="349"/>
      <c r="D85" s="349" t="s">
        <v>200</v>
      </c>
      <c r="E85" s="349" t="s">
        <v>201</v>
      </c>
      <c r="F85" s="349" t="s">
        <v>83</v>
      </c>
      <c r="G85" s="90"/>
      <c r="H85" s="90"/>
      <c r="I85" s="90"/>
      <c r="J85" s="332"/>
      <c r="K85" s="79">
        <v>67</v>
      </c>
      <c r="L85" s="79">
        <v>10</v>
      </c>
      <c r="M85" s="79">
        <v>0</v>
      </c>
      <c r="N85" s="91">
        <v>2</v>
      </c>
      <c r="O85" s="92">
        <v>0</v>
      </c>
      <c r="P85" s="93">
        <f>N85+O85</f>
        <v>2</v>
      </c>
      <c r="Q85" s="80" t="str">
        <f>IFERROR(P85/M85,"-")</f>
        <v>-</v>
      </c>
      <c r="R85" s="79">
        <v>0</v>
      </c>
      <c r="S85" s="79">
        <v>0</v>
      </c>
      <c r="T85" s="80">
        <f>IFERROR(R85/(P85),"-")</f>
        <v>0</v>
      </c>
      <c r="U85" s="338"/>
      <c r="V85" s="82">
        <v>0</v>
      </c>
      <c r="W85" s="80">
        <f>IF(P85=0,"-",V85/P85)</f>
        <v>0</v>
      </c>
      <c r="X85" s="337">
        <v>0</v>
      </c>
      <c r="Y85" s="338">
        <f>IFERROR(X85/P85,"-")</f>
        <v>0</v>
      </c>
      <c r="Z85" s="338" t="str">
        <f>IFERROR(X85/V85,"-")</f>
        <v>-</v>
      </c>
      <c r="AA85" s="332"/>
      <c r="AB85" s="83"/>
      <c r="AC85" s="77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IFERROR(AO85/AM85,"-")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>
        <v>1</v>
      </c>
      <c r="BX85" s="127">
        <f>IF(P85=0,"",IF(BW85=0,"",(BW85/P85)))</f>
        <v>0.5</v>
      </c>
      <c r="BY85" s="128"/>
      <c r="BZ85" s="129">
        <f>IFERROR(BY85/BW85,"-")</f>
        <v>0</v>
      </c>
      <c r="CA85" s="130"/>
      <c r="CB85" s="131">
        <f>IFERROR(CA85/BW85,"-")</f>
        <v>0</v>
      </c>
      <c r="CC85" s="132"/>
      <c r="CD85" s="132"/>
      <c r="CE85" s="132"/>
      <c r="CF85" s="133">
        <v>1</v>
      </c>
      <c r="CG85" s="134">
        <f>IF(P85=0,"",IF(CF85=0,"",(CF85/P85)))</f>
        <v>0.5</v>
      </c>
      <c r="CH85" s="135"/>
      <c r="CI85" s="136">
        <f>IFERROR(CH85/CF85,"-")</f>
        <v>0</v>
      </c>
      <c r="CJ85" s="137"/>
      <c r="CK85" s="138">
        <f>IFERROR(CJ85/CF85,"-")</f>
        <v>0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78">
        <f>AB86</f>
        <v>10.883333333333</v>
      </c>
      <c r="B86" s="349" t="s">
        <v>204</v>
      </c>
      <c r="C86" s="349"/>
      <c r="D86" s="349" t="s">
        <v>181</v>
      </c>
      <c r="E86" s="349" t="s">
        <v>66</v>
      </c>
      <c r="F86" s="349" t="s">
        <v>67</v>
      </c>
      <c r="G86" s="90" t="s">
        <v>88</v>
      </c>
      <c r="H86" s="90" t="s">
        <v>195</v>
      </c>
      <c r="I86" s="351" t="s">
        <v>205</v>
      </c>
      <c r="J86" s="332">
        <v>60000</v>
      </c>
      <c r="K86" s="79">
        <v>0</v>
      </c>
      <c r="L86" s="79">
        <v>0</v>
      </c>
      <c r="M86" s="79">
        <v>70</v>
      </c>
      <c r="N86" s="91">
        <v>0</v>
      </c>
      <c r="O86" s="92">
        <v>0</v>
      </c>
      <c r="P86" s="93">
        <f>N86+O86</f>
        <v>0</v>
      </c>
      <c r="Q86" s="80">
        <f>IFERROR(P86/M86,"-")</f>
        <v>0</v>
      </c>
      <c r="R86" s="79">
        <v>0</v>
      </c>
      <c r="S86" s="79">
        <v>0</v>
      </c>
      <c r="T86" s="80" t="str">
        <f>IFERROR(R86/(P86),"-")</f>
        <v>-</v>
      </c>
      <c r="U86" s="338">
        <f>IFERROR(J86/SUM(N86:O88),"-")</f>
        <v>7500</v>
      </c>
      <c r="V86" s="82">
        <v>0</v>
      </c>
      <c r="W86" s="80" t="str">
        <f>IF(P86=0,"-",V86/P86)</f>
        <v>-</v>
      </c>
      <c r="X86" s="337">
        <v>0</v>
      </c>
      <c r="Y86" s="338" t="str">
        <f>IFERROR(X86/P86,"-")</f>
        <v>-</v>
      </c>
      <c r="Z86" s="338" t="str">
        <f>IFERROR(X86/V86,"-")</f>
        <v>-</v>
      </c>
      <c r="AA86" s="332">
        <f>SUM(X86:X88)-SUM(J86:J88)</f>
        <v>593000</v>
      </c>
      <c r="AB86" s="83">
        <f>SUM(X86:X88)/SUM(J86:J88)</f>
        <v>10.883333333333</v>
      </c>
      <c r="AC86" s="77"/>
      <c r="AD86" s="94"/>
      <c r="AE86" s="95" t="str">
        <f>IF(P86=0,"",IF(AD86=0,"",(AD86/P86)))</f>
        <v/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 t="str">
        <f>IF(P86=0,"",IF(AM86=0,"",(AM86/P86)))</f>
        <v/>
      </c>
      <c r="AO86" s="100"/>
      <c r="AP86" s="102" t="str">
        <f>IFERROR(AO86/AM86,"-")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 t="str">
        <f>IF(P86=0,"",IF(AV86=0,"",(AV86/P86)))</f>
        <v/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 t="str">
        <f>IF(P86=0,"",IF(BE86=0,"",(BE86/P86)))</f>
        <v/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 t="str">
        <f>IF(P86=0,"",IF(BN86=0,"",(BN86/P86)))</f>
        <v/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 t="str">
        <f>IF(P86=0,"",IF(BW86=0,"",(BW86/P86)))</f>
        <v/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 t="str">
        <f>IF(P86=0,"",IF(CF86=0,"",(CF86/P86)))</f>
        <v/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78"/>
      <c r="B87" s="349" t="s">
        <v>206</v>
      </c>
      <c r="C87" s="349"/>
      <c r="D87" s="349" t="s">
        <v>181</v>
      </c>
      <c r="E87" s="349" t="s">
        <v>66</v>
      </c>
      <c r="F87" s="349" t="s">
        <v>67</v>
      </c>
      <c r="G87" s="90"/>
      <c r="H87" s="90"/>
      <c r="I87" s="90"/>
      <c r="J87" s="332"/>
      <c r="K87" s="79">
        <v>20</v>
      </c>
      <c r="L87" s="79">
        <v>0</v>
      </c>
      <c r="M87" s="79">
        <v>57</v>
      </c>
      <c r="N87" s="91">
        <v>7</v>
      </c>
      <c r="O87" s="92">
        <v>0</v>
      </c>
      <c r="P87" s="93">
        <f>N87+O87</f>
        <v>7</v>
      </c>
      <c r="Q87" s="80">
        <f>IFERROR(P87/M87,"-")</f>
        <v>0.12280701754386</v>
      </c>
      <c r="R87" s="79">
        <v>2</v>
      </c>
      <c r="S87" s="79">
        <v>1</v>
      </c>
      <c r="T87" s="80">
        <f>IFERROR(R87/(P87),"-")</f>
        <v>0.28571428571429</v>
      </c>
      <c r="U87" s="338"/>
      <c r="V87" s="82">
        <v>2</v>
      </c>
      <c r="W87" s="80">
        <f>IF(P87=0,"-",V87/P87)</f>
        <v>0.28571428571429</v>
      </c>
      <c r="X87" s="337">
        <v>653000</v>
      </c>
      <c r="Y87" s="338">
        <f>IFERROR(X87/P87,"-")</f>
        <v>93285.714285714</v>
      </c>
      <c r="Z87" s="338">
        <f>IFERROR(X87/V87,"-")</f>
        <v>326500</v>
      </c>
      <c r="AA87" s="332"/>
      <c r="AB87" s="83"/>
      <c r="AC87" s="77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IFERROR(AO87/AM87,"-")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>
        <v>1</v>
      </c>
      <c r="AW87" s="107">
        <f>IF(P87=0,"",IF(AV87=0,"",(AV87/P87)))</f>
        <v>0.14285714285714</v>
      </c>
      <c r="AX87" s="106"/>
      <c r="AY87" s="108">
        <f>IFERROR(AX87/AV87,"-")</f>
        <v>0</v>
      </c>
      <c r="AZ87" s="109"/>
      <c r="BA87" s="110">
        <f>IFERROR(AZ87/AV87,"-")</f>
        <v>0</v>
      </c>
      <c r="BB87" s="111"/>
      <c r="BC87" s="111"/>
      <c r="BD87" s="111"/>
      <c r="BE87" s="112">
        <v>2</v>
      </c>
      <c r="BF87" s="113">
        <f>IF(P87=0,"",IF(BE87=0,"",(BE87/P87)))</f>
        <v>0.28571428571429</v>
      </c>
      <c r="BG87" s="112"/>
      <c r="BH87" s="114">
        <f>IFERROR(BG87/BE87,"-")</f>
        <v>0</v>
      </c>
      <c r="BI87" s="115"/>
      <c r="BJ87" s="116">
        <f>IFERROR(BI87/BE87,"-")</f>
        <v>0</v>
      </c>
      <c r="BK87" s="117"/>
      <c r="BL87" s="117"/>
      <c r="BM87" s="117"/>
      <c r="BN87" s="119">
        <v>2</v>
      </c>
      <c r="BO87" s="120">
        <f>IF(P87=0,"",IF(BN87=0,"",(BN87/P87)))</f>
        <v>0.28571428571429</v>
      </c>
      <c r="BP87" s="121"/>
      <c r="BQ87" s="122">
        <f>IFERROR(BP87/BN87,"-")</f>
        <v>0</v>
      </c>
      <c r="BR87" s="123"/>
      <c r="BS87" s="124">
        <f>IFERROR(BR87/BN87,"-")</f>
        <v>0</v>
      </c>
      <c r="BT87" s="125"/>
      <c r="BU87" s="125"/>
      <c r="BV87" s="125"/>
      <c r="BW87" s="126">
        <v>1</v>
      </c>
      <c r="BX87" s="127">
        <f>IF(P87=0,"",IF(BW87=0,"",(BW87/P87)))</f>
        <v>0.14285714285714</v>
      </c>
      <c r="BY87" s="128">
        <v>1</v>
      </c>
      <c r="BZ87" s="129">
        <f>IFERROR(BY87/BW87,"-")</f>
        <v>1</v>
      </c>
      <c r="CA87" s="130">
        <v>564000</v>
      </c>
      <c r="CB87" s="131">
        <f>IFERROR(CA87/BW87,"-")</f>
        <v>564000</v>
      </c>
      <c r="CC87" s="132"/>
      <c r="CD87" s="132"/>
      <c r="CE87" s="132">
        <v>1</v>
      </c>
      <c r="CF87" s="133">
        <v>1</v>
      </c>
      <c r="CG87" s="134">
        <f>IF(P87=0,"",IF(CF87=0,"",(CF87/P87)))</f>
        <v>0.14285714285714</v>
      </c>
      <c r="CH87" s="135">
        <v>1</v>
      </c>
      <c r="CI87" s="136">
        <f>IFERROR(CH87/CF87,"-")</f>
        <v>1</v>
      </c>
      <c r="CJ87" s="137">
        <v>89000</v>
      </c>
      <c r="CK87" s="138">
        <f>IFERROR(CJ87/CF87,"-")</f>
        <v>89000</v>
      </c>
      <c r="CL87" s="139"/>
      <c r="CM87" s="139"/>
      <c r="CN87" s="139">
        <v>1</v>
      </c>
      <c r="CO87" s="140">
        <v>2</v>
      </c>
      <c r="CP87" s="141">
        <v>653000</v>
      </c>
      <c r="CQ87" s="141">
        <v>564000</v>
      </c>
      <c r="CR87" s="141"/>
      <c r="CS87" s="142" t="str">
        <f>IF(AND(CQ87=0,CR87=0),"",IF(AND(CQ87&lt;=100000,CR87&lt;=100000),"",IF(CQ87/CP87&gt;0.7,"男高",IF(CR87/CP87&gt;0.7,"女高",""))))</f>
        <v>男高</v>
      </c>
    </row>
    <row r="88" spans="1:98">
      <c r="A88" s="78"/>
      <c r="B88" s="349" t="s">
        <v>207</v>
      </c>
      <c r="C88" s="349"/>
      <c r="D88" s="349" t="s">
        <v>181</v>
      </c>
      <c r="E88" s="349" t="s">
        <v>66</v>
      </c>
      <c r="F88" s="349" t="s">
        <v>83</v>
      </c>
      <c r="G88" s="90"/>
      <c r="H88" s="90"/>
      <c r="I88" s="90"/>
      <c r="J88" s="332"/>
      <c r="K88" s="79">
        <v>13</v>
      </c>
      <c r="L88" s="79">
        <v>10</v>
      </c>
      <c r="M88" s="79">
        <v>1</v>
      </c>
      <c r="N88" s="91">
        <v>1</v>
      </c>
      <c r="O88" s="92">
        <v>0</v>
      </c>
      <c r="P88" s="93">
        <f>N88+O88</f>
        <v>1</v>
      </c>
      <c r="Q88" s="80">
        <f>IFERROR(P88/M88,"-")</f>
        <v>1</v>
      </c>
      <c r="R88" s="79">
        <v>0</v>
      </c>
      <c r="S88" s="79">
        <v>0</v>
      </c>
      <c r="T88" s="80">
        <f>IFERROR(R88/(P88),"-")</f>
        <v>0</v>
      </c>
      <c r="U88" s="338"/>
      <c r="V88" s="82">
        <v>0</v>
      </c>
      <c r="W88" s="80">
        <f>IF(P88=0,"-",V88/P88)</f>
        <v>0</v>
      </c>
      <c r="X88" s="337">
        <v>0</v>
      </c>
      <c r="Y88" s="338">
        <f>IFERROR(X88/P88,"-")</f>
        <v>0</v>
      </c>
      <c r="Z88" s="338" t="str">
        <f>IFERROR(X88/V88,"-")</f>
        <v>-</v>
      </c>
      <c r="AA88" s="332"/>
      <c r="AB88" s="83"/>
      <c r="AC88" s="77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IFERROR(AO88/AM88,"-")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>
        <v>1</v>
      </c>
      <c r="BO88" s="120">
        <f>IF(P88=0,"",IF(BN88=0,"",(BN88/P88)))</f>
        <v>1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/>
      <c r="BX88" s="127">
        <f>IF(P88=0,"",IF(BW88=0,"",(BW88/P88)))</f>
        <v>0</v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78">
        <f>AB89</f>
        <v>0.083333333333333</v>
      </c>
      <c r="B89" s="349" t="s">
        <v>208</v>
      </c>
      <c r="C89" s="349"/>
      <c r="D89" s="349" t="s">
        <v>181</v>
      </c>
      <c r="E89" s="349" t="s">
        <v>66</v>
      </c>
      <c r="F89" s="349" t="s">
        <v>67</v>
      </c>
      <c r="G89" s="90" t="s">
        <v>107</v>
      </c>
      <c r="H89" s="90" t="s">
        <v>195</v>
      </c>
      <c r="I89" s="90" t="s">
        <v>209</v>
      </c>
      <c r="J89" s="332">
        <v>60000</v>
      </c>
      <c r="K89" s="79">
        <v>0</v>
      </c>
      <c r="L89" s="79">
        <v>0</v>
      </c>
      <c r="M89" s="79">
        <v>46</v>
      </c>
      <c r="N89" s="91">
        <v>0</v>
      </c>
      <c r="O89" s="92">
        <v>0</v>
      </c>
      <c r="P89" s="93">
        <f>N89+O89</f>
        <v>0</v>
      </c>
      <c r="Q89" s="80">
        <f>IFERROR(P89/M89,"-")</f>
        <v>0</v>
      </c>
      <c r="R89" s="79">
        <v>0</v>
      </c>
      <c r="S89" s="79">
        <v>0</v>
      </c>
      <c r="T89" s="80" t="str">
        <f>IFERROR(R89/(P89),"-")</f>
        <v>-</v>
      </c>
      <c r="U89" s="338">
        <f>IFERROR(J89/SUM(N89:O91),"-")</f>
        <v>8571.4285714286</v>
      </c>
      <c r="V89" s="82">
        <v>0</v>
      </c>
      <c r="W89" s="80" t="str">
        <f>IF(P89=0,"-",V89/P89)</f>
        <v>-</v>
      </c>
      <c r="X89" s="337">
        <v>0</v>
      </c>
      <c r="Y89" s="338" t="str">
        <f>IFERROR(X89/P89,"-")</f>
        <v>-</v>
      </c>
      <c r="Z89" s="338" t="str">
        <f>IFERROR(X89/V89,"-")</f>
        <v>-</v>
      </c>
      <c r="AA89" s="332">
        <f>SUM(X89:X91)-SUM(J89:J91)</f>
        <v>-55000</v>
      </c>
      <c r="AB89" s="83">
        <f>SUM(X89:X91)/SUM(J89:J91)</f>
        <v>0.083333333333333</v>
      </c>
      <c r="AC89" s="77"/>
      <c r="AD89" s="94"/>
      <c r="AE89" s="95" t="str">
        <f>IF(P89=0,"",IF(AD89=0,"",(AD89/P89)))</f>
        <v/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 t="str">
        <f>IF(P89=0,"",IF(AM89=0,"",(AM89/P89)))</f>
        <v/>
      </c>
      <c r="AO89" s="100"/>
      <c r="AP89" s="102" t="str">
        <f>IFERROR(AO89/AM89,"-")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 t="str">
        <f>IF(P89=0,"",IF(AV89=0,"",(AV89/P89)))</f>
        <v/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 t="str">
        <f>IF(P89=0,"",IF(BE89=0,"",(BE89/P89)))</f>
        <v/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 t="str">
        <f>IF(P89=0,"",IF(BN89=0,"",(BN89/P89)))</f>
        <v/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 t="str">
        <f>IF(P89=0,"",IF(BW89=0,"",(BW89/P89)))</f>
        <v/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 t="str">
        <f>IF(P89=0,"",IF(CF89=0,"",(CF89/P89)))</f>
        <v/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78"/>
      <c r="B90" s="349" t="s">
        <v>210</v>
      </c>
      <c r="C90" s="349"/>
      <c r="D90" s="349" t="s">
        <v>181</v>
      </c>
      <c r="E90" s="349" t="s">
        <v>66</v>
      </c>
      <c r="F90" s="349" t="s">
        <v>67</v>
      </c>
      <c r="G90" s="90"/>
      <c r="H90" s="90"/>
      <c r="I90" s="90"/>
      <c r="J90" s="332"/>
      <c r="K90" s="79">
        <v>18</v>
      </c>
      <c r="L90" s="79">
        <v>0</v>
      </c>
      <c r="M90" s="79">
        <v>46</v>
      </c>
      <c r="N90" s="91">
        <v>5</v>
      </c>
      <c r="O90" s="92">
        <v>0</v>
      </c>
      <c r="P90" s="93">
        <f>N90+O90</f>
        <v>5</v>
      </c>
      <c r="Q90" s="80">
        <f>IFERROR(P90/M90,"-")</f>
        <v>0.10869565217391</v>
      </c>
      <c r="R90" s="79">
        <v>1</v>
      </c>
      <c r="S90" s="79">
        <v>1</v>
      </c>
      <c r="T90" s="80">
        <f>IFERROR(R90/(P90),"-")</f>
        <v>0.2</v>
      </c>
      <c r="U90" s="338"/>
      <c r="V90" s="82">
        <v>1</v>
      </c>
      <c r="W90" s="80">
        <f>IF(P90=0,"-",V90/P90)</f>
        <v>0.2</v>
      </c>
      <c r="X90" s="337">
        <v>5000</v>
      </c>
      <c r="Y90" s="338">
        <f>IFERROR(X90/P90,"-")</f>
        <v>1000</v>
      </c>
      <c r="Z90" s="338">
        <f>IFERROR(X90/V90,"-")</f>
        <v>5000</v>
      </c>
      <c r="AA90" s="332"/>
      <c r="AB90" s="83"/>
      <c r="AC90" s="77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IFERROR(AO90/AM90,"-")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>
        <v>1</v>
      </c>
      <c r="BF90" s="113">
        <f>IF(P90=0,"",IF(BE90=0,"",(BE90/P90)))</f>
        <v>0.2</v>
      </c>
      <c r="BG90" s="112"/>
      <c r="BH90" s="114">
        <f>IFERROR(BG90/BE90,"-")</f>
        <v>0</v>
      </c>
      <c r="BI90" s="115"/>
      <c r="BJ90" s="116">
        <f>IFERROR(BI90/BE90,"-")</f>
        <v>0</v>
      </c>
      <c r="BK90" s="117"/>
      <c r="BL90" s="117"/>
      <c r="BM90" s="117"/>
      <c r="BN90" s="119">
        <v>3</v>
      </c>
      <c r="BO90" s="120">
        <f>IF(P90=0,"",IF(BN90=0,"",(BN90/P90)))</f>
        <v>0.6</v>
      </c>
      <c r="BP90" s="121"/>
      <c r="BQ90" s="122">
        <f>IFERROR(BP90/BN90,"-")</f>
        <v>0</v>
      </c>
      <c r="BR90" s="123"/>
      <c r="BS90" s="124">
        <f>IFERROR(BR90/BN90,"-")</f>
        <v>0</v>
      </c>
      <c r="BT90" s="125"/>
      <c r="BU90" s="125"/>
      <c r="BV90" s="125"/>
      <c r="BW90" s="126">
        <v>1</v>
      </c>
      <c r="BX90" s="127">
        <f>IF(P90=0,"",IF(BW90=0,"",(BW90/P90)))</f>
        <v>0.2</v>
      </c>
      <c r="BY90" s="128">
        <v>1</v>
      </c>
      <c r="BZ90" s="129">
        <f>IFERROR(BY90/BW90,"-")</f>
        <v>1</v>
      </c>
      <c r="CA90" s="130">
        <v>5000</v>
      </c>
      <c r="CB90" s="131">
        <f>IFERROR(CA90/BW90,"-")</f>
        <v>5000</v>
      </c>
      <c r="CC90" s="132">
        <v>1</v>
      </c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1</v>
      </c>
      <c r="CP90" s="141">
        <v>5000</v>
      </c>
      <c r="CQ90" s="141">
        <v>5000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78"/>
      <c r="B91" s="349" t="s">
        <v>211</v>
      </c>
      <c r="C91" s="349"/>
      <c r="D91" s="349" t="s">
        <v>181</v>
      </c>
      <c r="E91" s="349" t="s">
        <v>66</v>
      </c>
      <c r="F91" s="349" t="s">
        <v>83</v>
      </c>
      <c r="G91" s="90"/>
      <c r="H91" s="90"/>
      <c r="I91" s="90"/>
      <c r="J91" s="332"/>
      <c r="K91" s="79">
        <v>17</v>
      </c>
      <c r="L91" s="79">
        <v>14</v>
      </c>
      <c r="M91" s="79">
        <v>33</v>
      </c>
      <c r="N91" s="91">
        <v>2</v>
      </c>
      <c r="O91" s="92">
        <v>0</v>
      </c>
      <c r="P91" s="93">
        <f>N91+O91</f>
        <v>2</v>
      </c>
      <c r="Q91" s="80">
        <f>IFERROR(P91/M91,"-")</f>
        <v>0.060606060606061</v>
      </c>
      <c r="R91" s="79">
        <v>0</v>
      </c>
      <c r="S91" s="79">
        <v>0</v>
      </c>
      <c r="T91" s="80">
        <f>IFERROR(R91/(P91),"-")</f>
        <v>0</v>
      </c>
      <c r="U91" s="338"/>
      <c r="V91" s="82">
        <v>0</v>
      </c>
      <c r="W91" s="80">
        <f>IF(P91=0,"-",V91/P91)</f>
        <v>0</v>
      </c>
      <c r="X91" s="337">
        <v>0</v>
      </c>
      <c r="Y91" s="338">
        <f>IFERROR(X91/P91,"-")</f>
        <v>0</v>
      </c>
      <c r="Z91" s="338" t="str">
        <f>IFERROR(X91/V91,"-")</f>
        <v>-</v>
      </c>
      <c r="AA91" s="332"/>
      <c r="AB91" s="83"/>
      <c r="AC91" s="77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IFERROR(AO91/AM91,"-")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>
        <v>1</v>
      </c>
      <c r="AW91" s="107">
        <f>IF(P91=0,"",IF(AV91=0,"",(AV91/P91)))</f>
        <v>0.5</v>
      </c>
      <c r="AX91" s="106"/>
      <c r="AY91" s="108">
        <f>IFERROR(AX91/AV91,"-")</f>
        <v>0</v>
      </c>
      <c r="AZ91" s="109"/>
      <c r="BA91" s="110">
        <f>IFERROR(AZ91/AV91,"-")</f>
        <v>0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/>
      <c r="BO91" s="120">
        <f>IF(P91=0,"",IF(BN91=0,"",(BN91/P91)))</f>
        <v>0</v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>
        <v>1</v>
      </c>
      <c r="CG91" s="134">
        <f>IF(P91=0,"",IF(CF91=0,"",(CF91/P91)))</f>
        <v>0.5</v>
      </c>
      <c r="CH91" s="135"/>
      <c r="CI91" s="136">
        <f>IFERROR(CH91/CF91,"-")</f>
        <v>0</v>
      </c>
      <c r="CJ91" s="137"/>
      <c r="CK91" s="138">
        <f>IFERROR(CJ91/CF91,"-")</f>
        <v>0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78">
        <f>AB92</f>
        <v>0</v>
      </c>
      <c r="B92" s="349" t="s">
        <v>212</v>
      </c>
      <c r="C92" s="349"/>
      <c r="D92" s="349" t="s">
        <v>213</v>
      </c>
      <c r="E92" s="349" t="s">
        <v>214</v>
      </c>
      <c r="F92" s="349" t="s">
        <v>144</v>
      </c>
      <c r="G92" s="90" t="s">
        <v>215</v>
      </c>
      <c r="H92" s="90" t="s">
        <v>216</v>
      </c>
      <c r="I92" s="90" t="s">
        <v>217</v>
      </c>
      <c r="J92" s="332">
        <v>50000</v>
      </c>
      <c r="K92" s="79">
        <v>2</v>
      </c>
      <c r="L92" s="79">
        <v>0</v>
      </c>
      <c r="M92" s="79">
        <v>29</v>
      </c>
      <c r="N92" s="91">
        <v>1</v>
      </c>
      <c r="O92" s="92">
        <v>0</v>
      </c>
      <c r="P92" s="93">
        <f>N92+O92</f>
        <v>1</v>
      </c>
      <c r="Q92" s="80">
        <f>IFERROR(P92/M92,"-")</f>
        <v>0.03448275862069</v>
      </c>
      <c r="R92" s="79">
        <v>1</v>
      </c>
      <c r="S92" s="79">
        <v>0</v>
      </c>
      <c r="T92" s="80">
        <f>IFERROR(R92/(P92),"-")</f>
        <v>1</v>
      </c>
      <c r="U92" s="338">
        <f>IFERROR(J92/SUM(N92:O93),"-")</f>
        <v>25000</v>
      </c>
      <c r="V92" s="82">
        <v>0</v>
      </c>
      <c r="W92" s="80">
        <f>IF(P92=0,"-",V92/P92)</f>
        <v>0</v>
      </c>
      <c r="X92" s="337">
        <v>0</v>
      </c>
      <c r="Y92" s="338">
        <f>IFERROR(X92/P92,"-")</f>
        <v>0</v>
      </c>
      <c r="Z92" s="338" t="str">
        <f>IFERROR(X92/V92,"-")</f>
        <v>-</v>
      </c>
      <c r="AA92" s="332">
        <f>SUM(X92:X93)-SUM(J92:J93)</f>
        <v>-50000</v>
      </c>
      <c r="AB92" s="83">
        <f>SUM(X92:X93)/SUM(J92:J93)</f>
        <v>0</v>
      </c>
      <c r="AC92" s="77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IFERROR(AO92/AM92,"-")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>
        <f>IF(P92=0,"",IF(BE92=0,"",(BE92/P92)))</f>
        <v>0</v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>
        <v>1</v>
      </c>
      <c r="BX92" s="127">
        <f>IF(P92=0,"",IF(BW92=0,"",(BW92/P92)))</f>
        <v>1</v>
      </c>
      <c r="BY92" s="128"/>
      <c r="BZ92" s="129">
        <f>IFERROR(BY92/BW92,"-")</f>
        <v>0</v>
      </c>
      <c r="CA92" s="130"/>
      <c r="CB92" s="131">
        <f>IFERROR(CA92/BW92,"-")</f>
        <v>0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78"/>
      <c r="B93" s="349" t="s">
        <v>218</v>
      </c>
      <c r="C93" s="349"/>
      <c r="D93" s="349" t="s">
        <v>213</v>
      </c>
      <c r="E93" s="349" t="s">
        <v>214</v>
      </c>
      <c r="F93" s="349" t="s">
        <v>83</v>
      </c>
      <c r="G93" s="90"/>
      <c r="H93" s="90"/>
      <c r="I93" s="90"/>
      <c r="J93" s="332"/>
      <c r="K93" s="79">
        <v>19</v>
      </c>
      <c r="L93" s="79">
        <v>5</v>
      </c>
      <c r="M93" s="79">
        <v>5</v>
      </c>
      <c r="N93" s="91">
        <v>1</v>
      </c>
      <c r="O93" s="92">
        <v>0</v>
      </c>
      <c r="P93" s="93">
        <f>N93+O93</f>
        <v>1</v>
      </c>
      <c r="Q93" s="80">
        <f>IFERROR(P93/M93,"-")</f>
        <v>0.2</v>
      </c>
      <c r="R93" s="79">
        <v>0</v>
      </c>
      <c r="S93" s="79">
        <v>0</v>
      </c>
      <c r="T93" s="80">
        <f>IFERROR(R93/(P93),"-")</f>
        <v>0</v>
      </c>
      <c r="U93" s="338"/>
      <c r="V93" s="82">
        <v>0</v>
      </c>
      <c r="W93" s="80">
        <f>IF(P93=0,"-",V93/P93)</f>
        <v>0</v>
      </c>
      <c r="X93" s="337">
        <v>0</v>
      </c>
      <c r="Y93" s="338">
        <f>IFERROR(X93/P93,"-")</f>
        <v>0</v>
      </c>
      <c r="Z93" s="338" t="str">
        <f>IFERROR(X93/V93,"-")</f>
        <v>-</v>
      </c>
      <c r="AA93" s="332"/>
      <c r="AB93" s="83"/>
      <c r="AC93" s="77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>
        <v>1</v>
      </c>
      <c r="AN93" s="101">
        <f>IF(P93=0,"",IF(AM93=0,"",(AM93/P93)))</f>
        <v>1</v>
      </c>
      <c r="AO93" s="100"/>
      <c r="AP93" s="102">
        <f>IFERROR(AO93/AM93,"-")</f>
        <v>0</v>
      </c>
      <c r="AQ93" s="103"/>
      <c r="AR93" s="104">
        <f>IFERROR(AQ93/AM93,"-")</f>
        <v>0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>
        <f>IF(P93=0,"",IF(BE93=0,"",(BE93/P93)))</f>
        <v>0</v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/>
      <c r="BO93" s="120">
        <f>IF(P93=0,"",IF(BN93=0,"",(BN93/P93)))</f>
        <v>0</v>
      </c>
      <c r="BP93" s="121"/>
      <c r="BQ93" s="122" t="str">
        <f>IFERROR(BP93/BN93,"-")</f>
        <v>-</v>
      </c>
      <c r="BR93" s="123"/>
      <c r="BS93" s="124" t="str">
        <f>IFERROR(BR93/BN93,"-")</f>
        <v>-</v>
      </c>
      <c r="BT93" s="125"/>
      <c r="BU93" s="125"/>
      <c r="BV93" s="125"/>
      <c r="BW93" s="126"/>
      <c r="BX93" s="127">
        <f>IF(P93=0,"",IF(BW93=0,"",(BW93/P93)))</f>
        <v>0</v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78">
        <f>AB94</f>
        <v>0.0375</v>
      </c>
      <c r="B94" s="349" t="s">
        <v>219</v>
      </c>
      <c r="C94" s="349"/>
      <c r="D94" s="349" t="s">
        <v>220</v>
      </c>
      <c r="E94" s="349" t="s">
        <v>221</v>
      </c>
      <c r="F94" s="349" t="s">
        <v>67</v>
      </c>
      <c r="G94" s="90" t="s">
        <v>182</v>
      </c>
      <c r="H94" s="90" t="s">
        <v>222</v>
      </c>
      <c r="I94" s="351" t="s">
        <v>196</v>
      </c>
      <c r="J94" s="332">
        <v>80000</v>
      </c>
      <c r="K94" s="79">
        <v>8</v>
      </c>
      <c r="L94" s="79">
        <v>0</v>
      </c>
      <c r="M94" s="79">
        <v>73</v>
      </c>
      <c r="N94" s="91">
        <v>3</v>
      </c>
      <c r="O94" s="92">
        <v>0</v>
      </c>
      <c r="P94" s="93">
        <f>N94+O94</f>
        <v>3</v>
      </c>
      <c r="Q94" s="80">
        <f>IFERROR(P94/M94,"-")</f>
        <v>0.041095890410959</v>
      </c>
      <c r="R94" s="79">
        <v>0</v>
      </c>
      <c r="S94" s="79">
        <v>2</v>
      </c>
      <c r="T94" s="80">
        <f>IFERROR(R94/(P94),"-")</f>
        <v>0</v>
      </c>
      <c r="U94" s="338">
        <f>IFERROR(J94/SUM(N94:O98),"-")</f>
        <v>10000</v>
      </c>
      <c r="V94" s="82">
        <v>1</v>
      </c>
      <c r="W94" s="80">
        <f>IF(P94=0,"-",V94/P94)</f>
        <v>0.33333333333333</v>
      </c>
      <c r="X94" s="337">
        <v>3000</v>
      </c>
      <c r="Y94" s="338">
        <f>IFERROR(X94/P94,"-")</f>
        <v>1000</v>
      </c>
      <c r="Z94" s="338">
        <f>IFERROR(X94/V94,"-")</f>
        <v>3000</v>
      </c>
      <c r="AA94" s="332">
        <f>SUM(X94:X98)-SUM(J94:J98)</f>
        <v>-77000</v>
      </c>
      <c r="AB94" s="83">
        <f>SUM(X94:X98)/SUM(J94:J98)</f>
        <v>0.0375</v>
      </c>
      <c r="AC94" s="77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IFERROR(AO94/AM94,"-")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>
        <v>2</v>
      </c>
      <c r="BF94" s="113">
        <f>IF(P94=0,"",IF(BE94=0,"",(BE94/P94)))</f>
        <v>0.66666666666667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>
        <v>1</v>
      </c>
      <c r="BO94" s="120">
        <f>IF(P94=0,"",IF(BN94=0,"",(BN94/P94)))</f>
        <v>0.33333333333333</v>
      </c>
      <c r="BP94" s="121">
        <v>1</v>
      </c>
      <c r="BQ94" s="122">
        <f>IFERROR(BP94/BN94,"-")</f>
        <v>1</v>
      </c>
      <c r="BR94" s="123">
        <v>3000</v>
      </c>
      <c r="BS94" s="124">
        <f>IFERROR(BR94/BN94,"-")</f>
        <v>3000</v>
      </c>
      <c r="BT94" s="125">
        <v>1</v>
      </c>
      <c r="BU94" s="125"/>
      <c r="BV94" s="125"/>
      <c r="BW94" s="126"/>
      <c r="BX94" s="127">
        <f>IF(P94=0,"",IF(BW94=0,"",(BW94/P94)))</f>
        <v>0</v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1</v>
      </c>
      <c r="CP94" s="141">
        <v>3000</v>
      </c>
      <c r="CQ94" s="141">
        <v>3000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78"/>
      <c r="B95" s="349" t="s">
        <v>223</v>
      </c>
      <c r="C95" s="349"/>
      <c r="D95" s="349" t="s">
        <v>224</v>
      </c>
      <c r="E95" s="349" t="s">
        <v>225</v>
      </c>
      <c r="F95" s="349" t="s">
        <v>144</v>
      </c>
      <c r="G95" s="90" t="s">
        <v>182</v>
      </c>
      <c r="H95" s="90" t="s">
        <v>222</v>
      </c>
      <c r="I95" s="351" t="s">
        <v>226</v>
      </c>
      <c r="J95" s="332"/>
      <c r="K95" s="79">
        <v>6</v>
      </c>
      <c r="L95" s="79">
        <v>0</v>
      </c>
      <c r="M95" s="79">
        <v>88</v>
      </c>
      <c r="N95" s="91">
        <v>1</v>
      </c>
      <c r="O95" s="92">
        <v>1</v>
      </c>
      <c r="P95" s="93">
        <f>N95+O95</f>
        <v>2</v>
      </c>
      <c r="Q95" s="80">
        <f>IFERROR(P95/M95,"-")</f>
        <v>0.022727272727273</v>
      </c>
      <c r="R95" s="79">
        <v>0</v>
      </c>
      <c r="S95" s="79">
        <v>0</v>
      </c>
      <c r="T95" s="80">
        <f>IFERROR(R95/(P95),"-")</f>
        <v>0</v>
      </c>
      <c r="U95" s="338"/>
      <c r="V95" s="82">
        <v>0</v>
      </c>
      <c r="W95" s="80">
        <f>IF(P95=0,"-",V95/P95)</f>
        <v>0</v>
      </c>
      <c r="X95" s="337">
        <v>0</v>
      </c>
      <c r="Y95" s="338">
        <f>IFERROR(X95/P95,"-")</f>
        <v>0</v>
      </c>
      <c r="Z95" s="338" t="str">
        <f>IFERROR(X95/V95,"-")</f>
        <v>-</v>
      </c>
      <c r="AA95" s="332"/>
      <c r="AB95" s="83"/>
      <c r="AC95" s="77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IFERROR(AO95/AM95,"-")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>
        <v>1</v>
      </c>
      <c r="BF95" s="113">
        <f>IF(P95=0,"",IF(BE95=0,"",(BE95/P95)))</f>
        <v>0.5</v>
      </c>
      <c r="BG95" s="112"/>
      <c r="BH95" s="114">
        <f>IFERROR(BG95/BE95,"-")</f>
        <v>0</v>
      </c>
      <c r="BI95" s="115"/>
      <c r="BJ95" s="116">
        <f>IFERROR(BI95/BE95,"-")</f>
        <v>0</v>
      </c>
      <c r="BK95" s="117"/>
      <c r="BL95" s="117"/>
      <c r="BM95" s="117"/>
      <c r="BN95" s="119"/>
      <c r="BO95" s="120">
        <f>IF(P95=0,"",IF(BN95=0,"",(BN95/P95)))</f>
        <v>0</v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>
        <f>IF(P95=0,"",IF(BW95=0,"",(BW95/P95)))</f>
        <v>0</v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>
        <v>1</v>
      </c>
      <c r="CG95" s="134">
        <f>IF(P95=0,"",IF(CF95=0,"",(CF95/P95)))</f>
        <v>0.5</v>
      </c>
      <c r="CH95" s="135"/>
      <c r="CI95" s="136">
        <f>IFERROR(CH95/CF95,"-")</f>
        <v>0</v>
      </c>
      <c r="CJ95" s="137"/>
      <c r="CK95" s="138">
        <f>IFERROR(CJ95/CF95,"-")</f>
        <v>0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78"/>
      <c r="B96" s="349" t="s">
        <v>227</v>
      </c>
      <c r="C96" s="349"/>
      <c r="D96" s="349" t="s">
        <v>228</v>
      </c>
      <c r="E96" s="349" t="s">
        <v>229</v>
      </c>
      <c r="F96" s="349" t="s">
        <v>67</v>
      </c>
      <c r="G96" s="90" t="s">
        <v>182</v>
      </c>
      <c r="H96" s="90" t="s">
        <v>222</v>
      </c>
      <c r="I96" s="351" t="s">
        <v>173</v>
      </c>
      <c r="J96" s="332"/>
      <c r="K96" s="79">
        <v>11</v>
      </c>
      <c r="L96" s="79">
        <v>0</v>
      </c>
      <c r="M96" s="79">
        <v>121</v>
      </c>
      <c r="N96" s="91">
        <v>2</v>
      </c>
      <c r="O96" s="92">
        <v>0</v>
      </c>
      <c r="P96" s="93">
        <f>N96+O96</f>
        <v>2</v>
      </c>
      <c r="Q96" s="80">
        <f>IFERROR(P96/M96,"-")</f>
        <v>0.016528925619835</v>
      </c>
      <c r="R96" s="79">
        <v>0</v>
      </c>
      <c r="S96" s="79">
        <v>0</v>
      </c>
      <c r="T96" s="80">
        <f>IFERROR(R96/(P96),"-")</f>
        <v>0</v>
      </c>
      <c r="U96" s="338"/>
      <c r="V96" s="82">
        <v>0</v>
      </c>
      <c r="W96" s="80">
        <f>IF(P96=0,"-",V96/P96)</f>
        <v>0</v>
      </c>
      <c r="X96" s="337">
        <v>0</v>
      </c>
      <c r="Y96" s="338">
        <f>IFERROR(X96/P96,"-")</f>
        <v>0</v>
      </c>
      <c r="Z96" s="338" t="str">
        <f>IFERROR(X96/V96,"-")</f>
        <v>-</v>
      </c>
      <c r="AA96" s="332"/>
      <c r="AB96" s="83"/>
      <c r="AC96" s="77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IFERROR(AO96/AM96,"-")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>
        <v>1</v>
      </c>
      <c r="BF96" s="113">
        <f>IF(P96=0,"",IF(BE96=0,"",(BE96/P96)))</f>
        <v>0.5</v>
      </c>
      <c r="BG96" s="112"/>
      <c r="BH96" s="114">
        <f>IFERROR(BG96/BE96,"-")</f>
        <v>0</v>
      </c>
      <c r="BI96" s="115"/>
      <c r="BJ96" s="116">
        <f>IFERROR(BI96/BE96,"-")</f>
        <v>0</v>
      </c>
      <c r="BK96" s="117"/>
      <c r="BL96" s="117"/>
      <c r="BM96" s="117"/>
      <c r="BN96" s="119">
        <v>1</v>
      </c>
      <c r="BO96" s="120">
        <f>IF(P96=0,"",IF(BN96=0,"",(BN96/P96)))</f>
        <v>0.5</v>
      </c>
      <c r="BP96" s="121"/>
      <c r="BQ96" s="122">
        <f>IFERROR(BP96/BN96,"-")</f>
        <v>0</v>
      </c>
      <c r="BR96" s="123"/>
      <c r="BS96" s="124">
        <f>IFERROR(BR96/BN96,"-")</f>
        <v>0</v>
      </c>
      <c r="BT96" s="125"/>
      <c r="BU96" s="125"/>
      <c r="BV96" s="125"/>
      <c r="BW96" s="126"/>
      <c r="BX96" s="127">
        <f>IF(P96=0,"",IF(BW96=0,"",(BW96/P96)))</f>
        <v>0</v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0</v>
      </c>
      <c r="CP96" s="141">
        <v>0</v>
      </c>
      <c r="CQ96" s="141"/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78"/>
      <c r="B97" s="349" t="s">
        <v>230</v>
      </c>
      <c r="C97" s="349"/>
      <c r="D97" s="349" t="s">
        <v>231</v>
      </c>
      <c r="E97" s="349" t="s">
        <v>232</v>
      </c>
      <c r="F97" s="349" t="s">
        <v>144</v>
      </c>
      <c r="G97" s="90" t="s">
        <v>182</v>
      </c>
      <c r="H97" s="90" t="s">
        <v>222</v>
      </c>
      <c r="I97" s="351" t="s">
        <v>205</v>
      </c>
      <c r="J97" s="332"/>
      <c r="K97" s="79">
        <v>0</v>
      </c>
      <c r="L97" s="79">
        <v>0</v>
      </c>
      <c r="M97" s="79">
        <v>112</v>
      </c>
      <c r="N97" s="91">
        <v>0</v>
      </c>
      <c r="O97" s="92">
        <v>0</v>
      </c>
      <c r="P97" s="93">
        <f>N97+O97</f>
        <v>0</v>
      </c>
      <c r="Q97" s="80">
        <f>IFERROR(P97/M97,"-")</f>
        <v>0</v>
      </c>
      <c r="R97" s="79">
        <v>0</v>
      </c>
      <c r="S97" s="79">
        <v>0</v>
      </c>
      <c r="T97" s="80" t="str">
        <f>IFERROR(R97/(P97),"-")</f>
        <v>-</v>
      </c>
      <c r="U97" s="338"/>
      <c r="V97" s="82">
        <v>0</v>
      </c>
      <c r="W97" s="80" t="str">
        <f>IF(P97=0,"-",V97/P97)</f>
        <v>-</v>
      </c>
      <c r="X97" s="337">
        <v>0</v>
      </c>
      <c r="Y97" s="338" t="str">
        <f>IFERROR(X97/P97,"-")</f>
        <v>-</v>
      </c>
      <c r="Z97" s="338" t="str">
        <f>IFERROR(X97/V97,"-")</f>
        <v>-</v>
      </c>
      <c r="AA97" s="332"/>
      <c r="AB97" s="83"/>
      <c r="AC97" s="77"/>
      <c r="AD97" s="94"/>
      <c r="AE97" s="95" t="str">
        <f>IF(P97=0,"",IF(AD97=0,"",(AD97/P97)))</f>
        <v/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 t="str">
        <f>IF(P97=0,"",IF(AM97=0,"",(AM97/P97)))</f>
        <v/>
      </c>
      <c r="AO97" s="100"/>
      <c r="AP97" s="102" t="str">
        <f>IFERROR(AO97/AM97,"-")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 t="str">
        <f>IF(P97=0,"",IF(AV97=0,"",(AV97/P97)))</f>
        <v/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 t="str">
        <f>IF(P97=0,"",IF(BE97=0,"",(BE97/P97)))</f>
        <v/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 t="str">
        <f>IF(P97=0,"",IF(BN97=0,"",(BN97/P97)))</f>
        <v/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/>
      <c r="BX97" s="127" t="str">
        <f>IF(P97=0,"",IF(BW97=0,"",(BW97/P97)))</f>
        <v/>
      </c>
      <c r="BY97" s="128"/>
      <c r="BZ97" s="129" t="str">
        <f>IFERROR(BY97/BW97,"-")</f>
        <v>-</v>
      </c>
      <c r="CA97" s="130"/>
      <c r="CB97" s="131" t="str">
        <f>IFERROR(CA97/BW97,"-")</f>
        <v>-</v>
      </c>
      <c r="CC97" s="132"/>
      <c r="CD97" s="132"/>
      <c r="CE97" s="132"/>
      <c r="CF97" s="133"/>
      <c r="CG97" s="134" t="str">
        <f>IF(P97=0,"",IF(CF97=0,"",(CF97/P97)))</f>
        <v/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0</v>
      </c>
      <c r="CP97" s="141">
        <v>0</v>
      </c>
      <c r="CQ97" s="141"/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78"/>
      <c r="B98" s="349" t="s">
        <v>233</v>
      </c>
      <c r="C98" s="349"/>
      <c r="D98" s="349" t="s">
        <v>82</v>
      </c>
      <c r="E98" s="349" t="s">
        <v>82</v>
      </c>
      <c r="F98" s="349" t="s">
        <v>83</v>
      </c>
      <c r="G98" s="90" t="s">
        <v>234</v>
      </c>
      <c r="H98" s="90"/>
      <c r="I98" s="90"/>
      <c r="J98" s="332"/>
      <c r="K98" s="79">
        <v>23</v>
      </c>
      <c r="L98" s="79">
        <v>16</v>
      </c>
      <c r="M98" s="79">
        <v>2</v>
      </c>
      <c r="N98" s="91">
        <v>1</v>
      </c>
      <c r="O98" s="92">
        <v>0</v>
      </c>
      <c r="P98" s="93">
        <f>N98+O98</f>
        <v>1</v>
      </c>
      <c r="Q98" s="80">
        <f>IFERROR(P98/M98,"-")</f>
        <v>0.5</v>
      </c>
      <c r="R98" s="79">
        <v>0</v>
      </c>
      <c r="S98" s="79">
        <v>1</v>
      </c>
      <c r="T98" s="80">
        <f>IFERROR(R98/(P98),"-")</f>
        <v>0</v>
      </c>
      <c r="U98" s="338"/>
      <c r="V98" s="82">
        <v>0</v>
      </c>
      <c r="W98" s="80">
        <f>IF(P98=0,"-",V98/P98)</f>
        <v>0</v>
      </c>
      <c r="X98" s="337">
        <v>0</v>
      </c>
      <c r="Y98" s="338">
        <f>IFERROR(X98/P98,"-")</f>
        <v>0</v>
      </c>
      <c r="Z98" s="338" t="str">
        <f>IFERROR(X98/V98,"-")</f>
        <v>-</v>
      </c>
      <c r="AA98" s="332"/>
      <c r="AB98" s="83"/>
      <c r="AC98" s="77"/>
      <c r="AD98" s="94"/>
      <c r="AE98" s="95">
        <f>IF(P98=0,"",IF(AD98=0,"",(AD98/P98)))</f>
        <v>0</v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>
        <f>IF(P98=0,"",IF(AM98=0,"",(AM98/P98)))</f>
        <v>0</v>
      </c>
      <c r="AO98" s="100"/>
      <c r="AP98" s="102" t="str">
        <f>IFERROR(AO98/AM98,"-")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>
        <f>IF(P98=0,"",IF(AV98=0,"",(AV98/P98)))</f>
        <v>0</v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>
        <f>IF(P98=0,"",IF(BE98=0,"",(BE98/P98)))</f>
        <v>0</v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/>
      <c r="BO98" s="120">
        <f>IF(P98=0,"",IF(BN98=0,"",(BN98/P98)))</f>
        <v>0</v>
      </c>
      <c r="BP98" s="121"/>
      <c r="BQ98" s="122" t="str">
        <f>IFERROR(BP98/BN98,"-")</f>
        <v>-</v>
      </c>
      <c r="BR98" s="123"/>
      <c r="BS98" s="124" t="str">
        <f>IFERROR(BR98/BN98,"-")</f>
        <v>-</v>
      </c>
      <c r="BT98" s="125"/>
      <c r="BU98" s="125"/>
      <c r="BV98" s="125"/>
      <c r="BW98" s="126">
        <v>1</v>
      </c>
      <c r="BX98" s="127">
        <f>IF(P98=0,"",IF(BW98=0,"",(BW98/P98)))</f>
        <v>1</v>
      </c>
      <c r="BY98" s="128"/>
      <c r="BZ98" s="129">
        <f>IFERROR(BY98/BW98,"-")</f>
        <v>0</v>
      </c>
      <c r="CA98" s="130"/>
      <c r="CB98" s="131">
        <f>IFERROR(CA98/BW98,"-")</f>
        <v>0</v>
      </c>
      <c r="CC98" s="132"/>
      <c r="CD98" s="132"/>
      <c r="CE98" s="132"/>
      <c r="CF98" s="133"/>
      <c r="CG98" s="134">
        <f>IF(P98=0,"",IF(CF98=0,"",(CF98/P98)))</f>
        <v>0</v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78">
        <f>AB99</f>
        <v>7.7375</v>
      </c>
      <c r="B99" s="349" t="s">
        <v>235</v>
      </c>
      <c r="C99" s="349"/>
      <c r="D99" s="349"/>
      <c r="E99" s="349"/>
      <c r="F99" s="349" t="s">
        <v>67</v>
      </c>
      <c r="G99" s="90" t="s">
        <v>236</v>
      </c>
      <c r="H99" s="90" t="s">
        <v>237</v>
      </c>
      <c r="I99" s="90" t="s">
        <v>238</v>
      </c>
      <c r="J99" s="332">
        <v>80000</v>
      </c>
      <c r="K99" s="79">
        <v>18</v>
      </c>
      <c r="L99" s="79">
        <v>0</v>
      </c>
      <c r="M99" s="79">
        <v>79</v>
      </c>
      <c r="N99" s="91">
        <v>10</v>
      </c>
      <c r="O99" s="92">
        <v>0</v>
      </c>
      <c r="P99" s="93">
        <f>N99+O99</f>
        <v>10</v>
      </c>
      <c r="Q99" s="80">
        <f>IFERROR(P99/M99,"-")</f>
        <v>0.12658227848101</v>
      </c>
      <c r="R99" s="79">
        <v>0</v>
      </c>
      <c r="S99" s="79">
        <v>2</v>
      </c>
      <c r="T99" s="80">
        <f>IFERROR(R99/(P99),"-")</f>
        <v>0</v>
      </c>
      <c r="U99" s="338">
        <f>IFERROR(J99/SUM(N99:O100),"-")</f>
        <v>5333.3333333333</v>
      </c>
      <c r="V99" s="82">
        <v>0</v>
      </c>
      <c r="W99" s="80">
        <f>IF(P99=0,"-",V99/P99)</f>
        <v>0</v>
      </c>
      <c r="X99" s="337">
        <v>0</v>
      </c>
      <c r="Y99" s="338">
        <f>IFERROR(X99/P99,"-")</f>
        <v>0</v>
      </c>
      <c r="Z99" s="338" t="str">
        <f>IFERROR(X99/V99,"-")</f>
        <v>-</v>
      </c>
      <c r="AA99" s="332">
        <f>SUM(X99:X100)-SUM(J99:J100)</f>
        <v>539000</v>
      </c>
      <c r="AB99" s="83">
        <f>SUM(X99:X100)/SUM(J99:J100)</f>
        <v>7.7375</v>
      </c>
      <c r="AC99" s="77"/>
      <c r="AD99" s="94">
        <v>1</v>
      </c>
      <c r="AE99" s="95">
        <f>IF(P99=0,"",IF(AD99=0,"",(AD99/P99)))</f>
        <v>0.1</v>
      </c>
      <c r="AF99" s="94"/>
      <c r="AG99" s="96">
        <f>IFERROR(AF99/AD99,"-")</f>
        <v>0</v>
      </c>
      <c r="AH99" s="97"/>
      <c r="AI99" s="98">
        <f>IFERROR(AH99/AD99,"-")</f>
        <v>0</v>
      </c>
      <c r="AJ99" s="99"/>
      <c r="AK99" s="99"/>
      <c r="AL99" s="99"/>
      <c r="AM99" s="100">
        <v>2</v>
      </c>
      <c r="AN99" s="101">
        <f>IF(P99=0,"",IF(AM99=0,"",(AM99/P99)))</f>
        <v>0.2</v>
      </c>
      <c r="AO99" s="100"/>
      <c r="AP99" s="102">
        <f>IFERROR(AO99/AM99,"-")</f>
        <v>0</v>
      </c>
      <c r="AQ99" s="103"/>
      <c r="AR99" s="104">
        <f>IFERROR(AQ99/AM99,"-")</f>
        <v>0</v>
      </c>
      <c r="AS99" s="105"/>
      <c r="AT99" s="105"/>
      <c r="AU99" s="105"/>
      <c r="AV99" s="106"/>
      <c r="AW99" s="107">
        <f>IF(P99=0,"",IF(AV99=0,"",(AV99/P99)))</f>
        <v>0</v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>
        <f>IF(P99=0,"",IF(BE99=0,"",(BE99/P99)))</f>
        <v>0</v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>
        <v>5</v>
      </c>
      <c r="BO99" s="120">
        <f>IF(P99=0,"",IF(BN99=0,"",(BN99/P99)))</f>
        <v>0.5</v>
      </c>
      <c r="BP99" s="121"/>
      <c r="BQ99" s="122">
        <f>IFERROR(BP99/BN99,"-")</f>
        <v>0</v>
      </c>
      <c r="BR99" s="123"/>
      <c r="BS99" s="124">
        <f>IFERROR(BR99/BN99,"-")</f>
        <v>0</v>
      </c>
      <c r="BT99" s="125"/>
      <c r="BU99" s="125"/>
      <c r="BV99" s="125"/>
      <c r="BW99" s="126">
        <v>2</v>
      </c>
      <c r="BX99" s="127">
        <f>IF(P99=0,"",IF(BW99=0,"",(BW99/P99)))</f>
        <v>0.2</v>
      </c>
      <c r="BY99" s="128"/>
      <c r="BZ99" s="129">
        <f>IFERROR(BY99/BW99,"-")</f>
        <v>0</v>
      </c>
      <c r="CA99" s="130"/>
      <c r="CB99" s="131">
        <f>IFERROR(CA99/BW99,"-")</f>
        <v>0</v>
      </c>
      <c r="CC99" s="132"/>
      <c r="CD99" s="132"/>
      <c r="CE99" s="132"/>
      <c r="CF99" s="133"/>
      <c r="CG99" s="134">
        <f>IF(P99=0,"",IF(CF99=0,"",(CF99/P99)))</f>
        <v>0</v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78"/>
      <c r="B100" s="349" t="s">
        <v>239</v>
      </c>
      <c r="C100" s="349"/>
      <c r="D100" s="349"/>
      <c r="E100" s="349"/>
      <c r="F100" s="349" t="s">
        <v>83</v>
      </c>
      <c r="G100" s="90"/>
      <c r="H100" s="90"/>
      <c r="I100" s="90"/>
      <c r="J100" s="332"/>
      <c r="K100" s="79">
        <v>19</v>
      </c>
      <c r="L100" s="79">
        <v>19</v>
      </c>
      <c r="M100" s="79">
        <v>6</v>
      </c>
      <c r="N100" s="91">
        <v>5</v>
      </c>
      <c r="O100" s="92">
        <v>0</v>
      </c>
      <c r="P100" s="93">
        <f>N100+O100</f>
        <v>5</v>
      </c>
      <c r="Q100" s="80">
        <f>IFERROR(P100/M100,"-")</f>
        <v>0.83333333333333</v>
      </c>
      <c r="R100" s="79">
        <v>1</v>
      </c>
      <c r="S100" s="79">
        <v>2</v>
      </c>
      <c r="T100" s="80">
        <f>IFERROR(R100/(P100),"-")</f>
        <v>0.2</v>
      </c>
      <c r="U100" s="338"/>
      <c r="V100" s="82">
        <v>1</v>
      </c>
      <c r="W100" s="80">
        <f>IF(P100=0,"-",V100/P100)</f>
        <v>0.2</v>
      </c>
      <c r="X100" s="337">
        <v>619000</v>
      </c>
      <c r="Y100" s="338">
        <f>IFERROR(X100/P100,"-")</f>
        <v>123800</v>
      </c>
      <c r="Z100" s="338">
        <f>IFERROR(X100/V100,"-")</f>
        <v>619000</v>
      </c>
      <c r="AA100" s="332"/>
      <c r="AB100" s="83"/>
      <c r="AC100" s="77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>
        <v>1</v>
      </c>
      <c r="AN100" s="101">
        <f>IF(P100=0,"",IF(AM100=0,"",(AM100/P100)))</f>
        <v>0.2</v>
      </c>
      <c r="AO100" s="100"/>
      <c r="AP100" s="102">
        <f>IFERROR(AO100/AM100,"-")</f>
        <v>0</v>
      </c>
      <c r="AQ100" s="103"/>
      <c r="AR100" s="104">
        <f>IFERROR(AQ100/AM100,"-")</f>
        <v>0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/>
      <c r="BF100" s="113">
        <f>IF(P100=0,"",IF(BE100=0,"",(BE100/P100)))</f>
        <v>0</v>
      </c>
      <c r="BG100" s="112"/>
      <c r="BH100" s="114" t="str">
        <f>IFERROR(BG100/BE100,"-")</f>
        <v>-</v>
      </c>
      <c r="BI100" s="115"/>
      <c r="BJ100" s="116" t="str">
        <f>IFERROR(BI100/BE100,"-")</f>
        <v>-</v>
      </c>
      <c r="BK100" s="117"/>
      <c r="BL100" s="117"/>
      <c r="BM100" s="117"/>
      <c r="BN100" s="119">
        <v>1</v>
      </c>
      <c r="BO100" s="120">
        <f>IF(P100=0,"",IF(BN100=0,"",(BN100/P100)))</f>
        <v>0.2</v>
      </c>
      <c r="BP100" s="121"/>
      <c r="BQ100" s="122">
        <f>IFERROR(BP100/BN100,"-")</f>
        <v>0</v>
      </c>
      <c r="BR100" s="123"/>
      <c r="BS100" s="124">
        <f>IFERROR(BR100/BN100,"-")</f>
        <v>0</v>
      </c>
      <c r="BT100" s="125"/>
      <c r="BU100" s="125"/>
      <c r="BV100" s="125"/>
      <c r="BW100" s="126">
        <v>3</v>
      </c>
      <c r="BX100" s="127">
        <f>IF(P100=0,"",IF(BW100=0,"",(BW100/P100)))</f>
        <v>0.6</v>
      </c>
      <c r="BY100" s="128">
        <v>1</v>
      </c>
      <c r="BZ100" s="129">
        <f>IFERROR(BY100/BW100,"-")</f>
        <v>0.33333333333333</v>
      </c>
      <c r="CA100" s="130">
        <v>619000</v>
      </c>
      <c r="CB100" s="131">
        <f>IFERROR(CA100/BW100,"-")</f>
        <v>206333.33333333</v>
      </c>
      <c r="CC100" s="132"/>
      <c r="CD100" s="132"/>
      <c r="CE100" s="132">
        <v>1</v>
      </c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1</v>
      </c>
      <c r="CP100" s="141">
        <v>619000</v>
      </c>
      <c r="CQ100" s="141">
        <v>619000</v>
      </c>
      <c r="CR100" s="141"/>
      <c r="CS100" s="142" t="str">
        <f>IF(AND(CQ100=0,CR100=0),"",IF(AND(CQ100&lt;=100000,CR100&lt;=100000),"",IF(CQ100/CP100&gt;0.7,"男高",IF(CR100/CP100&gt;0.7,"女高",""))))</f>
        <v>男高</v>
      </c>
    </row>
    <row r="101" spans="1:98">
      <c r="A101" s="78" t="str">
        <f>AB101</f>
        <v>0</v>
      </c>
      <c r="B101" s="349" t="s">
        <v>240</v>
      </c>
      <c r="C101" s="349"/>
      <c r="D101" s="349"/>
      <c r="E101" s="349"/>
      <c r="F101" s="349" t="s">
        <v>144</v>
      </c>
      <c r="G101" s="90" t="s">
        <v>241</v>
      </c>
      <c r="H101" s="90" t="s">
        <v>237</v>
      </c>
      <c r="I101" s="351" t="s">
        <v>205</v>
      </c>
      <c r="J101" s="332">
        <v>0</v>
      </c>
      <c r="K101" s="79">
        <v>4</v>
      </c>
      <c r="L101" s="79">
        <v>0</v>
      </c>
      <c r="M101" s="79">
        <v>25</v>
      </c>
      <c r="N101" s="91">
        <v>0</v>
      </c>
      <c r="O101" s="92">
        <v>0</v>
      </c>
      <c r="P101" s="93">
        <f>N101+O101</f>
        <v>0</v>
      </c>
      <c r="Q101" s="80">
        <f>IFERROR(P101/M101,"-")</f>
        <v>0</v>
      </c>
      <c r="R101" s="79">
        <v>0</v>
      </c>
      <c r="S101" s="79">
        <v>0</v>
      </c>
      <c r="T101" s="80" t="str">
        <f>IFERROR(R101/(P101),"-")</f>
        <v>-</v>
      </c>
      <c r="U101" s="338" t="str">
        <f>IFERROR(J101/SUM(N101:O102),"-")</f>
        <v>-</v>
      </c>
      <c r="V101" s="82">
        <v>0</v>
      </c>
      <c r="W101" s="80" t="str">
        <f>IF(P101=0,"-",V101/P101)</f>
        <v>-</v>
      </c>
      <c r="X101" s="337">
        <v>0</v>
      </c>
      <c r="Y101" s="338" t="str">
        <f>IFERROR(X101/P101,"-")</f>
        <v>-</v>
      </c>
      <c r="Z101" s="338" t="str">
        <f>IFERROR(X101/V101,"-")</f>
        <v>-</v>
      </c>
      <c r="AA101" s="332">
        <f>SUM(X101:X102)-SUM(J101:J102)</f>
        <v>0</v>
      </c>
      <c r="AB101" s="83" t="str">
        <f>SUM(X101:X102)/SUM(J101:J102)</f>
        <v>0</v>
      </c>
      <c r="AC101" s="77"/>
      <c r="AD101" s="94"/>
      <c r="AE101" s="95" t="str">
        <f>IF(P101=0,"",IF(AD101=0,"",(AD101/P101)))</f>
        <v/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/>
      <c r="AN101" s="101" t="str">
        <f>IF(P101=0,"",IF(AM101=0,"",(AM101/P101)))</f>
        <v/>
      </c>
      <c r="AO101" s="100"/>
      <c r="AP101" s="102" t="str">
        <f>IFERROR(AO101/AM101,"-")</f>
        <v>-</v>
      </c>
      <c r="AQ101" s="103"/>
      <c r="AR101" s="104" t="str">
        <f>IFERROR(AQ101/AM101,"-")</f>
        <v>-</v>
      </c>
      <c r="AS101" s="105"/>
      <c r="AT101" s="105"/>
      <c r="AU101" s="105"/>
      <c r="AV101" s="106"/>
      <c r="AW101" s="107" t="str">
        <f>IF(P101=0,"",IF(AV101=0,"",(AV101/P101)))</f>
        <v/>
      </c>
      <c r="AX101" s="106"/>
      <c r="AY101" s="108" t="str">
        <f>IFERROR(AX101/AV101,"-")</f>
        <v>-</v>
      </c>
      <c r="AZ101" s="109"/>
      <c r="BA101" s="110" t="str">
        <f>IFERROR(AZ101/AV101,"-")</f>
        <v>-</v>
      </c>
      <c r="BB101" s="111"/>
      <c r="BC101" s="111"/>
      <c r="BD101" s="111"/>
      <c r="BE101" s="112"/>
      <c r="BF101" s="113" t="str">
        <f>IF(P101=0,"",IF(BE101=0,"",(BE101/P101)))</f>
        <v/>
      </c>
      <c r="BG101" s="112"/>
      <c r="BH101" s="114" t="str">
        <f>IFERROR(BG101/BE101,"-")</f>
        <v>-</v>
      </c>
      <c r="BI101" s="115"/>
      <c r="BJ101" s="116" t="str">
        <f>IFERROR(BI101/BE101,"-")</f>
        <v>-</v>
      </c>
      <c r="BK101" s="117"/>
      <c r="BL101" s="117"/>
      <c r="BM101" s="117"/>
      <c r="BN101" s="119"/>
      <c r="BO101" s="120" t="str">
        <f>IF(P101=0,"",IF(BN101=0,"",(BN101/P101)))</f>
        <v/>
      </c>
      <c r="BP101" s="121"/>
      <c r="BQ101" s="122" t="str">
        <f>IFERROR(BP101/BN101,"-")</f>
        <v>-</v>
      </c>
      <c r="BR101" s="123"/>
      <c r="BS101" s="124" t="str">
        <f>IFERROR(BR101/BN101,"-")</f>
        <v>-</v>
      </c>
      <c r="BT101" s="125"/>
      <c r="BU101" s="125"/>
      <c r="BV101" s="125"/>
      <c r="BW101" s="126"/>
      <c r="BX101" s="127" t="str">
        <f>IF(P101=0,"",IF(BW101=0,"",(BW101/P101)))</f>
        <v/>
      </c>
      <c r="BY101" s="128"/>
      <c r="BZ101" s="129" t="str">
        <f>IFERROR(BY101/BW101,"-")</f>
        <v>-</v>
      </c>
      <c r="CA101" s="130"/>
      <c r="CB101" s="131" t="str">
        <f>IFERROR(CA101/BW101,"-")</f>
        <v>-</v>
      </c>
      <c r="CC101" s="132"/>
      <c r="CD101" s="132"/>
      <c r="CE101" s="132"/>
      <c r="CF101" s="133"/>
      <c r="CG101" s="134" t="str">
        <f>IF(P101=0,"",IF(CF101=0,"",(CF101/P101)))</f>
        <v/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0</v>
      </c>
      <c r="CP101" s="141">
        <v>0</v>
      </c>
      <c r="CQ101" s="141"/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78"/>
      <c r="B102" s="349" t="s">
        <v>242</v>
      </c>
      <c r="C102" s="349"/>
      <c r="D102" s="349"/>
      <c r="E102" s="349"/>
      <c r="F102" s="349" t="s">
        <v>83</v>
      </c>
      <c r="G102" s="90"/>
      <c r="H102" s="90"/>
      <c r="I102" s="90"/>
      <c r="J102" s="332"/>
      <c r="K102" s="79">
        <v>0</v>
      </c>
      <c r="L102" s="79">
        <v>0</v>
      </c>
      <c r="M102" s="79">
        <v>0</v>
      </c>
      <c r="N102" s="91">
        <v>0</v>
      </c>
      <c r="O102" s="92">
        <v>0</v>
      </c>
      <c r="P102" s="93">
        <f>N102+O102</f>
        <v>0</v>
      </c>
      <c r="Q102" s="80" t="str">
        <f>IFERROR(P102/M102,"-")</f>
        <v>-</v>
      </c>
      <c r="R102" s="79">
        <v>0</v>
      </c>
      <c r="S102" s="79">
        <v>0</v>
      </c>
      <c r="T102" s="80" t="str">
        <f>IFERROR(R102/(P102),"-")</f>
        <v>-</v>
      </c>
      <c r="U102" s="338"/>
      <c r="V102" s="82">
        <v>0</v>
      </c>
      <c r="W102" s="80" t="str">
        <f>IF(P102=0,"-",V102/P102)</f>
        <v>-</v>
      </c>
      <c r="X102" s="337">
        <v>0</v>
      </c>
      <c r="Y102" s="338" t="str">
        <f>IFERROR(X102/P102,"-")</f>
        <v>-</v>
      </c>
      <c r="Z102" s="338" t="str">
        <f>IFERROR(X102/V102,"-")</f>
        <v>-</v>
      </c>
      <c r="AA102" s="332"/>
      <c r="AB102" s="83"/>
      <c r="AC102" s="77"/>
      <c r="AD102" s="94"/>
      <c r="AE102" s="95" t="str">
        <f>IF(P102=0,"",IF(AD102=0,"",(AD102/P102)))</f>
        <v/>
      </c>
      <c r="AF102" s="94"/>
      <c r="AG102" s="96" t="str">
        <f>IFERROR(AF102/AD102,"-")</f>
        <v>-</v>
      </c>
      <c r="AH102" s="97"/>
      <c r="AI102" s="98" t="str">
        <f>IFERROR(AH102/AD102,"-")</f>
        <v>-</v>
      </c>
      <c r="AJ102" s="99"/>
      <c r="AK102" s="99"/>
      <c r="AL102" s="99"/>
      <c r="AM102" s="100"/>
      <c r="AN102" s="101" t="str">
        <f>IF(P102=0,"",IF(AM102=0,"",(AM102/P102)))</f>
        <v/>
      </c>
      <c r="AO102" s="100"/>
      <c r="AP102" s="102" t="str">
        <f>IFERROR(AO102/AM102,"-")</f>
        <v>-</v>
      </c>
      <c r="AQ102" s="103"/>
      <c r="AR102" s="104" t="str">
        <f>IFERROR(AQ102/AM102,"-")</f>
        <v>-</v>
      </c>
      <c r="AS102" s="105"/>
      <c r="AT102" s="105"/>
      <c r="AU102" s="105"/>
      <c r="AV102" s="106"/>
      <c r="AW102" s="107" t="str">
        <f>IF(P102=0,"",IF(AV102=0,"",(AV102/P102)))</f>
        <v/>
      </c>
      <c r="AX102" s="106"/>
      <c r="AY102" s="108" t="str">
        <f>IFERROR(AX102/AV102,"-")</f>
        <v>-</v>
      </c>
      <c r="AZ102" s="109"/>
      <c r="BA102" s="110" t="str">
        <f>IFERROR(AZ102/AV102,"-")</f>
        <v>-</v>
      </c>
      <c r="BB102" s="111"/>
      <c r="BC102" s="111"/>
      <c r="BD102" s="111"/>
      <c r="BE102" s="112"/>
      <c r="BF102" s="113" t="str">
        <f>IF(P102=0,"",IF(BE102=0,"",(BE102/P102)))</f>
        <v/>
      </c>
      <c r="BG102" s="112"/>
      <c r="BH102" s="114" t="str">
        <f>IFERROR(BG102/BE102,"-")</f>
        <v>-</v>
      </c>
      <c r="BI102" s="115"/>
      <c r="BJ102" s="116" t="str">
        <f>IFERROR(BI102/BE102,"-")</f>
        <v>-</v>
      </c>
      <c r="BK102" s="117"/>
      <c r="BL102" s="117"/>
      <c r="BM102" s="117"/>
      <c r="BN102" s="119"/>
      <c r="BO102" s="120" t="str">
        <f>IF(P102=0,"",IF(BN102=0,"",(BN102/P102)))</f>
        <v/>
      </c>
      <c r="BP102" s="121"/>
      <c r="BQ102" s="122" t="str">
        <f>IFERROR(BP102/BN102,"-")</f>
        <v>-</v>
      </c>
      <c r="BR102" s="123"/>
      <c r="BS102" s="124" t="str">
        <f>IFERROR(BR102/BN102,"-")</f>
        <v>-</v>
      </c>
      <c r="BT102" s="125"/>
      <c r="BU102" s="125"/>
      <c r="BV102" s="125"/>
      <c r="BW102" s="126"/>
      <c r="BX102" s="127" t="str">
        <f>IF(P102=0,"",IF(BW102=0,"",(BW102/P102)))</f>
        <v/>
      </c>
      <c r="BY102" s="128"/>
      <c r="BZ102" s="129" t="str">
        <f>IFERROR(BY102/BW102,"-")</f>
        <v>-</v>
      </c>
      <c r="CA102" s="130"/>
      <c r="CB102" s="131" t="str">
        <f>IFERROR(CA102/BW102,"-")</f>
        <v>-</v>
      </c>
      <c r="CC102" s="132"/>
      <c r="CD102" s="132"/>
      <c r="CE102" s="132"/>
      <c r="CF102" s="133"/>
      <c r="CG102" s="134" t="str">
        <f>IF(P102=0,"",IF(CF102=0,"",(CF102/P102)))</f>
        <v/>
      </c>
      <c r="CH102" s="135"/>
      <c r="CI102" s="136" t="str">
        <f>IFERROR(CH102/CF102,"-")</f>
        <v>-</v>
      </c>
      <c r="CJ102" s="137"/>
      <c r="CK102" s="138" t="str">
        <f>IFERROR(CJ102/CF102,"-")</f>
        <v>-</v>
      </c>
      <c r="CL102" s="139"/>
      <c r="CM102" s="139"/>
      <c r="CN102" s="139"/>
      <c r="CO102" s="140">
        <v>0</v>
      </c>
      <c r="CP102" s="141">
        <v>0</v>
      </c>
      <c r="CQ102" s="141"/>
      <c r="CR102" s="141"/>
      <c r="CS102" s="142" t="str">
        <f>IF(AND(CQ102=0,CR102=0),"",IF(AND(CQ102&lt;=100000,CR102&lt;=100000),"",IF(CQ102/CP102&gt;0.7,"男高",IF(CR102/CP102&gt;0.7,"女高",""))))</f>
        <v/>
      </c>
    </row>
    <row r="103" spans="1:98">
      <c r="A103" s="30"/>
      <c r="B103" s="87"/>
      <c r="C103" s="88"/>
      <c r="D103" s="88"/>
      <c r="E103" s="88"/>
      <c r="F103" s="89"/>
      <c r="G103" s="90"/>
      <c r="H103" s="90"/>
      <c r="I103" s="90"/>
      <c r="J103" s="333"/>
      <c r="K103" s="34"/>
      <c r="L103" s="34"/>
      <c r="M103" s="31"/>
      <c r="N103" s="23"/>
      <c r="O103" s="23"/>
      <c r="P103" s="23"/>
      <c r="Q103" s="32"/>
      <c r="R103" s="32"/>
      <c r="S103" s="23"/>
      <c r="T103" s="32"/>
      <c r="U103" s="339"/>
      <c r="V103" s="25"/>
      <c r="W103" s="25"/>
      <c r="X103" s="339"/>
      <c r="Y103" s="339"/>
      <c r="Z103" s="339"/>
      <c r="AA103" s="339"/>
      <c r="AB103" s="33"/>
      <c r="AC103" s="57"/>
      <c r="AD103" s="61"/>
      <c r="AE103" s="62"/>
      <c r="AF103" s="61"/>
      <c r="AG103" s="65"/>
      <c r="AH103" s="66"/>
      <c r="AI103" s="67"/>
      <c r="AJ103" s="68"/>
      <c r="AK103" s="68"/>
      <c r="AL103" s="68"/>
      <c r="AM103" s="61"/>
      <c r="AN103" s="62"/>
      <c r="AO103" s="61"/>
      <c r="AP103" s="65"/>
      <c r="AQ103" s="66"/>
      <c r="AR103" s="67"/>
      <c r="AS103" s="68"/>
      <c r="AT103" s="68"/>
      <c r="AU103" s="68"/>
      <c r="AV103" s="61"/>
      <c r="AW103" s="62"/>
      <c r="AX103" s="61"/>
      <c r="AY103" s="65"/>
      <c r="AZ103" s="66"/>
      <c r="BA103" s="67"/>
      <c r="BB103" s="68"/>
      <c r="BC103" s="68"/>
      <c r="BD103" s="68"/>
      <c r="BE103" s="61"/>
      <c r="BF103" s="62"/>
      <c r="BG103" s="61"/>
      <c r="BH103" s="65"/>
      <c r="BI103" s="66"/>
      <c r="BJ103" s="67"/>
      <c r="BK103" s="68"/>
      <c r="BL103" s="68"/>
      <c r="BM103" s="68"/>
      <c r="BN103" s="63"/>
      <c r="BO103" s="64"/>
      <c r="BP103" s="61"/>
      <c r="BQ103" s="65"/>
      <c r="BR103" s="66"/>
      <c r="BS103" s="67"/>
      <c r="BT103" s="68"/>
      <c r="BU103" s="68"/>
      <c r="BV103" s="68"/>
      <c r="BW103" s="63"/>
      <c r="BX103" s="64"/>
      <c r="BY103" s="61"/>
      <c r="BZ103" s="65"/>
      <c r="CA103" s="66"/>
      <c r="CB103" s="67"/>
      <c r="CC103" s="68"/>
      <c r="CD103" s="68"/>
      <c r="CE103" s="68"/>
      <c r="CF103" s="63"/>
      <c r="CG103" s="64"/>
      <c r="CH103" s="61"/>
      <c r="CI103" s="65"/>
      <c r="CJ103" s="66"/>
      <c r="CK103" s="67"/>
      <c r="CL103" s="68"/>
      <c r="CM103" s="68"/>
      <c r="CN103" s="68"/>
      <c r="CO103" s="69"/>
      <c r="CP103" s="66"/>
      <c r="CQ103" s="66"/>
      <c r="CR103" s="66"/>
      <c r="CS103" s="70"/>
    </row>
    <row r="104" spans="1:98">
      <c r="A104" s="30"/>
      <c r="B104" s="37"/>
      <c r="C104" s="21"/>
      <c r="D104" s="21"/>
      <c r="E104" s="21"/>
      <c r="F104" s="22"/>
      <c r="G104" s="36"/>
      <c r="H104" s="36"/>
      <c r="I104" s="73"/>
      <c r="J104" s="334"/>
      <c r="K104" s="34"/>
      <c r="L104" s="34"/>
      <c r="M104" s="31"/>
      <c r="N104" s="23"/>
      <c r="O104" s="23"/>
      <c r="P104" s="23"/>
      <c r="Q104" s="32"/>
      <c r="R104" s="32"/>
      <c r="S104" s="23"/>
      <c r="T104" s="32"/>
      <c r="U104" s="339"/>
      <c r="V104" s="25"/>
      <c r="W104" s="25"/>
      <c r="X104" s="339"/>
      <c r="Y104" s="339"/>
      <c r="Z104" s="339"/>
      <c r="AA104" s="339"/>
      <c r="AB104" s="33"/>
      <c r="AC104" s="59"/>
      <c r="AD104" s="61"/>
      <c r="AE104" s="62"/>
      <c r="AF104" s="61"/>
      <c r="AG104" s="65"/>
      <c r="AH104" s="66"/>
      <c r="AI104" s="67"/>
      <c r="AJ104" s="68"/>
      <c r="AK104" s="68"/>
      <c r="AL104" s="68"/>
      <c r="AM104" s="61"/>
      <c r="AN104" s="62"/>
      <c r="AO104" s="61"/>
      <c r="AP104" s="65"/>
      <c r="AQ104" s="66"/>
      <c r="AR104" s="67"/>
      <c r="AS104" s="68"/>
      <c r="AT104" s="68"/>
      <c r="AU104" s="68"/>
      <c r="AV104" s="61"/>
      <c r="AW104" s="62"/>
      <c r="AX104" s="61"/>
      <c r="AY104" s="65"/>
      <c r="AZ104" s="66"/>
      <c r="BA104" s="67"/>
      <c r="BB104" s="68"/>
      <c r="BC104" s="68"/>
      <c r="BD104" s="68"/>
      <c r="BE104" s="61"/>
      <c r="BF104" s="62"/>
      <c r="BG104" s="61"/>
      <c r="BH104" s="65"/>
      <c r="BI104" s="66"/>
      <c r="BJ104" s="67"/>
      <c r="BK104" s="68"/>
      <c r="BL104" s="68"/>
      <c r="BM104" s="68"/>
      <c r="BN104" s="63"/>
      <c r="BO104" s="64"/>
      <c r="BP104" s="61"/>
      <c r="BQ104" s="65"/>
      <c r="BR104" s="66"/>
      <c r="BS104" s="67"/>
      <c r="BT104" s="68"/>
      <c r="BU104" s="68"/>
      <c r="BV104" s="68"/>
      <c r="BW104" s="63"/>
      <c r="BX104" s="64"/>
      <c r="BY104" s="61"/>
      <c r="BZ104" s="65"/>
      <c r="CA104" s="66"/>
      <c r="CB104" s="67"/>
      <c r="CC104" s="68"/>
      <c r="CD104" s="68"/>
      <c r="CE104" s="68"/>
      <c r="CF104" s="63"/>
      <c r="CG104" s="64"/>
      <c r="CH104" s="61"/>
      <c r="CI104" s="65"/>
      <c r="CJ104" s="66"/>
      <c r="CK104" s="67"/>
      <c r="CL104" s="68"/>
      <c r="CM104" s="68"/>
      <c r="CN104" s="68"/>
      <c r="CO104" s="69"/>
      <c r="CP104" s="66"/>
      <c r="CQ104" s="66"/>
      <c r="CR104" s="66"/>
      <c r="CS104" s="70"/>
    </row>
    <row r="105" spans="1:98">
      <c r="A105" s="19">
        <f>AB105</f>
        <v>0.97443181818182</v>
      </c>
      <c r="B105" s="39"/>
      <c r="C105" s="39"/>
      <c r="D105" s="39"/>
      <c r="E105" s="39"/>
      <c r="F105" s="39"/>
      <c r="G105" s="40" t="s">
        <v>243</v>
      </c>
      <c r="H105" s="40"/>
      <c r="I105" s="40"/>
      <c r="J105" s="335">
        <f>SUM(J6:J104)</f>
        <v>3520000</v>
      </c>
      <c r="K105" s="41">
        <f>SUM(K6:K104)</f>
        <v>2317</v>
      </c>
      <c r="L105" s="41">
        <f>SUM(L6:L104)</f>
        <v>538</v>
      </c>
      <c r="M105" s="41">
        <f>SUM(M6:M104)</f>
        <v>6150</v>
      </c>
      <c r="N105" s="41">
        <f>SUM(N6:N104)</f>
        <v>362</v>
      </c>
      <c r="O105" s="41">
        <f>SUM(O6:O104)</f>
        <v>1</v>
      </c>
      <c r="P105" s="41">
        <f>SUM(P6:P104)</f>
        <v>363</v>
      </c>
      <c r="Q105" s="42">
        <f>IFERROR(P105/M105,"-")</f>
        <v>0.059024390243902</v>
      </c>
      <c r="R105" s="76">
        <f>SUM(R6:R104)</f>
        <v>41</v>
      </c>
      <c r="S105" s="76">
        <f>SUM(S6:S104)</f>
        <v>87</v>
      </c>
      <c r="T105" s="42">
        <f>IFERROR(R105/P105,"-")</f>
        <v>0.1129476584022</v>
      </c>
      <c r="U105" s="340">
        <f>IFERROR(J105/P105,"-")</f>
        <v>9696.9696969697</v>
      </c>
      <c r="V105" s="44">
        <f>SUM(V6:V104)</f>
        <v>59</v>
      </c>
      <c r="W105" s="42">
        <f>IFERROR(V105/P105,"-")</f>
        <v>0.16253443526171</v>
      </c>
      <c r="X105" s="335">
        <f>SUM(X6:X104)</f>
        <v>3430000</v>
      </c>
      <c r="Y105" s="335">
        <f>IFERROR(X105/P105,"-")</f>
        <v>9449.0358126722</v>
      </c>
      <c r="Z105" s="335">
        <f>IFERROR(X105/V105,"-")</f>
        <v>58135.593220339</v>
      </c>
      <c r="AA105" s="335">
        <f>X105-J105</f>
        <v>-90000</v>
      </c>
      <c r="AB105" s="45">
        <f>X105/J105</f>
        <v>0.97443181818182</v>
      </c>
      <c r="AC105" s="58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4"/>
    <mergeCell ref="J6:J14"/>
    <mergeCell ref="U6:U14"/>
    <mergeCell ref="AA6:AA14"/>
    <mergeCell ref="AB6:AB14"/>
    <mergeCell ref="A15:A38"/>
    <mergeCell ref="J15:J38"/>
    <mergeCell ref="U15:U38"/>
    <mergeCell ref="AA15:AA38"/>
    <mergeCell ref="AB15:AB38"/>
    <mergeCell ref="A39:A46"/>
    <mergeCell ref="J39:J46"/>
    <mergeCell ref="U39:U46"/>
    <mergeCell ref="AA39:AA46"/>
    <mergeCell ref="AB39:AB46"/>
    <mergeCell ref="A47:A53"/>
    <mergeCell ref="J47:J53"/>
    <mergeCell ref="U47:U53"/>
    <mergeCell ref="AA47:AA53"/>
    <mergeCell ref="AB47:AB53"/>
    <mergeCell ref="A54:A58"/>
    <mergeCell ref="J54:J58"/>
    <mergeCell ref="U54:U58"/>
    <mergeCell ref="AA54:AA58"/>
    <mergeCell ref="AB54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5"/>
    <mergeCell ref="J63:J65"/>
    <mergeCell ref="U63:U65"/>
    <mergeCell ref="AA63:AA65"/>
    <mergeCell ref="AB63:AB65"/>
    <mergeCell ref="A66:A67"/>
    <mergeCell ref="J66:J67"/>
    <mergeCell ref="U66:U67"/>
    <mergeCell ref="AA66:AA67"/>
    <mergeCell ref="AB66:AB67"/>
    <mergeCell ref="A68:A70"/>
    <mergeCell ref="J68:J70"/>
    <mergeCell ref="U68:U70"/>
    <mergeCell ref="AA68:AA70"/>
    <mergeCell ref="AB68:AB70"/>
    <mergeCell ref="A71:A72"/>
    <mergeCell ref="J71:J72"/>
    <mergeCell ref="U71:U72"/>
    <mergeCell ref="AA71:AA72"/>
    <mergeCell ref="AB71:AB72"/>
    <mergeCell ref="A73:A75"/>
    <mergeCell ref="J73:J75"/>
    <mergeCell ref="U73:U75"/>
    <mergeCell ref="AA73:AA75"/>
    <mergeCell ref="AB73:AB75"/>
    <mergeCell ref="A76:A77"/>
    <mergeCell ref="J76:J77"/>
    <mergeCell ref="U76:U77"/>
    <mergeCell ref="AA76:AA77"/>
    <mergeCell ref="AB76:AB77"/>
    <mergeCell ref="A78:A80"/>
    <mergeCell ref="J78:J80"/>
    <mergeCell ref="U78:U80"/>
    <mergeCell ref="AA78:AA80"/>
    <mergeCell ref="AB78:AB80"/>
    <mergeCell ref="A81:A83"/>
    <mergeCell ref="J81:J83"/>
    <mergeCell ref="U81:U83"/>
    <mergeCell ref="AA81:AA83"/>
    <mergeCell ref="AB81:AB83"/>
    <mergeCell ref="A84:A85"/>
    <mergeCell ref="J84:J85"/>
    <mergeCell ref="U84:U85"/>
    <mergeCell ref="AA84:AA85"/>
    <mergeCell ref="AB84:AB85"/>
    <mergeCell ref="A86:A88"/>
    <mergeCell ref="J86:J88"/>
    <mergeCell ref="U86:U88"/>
    <mergeCell ref="AA86:AA88"/>
    <mergeCell ref="AB86:AB88"/>
    <mergeCell ref="A89:A91"/>
    <mergeCell ref="J89:J91"/>
    <mergeCell ref="U89:U91"/>
    <mergeCell ref="AA89:AA91"/>
    <mergeCell ref="AB89:AB91"/>
    <mergeCell ref="A92:A93"/>
    <mergeCell ref="J92:J93"/>
    <mergeCell ref="U92:U93"/>
    <mergeCell ref="AA92:AA93"/>
    <mergeCell ref="AB92:AB93"/>
    <mergeCell ref="A94:A98"/>
    <mergeCell ref="J94:J98"/>
    <mergeCell ref="U94:U98"/>
    <mergeCell ref="AA94:AA98"/>
    <mergeCell ref="AB94:AB98"/>
    <mergeCell ref="A99:A100"/>
    <mergeCell ref="J99:J100"/>
    <mergeCell ref="U99:U100"/>
    <mergeCell ref="AA99:AA100"/>
    <mergeCell ref="AB99:AB100"/>
    <mergeCell ref="A101:A102"/>
    <mergeCell ref="J101:J102"/>
    <mergeCell ref="U101:U102"/>
    <mergeCell ref="AA101:AA102"/>
    <mergeCell ref="AB101:AB10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2" t="s">
        <v>32</v>
      </c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3" t="s">
        <v>33</v>
      </c>
      <c r="CP2" s="275" t="s">
        <v>34</v>
      </c>
      <c r="CQ2" s="263" t="s">
        <v>35</v>
      </c>
      <c r="CR2" s="264"/>
      <c r="CS2" s="265"/>
    </row>
    <row r="3" spans="1:98" customHeight="1" ht="14.25">
      <c r="A3" s="11" t="s">
        <v>244</v>
      </c>
      <c r="B3" s="38"/>
      <c r="C3" s="18"/>
      <c r="D3" s="18"/>
      <c r="E3" s="18"/>
      <c r="F3" s="18"/>
      <c r="G3" s="71"/>
      <c r="H3" s="71"/>
      <c r="I3" s="1"/>
      <c r="J3" s="1"/>
      <c r="K3" s="261" t="s">
        <v>1</v>
      </c>
      <c r="L3" s="26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6" t="s">
        <v>37</v>
      </c>
      <c r="AE3" s="267"/>
      <c r="AF3" s="267"/>
      <c r="AG3" s="267"/>
      <c r="AH3" s="267"/>
      <c r="AI3" s="267"/>
      <c r="AJ3" s="267"/>
      <c r="AK3" s="267"/>
      <c r="AL3" s="267"/>
      <c r="AM3" s="278" t="s">
        <v>38</v>
      </c>
      <c r="AN3" s="279"/>
      <c r="AO3" s="279"/>
      <c r="AP3" s="279"/>
      <c r="AQ3" s="279"/>
      <c r="AR3" s="279"/>
      <c r="AS3" s="279"/>
      <c r="AT3" s="279"/>
      <c r="AU3" s="280"/>
      <c r="AV3" s="281" t="s">
        <v>39</v>
      </c>
      <c r="AW3" s="282"/>
      <c r="AX3" s="282"/>
      <c r="AY3" s="282"/>
      <c r="AZ3" s="282"/>
      <c r="BA3" s="282"/>
      <c r="BB3" s="282"/>
      <c r="BC3" s="282"/>
      <c r="BD3" s="283"/>
      <c r="BE3" s="284" t="s">
        <v>40</v>
      </c>
      <c r="BF3" s="285"/>
      <c r="BG3" s="285"/>
      <c r="BH3" s="285"/>
      <c r="BI3" s="285"/>
      <c r="BJ3" s="285"/>
      <c r="BK3" s="285"/>
      <c r="BL3" s="285"/>
      <c r="BM3" s="286"/>
      <c r="BN3" s="287" t="s">
        <v>41</v>
      </c>
      <c r="BO3" s="288"/>
      <c r="BP3" s="288"/>
      <c r="BQ3" s="288"/>
      <c r="BR3" s="288"/>
      <c r="BS3" s="288"/>
      <c r="BT3" s="288"/>
      <c r="BU3" s="288"/>
      <c r="BV3" s="289"/>
      <c r="BW3" s="290" t="s">
        <v>42</v>
      </c>
      <c r="BX3" s="291"/>
      <c r="BY3" s="291"/>
      <c r="BZ3" s="291"/>
      <c r="CA3" s="291"/>
      <c r="CB3" s="291"/>
      <c r="CC3" s="291"/>
      <c r="CD3" s="291"/>
      <c r="CE3" s="292"/>
      <c r="CF3" s="293" t="s">
        <v>43</v>
      </c>
      <c r="CG3" s="294"/>
      <c r="CH3" s="294"/>
      <c r="CI3" s="294"/>
      <c r="CJ3" s="294"/>
      <c r="CK3" s="294"/>
      <c r="CL3" s="294"/>
      <c r="CM3" s="294"/>
      <c r="CN3" s="295"/>
      <c r="CO3" s="273"/>
      <c r="CP3" s="276"/>
      <c r="CQ3" s="268" t="s">
        <v>44</v>
      </c>
      <c r="CR3" s="269"/>
      <c r="CS3" s="270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8" t="s">
        <v>54</v>
      </c>
      <c r="BO4" s="118" t="s">
        <v>55</v>
      </c>
      <c r="BP4" s="118" t="s">
        <v>56</v>
      </c>
      <c r="BQ4" s="118" t="s">
        <v>17</v>
      </c>
      <c r="BR4" s="118" t="s">
        <v>57</v>
      </c>
      <c r="BS4" s="118" t="s">
        <v>58</v>
      </c>
      <c r="BT4" s="118" t="s">
        <v>59</v>
      </c>
      <c r="BU4" s="118" t="s">
        <v>60</v>
      </c>
      <c r="BV4" s="118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4"/>
      <c r="CP4" s="277"/>
      <c r="CQ4" s="52" t="s">
        <v>62</v>
      </c>
      <c r="CR4" s="52" t="s">
        <v>63</v>
      </c>
      <c r="CS4" s="271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1"/>
      <c r="K5" s="29"/>
      <c r="L5" s="4"/>
      <c r="M5" s="4"/>
      <c r="N5" s="8"/>
      <c r="O5" s="8"/>
      <c r="P5" s="8"/>
      <c r="Q5" s="9"/>
      <c r="R5" s="9"/>
      <c r="S5" s="8"/>
      <c r="T5" s="9"/>
      <c r="U5" s="336"/>
      <c r="V5" s="2"/>
      <c r="W5" s="2"/>
      <c r="X5" s="336"/>
      <c r="Y5" s="336"/>
      <c r="Z5" s="336"/>
      <c r="AA5" s="336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/>
      <c r="B6" s="84"/>
      <c r="C6" s="85"/>
      <c r="D6" s="85"/>
      <c r="E6" s="85"/>
      <c r="F6" s="86"/>
      <c r="G6" s="90"/>
      <c r="H6" s="90"/>
      <c r="I6" s="90"/>
      <c r="J6" s="332"/>
      <c r="K6" s="79"/>
      <c r="L6" s="79"/>
      <c r="M6" s="79"/>
      <c r="N6" s="91"/>
      <c r="O6" s="92"/>
      <c r="P6" s="93"/>
      <c r="Q6" s="80"/>
      <c r="R6" s="79"/>
      <c r="S6" s="79"/>
      <c r="T6" s="80"/>
      <c r="U6" s="338"/>
      <c r="V6" s="82"/>
      <c r="W6" s="80"/>
      <c r="X6" s="337"/>
      <c r="Y6" s="338"/>
      <c r="Z6" s="338"/>
      <c r="AA6" s="332"/>
      <c r="AB6" s="83"/>
      <c r="AC6" s="77"/>
      <c r="AD6" s="94"/>
      <c r="AE6" s="95"/>
      <c r="AF6" s="94"/>
      <c r="AG6" s="96"/>
      <c r="AH6" s="97"/>
      <c r="AI6" s="98"/>
      <c r="AJ6" s="99"/>
      <c r="AK6" s="99"/>
      <c r="AL6" s="99"/>
      <c r="AM6" s="100"/>
      <c r="AN6" s="101"/>
      <c r="AO6" s="100"/>
      <c r="AP6" s="102"/>
      <c r="AQ6" s="103"/>
      <c r="AR6" s="104"/>
      <c r="AS6" s="105"/>
      <c r="AT6" s="105"/>
      <c r="AU6" s="105"/>
      <c r="AV6" s="106"/>
      <c r="AW6" s="107"/>
      <c r="AX6" s="106"/>
      <c r="AY6" s="108"/>
      <c r="AZ6" s="109"/>
      <c r="BA6" s="110"/>
      <c r="BB6" s="111"/>
      <c r="BC6" s="111"/>
      <c r="BD6" s="111"/>
      <c r="BE6" s="112"/>
      <c r="BF6" s="113"/>
      <c r="BG6" s="112"/>
      <c r="BH6" s="114"/>
      <c r="BI6" s="115"/>
      <c r="BJ6" s="116"/>
      <c r="BK6" s="117"/>
      <c r="BL6" s="117"/>
      <c r="BM6" s="117"/>
      <c r="BN6" s="119"/>
      <c r="BO6" s="120"/>
      <c r="BP6" s="121"/>
      <c r="BQ6" s="122"/>
      <c r="BR6" s="123"/>
      <c r="BS6" s="124"/>
      <c r="BT6" s="125"/>
      <c r="BU6" s="125"/>
      <c r="BV6" s="125"/>
      <c r="BW6" s="126"/>
      <c r="BX6" s="127"/>
      <c r="BY6" s="128"/>
      <c r="BZ6" s="129"/>
      <c r="CA6" s="130"/>
      <c r="CB6" s="131"/>
      <c r="CC6" s="132"/>
      <c r="CD6" s="132"/>
      <c r="CE6" s="132"/>
      <c r="CF6" s="133"/>
      <c r="CG6" s="134"/>
      <c r="CH6" s="135"/>
      <c r="CI6" s="136"/>
      <c r="CJ6" s="137"/>
      <c r="CK6" s="138"/>
      <c r="CL6" s="139"/>
      <c r="CM6" s="139"/>
      <c r="CN6" s="139"/>
      <c r="CO6" s="140"/>
      <c r="CP6" s="141"/>
      <c r="CQ6" s="141"/>
      <c r="CR6" s="141"/>
      <c r="CS6" s="142"/>
    </row>
    <row r="7" spans="1:98">
      <c r="A7" s="78"/>
      <c r="B7" s="84"/>
      <c r="C7" s="85"/>
      <c r="D7" s="85"/>
      <c r="E7" s="85"/>
      <c r="F7" s="86"/>
      <c r="G7" s="90"/>
      <c r="H7" s="90"/>
      <c r="I7" s="90"/>
      <c r="J7" s="332"/>
      <c r="K7" s="79"/>
      <c r="L7" s="79"/>
      <c r="M7" s="79"/>
      <c r="N7" s="91"/>
      <c r="O7" s="92"/>
      <c r="P7" s="93"/>
      <c r="Q7" s="80"/>
      <c r="R7" s="79"/>
      <c r="S7" s="79"/>
      <c r="T7" s="80"/>
      <c r="U7" s="338"/>
      <c r="V7" s="82"/>
      <c r="W7" s="80"/>
      <c r="X7" s="337"/>
      <c r="Y7" s="338"/>
      <c r="Z7" s="338"/>
      <c r="AA7" s="332"/>
      <c r="AB7" s="83"/>
      <c r="AC7" s="77"/>
      <c r="AD7" s="94"/>
      <c r="AE7" s="95"/>
      <c r="AF7" s="94"/>
      <c r="AG7" s="96"/>
      <c r="AH7" s="97"/>
      <c r="AI7" s="98"/>
      <c r="AJ7" s="99"/>
      <c r="AK7" s="99"/>
      <c r="AL7" s="99"/>
      <c r="AM7" s="100"/>
      <c r="AN7" s="101"/>
      <c r="AO7" s="100"/>
      <c r="AP7" s="102"/>
      <c r="AQ7" s="103"/>
      <c r="AR7" s="104"/>
      <c r="AS7" s="105"/>
      <c r="AT7" s="105"/>
      <c r="AU7" s="105"/>
      <c r="AV7" s="106"/>
      <c r="AW7" s="107"/>
      <c r="AX7" s="106"/>
      <c r="AY7" s="108"/>
      <c r="AZ7" s="109"/>
      <c r="BA7" s="110"/>
      <c r="BB7" s="111"/>
      <c r="BC7" s="111"/>
      <c r="BD7" s="111"/>
      <c r="BE7" s="112"/>
      <c r="BF7" s="113"/>
      <c r="BG7" s="112"/>
      <c r="BH7" s="114"/>
      <c r="BI7" s="115"/>
      <c r="BJ7" s="116"/>
      <c r="BK7" s="117"/>
      <c r="BL7" s="117"/>
      <c r="BM7" s="117"/>
      <c r="BN7" s="119"/>
      <c r="BO7" s="120"/>
      <c r="BP7" s="121"/>
      <c r="BQ7" s="122"/>
      <c r="BR7" s="123"/>
      <c r="BS7" s="124"/>
      <c r="BT7" s="125"/>
      <c r="BU7" s="125"/>
      <c r="BV7" s="125"/>
      <c r="BW7" s="126"/>
      <c r="BX7" s="127"/>
      <c r="BY7" s="128"/>
      <c r="BZ7" s="129"/>
      <c r="CA7" s="130"/>
      <c r="CB7" s="131"/>
      <c r="CC7" s="132"/>
      <c r="CD7" s="132"/>
      <c r="CE7" s="132"/>
      <c r="CF7" s="133"/>
      <c r="CG7" s="134"/>
      <c r="CH7" s="135"/>
      <c r="CI7" s="136"/>
      <c r="CJ7" s="137"/>
      <c r="CK7" s="138"/>
      <c r="CL7" s="139"/>
      <c r="CM7" s="139"/>
      <c r="CN7" s="139"/>
      <c r="CO7" s="140"/>
      <c r="CP7" s="141"/>
      <c r="CQ7" s="141"/>
      <c r="CR7" s="141"/>
      <c r="CS7" s="142"/>
    </row>
    <row r="8" spans="1:98">
      <c r="A8" s="78"/>
      <c r="B8" s="84"/>
      <c r="C8" s="85"/>
      <c r="D8" s="85"/>
      <c r="E8" s="85"/>
      <c r="F8" s="86"/>
      <c r="G8" s="90"/>
      <c r="H8" s="90"/>
      <c r="I8" s="90"/>
      <c r="J8" s="332"/>
      <c r="K8" s="79"/>
      <c r="L8" s="79"/>
      <c r="M8" s="79"/>
      <c r="N8" s="91"/>
      <c r="O8" s="92"/>
      <c r="P8" s="93"/>
      <c r="Q8" s="80"/>
      <c r="R8" s="79"/>
      <c r="S8" s="79"/>
      <c r="T8" s="80"/>
      <c r="U8" s="338"/>
      <c r="V8" s="82"/>
      <c r="W8" s="80"/>
      <c r="X8" s="337"/>
      <c r="Y8" s="338"/>
      <c r="Z8" s="338"/>
      <c r="AA8" s="332"/>
      <c r="AB8" s="83"/>
      <c r="AC8" s="77"/>
      <c r="AD8" s="94"/>
      <c r="AE8" s="95"/>
      <c r="AF8" s="94"/>
      <c r="AG8" s="96"/>
      <c r="AH8" s="97"/>
      <c r="AI8" s="98"/>
      <c r="AJ8" s="99"/>
      <c r="AK8" s="99"/>
      <c r="AL8" s="99"/>
      <c r="AM8" s="100"/>
      <c r="AN8" s="101"/>
      <c r="AO8" s="100"/>
      <c r="AP8" s="102"/>
      <c r="AQ8" s="103"/>
      <c r="AR8" s="104"/>
      <c r="AS8" s="105"/>
      <c r="AT8" s="105"/>
      <c r="AU8" s="105"/>
      <c r="AV8" s="106"/>
      <c r="AW8" s="107"/>
      <c r="AX8" s="106"/>
      <c r="AY8" s="108"/>
      <c r="AZ8" s="109"/>
      <c r="BA8" s="110"/>
      <c r="BB8" s="111"/>
      <c r="BC8" s="111"/>
      <c r="BD8" s="111"/>
      <c r="BE8" s="112"/>
      <c r="BF8" s="113"/>
      <c r="BG8" s="112"/>
      <c r="BH8" s="114"/>
      <c r="BI8" s="115"/>
      <c r="BJ8" s="116"/>
      <c r="BK8" s="117"/>
      <c r="BL8" s="117"/>
      <c r="BM8" s="117"/>
      <c r="BN8" s="119"/>
      <c r="BO8" s="120"/>
      <c r="BP8" s="121"/>
      <c r="BQ8" s="122"/>
      <c r="BR8" s="123"/>
      <c r="BS8" s="124"/>
      <c r="BT8" s="125"/>
      <c r="BU8" s="125"/>
      <c r="BV8" s="125"/>
      <c r="BW8" s="126"/>
      <c r="BX8" s="127"/>
      <c r="BY8" s="128"/>
      <c r="BZ8" s="129"/>
      <c r="CA8" s="130"/>
      <c r="CB8" s="131"/>
      <c r="CC8" s="132"/>
      <c r="CD8" s="132"/>
      <c r="CE8" s="132"/>
      <c r="CF8" s="133"/>
      <c r="CG8" s="134"/>
      <c r="CH8" s="135"/>
      <c r="CI8" s="136"/>
      <c r="CJ8" s="137"/>
      <c r="CK8" s="138"/>
      <c r="CL8" s="139"/>
      <c r="CM8" s="139"/>
      <c r="CN8" s="139"/>
      <c r="CO8" s="140"/>
      <c r="CP8" s="141"/>
      <c r="CQ8" s="141"/>
      <c r="CR8" s="141"/>
      <c r="CS8" s="142"/>
    </row>
    <row r="9" spans="1:98">
      <c r="A9" s="78">
        <f>AB9</f>
        <v>4.5825</v>
      </c>
      <c r="B9" s="349" t="s">
        <v>245</v>
      </c>
      <c r="C9" s="349" t="s">
        <v>246</v>
      </c>
      <c r="D9" s="349" t="s">
        <v>247</v>
      </c>
      <c r="E9" s="349" t="s">
        <v>248</v>
      </c>
      <c r="F9" s="349" t="s">
        <v>67</v>
      </c>
      <c r="G9" s="90" t="s">
        <v>249</v>
      </c>
      <c r="H9" s="90" t="s">
        <v>250</v>
      </c>
      <c r="I9" s="90" t="s">
        <v>251</v>
      </c>
      <c r="J9" s="332">
        <v>80000</v>
      </c>
      <c r="K9" s="79">
        <v>0</v>
      </c>
      <c r="L9" s="79">
        <v>0</v>
      </c>
      <c r="M9" s="79">
        <v>153</v>
      </c>
      <c r="N9" s="91">
        <v>0</v>
      </c>
      <c r="O9" s="92">
        <v>0</v>
      </c>
      <c r="P9" s="93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8">
        <f>IFERROR(J9/SUM(N9:O11),"-")</f>
        <v>1568.6274509804</v>
      </c>
      <c r="V9" s="82">
        <v>0</v>
      </c>
      <c r="W9" s="80" t="str">
        <f>IF(P9=0,"-",V9/P9)</f>
        <v>-</v>
      </c>
      <c r="X9" s="337">
        <v>0</v>
      </c>
      <c r="Y9" s="338" t="str">
        <f>IFERROR(X9/P9,"-")</f>
        <v>-</v>
      </c>
      <c r="Z9" s="338" t="str">
        <f>IFERROR(X9/V9,"-")</f>
        <v>-</v>
      </c>
      <c r="AA9" s="332">
        <f>SUM(X9:X11)-SUM(J9:J11)</f>
        <v>286600</v>
      </c>
      <c r="AB9" s="83">
        <f>SUM(X9:X11)/SUM(J9:J11)</f>
        <v>4.5825</v>
      </c>
      <c r="AC9" s="77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IFERROR(AO9/AM9,"-")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78"/>
      <c r="B10" s="349" t="s">
        <v>252</v>
      </c>
      <c r="C10" s="349"/>
      <c r="D10" s="349"/>
      <c r="E10" s="349"/>
      <c r="F10" s="349" t="s">
        <v>67</v>
      </c>
      <c r="G10" s="90"/>
      <c r="H10" s="90"/>
      <c r="I10" s="90"/>
      <c r="J10" s="332"/>
      <c r="K10" s="79">
        <v>89</v>
      </c>
      <c r="L10" s="79">
        <v>0</v>
      </c>
      <c r="M10" s="79">
        <v>276</v>
      </c>
      <c r="N10" s="91">
        <v>43</v>
      </c>
      <c r="O10" s="92">
        <v>0</v>
      </c>
      <c r="P10" s="93">
        <f>N10+O10</f>
        <v>43</v>
      </c>
      <c r="Q10" s="80">
        <f>IFERROR(P10/M10,"-")</f>
        <v>0.15579710144928</v>
      </c>
      <c r="R10" s="79">
        <v>3</v>
      </c>
      <c r="S10" s="79">
        <v>11</v>
      </c>
      <c r="T10" s="80">
        <f>IFERROR(R10/(P10),"-")</f>
        <v>0.069767441860465</v>
      </c>
      <c r="U10" s="338"/>
      <c r="V10" s="82">
        <v>7</v>
      </c>
      <c r="W10" s="80">
        <f>IF(P10=0,"-",V10/P10)</f>
        <v>0.16279069767442</v>
      </c>
      <c r="X10" s="337">
        <v>295100</v>
      </c>
      <c r="Y10" s="338">
        <f>IFERROR(X10/P10,"-")</f>
        <v>6862.7906976744</v>
      </c>
      <c r="Z10" s="338">
        <f>IFERROR(X10/V10,"-")</f>
        <v>42157.142857143</v>
      </c>
      <c r="AA10" s="332"/>
      <c r="AB10" s="83"/>
      <c r="AC10" s="77"/>
      <c r="AD10" s="94">
        <v>3</v>
      </c>
      <c r="AE10" s="95">
        <f>IF(P10=0,"",IF(AD10=0,"",(AD10/P10)))</f>
        <v>0.069767441860465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19</v>
      </c>
      <c r="AN10" s="101">
        <f>IF(P10=0,"",IF(AM10=0,"",(AM10/P10)))</f>
        <v>0.44186046511628</v>
      </c>
      <c r="AO10" s="100">
        <v>3</v>
      </c>
      <c r="AP10" s="102">
        <f>IFERROR(AO10/AM10,"-")</f>
        <v>0.15789473684211</v>
      </c>
      <c r="AQ10" s="103">
        <v>16100</v>
      </c>
      <c r="AR10" s="104">
        <f>IFERROR(AQ10/AM10,"-")</f>
        <v>847.36842105263</v>
      </c>
      <c r="AS10" s="105">
        <v>1</v>
      </c>
      <c r="AT10" s="105">
        <v>2</v>
      </c>
      <c r="AU10" s="105"/>
      <c r="AV10" s="106">
        <v>3</v>
      </c>
      <c r="AW10" s="107">
        <f>IF(P10=0,"",IF(AV10=0,"",(AV10/P10)))</f>
        <v>0.069767441860465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0.13953488372093</v>
      </c>
      <c r="BG10" s="112">
        <v>2</v>
      </c>
      <c r="BH10" s="114">
        <f>IFERROR(BG10/BE10,"-")</f>
        <v>0.33333333333333</v>
      </c>
      <c r="BI10" s="115">
        <v>241000</v>
      </c>
      <c r="BJ10" s="116">
        <f>IFERROR(BI10/BE10,"-")</f>
        <v>40166.666666667</v>
      </c>
      <c r="BK10" s="117"/>
      <c r="BL10" s="117"/>
      <c r="BM10" s="117">
        <v>2</v>
      </c>
      <c r="BN10" s="119">
        <v>7</v>
      </c>
      <c r="BO10" s="120">
        <f>IF(P10=0,"",IF(BN10=0,"",(BN10/P10)))</f>
        <v>0.16279069767442</v>
      </c>
      <c r="BP10" s="121">
        <v>2</v>
      </c>
      <c r="BQ10" s="122">
        <f>IFERROR(BP10/BN10,"-")</f>
        <v>0.28571428571429</v>
      </c>
      <c r="BR10" s="123">
        <v>38000</v>
      </c>
      <c r="BS10" s="124">
        <f>IFERROR(BR10/BN10,"-")</f>
        <v>5428.5714285714</v>
      </c>
      <c r="BT10" s="125">
        <v>1</v>
      </c>
      <c r="BU10" s="125"/>
      <c r="BV10" s="125">
        <v>1</v>
      </c>
      <c r="BW10" s="126">
        <v>5</v>
      </c>
      <c r="BX10" s="127">
        <f>IF(P10=0,"",IF(BW10=0,"",(BW10/P10)))</f>
        <v>0.11627906976744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7</v>
      </c>
      <c r="CP10" s="141">
        <v>295100</v>
      </c>
      <c r="CQ10" s="141">
        <v>132000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78"/>
      <c r="B11" s="349" t="s">
        <v>253</v>
      </c>
      <c r="C11" s="349"/>
      <c r="D11" s="349"/>
      <c r="E11" s="349"/>
      <c r="F11" s="349" t="s">
        <v>83</v>
      </c>
      <c r="G11" s="90"/>
      <c r="H11" s="90"/>
      <c r="I11" s="90"/>
      <c r="J11" s="332"/>
      <c r="K11" s="79">
        <v>70</v>
      </c>
      <c r="L11" s="79">
        <v>21</v>
      </c>
      <c r="M11" s="79">
        <v>28</v>
      </c>
      <c r="N11" s="91">
        <v>8</v>
      </c>
      <c r="O11" s="92">
        <v>0</v>
      </c>
      <c r="P11" s="93">
        <f>N11+O11</f>
        <v>8</v>
      </c>
      <c r="Q11" s="80">
        <f>IFERROR(P11/M11,"-")</f>
        <v>0.28571428571429</v>
      </c>
      <c r="R11" s="79">
        <v>3</v>
      </c>
      <c r="S11" s="79">
        <v>0</v>
      </c>
      <c r="T11" s="80">
        <f>IFERROR(R11/(P11),"-")</f>
        <v>0.375</v>
      </c>
      <c r="U11" s="338"/>
      <c r="V11" s="82">
        <v>3</v>
      </c>
      <c r="W11" s="80">
        <f>IF(P11=0,"-",V11/P11)</f>
        <v>0.375</v>
      </c>
      <c r="X11" s="337">
        <v>71500</v>
      </c>
      <c r="Y11" s="338">
        <f>IFERROR(X11/P11,"-")</f>
        <v>8937.5</v>
      </c>
      <c r="Z11" s="338">
        <f>IFERROR(X11/V11,"-")</f>
        <v>23833.333333333</v>
      </c>
      <c r="AA11" s="332"/>
      <c r="AB11" s="83"/>
      <c r="AC11" s="77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0.125</v>
      </c>
      <c r="AO11" s="100"/>
      <c r="AP11" s="102">
        <f>IFERROR(AO11/AM11,"-")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0.125</v>
      </c>
      <c r="BG11" s="112">
        <v>1</v>
      </c>
      <c r="BH11" s="114">
        <f>IFERROR(BG11/BE11,"-")</f>
        <v>1</v>
      </c>
      <c r="BI11" s="115">
        <v>35000</v>
      </c>
      <c r="BJ11" s="116">
        <f>IFERROR(BI11/BE11,"-")</f>
        <v>35000</v>
      </c>
      <c r="BK11" s="117"/>
      <c r="BL11" s="117"/>
      <c r="BM11" s="117">
        <v>1</v>
      </c>
      <c r="BN11" s="119">
        <v>3</v>
      </c>
      <c r="BO11" s="120">
        <f>IF(P11=0,"",IF(BN11=0,"",(BN11/P11)))</f>
        <v>0.375</v>
      </c>
      <c r="BP11" s="121">
        <v>1</v>
      </c>
      <c r="BQ11" s="122">
        <f>IFERROR(BP11/BN11,"-")</f>
        <v>0.33333333333333</v>
      </c>
      <c r="BR11" s="123">
        <v>25500</v>
      </c>
      <c r="BS11" s="124">
        <f>IFERROR(BR11/BN11,"-")</f>
        <v>8500</v>
      </c>
      <c r="BT11" s="125"/>
      <c r="BU11" s="125"/>
      <c r="BV11" s="125">
        <v>1</v>
      </c>
      <c r="BW11" s="126">
        <v>3</v>
      </c>
      <c r="BX11" s="127">
        <f>IF(P11=0,"",IF(BW11=0,"",(BW11/P11)))</f>
        <v>0.375</v>
      </c>
      <c r="BY11" s="128">
        <v>1</v>
      </c>
      <c r="BZ11" s="129">
        <f>IFERROR(BY11/BW11,"-")</f>
        <v>0.33333333333333</v>
      </c>
      <c r="CA11" s="130">
        <v>11000</v>
      </c>
      <c r="CB11" s="131">
        <f>IFERROR(CA11/BW11,"-")</f>
        <v>3666.6666666667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71500</v>
      </c>
      <c r="CQ11" s="141">
        <v>35000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0.042857142857143</v>
      </c>
      <c r="B12" s="349" t="s">
        <v>254</v>
      </c>
      <c r="C12" s="349" t="s">
        <v>255</v>
      </c>
      <c r="D12" s="349" t="s">
        <v>256</v>
      </c>
      <c r="E12" s="349"/>
      <c r="F12" s="349" t="s">
        <v>67</v>
      </c>
      <c r="G12" s="90" t="s">
        <v>257</v>
      </c>
      <c r="H12" s="90" t="s">
        <v>258</v>
      </c>
      <c r="I12" s="90" t="s">
        <v>259</v>
      </c>
      <c r="J12" s="332">
        <v>70000</v>
      </c>
      <c r="K12" s="79">
        <v>14</v>
      </c>
      <c r="L12" s="79">
        <v>0</v>
      </c>
      <c r="M12" s="79">
        <v>46</v>
      </c>
      <c r="N12" s="91">
        <v>2</v>
      </c>
      <c r="O12" s="92">
        <v>0</v>
      </c>
      <c r="P12" s="93">
        <f>N12+O12</f>
        <v>2</v>
      </c>
      <c r="Q12" s="80">
        <f>IFERROR(P12/M12,"-")</f>
        <v>0.043478260869565</v>
      </c>
      <c r="R12" s="79">
        <v>0</v>
      </c>
      <c r="S12" s="79">
        <v>2</v>
      </c>
      <c r="T12" s="80">
        <f>IFERROR(R12/(P12),"-")</f>
        <v>0</v>
      </c>
      <c r="U12" s="338">
        <f>IFERROR(J12/SUM(N12:O13),"-")</f>
        <v>3333.3333333333</v>
      </c>
      <c r="V12" s="82">
        <v>0</v>
      </c>
      <c r="W12" s="80">
        <f>IF(P12=0,"-",V12/P12)</f>
        <v>0</v>
      </c>
      <c r="X12" s="337">
        <v>0</v>
      </c>
      <c r="Y12" s="338">
        <f>IFERROR(X12/P12,"-")</f>
        <v>0</v>
      </c>
      <c r="Z12" s="338" t="str">
        <f>IFERROR(X12/V12,"-")</f>
        <v>-</v>
      </c>
      <c r="AA12" s="332">
        <f>SUM(X12:X13)-SUM(J12:J13)</f>
        <v>-67000</v>
      </c>
      <c r="AB12" s="83">
        <f>SUM(X12:X13)/SUM(J12:J13)</f>
        <v>0.042857142857143</v>
      </c>
      <c r="AC12" s="77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0.5</v>
      </c>
      <c r="AO12" s="100"/>
      <c r="AP12" s="102">
        <f>IFERROR(AO12/AM12,"-")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30"/>
      <c r="B13" s="349" t="s">
        <v>260</v>
      </c>
      <c r="C13" s="349"/>
      <c r="D13" s="349"/>
      <c r="E13" s="349"/>
      <c r="F13" s="349" t="s">
        <v>83</v>
      </c>
      <c r="G13" s="90"/>
      <c r="H13" s="90"/>
      <c r="I13" s="90"/>
      <c r="J13" s="333"/>
      <c r="K13" s="34">
        <v>101</v>
      </c>
      <c r="L13" s="34">
        <v>54</v>
      </c>
      <c r="M13" s="31">
        <v>47</v>
      </c>
      <c r="N13" s="23">
        <v>19</v>
      </c>
      <c r="O13" s="23">
        <v>0</v>
      </c>
      <c r="P13" s="23">
        <f>N13+O13</f>
        <v>19</v>
      </c>
      <c r="Q13" s="32">
        <f>IFERROR(P13/M13,"-")</f>
        <v>0.40425531914894</v>
      </c>
      <c r="R13" s="32">
        <v>0</v>
      </c>
      <c r="S13" s="23">
        <v>2</v>
      </c>
      <c r="T13" s="32">
        <f>IFERROR(R13/(P13),"-")</f>
        <v>0</v>
      </c>
      <c r="U13" s="339"/>
      <c r="V13" s="25">
        <v>1</v>
      </c>
      <c r="W13" s="25">
        <f>IF(P13=0,"-",V13/P13)</f>
        <v>0.052631578947368</v>
      </c>
      <c r="X13" s="339">
        <v>3000</v>
      </c>
      <c r="Y13" s="339">
        <f>IFERROR(X13/P13,"-")</f>
        <v>157.89473684211</v>
      </c>
      <c r="Z13" s="339">
        <f>IFERROR(X13/V13,"-")</f>
        <v>3000</v>
      </c>
      <c r="AA13" s="339"/>
      <c r="AB13" s="33"/>
      <c r="AC13" s="57"/>
      <c r="AD13" s="61"/>
      <c r="AE13" s="62">
        <f>IF(P13=0,"",IF(AD13=0,"",(AD13/P13)))</f>
        <v>0</v>
      </c>
      <c r="AF13" s="61"/>
      <c r="AG13" s="65" t="str">
        <f>IFERROR(AF13/AD13,"-")</f>
        <v>-</v>
      </c>
      <c r="AH13" s="66"/>
      <c r="AI13" s="67" t="str">
        <f>IFERROR(AH13/AD13,"-")</f>
        <v>-</v>
      </c>
      <c r="AJ13" s="68"/>
      <c r="AK13" s="68"/>
      <c r="AL13" s="68"/>
      <c r="AM13" s="61"/>
      <c r="AN13" s="62">
        <f>IF(P13=0,"",IF(AM13=0,"",(AM13/P13)))</f>
        <v>0</v>
      </c>
      <c r="AO13" s="61"/>
      <c r="AP13" s="65" t="str">
        <f>IFERROR(AO13/AM13,"-")</f>
        <v>-</v>
      </c>
      <c r="AQ13" s="66"/>
      <c r="AR13" s="67" t="str">
        <f>IFERROR(AQ13/AM13,"-")</f>
        <v>-</v>
      </c>
      <c r="AS13" s="68"/>
      <c r="AT13" s="68"/>
      <c r="AU13" s="68"/>
      <c r="AV13" s="61">
        <v>1</v>
      </c>
      <c r="AW13" s="62">
        <f>IF(P13=0,"",IF(AV13=0,"",(AV13/P13)))</f>
        <v>0.052631578947368</v>
      </c>
      <c r="AX13" s="61"/>
      <c r="AY13" s="65">
        <f>IFERROR(AX13/AV13,"-")</f>
        <v>0</v>
      </c>
      <c r="AZ13" s="66"/>
      <c r="BA13" s="67">
        <f>IFERROR(AZ13/AV13,"-")</f>
        <v>0</v>
      </c>
      <c r="BB13" s="68"/>
      <c r="BC13" s="68"/>
      <c r="BD13" s="68"/>
      <c r="BE13" s="61">
        <v>5</v>
      </c>
      <c r="BF13" s="62">
        <f>IF(P13=0,"",IF(BE13=0,"",(BE13/P13)))</f>
        <v>0.26315789473684</v>
      </c>
      <c r="BG13" s="61"/>
      <c r="BH13" s="65">
        <f>IFERROR(BG13/BE13,"-")</f>
        <v>0</v>
      </c>
      <c r="BI13" s="66"/>
      <c r="BJ13" s="67">
        <f>IFERROR(BI13/BE13,"-")</f>
        <v>0</v>
      </c>
      <c r="BK13" s="68"/>
      <c r="BL13" s="68"/>
      <c r="BM13" s="68"/>
      <c r="BN13" s="63">
        <v>7</v>
      </c>
      <c r="BO13" s="64">
        <f>IF(P13=0,"",IF(BN13=0,"",(BN13/P13)))</f>
        <v>0.36842105263158</v>
      </c>
      <c r="BP13" s="61">
        <v>1</v>
      </c>
      <c r="BQ13" s="65">
        <f>IFERROR(BP13/BN13,"-")</f>
        <v>0.14285714285714</v>
      </c>
      <c r="BR13" s="66">
        <v>3000</v>
      </c>
      <c r="BS13" s="67">
        <f>IFERROR(BR13/BN13,"-")</f>
        <v>428.57142857143</v>
      </c>
      <c r="BT13" s="68">
        <v>1</v>
      </c>
      <c r="BU13" s="68"/>
      <c r="BV13" s="68"/>
      <c r="BW13" s="63">
        <v>6</v>
      </c>
      <c r="BX13" s="64">
        <f>IF(P13=0,"",IF(BW13=0,"",(BW13/P13)))</f>
        <v>0.31578947368421</v>
      </c>
      <c r="BY13" s="61">
        <v>1</v>
      </c>
      <c r="BZ13" s="65">
        <f>IFERROR(BY13/BW13,"-")</f>
        <v>0.16666666666667</v>
      </c>
      <c r="CA13" s="66">
        <v>55000</v>
      </c>
      <c r="CB13" s="67">
        <f>IFERROR(CA13/BW13,"-")</f>
        <v>9166.6666666667</v>
      </c>
      <c r="CC13" s="68"/>
      <c r="CD13" s="68"/>
      <c r="CE13" s="68">
        <v>1</v>
      </c>
      <c r="CF13" s="63"/>
      <c r="CG13" s="64">
        <f>IF(P13=0,"",IF(CF13=0,"",(CF13/P13)))</f>
        <v>0</v>
      </c>
      <c r="CH13" s="61"/>
      <c r="CI13" s="65" t="str">
        <f>IFERROR(CH13/CF13,"-")</f>
        <v>-</v>
      </c>
      <c r="CJ13" s="66"/>
      <c r="CK13" s="67" t="str">
        <f>IFERROR(CJ13/CF13,"-")</f>
        <v>-</v>
      </c>
      <c r="CL13" s="68"/>
      <c r="CM13" s="68"/>
      <c r="CN13" s="68"/>
      <c r="CO13" s="69">
        <v>1</v>
      </c>
      <c r="CP13" s="66">
        <v>3000</v>
      </c>
      <c r="CQ13" s="66">
        <v>55000</v>
      </c>
      <c r="CR13" s="66"/>
      <c r="CS13" s="70" t="str">
        <f>IF(AND(CQ13=0,CR13=0),"",IF(AND(CQ13&lt;=100000,CR13&lt;=100000),"",IF(CQ13/CP13&gt;0.7,"男高",IF(CR13/CP13&gt;0.7,"女高",""))))</f>
        <v/>
      </c>
    </row>
    <row r="14" spans="1:98">
      <c r="A14" s="30">
        <f>AB14</f>
        <v>2.28</v>
      </c>
      <c r="B14" s="349" t="s">
        <v>261</v>
      </c>
      <c r="C14" s="349" t="s">
        <v>255</v>
      </c>
      <c r="D14" s="349" t="s">
        <v>256</v>
      </c>
      <c r="E14" s="349"/>
      <c r="F14" s="349" t="s">
        <v>67</v>
      </c>
      <c r="G14" s="36" t="s">
        <v>262</v>
      </c>
      <c r="H14" s="36" t="s">
        <v>258</v>
      </c>
      <c r="I14" s="73" t="s">
        <v>263</v>
      </c>
      <c r="J14" s="334">
        <v>75000</v>
      </c>
      <c r="K14" s="34">
        <v>33</v>
      </c>
      <c r="L14" s="34">
        <v>0</v>
      </c>
      <c r="M14" s="31">
        <v>100</v>
      </c>
      <c r="N14" s="23">
        <v>15</v>
      </c>
      <c r="O14" s="23">
        <v>0</v>
      </c>
      <c r="P14" s="23">
        <f>N14+O14</f>
        <v>15</v>
      </c>
      <c r="Q14" s="32">
        <f>IFERROR(P14/M14,"-")</f>
        <v>0.15</v>
      </c>
      <c r="R14" s="32">
        <v>2</v>
      </c>
      <c r="S14" s="23">
        <v>3</v>
      </c>
      <c r="T14" s="32">
        <f>IFERROR(R14/(P14),"-")</f>
        <v>0.13333333333333</v>
      </c>
      <c r="U14" s="339">
        <f>IFERROR(J14/SUM(N14:O15),"-")</f>
        <v>2272.7272727273</v>
      </c>
      <c r="V14" s="25">
        <v>5</v>
      </c>
      <c r="W14" s="25">
        <f>IF(P14=0,"-",V14/P14)</f>
        <v>0.33333333333333</v>
      </c>
      <c r="X14" s="339">
        <v>80000</v>
      </c>
      <c r="Y14" s="339">
        <f>IFERROR(X14/P14,"-")</f>
        <v>5333.3333333333</v>
      </c>
      <c r="Z14" s="339">
        <f>IFERROR(X14/V14,"-")</f>
        <v>16000</v>
      </c>
      <c r="AA14" s="339">
        <f>SUM(X14:X15)-SUM(J14:J15)</f>
        <v>96000</v>
      </c>
      <c r="AB14" s="33">
        <f>SUM(X14:X15)/SUM(J14:J15)</f>
        <v>2.28</v>
      </c>
      <c r="AC14" s="59"/>
      <c r="AD14" s="61"/>
      <c r="AE14" s="62">
        <f>IF(P14=0,"",IF(AD14=0,"",(AD14/P14)))</f>
        <v>0</v>
      </c>
      <c r="AF14" s="61"/>
      <c r="AG14" s="65" t="str">
        <f>IFERROR(AF14/AD14,"-")</f>
        <v>-</v>
      </c>
      <c r="AH14" s="66"/>
      <c r="AI14" s="67" t="str">
        <f>IFERROR(AH14/AD14,"-")</f>
        <v>-</v>
      </c>
      <c r="AJ14" s="68"/>
      <c r="AK14" s="68"/>
      <c r="AL14" s="68"/>
      <c r="AM14" s="61">
        <v>1</v>
      </c>
      <c r="AN14" s="62">
        <f>IF(P14=0,"",IF(AM14=0,"",(AM14/P14)))</f>
        <v>0.066666666666667</v>
      </c>
      <c r="AO14" s="61"/>
      <c r="AP14" s="65">
        <f>IFERROR(AO14/AM14,"-")</f>
        <v>0</v>
      </c>
      <c r="AQ14" s="66"/>
      <c r="AR14" s="67">
        <f>IFERROR(AQ14/AM14,"-")</f>
        <v>0</v>
      </c>
      <c r="AS14" s="68"/>
      <c r="AT14" s="68"/>
      <c r="AU14" s="68"/>
      <c r="AV14" s="61"/>
      <c r="AW14" s="62">
        <f>IF(P14=0,"",IF(AV14=0,"",(AV14/P14)))</f>
        <v>0</v>
      </c>
      <c r="AX14" s="61"/>
      <c r="AY14" s="65" t="str">
        <f>IFERROR(AX14/AV14,"-")</f>
        <v>-</v>
      </c>
      <c r="AZ14" s="66"/>
      <c r="BA14" s="67" t="str">
        <f>IFERROR(AZ14/AV14,"-")</f>
        <v>-</v>
      </c>
      <c r="BB14" s="68"/>
      <c r="BC14" s="68"/>
      <c r="BD14" s="68"/>
      <c r="BE14" s="61">
        <v>1</v>
      </c>
      <c r="BF14" s="62">
        <f>IF(P14=0,"",IF(BE14=0,"",(BE14/P14)))</f>
        <v>0.066666666666667</v>
      </c>
      <c r="BG14" s="61"/>
      <c r="BH14" s="65">
        <f>IFERROR(BG14/BE14,"-")</f>
        <v>0</v>
      </c>
      <c r="BI14" s="66"/>
      <c r="BJ14" s="67">
        <f>IFERROR(BI14/BE14,"-")</f>
        <v>0</v>
      </c>
      <c r="BK14" s="68"/>
      <c r="BL14" s="68"/>
      <c r="BM14" s="68"/>
      <c r="BN14" s="63">
        <v>9</v>
      </c>
      <c r="BO14" s="64">
        <f>IF(P14=0,"",IF(BN14=0,"",(BN14/P14)))</f>
        <v>0.6</v>
      </c>
      <c r="BP14" s="61">
        <v>4</v>
      </c>
      <c r="BQ14" s="65">
        <f>IFERROR(BP14/BN14,"-")</f>
        <v>0.44444444444444</v>
      </c>
      <c r="BR14" s="66">
        <v>80000</v>
      </c>
      <c r="BS14" s="67">
        <f>IFERROR(BR14/BN14,"-")</f>
        <v>8888.8888888889</v>
      </c>
      <c r="BT14" s="68">
        <v>1</v>
      </c>
      <c r="BU14" s="68">
        <v>1</v>
      </c>
      <c r="BV14" s="68">
        <v>2</v>
      </c>
      <c r="BW14" s="63">
        <v>4</v>
      </c>
      <c r="BX14" s="64">
        <f>IF(P14=0,"",IF(BW14=0,"",(BW14/P14)))</f>
        <v>0.26666666666667</v>
      </c>
      <c r="BY14" s="61">
        <v>2</v>
      </c>
      <c r="BZ14" s="65">
        <f>IFERROR(BY14/BW14,"-")</f>
        <v>0.5</v>
      </c>
      <c r="CA14" s="66">
        <v>9000</v>
      </c>
      <c r="CB14" s="67">
        <f>IFERROR(CA14/BW14,"-")</f>
        <v>2250</v>
      </c>
      <c r="CC14" s="68">
        <v>1</v>
      </c>
      <c r="CD14" s="68">
        <v>1</v>
      </c>
      <c r="CE14" s="68"/>
      <c r="CF14" s="63"/>
      <c r="CG14" s="64">
        <f>IF(P14=0,"",IF(CF14=0,"",(CF14/P14)))</f>
        <v>0</v>
      </c>
      <c r="CH14" s="61"/>
      <c r="CI14" s="65" t="str">
        <f>IFERROR(CH14/CF14,"-")</f>
        <v>-</v>
      </c>
      <c r="CJ14" s="66"/>
      <c r="CK14" s="67" t="str">
        <f>IFERROR(CJ14/CF14,"-")</f>
        <v>-</v>
      </c>
      <c r="CL14" s="68"/>
      <c r="CM14" s="68"/>
      <c r="CN14" s="68"/>
      <c r="CO14" s="69">
        <v>5</v>
      </c>
      <c r="CP14" s="66">
        <v>80000</v>
      </c>
      <c r="CQ14" s="66">
        <v>48000</v>
      </c>
      <c r="CR14" s="66"/>
      <c r="CS14" s="70" t="str">
        <f>IF(AND(CQ14=0,CR14=0),"",IF(AND(CQ14&lt;=100000,CR14&lt;=100000),"",IF(CQ14/CP14&gt;0.7,"男高",IF(CR14/CP14&gt;0.7,"女高",""))))</f>
        <v/>
      </c>
    </row>
    <row r="15" spans="1:98">
      <c r="A15" s="19"/>
      <c r="B15" s="349" t="s">
        <v>264</v>
      </c>
      <c r="C15" s="349"/>
      <c r="D15" s="349"/>
      <c r="E15" s="349"/>
      <c r="F15" s="349" t="s">
        <v>83</v>
      </c>
      <c r="G15" s="40"/>
      <c r="H15" s="40"/>
      <c r="I15" s="40"/>
      <c r="J15" s="335"/>
      <c r="K15" s="41">
        <v>177</v>
      </c>
      <c r="L15" s="41">
        <v>65</v>
      </c>
      <c r="M15" s="41">
        <v>49</v>
      </c>
      <c r="N15" s="41">
        <v>18</v>
      </c>
      <c r="O15" s="41">
        <v>0</v>
      </c>
      <c r="P15" s="41">
        <f>N15+O15</f>
        <v>18</v>
      </c>
      <c r="Q15" s="42">
        <f>IFERROR(P15/M15,"-")</f>
        <v>0.36734693877551</v>
      </c>
      <c r="R15" s="76">
        <v>5</v>
      </c>
      <c r="S15" s="76">
        <v>0</v>
      </c>
      <c r="T15" s="42">
        <f>IFERROR(R15/(P15),"-")</f>
        <v>0.27777777777778</v>
      </c>
      <c r="U15" s="340"/>
      <c r="V15" s="44">
        <v>4</v>
      </c>
      <c r="W15" s="42">
        <f>IF(P15=0,"-",V15/P15)</f>
        <v>0.22222222222222</v>
      </c>
      <c r="X15" s="335">
        <v>91000</v>
      </c>
      <c r="Y15" s="335">
        <f>IFERROR(X15/P15,"-")</f>
        <v>5055.5555555556</v>
      </c>
      <c r="Z15" s="335">
        <f>IFERROR(X15/V15,"-")</f>
        <v>22750</v>
      </c>
      <c r="AA15" s="335"/>
      <c r="AB15" s="45"/>
      <c r="AC15" s="58"/>
      <c r="AD15" s="60"/>
      <c r="AE15" s="60">
        <f>IF(P15=0,"",IF(AD15=0,"",(AD15/P15)))</f>
        <v>0</v>
      </c>
      <c r="AF15" s="60"/>
      <c r="AG15" s="60" t="str">
        <f>IFERROR(AF15/AD15,"-")</f>
        <v>-</v>
      </c>
      <c r="AH15" s="60"/>
      <c r="AI15" s="60" t="str">
        <f>IFERROR(AH15/AD15,"-")</f>
        <v>-</v>
      </c>
      <c r="AJ15" s="60"/>
      <c r="AK15" s="60"/>
      <c r="AL15" s="60"/>
      <c r="AM15" s="60">
        <v>1</v>
      </c>
      <c r="AN15" s="60">
        <f>IF(P15=0,"",IF(AM15=0,"",(AM15/P15)))</f>
        <v>0.055555555555556</v>
      </c>
      <c r="AO15" s="60"/>
      <c r="AP15" s="60">
        <f>IFERROR(AO15/AM15,"-")</f>
        <v>0</v>
      </c>
      <c r="AQ15" s="60"/>
      <c r="AR15" s="60">
        <f>IFERROR(AQ15/AM15,"-")</f>
        <v>0</v>
      </c>
      <c r="AS15" s="60"/>
      <c r="AT15" s="60"/>
      <c r="AU15" s="60"/>
      <c r="AV15" s="60"/>
      <c r="AW15" s="60">
        <f>IF(P15=0,"",IF(AV15=0,"",(AV15/P15)))</f>
        <v>0</v>
      </c>
      <c r="AX15" s="60"/>
      <c r="AY15" s="60" t="str">
        <f>IFERROR(AX15/AV15,"-")</f>
        <v>-</v>
      </c>
      <c r="AZ15" s="60"/>
      <c r="BA15" s="60" t="str">
        <f>IFERROR(AZ15/AV15,"-")</f>
        <v>-</v>
      </c>
      <c r="BB15" s="60"/>
      <c r="BC15" s="60"/>
      <c r="BD15" s="60"/>
      <c r="BE15" s="60">
        <v>6</v>
      </c>
      <c r="BF15" s="60">
        <f>IF(P15=0,"",IF(BE15=0,"",(BE15/P15)))</f>
        <v>0.33333333333333</v>
      </c>
      <c r="BG15" s="60">
        <v>1</v>
      </c>
      <c r="BH15" s="60">
        <f>IFERROR(BG15/BE15,"-")</f>
        <v>0.16666666666667</v>
      </c>
      <c r="BI15" s="60">
        <v>10000</v>
      </c>
      <c r="BJ15" s="60">
        <f>IFERROR(BI15/BE15,"-")</f>
        <v>1666.6666666667</v>
      </c>
      <c r="BK15" s="60"/>
      <c r="BL15" s="60">
        <v>1</v>
      </c>
      <c r="BM15" s="60"/>
      <c r="BN15" s="60">
        <v>2</v>
      </c>
      <c r="BO15" s="60">
        <f>IF(P15=0,"",IF(BN15=0,"",(BN15/P15)))</f>
        <v>0.11111111111111</v>
      </c>
      <c r="BP15" s="60">
        <v>1</v>
      </c>
      <c r="BQ15" s="60">
        <f>IFERROR(BP15/BN15,"-")</f>
        <v>0.5</v>
      </c>
      <c r="BR15" s="60">
        <v>10000</v>
      </c>
      <c r="BS15" s="60">
        <f>IFERROR(BR15/BN15,"-")</f>
        <v>5000</v>
      </c>
      <c r="BT15" s="60">
        <v>1</v>
      </c>
      <c r="BU15" s="60"/>
      <c r="BV15" s="60"/>
      <c r="BW15" s="60">
        <v>7</v>
      </c>
      <c r="BX15" s="60">
        <f>IF(P15=0,"",IF(BW15=0,"",(BW15/P15)))</f>
        <v>0.38888888888889</v>
      </c>
      <c r="BY15" s="60">
        <v>2</v>
      </c>
      <c r="BZ15" s="60">
        <f>IFERROR(BY15/BW15,"-")</f>
        <v>0.28571428571429</v>
      </c>
      <c r="CA15" s="60">
        <v>168000</v>
      </c>
      <c r="CB15" s="60">
        <f>IFERROR(CA15/BW15,"-")</f>
        <v>24000</v>
      </c>
      <c r="CC15" s="60">
        <v>1</v>
      </c>
      <c r="CD15" s="60"/>
      <c r="CE15" s="60">
        <v>1</v>
      </c>
      <c r="CF15" s="60">
        <v>2</v>
      </c>
      <c r="CG15" s="60">
        <f>IF(P15=0,"",IF(CF15=0,"",(CF15/P15)))</f>
        <v>0.11111111111111</v>
      </c>
      <c r="CH15" s="60">
        <v>1</v>
      </c>
      <c r="CI15" s="60">
        <f>IFERROR(CH15/CF15,"-")</f>
        <v>0.5</v>
      </c>
      <c r="CJ15" s="60">
        <v>63000</v>
      </c>
      <c r="CK15" s="60">
        <f>IFERROR(CJ15/CF15,"-")</f>
        <v>31500</v>
      </c>
      <c r="CL15" s="60"/>
      <c r="CM15" s="60"/>
      <c r="CN15" s="60">
        <v>1</v>
      </c>
      <c r="CO15" s="60">
        <v>4</v>
      </c>
      <c r="CP15" s="60">
        <v>91000</v>
      </c>
      <c r="CQ15" s="60">
        <v>165000</v>
      </c>
      <c r="CR15" s="60"/>
      <c r="CS15" s="60" t="str">
        <f>IF(AND(CQ15=0,CR15=0),"",IF(AND(CQ15&lt;=100000,CR15&lt;=100000),"",IF(CQ15/CP15&gt;0.7,"男高",IF(CR15/CP15&gt;0.7,"女高",""))))</f>
        <v>男高</v>
      </c>
    </row>
    <row r="18" spans="1:98">
      <c r="A18" s="72">
        <f>AB18</f>
        <v>2.4026666666667</v>
      </c>
      <c r="G18" s="72" t="s">
        <v>265</v>
      </c>
      <c r="J18" s="72">
        <f>SUM(J6:J17)</f>
        <v>225000</v>
      </c>
      <c r="K18" s="72">
        <f>SUM(K6:K17)</f>
        <v>484</v>
      </c>
      <c r="L18" s="72">
        <f>SUM(L6:L17)</f>
        <v>140</v>
      </c>
      <c r="M18" s="72">
        <f>SUM(M6:M17)</f>
        <v>699</v>
      </c>
      <c r="N18" s="72">
        <f>SUM(N6:N17)</f>
        <v>105</v>
      </c>
      <c r="O18" s="72">
        <f>SUM(O6:O17)</f>
        <v>0</v>
      </c>
      <c r="P18" s="72">
        <f>SUM(P6:P17)</f>
        <v>105</v>
      </c>
      <c r="Q18" s="72">
        <f>IFERROR(P18/M18,"-")</f>
        <v>0.15021459227468</v>
      </c>
      <c r="R18" s="72">
        <f>SUM(R6:R17)</f>
        <v>13</v>
      </c>
      <c r="S18" s="72">
        <f>SUM(S6:S17)</f>
        <v>18</v>
      </c>
      <c r="T18" s="72">
        <f>IFERROR(R18/P18,"-")</f>
        <v>0.12380952380952</v>
      </c>
      <c r="U18" s="72">
        <f>IFERROR(J18/P18,"-")</f>
        <v>2142.8571428571</v>
      </c>
      <c r="V18" s="72">
        <f>SUM(V6:V17)</f>
        <v>20</v>
      </c>
      <c r="W18" s="72">
        <f>IFERROR(V18/P18,"-")</f>
        <v>0.19047619047619</v>
      </c>
      <c r="X18" s="72">
        <f>SUM(X6:X17)</f>
        <v>540600</v>
      </c>
      <c r="Y18" s="72">
        <f>IFERROR(X18/P18,"-")</f>
        <v>5148.5714285714</v>
      </c>
      <c r="Z18" s="72">
        <f>IFERROR(X18/V18,"-")</f>
        <v>27030</v>
      </c>
      <c r="AA18" s="72">
        <f>X18-J18</f>
        <v>315600</v>
      </c>
      <c r="AB18" s="72">
        <f>X18/J18</f>
        <v>2.4026666666667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9:A11"/>
    <mergeCell ref="J9:J11"/>
    <mergeCell ref="U9:U11"/>
    <mergeCell ref="AA9:AA11"/>
    <mergeCell ref="AB9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2" t="s">
        <v>32</v>
      </c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3" t="s">
        <v>33</v>
      </c>
      <c r="CP2" s="275" t="s">
        <v>34</v>
      </c>
      <c r="CQ2" s="263" t="s">
        <v>35</v>
      </c>
      <c r="CR2" s="264"/>
      <c r="CS2" s="265"/>
    </row>
    <row r="3" spans="1:98" customHeight="1" ht="14.25">
      <c r="A3" s="11" t="s">
        <v>266</v>
      </c>
      <c r="B3" s="38"/>
      <c r="C3" s="18"/>
      <c r="D3" s="18"/>
      <c r="E3" s="18"/>
      <c r="F3" s="18"/>
      <c r="G3" s="71"/>
      <c r="H3" s="71"/>
      <c r="I3" s="1"/>
      <c r="J3" s="1"/>
      <c r="K3" s="261" t="s">
        <v>1</v>
      </c>
      <c r="L3" s="26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6" t="s">
        <v>37</v>
      </c>
      <c r="AE3" s="267"/>
      <c r="AF3" s="267"/>
      <c r="AG3" s="267"/>
      <c r="AH3" s="267"/>
      <c r="AI3" s="267"/>
      <c r="AJ3" s="267"/>
      <c r="AK3" s="267"/>
      <c r="AL3" s="267"/>
      <c r="AM3" s="278" t="s">
        <v>38</v>
      </c>
      <c r="AN3" s="279"/>
      <c r="AO3" s="279"/>
      <c r="AP3" s="279"/>
      <c r="AQ3" s="279"/>
      <c r="AR3" s="279"/>
      <c r="AS3" s="279"/>
      <c r="AT3" s="279"/>
      <c r="AU3" s="280"/>
      <c r="AV3" s="281" t="s">
        <v>39</v>
      </c>
      <c r="AW3" s="282"/>
      <c r="AX3" s="282"/>
      <c r="AY3" s="282"/>
      <c r="AZ3" s="282"/>
      <c r="BA3" s="282"/>
      <c r="BB3" s="282"/>
      <c r="BC3" s="282"/>
      <c r="BD3" s="283"/>
      <c r="BE3" s="284" t="s">
        <v>40</v>
      </c>
      <c r="BF3" s="285"/>
      <c r="BG3" s="285"/>
      <c r="BH3" s="285"/>
      <c r="BI3" s="285"/>
      <c r="BJ3" s="285"/>
      <c r="BK3" s="285"/>
      <c r="BL3" s="285"/>
      <c r="BM3" s="286"/>
      <c r="BN3" s="287" t="s">
        <v>41</v>
      </c>
      <c r="BO3" s="288"/>
      <c r="BP3" s="288"/>
      <c r="BQ3" s="288"/>
      <c r="BR3" s="288"/>
      <c r="BS3" s="288"/>
      <c r="BT3" s="288"/>
      <c r="BU3" s="288"/>
      <c r="BV3" s="289"/>
      <c r="BW3" s="290" t="s">
        <v>42</v>
      </c>
      <c r="BX3" s="291"/>
      <c r="BY3" s="291"/>
      <c r="BZ3" s="291"/>
      <c r="CA3" s="291"/>
      <c r="CB3" s="291"/>
      <c r="CC3" s="291"/>
      <c r="CD3" s="291"/>
      <c r="CE3" s="292"/>
      <c r="CF3" s="293" t="s">
        <v>43</v>
      </c>
      <c r="CG3" s="294"/>
      <c r="CH3" s="294"/>
      <c r="CI3" s="294"/>
      <c r="CJ3" s="294"/>
      <c r="CK3" s="294"/>
      <c r="CL3" s="294"/>
      <c r="CM3" s="294"/>
      <c r="CN3" s="295"/>
      <c r="CO3" s="273"/>
      <c r="CP3" s="276"/>
      <c r="CQ3" s="268" t="s">
        <v>44</v>
      </c>
      <c r="CR3" s="269"/>
      <c r="CS3" s="270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8" t="s">
        <v>54</v>
      </c>
      <c r="BO4" s="118" t="s">
        <v>55</v>
      </c>
      <c r="BP4" s="118" t="s">
        <v>56</v>
      </c>
      <c r="BQ4" s="118" t="s">
        <v>17</v>
      </c>
      <c r="BR4" s="118" t="s">
        <v>57</v>
      </c>
      <c r="BS4" s="118" t="s">
        <v>58</v>
      </c>
      <c r="BT4" s="118" t="s">
        <v>59</v>
      </c>
      <c r="BU4" s="118" t="s">
        <v>60</v>
      </c>
      <c r="BV4" s="118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4"/>
      <c r="CP4" s="277"/>
      <c r="CQ4" s="52" t="s">
        <v>62</v>
      </c>
      <c r="CR4" s="52" t="s">
        <v>63</v>
      </c>
      <c r="CS4" s="271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31"/>
      <c r="K5" s="29"/>
      <c r="L5" s="4"/>
      <c r="M5" s="4"/>
      <c r="N5" s="8"/>
      <c r="O5" s="8"/>
      <c r="P5" s="8"/>
      <c r="Q5" s="9"/>
      <c r="R5" s="9"/>
      <c r="S5" s="8"/>
      <c r="T5" s="9"/>
      <c r="U5" s="336"/>
      <c r="V5" s="2"/>
      <c r="W5" s="2"/>
      <c r="X5" s="336"/>
      <c r="Y5" s="336"/>
      <c r="Z5" s="336"/>
      <c r="AA5" s="336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349" t="s">
        <v>267</v>
      </c>
      <c r="C6" s="349" t="s">
        <v>268</v>
      </c>
      <c r="D6" s="349" t="s">
        <v>269</v>
      </c>
      <c r="E6" s="349" t="s">
        <v>270</v>
      </c>
      <c r="F6" s="349" t="s">
        <v>67</v>
      </c>
      <c r="G6" s="90" t="s">
        <v>271</v>
      </c>
      <c r="H6" s="90" t="s">
        <v>272</v>
      </c>
      <c r="I6" s="90" t="s">
        <v>273</v>
      </c>
      <c r="J6" s="332">
        <v>125000</v>
      </c>
      <c r="K6" s="79">
        <v>13</v>
      </c>
      <c r="L6" s="79">
        <v>0</v>
      </c>
      <c r="M6" s="79">
        <v>97</v>
      </c>
      <c r="N6" s="91">
        <v>8</v>
      </c>
      <c r="O6" s="92">
        <v>0</v>
      </c>
      <c r="P6" s="93">
        <f>N6+O6</f>
        <v>8</v>
      </c>
      <c r="Q6" s="80">
        <f>IFERROR(P6/M6,"-")</f>
        <v>0.082474226804124</v>
      </c>
      <c r="R6" s="79">
        <v>0</v>
      </c>
      <c r="S6" s="79">
        <v>4</v>
      </c>
      <c r="T6" s="80">
        <f>IFERROR(R6/(P6),"-")</f>
        <v>0</v>
      </c>
      <c r="U6" s="338">
        <f>IFERROR(J6/SUM(N6:O7),"-")</f>
        <v>1953.125</v>
      </c>
      <c r="V6" s="82">
        <v>0</v>
      </c>
      <c r="W6" s="80">
        <f>IF(P6=0,"-",V6/P6)</f>
        <v>0</v>
      </c>
      <c r="X6" s="337">
        <v>0</v>
      </c>
      <c r="Y6" s="338">
        <f>IFERROR(X6/P6,"-")</f>
        <v>0</v>
      </c>
      <c r="Z6" s="338" t="str">
        <f>IFERROR(X6/V6,"-")</f>
        <v>-</v>
      </c>
      <c r="AA6" s="332">
        <f>SUM(X6:X7)-SUM(J6:J7)</f>
        <v>-125000</v>
      </c>
      <c r="AB6" s="83">
        <f>SUM(X6:X7)/SUM(J6:J7)</f>
        <v>0</v>
      </c>
      <c r="AC6" s="77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0.5</v>
      </c>
      <c r="AO6" s="100"/>
      <c r="AP6" s="102">
        <f>IFERROR(AO6/AM6,"-")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78"/>
      <c r="B7" s="349" t="s">
        <v>274</v>
      </c>
      <c r="C7" s="349"/>
      <c r="D7" s="349"/>
      <c r="E7" s="349"/>
      <c r="F7" s="349" t="s">
        <v>83</v>
      </c>
      <c r="G7" s="90"/>
      <c r="H7" s="90"/>
      <c r="I7" s="90"/>
      <c r="J7" s="332"/>
      <c r="K7" s="79">
        <v>228</v>
      </c>
      <c r="L7" s="79">
        <v>164</v>
      </c>
      <c r="M7" s="79">
        <v>131</v>
      </c>
      <c r="N7" s="91">
        <v>56</v>
      </c>
      <c r="O7" s="92">
        <v>0</v>
      </c>
      <c r="P7" s="93">
        <f>N7+O7</f>
        <v>56</v>
      </c>
      <c r="Q7" s="80">
        <f>IFERROR(P7/M7,"-")</f>
        <v>0.42748091603053</v>
      </c>
      <c r="R7" s="79">
        <v>3</v>
      </c>
      <c r="S7" s="79">
        <v>9</v>
      </c>
      <c r="T7" s="80">
        <f>IFERROR(R7/(P7),"-")</f>
        <v>0.053571428571429</v>
      </c>
      <c r="U7" s="338"/>
      <c r="V7" s="82">
        <v>0</v>
      </c>
      <c r="W7" s="80">
        <f>IF(P7=0,"-",V7/P7)</f>
        <v>0</v>
      </c>
      <c r="X7" s="337">
        <v>0</v>
      </c>
      <c r="Y7" s="338">
        <f>IFERROR(X7/P7,"-")</f>
        <v>0</v>
      </c>
      <c r="Z7" s="338" t="str">
        <f>IFERROR(X7/V7,"-")</f>
        <v>-</v>
      </c>
      <c r="AA7" s="332"/>
      <c r="AB7" s="83"/>
      <c r="AC7" s="77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18</v>
      </c>
      <c r="AN7" s="101">
        <f>IF(P7=0,"",IF(AM7=0,"",(AM7/P7)))</f>
        <v>0.32142857142857</v>
      </c>
      <c r="AO7" s="100">
        <v>1</v>
      </c>
      <c r="AP7" s="102">
        <f>IFERROR(AO7/AM7,"-")</f>
        <v>0.055555555555556</v>
      </c>
      <c r="AQ7" s="103">
        <v>6000</v>
      </c>
      <c r="AR7" s="104">
        <f>IFERROR(AQ7/AM7,"-")</f>
        <v>333.33333333333</v>
      </c>
      <c r="AS7" s="105"/>
      <c r="AT7" s="105">
        <v>1</v>
      </c>
      <c r="AU7" s="105"/>
      <c r="AV7" s="106">
        <v>5</v>
      </c>
      <c r="AW7" s="107">
        <f>IF(P7=0,"",IF(AV7=0,"",(AV7/P7)))</f>
        <v>0.089285714285714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11</v>
      </c>
      <c r="BO7" s="120">
        <f>IF(P7=0,"",IF(BN7=0,"",(BN7/P7)))</f>
        <v>0.19642857142857</v>
      </c>
      <c r="BP7" s="121">
        <v>1</v>
      </c>
      <c r="BQ7" s="122">
        <f>IFERROR(BP7/BN7,"-")</f>
        <v>0.090909090909091</v>
      </c>
      <c r="BR7" s="123">
        <v>63000</v>
      </c>
      <c r="BS7" s="124">
        <f>IFERROR(BR7/BN7,"-")</f>
        <v>5727.2727272727</v>
      </c>
      <c r="BT7" s="125"/>
      <c r="BU7" s="125"/>
      <c r="BV7" s="125">
        <v>1</v>
      </c>
      <c r="BW7" s="126">
        <v>10</v>
      </c>
      <c r="BX7" s="127">
        <f>IF(P7=0,"",IF(BW7=0,"",(BW7/P7)))</f>
        <v>0.17857142857143</v>
      </c>
      <c r="BY7" s="128">
        <v>1</v>
      </c>
      <c r="BZ7" s="129">
        <f>IFERROR(BY7/BW7,"-")</f>
        <v>0.1</v>
      </c>
      <c r="CA7" s="130">
        <v>15000</v>
      </c>
      <c r="CB7" s="131">
        <f>IFERROR(CA7/BW7,"-")</f>
        <v>1500</v>
      </c>
      <c r="CC7" s="132"/>
      <c r="CD7" s="132"/>
      <c r="CE7" s="132">
        <v>1</v>
      </c>
      <c r="CF7" s="133">
        <v>4</v>
      </c>
      <c r="CG7" s="134">
        <f>IF(P7=0,"",IF(CF7=0,"",(CF7/P7)))</f>
        <v>0.071428571428571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>
        <v>63000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333"/>
      <c r="K8" s="34"/>
      <c r="L8" s="34"/>
      <c r="M8" s="31"/>
      <c r="N8" s="23"/>
      <c r="O8" s="23"/>
      <c r="P8" s="23"/>
      <c r="Q8" s="32"/>
      <c r="R8" s="32"/>
      <c r="S8" s="23"/>
      <c r="T8" s="32"/>
      <c r="U8" s="339"/>
      <c r="V8" s="25"/>
      <c r="W8" s="25"/>
      <c r="X8" s="339"/>
      <c r="Y8" s="339"/>
      <c r="Z8" s="339"/>
      <c r="AA8" s="339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4"/>
      <c r="K9" s="34"/>
      <c r="L9" s="34"/>
      <c r="M9" s="31"/>
      <c r="N9" s="23"/>
      <c r="O9" s="23"/>
      <c r="P9" s="23"/>
      <c r="Q9" s="32"/>
      <c r="R9" s="32"/>
      <c r="S9" s="23"/>
      <c r="T9" s="32"/>
      <c r="U9" s="339"/>
      <c r="V9" s="25"/>
      <c r="W9" s="25"/>
      <c r="X9" s="339"/>
      <c r="Y9" s="339"/>
      <c r="Z9" s="339"/>
      <c r="AA9" s="339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275</v>
      </c>
      <c r="H10" s="40"/>
      <c r="I10" s="40"/>
      <c r="J10" s="335">
        <f>SUM(J6:J9)</f>
        <v>125000</v>
      </c>
      <c r="K10" s="41">
        <f>SUM(K6:K9)</f>
        <v>241</v>
      </c>
      <c r="L10" s="41">
        <f>SUM(L6:L9)</f>
        <v>164</v>
      </c>
      <c r="M10" s="41">
        <f>SUM(M6:M9)</f>
        <v>228</v>
      </c>
      <c r="N10" s="41">
        <f>SUM(N6:N9)</f>
        <v>64</v>
      </c>
      <c r="O10" s="41">
        <f>SUM(O6:O9)</f>
        <v>0</v>
      </c>
      <c r="P10" s="41">
        <f>SUM(P6:P9)</f>
        <v>64</v>
      </c>
      <c r="Q10" s="42">
        <f>IFERROR(P10/M10,"-")</f>
        <v>0.28070175438596</v>
      </c>
      <c r="R10" s="76">
        <f>SUM(R6:R9)</f>
        <v>3</v>
      </c>
      <c r="S10" s="76">
        <f>SUM(S6:S9)</f>
        <v>13</v>
      </c>
      <c r="T10" s="42">
        <f>IFERROR(R10/P10,"-")</f>
        <v>0.046875</v>
      </c>
      <c r="U10" s="340">
        <f>IFERROR(J10/P10,"-")</f>
        <v>1953.125</v>
      </c>
      <c r="V10" s="44">
        <f>SUM(V6:V9)</f>
        <v>0</v>
      </c>
      <c r="W10" s="42">
        <f>IFERROR(V10/P10,"-")</f>
        <v>0</v>
      </c>
      <c r="X10" s="335">
        <f>SUM(X6:X9)</f>
        <v>0</v>
      </c>
      <c r="Y10" s="335">
        <f>IFERROR(X10/P10,"-")</f>
        <v>0</v>
      </c>
      <c r="Z10" s="335" t="str">
        <f>IFERROR(X10/V10,"-")</f>
        <v>-</v>
      </c>
      <c r="AA10" s="335">
        <f>X10-J10</f>
        <v>-125000</v>
      </c>
      <c r="AB10" s="45">
        <f>X10/J10</f>
        <v>0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8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10.375" customWidth="true" style="148"/>
    <col min="15" max="15" width="10.375" customWidth="true" style="148"/>
    <col min="16" max="16" width="7.375" customWidth="true" style="148"/>
    <col min="17" max="17" width="9" customWidth="true" style="148"/>
    <col min="18" max="18" width="9" customWidth="true" style="148"/>
    <col min="19" max="19" width="6.75" customWidth="true" style="148"/>
    <col min="20" max="20" width="7.875" customWidth="true" style="148"/>
    <col min="21" max="21" width="10" customWidth="true" style="148"/>
    <col min="22" max="22" width="9" customWidth="true" style="148"/>
    <col min="23" max="23" width="9" customWidth="true" style="148"/>
    <col min="24" max="24" width="12.375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  <col min="95" max="95" width="9" customWidth="true" style="148"/>
    <col min="96" max="96" width="9" customWidth="true" style="148"/>
  </cols>
  <sheetData>
    <row r="2" spans="1:96" customHeight="1" ht="13.5">
      <c r="A2" s="146" t="s">
        <v>28</v>
      </c>
      <c r="B2" s="147" t="s">
        <v>29</v>
      </c>
      <c r="E2" s="149"/>
      <c r="F2" s="149"/>
      <c r="G2" s="149"/>
      <c r="H2" s="149"/>
      <c r="I2" s="149"/>
      <c r="J2" s="149"/>
      <c r="K2" s="150"/>
      <c r="L2" s="150" t="s">
        <v>30</v>
      </c>
      <c r="M2" s="150"/>
      <c r="N2" s="150"/>
      <c r="O2" s="150" t="s">
        <v>31</v>
      </c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306" t="s">
        <v>32</v>
      </c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6"/>
      <c r="CK2" s="306"/>
      <c r="CL2" s="307" t="s">
        <v>33</v>
      </c>
      <c r="CM2" s="309" t="s">
        <v>34</v>
      </c>
      <c r="CN2" s="312" t="s">
        <v>35</v>
      </c>
      <c r="CO2" s="313"/>
      <c r="CP2" s="314"/>
    </row>
    <row r="3" spans="1:96" customHeight="1" ht="14.25">
      <c r="A3" s="147" t="s">
        <v>276</v>
      </c>
      <c r="B3" s="151"/>
      <c r="C3" s="151"/>
      <c r="D3" s="151"/>
      <c r="E3" s="152"/>
      <c r="F3" s="150"/>
      <c r="G3" s="150"/>
      <c r="H3" s="150"/>
      <c r="I3" s="318" t="s">
        <v>1</v>
      </c>
      <c r="J3" s="319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50"/>
      <c r="W3" s="150"/>
      <c r="X3" s="150"/>
      <c r="Y3" s="150"/>
      <c r="Z3" s="150"/>
      <c r="AA3" s="320" t="s">
        <v>37</v>
      </c>
      <c r="AB3" s="321"/>
      <c r="AC3" s="321"/>
      <c r="AD3" s="321"/>
      <c r="AE3" s="321"/>
      <c r="AF3" s="321"/>
      <c r="AG3" s="321"/>
      <c r="AH3" s="321"/>
      <c r="AI3" s="321"/>
      <c r="AJ3" s="322" t="s">
        <v>38</v>
      </c>
      <c r="AK3" s="323"/>
      <c r="AL3" s="323"/>
      <c r="AM3" s="323"/>
      <c r="AN3" s="323"/>
      <c r="AO3" s="323"/>
      <c r="AP3" s="323"/>
      <c r="AQ3" s="323"/>
      <c r="AR3" s="324"/>
      <c r="AS3" s="325" t="s">
        <v>39</v>
      </c>
      <c r="AT3" s="326"/>
      <c r="AU3" s="326"/>
      <c r="AV3" s="326"/>
      <c r="AW3" s="326"/>
      <c r="AX3" s="326"/>
      <c r="AY3" s="326"/>
      <c r="AZ3" s="326"/>
      <c r="BA3" s="327"/>
      <c r="BB3" s="328" t="s">
        <v>40</v>
      </c>
      <c r="BC3" s="329"/>
      <c r="BD3" s="329"/>
      <c r="BE3" s="329"/>
      <c r="BF3" s="329"/>
      <c r="BG3" s="329"/>
      <c r="BH3" s="329"/>
      <c r="BI3" s="329"/>
      <c r="BJ3" s="330"/>
      <c r="BK3" s="315" t="s">
        <v>41</v>
      </c>
      <c r="BL3" s="316"/>
      <c r="BM3" s="316"/>
      <c r="BN3" s="316"/>
      <c r="BO3" s="316"/>
      <c r="BP3" s="316"/>
      <c r="BQ3" s="316"/>
      <c r="BR3" s="316"/>
      <c r="BS3" s="317"/>
      <c r="BT3" s="296" t="s">
        <v>42</v>
      </c>
      <c r="BU3" s="297"/>
      <c r="BV3" s="297"/>
      <c r="BW3" s="297"/>
      <c r="BX3" s="297"/>
      <c r="BY3" s="297"/>
      <c r="BZ3" s="297"/>
      <c r="CA3" s="297"/>
      <c r="CB3" s="298"/>
      <c r="CC3" s="299" t="s">
        <v>43</v>
      </c>
      <c r="CD3" s="300"/>
      <c r="CE3" s="300"/>
      <c r="CF3" s="300"/>
      <c r="CG3" s="300"/>
      <c r="CH3" s="300"/>
      <c r="CI3" s="300"/>
      <c r="CJ3" s="300"/>
      <c r="CK3" s="301"/>
      <c r="CL3" s="307"/>
      <c r="CM3" s="310"/>
      <c r="CN3" s="302" t="s">
        <v>44</v>
      </c>
      <c r="CO3" s="303"/>
      <c r="CP3" s="304" t="s">
        <v>45</v>
      </c>
    </row>
    <row r="4" spans="1:96">
      <c r="A4" s="153"/>
      <c r="B4" s="154" t="s">
        <v>46</v>
      </c>
      <c r="C4" s="154" t="s">
        <v>277</v>
      </c>
      <c r="D4" s="155" t="s">
        <v>50</v>
      </c>
      <c r="E4" s="154" t="s">
        <v>51</v>
      </c>
      <c r="F4" s="156" t="s">
        <v>53</v>
      </c>
      <c r="G4" s="154" t="s">
        <v>4</v>
      </c>
      <c r="H4" s="154" t="s">
        <v>278</v>
      </c>
      <c r="I4" s="157" t="s">
        <v>5</v>
      </c>
      <c r="J4" s="157" t="s">
        <v>6</v>
      </c>
      <c r="K4" s="157" t="s">
        <v>7</v>
      </c>
      <c r="L4" s="158" t="s">
        <v>10</v>
      </c>
      <c r="M4" s="154" t="s">
        <v>279</v>
      </c>
      <c r="N4" s="154" t="s">
        <v>11</v>
      </c>
      <c r="O4" s="157" t="s">
        <v>12</v>
      </c>
      <c r="P4" s="154" t="s">
        <v>13</v>
      </c>
      <c r="Q4" s="154" t="s">
        <v>14</v>
      </c>
      <c r="R4" s="154" t="s">
        <v>15</v>
      </c>
      <c r="S4" s="154" t="s">
        <v>16</v>
      </c>
      <c r="T4" s="154" t="s">
        <v>17</v>
      </c>
      <c r="U4" s="157" t="s">
        <v>18</v>
      </c>
      <c r="V4" s="154" t="s">
        <v>19</v>
      </c>
      <c r="W4" s="154" t="s">
        <v>20</v>
      </c>
      <c r="X4" s="154" t="s">
        <v>21</v>
      </c>
      <c r="Y4" s="154" t="s">
        <v>22</v>
      </c>
      <c r="Z4" s="159"/>
      <c r="AA4" s="160" t="s">
        <v>54</v>
      </c>
      <c r="AB4" s="160" t="s">
        <v>55</v>
      </c>
      <c r="AC4" s="160" t="s">
        <v>56</v>
      </c>
      <c r="AD4" s="160" t="s">
        <v>17</v>
      </c>
      <c r="AE4" s="160" t="s">
        <v>57</v>
      </c>
      <c r="AF4" s="160" t="s">
        <v>58</v>
      </c>
      <c r="AG4" s="160" t="s">
        <v>59</v>
      </c>
      <c r="AH4" s="160" t="s">
        <v>60</v>
      </c>
      <c r="AI4" s="160" t="s">
        <v>61</v>
      </c>
      <c r="AJ4" s="161" t="s">
        <v>54</v>
      </c>
      <c r="AK4" s="161" t="s">
        <v>55</v>
      </c>
      <c r="AL4" s="161" t="s">
        <v>56</v>
      </c>
      <c r="AM4" s="161" t="s">
        <v>17</v>
      </c>
      <c r="AN4" s="161" t="s">
        <v>57</v>
      </c>
      <c r="AO4" s="161" t="s">
        <v>58</v>
      </c>
      <c r="AP4" s="161" t="s">
        <v>59</v>
      </c>
      <c r="AQ4" s="161" t="s">
        <v>60</v>
      </c>
      <c r="AR4" s="161" t="s">
        <v>61</v>
      </c>
      <c r="AS4" s="162" t="s">
        <v>54</v>
      </c>
      <c r="AT4" s="162" t="s">
        <v>55</v>
      </c>
      <c r="AU4" s="162" t="s">
        <v>56</v>
      </c>
      <c r="AV4" s="162" t="s">
        <v>17</v>
      </c>
      <c r="AW4" s="162" t="s">
        <v>57</v>
      </c>
      <c r="AX4" s="162" t="s">
        <v>58</v>
      </c>
      <c r="AY4" s="162" t="s">
        <v>59</v>
      </c>
      <c r="AZ4" s="162" t="s">
        <v>60</v>
      </c>
      <c r="BA4" s="162" t="s">
        <v>61</v>
      </c>
      <c r="BB4" s="163" t="s">
        <v>54</v>
      </c>
      <c r="BC4" s="163" t="s">
        <v>55</v>
      </c>
      <c r="BD4" s="163" t="s">
        <v>56</v>
      </c>
      <c r="BE4" s="163" t="s">
        <v>17</v>
      </c>
      <c r="BF4" s="163" t="s">
        <v>57</v>
      </c>
      <c r="BG4" s="163" t="s">
        <v>58</v>
      </c>
      <c r="BH4" s="163" t="s">
        <v>59</v>
      </c>
      <c r="BI4" s="163" t="s">
        <v>60</v>
      </c>
      <c r="BJ4" s="163" t="s">
        <v>61</v>
      </c>
      <c r="BK4" s="164" t="s">
        <v>54</v>
      </c>
      <c r="BL4" s="164" t="s">
        <v>55</v>
      </c>
      <c r="BM4" s="164" t="s">
        <v>56</v>
      </c>
      <c r="BN4" s="164" t="s">
        <v>17</v>
      </c>
      <c r="BO4" s="164" t="s">
        <v>57</v>
      </c>
      <c r="BP4" s="164" t="s">
        <v>58</v>
      </c>
      <c r="BQ4" s="164" t="s">
        <v>59</v>
      </c>
      <c r="BR4" s="164" t="s">
        <v>60</v>
      </c>
      <c r="BS4" s="164" t="s">
        <v>61</v>
      </c>
      <c r="BT4" s="165" t="s">
        <v>54</v>
      </c>
      <c r="BU4" s="165" t="s">
        <v>55</v>
      </c>
      <c r="BV4" s="165" t="s">
        <v>56</v>
      </c>
      <c r="BW4" s="165" t="s">
        <v>17</v>
      </c>
      <c r="BX4" s="165" t="s">
        <v>57</v>
      </c>
      <c r="BY4" s="165" t="s">
        <v>58</v>
      </c>
      <c r="BZ4" s="165" t="s">
        <v>59</v>
      </c>
      <c r="CA4" s="165" t="s">
        <v>60</v>
      </c>
      <c r="CB4" s="165" t="s">
        <v>61</v>
      </c>
      <c r="CC4" s="166" t="s">
        <v>54</v>
      </c>
      <c r="CD4" s="166" t="s">
        <v>55</v>
      </c>
      <c r="CE4" s="166" t="s">
        <v>56</v>
      </c>
      <c r="CF4" s="166" t="s">
        <v>17</v>
      </c>
      <c r="CG4" s="166" t="s">
        <v>57</v>
      </c>
      <c r="CH4" s="166" t="s">
        <v>58</v>
      </c>
      <c r="CI4" s="166" t="s">
        <v>59</v>
      </c>
      <c r="CJ4" s="166" t="s">
        <v>60</v>
      </c>
      <c r="CK4" s="166" t="s">
        <v>61</v>
      </c>
      <c r="CL4" s="308"/>
      <c r="CM4" s="311"/>
      <c r="CN4" s="167" t="s">
        <v>62</v>
      </c>
      <c r="CO4" s="167" t="s">
        <v>63</v>
      </c>
      <c r="CP4" s="305"/>
    </row>
    <row r="5" spans="1:96">
      <c r="A5" s="168"/>
      <c r="B5" s="169"/>
      <c r="C5" s="153"/>
      <c r="D5" s="153"/>
      <c r="E5" s="153"/>
      <c r="F5" s="170"/>
      <c r="G5" s="341"/>
      <c r="H5" s="341"/>
      <c r="I5" s="171"/>
      <c r="J5" s="153"/>
      <c r="K5" s="153"/>
      <c r="L5" s="153"/>
      <c r="M5" s="153"/>
      <c r="N5" s="172"/>
      <c r="O5" s="172"/>
      <c r="P5" s="153"/>
      <c r="Q5" s="172"/>
      <c r="R5" s="173"/>
      <c r="S5" s="173"/>
      <c r="T5" s="173"/>
      <c r="U5" s="346"/>
      <c r="V5" s="346"/>
      <c r="W5" s="346"/>
      <c r="X5" s="346"/>
      <c r="Y5" s="172"/>
      <c r="Z5" s="174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</row>
    <row r="6" spans="1:96">
      <c r="A6" s="176" t="str">
        <f>Y6</f>
        <v>0</v>
      </c>
      <c r="B6" s="349" t="s">
        <v>280</v>
      </c>
      <c r="C6" s="349"/>
      <c r="D6" s="349" t="s">
        <v>67</v>
      </c>
      <c r="E6" s="177" t="s">
        <v>281</v>
      </c>
      <c r="F6" s="177" t="s">
        <v>282</v>
      </c>
      <c r="G6" s="342">
        <v>0</v>
      </c>
      <c r="H6" s="342">
        <v>1500</v>
      </c>
      <c r="I6" s="178">
        <v>0</v>
      </c>
      <c r="J6" s="178">
        <v>0</v>
      </c>
      <c r="K6" s="178">
        <v>3</v>
      </c>
      <c r="L6" s="179">
        <v>0</v>
      </c>
      <c r="M6" s="180">
        <v>0</v>
      </c>
      <c r="N6" s="181">
        <f>IFERROR(L6/K6,"-")</f>
        <v>0</v>
      </c>
      <c r="O6" s="178">
        <v>0</v>
      </c>
      <c r="P6" s="178">
        <v>0</v>
      </c>
      <c r="Q6" s="181" t="str">
        <f>IFERROR(O6/L6,"-")</f>
        <v>-</v>
      </c>
      <c r="R6" s="182" t="str">
        <f>IFERROR(G6/SUM(L6:L6),"-")</f>
        <v>-</v>
      </c>
      <c r="S6" s="183">
        <v>0</v>
      </c>
      <c r="T6" s="181" t="str">
        <f>IF(L6=0,"-",S6/L6)</f>
        <v>-</v>
      </c>
      <c r="U6" s="347"/>
      <c r="V6" s="348" t="str">
        <f>IFERROR(U6/L6,"-")</f>
        <v>-</v>
      </c>
      <c r="W6" s="348" t="str">
        <f>IFERROR(U6/S6,"-")</f>
        <v>-</v>
      </c>
      <c r="X6" s="342">
        <f>SUM(U6:U6)-SUM(G6:G6)</f>
        <v>0</v>
      </c>
      <c r="Y6" s="185" t="str">
        <f>SUM(U6:U6)/SUM(G6:G6)</f>
        <v>0</v>
      </c>
      <c r="AA6" s="186"/>
      <c r="AB6" s="187" t="str">
        <f>IF(L6=0,"",IF(AA6=0,"",(AA6/L6)))</f>
        <v/>
      </c>
      <c r="AC6" s="186"/>
      <c r="AD6" s="188" t="str">
        <f>IFERROR(AC6/AA6,"-")</f>
        <v>-</v>
      </c>
      <c r="AE6" s="189"/>
      <c r="AF6" s="190" t="str">
        <f>IFERROR(AE6/AA6,"-")</f>
        <v>-</v>
      </c>
      <c r="AG6" s="191"/>
      <c r="AH6" s="191"/>
      <c r="AI6" s="191"/>
      <c r="AJ6" s="192"/>
      <c r="AK6" s="193" t="str">
        <f>IF(L6=0,"",IF(AJ6=0,"",(AJ6/L6)))</f>
        <v/>
      </c>
      <c r="AL6" s="192"/>
      <c r="AM6" s="194" t="str">
        <f>IFERROR(AL6/AJ6,"-")</f>
        <v>-</v>
      </c>
      <c r="AN6" s="195"/>
      <c r="AO6" s="196" t="str">
        <f>IFERROR(AN6/AJ6,"-")</f>
        <v>-</v>
      </c>
      <c r="AP6" s="197"/>
      <c r="AQ6" s="197"/>
      <c r="AR6" s="197"/>
      <c r="AS6" s="198"/>
      <c r="AT6" s="199" t="str">
        <f>IF(L6=0,"",IF(AS6=0,"",(AS6/L6)))</f>
        <v/>
      </c>
      <c r="AU6" s="198"/>
      <c r="AV6" s="200" t="str">
        <f>IFERROR(AU6/AS6,"-")</f>
        <v>-</v>
      </c>
      <c r="AW6" s="201"/>
      <c r="AX6" s="202" t="str">
        <f>IFERROR(AW6/AS6,"-")</f>
        <v>-</v>
      </c>
      <c r="AY6" s="203"/>
      <c r="AZ6" s="203"/>
      <c r="BA6" s="203"/>
      <c r="BB6" s="204"/>
      <c r="BC6" s="205" t="str">
        <f>IF(L6=0,"",IF(BB6=0,"",(BB6/L6)))</f>
        <v/>
      </c>
      <c r="BD6" s="204"/>
      <c r="BE6" s="206" t="str">
        <f>IFERROR(BD6/BB6,"-")</f>
        <v>-</v>
      </c>
      <c r="BF6" s="207"/>
      <c r="BG6" s="208" t="str">
        <f>IFERROR(BF6/BB6,"-")</f>
        <v>-</v>
      </c>
      <c r="BH6" s="209"/>
      <c r="BI6" s="209"/>
      <c r="BJ6" s="209"/>
      <c r="BK6" s="210"/>
      <c r="BL6" s="211" t="str">
        <f>IF(L6=0,"",IF(BK6=0,"",(BK6/L6)))</f>
        <v/>
      </c>
      <c r="BM6" s="212"/>
      <c r="BN6" s="213" t="str">
        <f>IFERROR(BM6/BK6,"-")</f>
        <v>-</v>
      </c>
      <c r="BO6" s="214"/>
      <c r="BP6" s="215" t="str">
        <f>IFERROR(BO6/BK6,"-")</f>
        <v>-</v>
      </c>
      <c r="BQ6" s="216"/>
      <c r="BR6" s="216"/>
      <c r="BS6" s="216"/>
      <c r="BT6" s="217"/>
      <c r="BU6" s="218" t="str">
        <f>IF(L6=0,"",IF(BT6=0,"",(BT6/L6)))</f>
        <v/>
      </c>
      <c r="BV6" s="219"/>
      <c r="BW6" s="220" t="str">
        <f>IFERROR(BV6/BT6,"-")</f>
        <v>-</v>
      </c>
      <c r="BX6" s="221"/>
      <c r="BY6" s="222" t="str">
        <f>IFERROR(BX6/BT6,"-")</f>
        <v>-</v>
      </c>
      <c r="BZ6" s="223"/>
      <c r="CA6" s="223"/>
      <c r="CB6" s="223"/>
      <c r="CC6" s="224"/>
      <c r="CD6" s="225" t="str">
        <f>IF(L6=0,"",IF(CC6=0,"",(CC6/L6)))</f>
        <v/>
      </c>
      <c r="CE6" s="226"/>
      <c r="CF6" s="227" t="str">
        <f>IFERROR(CE6/CC6,"-")</f>
        <v>-</v>
      </c>
      <c r="CG6" s="228"/>
      <c r="CH6" s="229" t="str">
        <f>IFERROR(CG6/CC6,"-")</f>
        <v>-</v>
      </c>
      <c r="CI6" s="230"/>
      <c r="CJ6" s="230"/>
      <c r="CK6" s="230"/>
      <c r="CL6" s="231">
        <v>0</v>
      </c>
      <c r="CM6" s="232"/>
      <c r="CN6" s="232"/>
      <c r="CO6" s="232"/>
      <c r="CP6" s="233" t="str">
        <f>IF(AND(CN6=0,CO6=0),"",IF(AND(CN6&lt;=100000,CO6&lt;=100000),"",IF(CN6/CM6&gt;0.7,"男高",IF(CO6/CM6&gt;0.7,"女高",""))))</f>
        <v/>
      </c>
    </row>
    <row r="7" spans="1:96">
      <c r="A7" s="176" t="str">
        <f>Y7</f>
        <v>0</v>
      </c>
      <c r="B7" s="349" t="s">
        <v>283</v>
      </c>
      <c r="C7" s="349"/>
      <c r="D7" s="349" t="s">
        <v>67</v>
      </c>
      <c r="E7" s="177" t="s">
        <v>284</v>
      </c>
      <c r="F7" s="177" t="s">
        <v>282</v>
      </c>
      <c r="G7" s="342">
        <v>0</v>
      </c>
      <c r="H7" s="342">
        <v>1500</v>
      </c>
      <c r="I7" s="178">
        <v>0</v>
      </c>
      <c r="J7" s="178">
        <v>0</v>
      </c>
      <c r="K7" s="178">
        <v>2</v>
      </c>
      <c r="L7" s="179">
        <v>0</v>
      </c>
      <c r="M7" s="180">
        <v>0</v>
      </c>
      <c r="N7" s="181">
        <f>IFERROR(L7/K7,"-")</f>
        <v>0</v>
      </c>
      <c r="O7" s="178">
        <v>0</v>
      </c>
      <c r="P7" s="178">
        <v>0</v>
      </c>
      <c r="Q7" s="181" t="str">
        <f>IFERROR(O7/L7,"-")</f>
        <v>-</v>
      </c>
      <c r="R7" s="182" t="str">
        <f>IFERROR(G7/SUM(L7:L7),"-")</f>
        <v>-</v>
      </c>
      <c r="S7" s="183">
        <v>0</v>
      </c>
      <c r="T7" s="181" t="str">
        <f>IF(L7=0,"-",S7/L7)</f>
        <v>-</v>
      </c>
      <c r="U7" s="347"/>
      <c r="V7" s="348" t="str">
        <f>IFERROR(U7/L7,"-")</f>
        <v>-</v>
      </c>
      <c r="W7" s="348" t="str">
        <f>IFERROR(U7/S7,"-")</f>
        <v>-</v>
      </c>
      <c r="X7" s="342">
        <f>SUM(U7:U7)-SUM(G7:G7)</f>
        <v>0</v>
      </c>
      <c r="Y7" s="185" t="str">
        <f>SUM(U7:U7)/SUM(G7:G7)</f>
        <v>0</v>
      </c>
      <c r="AA7" s="186"/>
      <c r="AB7" s="187" t="str">
        <f>IF(L7=0,"",IF(AA7=0,"",(AA7/L7)))</f>
        <v/>
      </c>
      <c r="AC7" s="186"/>
      <c r="AD7" s="188" t="str">
        <f>IFERROR(AC7/AA7,"-")</f>
        <v>-</v>
      </c>
      <c r="AE7" s="189"/>
      <c r="AF7" s="190" t="str">
        <f>IFERROR(AE7/AA7,"-")</f>
        <v>-</v>
      </c>
      <c r="AG7" s="191"/>
      <c r="AH7" s="191"/>
      <c r="AI7" s="191"/>
      <c r="AJ7" s="192"/>
      <c r="AK7" s="193" t="str">
        <f>IF(L7=0,"",IF(AJ7=0,"",(AJ7/L7)))</f>
        <v/>
      </c>
      <c r="AL7" s="192"/>
      <c r="AM7" s="194" t="str">
        <f>IFERROR(AL7/AJ7,"-")</f>
        <v>-</v>
      </c>
      <c r="AN7" s="195"/>
      <c r="AO7" s="196" t="str">
        <f>IFERROR(AN7/AJ7,"-")</f>
        <v>-</v>
      </c>
      <c r="AP7" s="197"/>
      <c r="AQ7" s="197"/>
      <c r="AR7" s="197"/>
      <c r="AS7" s="198"/>
      <c r="AT7" s="199" t="str">
        <f>IF(L7=0,"",IF(AS7=0,"",(AS7/L7)))</f>
        <v/>
      </c>
      <c r="AU7" s="198"/>
      <c r="AV7" s="200" t="str">
        <f>IFERROR(AU7/AS7,"-")</f>
        <v>-</v>
      </c>
      <c r="AW7" s="201"/>
      <c r="AX7" s="202" t="str">
        <f>IFERROR(AW7/AS7,"-")</f>
        <v>-</v>
      </c>
      <c r="AY7" s="203"/>
      <c r="AZ7" s="203"/>
      <c r="BA7" s="203"/>
      <c r="BB7" s="204"/>
      <c r="BC7" s="205" t="str">
        <f>IF(L7=0,"",IF(BB7=0,"",(BB7/L7)))</f>
        <v/>
      </c>
      <c r="BD7" s="204"/>
      <c r="BE7" s="206" t="str">
        <f>IFERROR(BD7/BB7,"-")</f>
        <v>-</v>
      </c>
      <c r="BF7" s="207"/>
      <c r="BG7" s="208" t="str">
        <f>IFERROR(BF7/BB7,"-")</f>
        <v>-</v>
      </c>
      <c r="BH7" s="209"/>
      <c r="BI7" s="209"/>
      <c r="BJ7" s="209"/>
      <c r="BK7" s="210"/>
      <c r="BL7" s="211" t="str">
        <f>IF(L7=0,"",IF(BK7=0,"",(BK7/L7)))</f>
        <v/>
      </c>
      <c r="BM7" s="212"/>
      <c r="BN7" s="213" t="str">
        <f>IFERROR(BM7/BK7,"-")</f>
        <v>-</v>
      </c>
      <c r="BO7" s="214"/>
      <c r="BP7" s="215" t="str">
        <f>IFERROR(BO7/BK7,"-")</f>
        <v>-</v>
      </c>
      <c r="BQ7" s="216"/>
      <c r="BR7" s="216"/>
      <c r="BS7" s="216"/>
      <c r="BT7" s="217"/>
      <c r="BU7" s="218" t="str">
        <f>IF(L7=0,"",IF(BT7=0,"",(BT7/L7)))</f>
        <v/>
      </c>
      <c r="BV7" s="219"/>
      <c r="BW7" s="220" t="str">
        <f>IFERROR(BV7/BT7,"-")</f>
        <v>-</v>
      </c>
      <c r="BX7" s="221"/>
      <c r="BY7" s="222" t="str">
        <f>IFERROR(BX7/BT7,"-")</f>
        <v>-</v>
      </c>
      <c r="BZ7" s="223"/>
      <c r="CA7" s="223"/>
      <c r="CB7" s="223"/>
      <c r="CC7" s="224"/>
      <c r="CD7" s="225" t="str">
        <f>IF(L7=0,"",IF(CC7=0,"",(CC7/L7)))</f>
        <v/>
      </c>
      <c r="CE7" s="226"/>
      <c r="CF7" s="227" t="str">
        <f>IFERROR(CE7/CC7,"-")</f>
        <v>-</v>
      </c>
      <c r="CG7" s="228"/>
      <c r="CH7" s="229" t="str">
        <f>IFERROR(CG7/CC7,"-")</f>
        <v>-</v>
      </c>
      <c r="CI7" s="230"/>
      <c r="CJ7" s="230"/>
      <c r="CK7" s="230"/>
      <c r="CL7" s="231">
        <v>0</v>
      </c>
      <c r="CM7" s="232"/>
      <c r="CN7" s="232"/>
      <c r="CO7" s="232"/>
      <c r="CP7" s="233" t="str">
        <f>IF(AND(CN7=0,CO7=0),"",IF(AND(CN7&lt;=100000,CO7&lt;=100000),"",IF(CN7/CM7&gt;0.7,"男高",IF(CO7/CM7&gt;0.7,"女高",""))))</f>
        <v/>
      </c>
    </row>
    <row r="8" spans="1:96">
      <c r="A8" s="234"/>
      <c r="B8" s="153"/>
      <c r="C8" s="235"/>
      <c r="D8" s="236"/>
      <c r="E8" s="177"/>
      <c r="F8" s="177"/>
      <c r="G8" s="343"/>
      <c r="H8" s="343"/>
      <c r="I8" s="237"/>
      <c r="J8" s="237"/>
      <c r="K8" s="178"/>
      <c r="L8" s="178"/>
      <c r="M8" s="178"/>
      <c r="N8" s="238"/>
      <c r="O8" s="238"/>
      <c r="P8" s="178"/>
      <c r="Q8" s="238"/>
      <c r="R8" s="184"/>
      <c r="S8" s="184"/>
      <c r="T8" s="184"/>
      <c r="U8" s="347"/>
      <c r="V8" s="347"/>
      <c r="W8" s="347"/>
      <c r="X8" s="347"/>
      <c r="Y8" s="238"/>
      <c r="Z8" s="174"/>
      <c r="AA8" s="239"/>
      <c r="AB8" s="240"/>
      <c r="AC8" s="239"/>
      <c r="AD8" s="241"/>
      <c r="AE8" s="242"/>
      <c r="AF8" s="243"/>
      <c r="AG8" s="244"/>
      <c r="AH8" s="244"/>
      <c r="AI8" s="244"/>
      <c r="AJ8" s="239"/>
      <c r="AK8" s="240"/>
      <c r="AL8" s="239"/>
      <c r="AM8" s="241"/>
      <c r="AN8" s="242"/>
      <c r="AO8" s="243"/>
      <c r="AP8" s="244"/>
      <c r="AQ8" s="244"/>
      <c r="AR8" s="244"/>
      <c r="AS8" s="239"/>
      <c r="AT8" s="240"/>
      <c r="AU8" s="239"/>
      <c r="AV8" s="241"/>
      <c r="AW8" s="242"/>
      <c r="AX8" s="243"/>
      <c r="AY8" s="244"/>
      <c r="AZ8" s="244"/>
      <c r="BA8" s="244"/>
      <c r="BB8" s="239"/>
      <c r="BC8" s="240"/>
      <c r="BD8" s="239"/>
      <c r="BE8" s="241"/>
      <c r="BF8" s="242"/>
      <c r="BG8" s="243"/>
      <c r="BH8" s="244"/>
      <c r="BI8" s="244"/>
      <c r="BJ8" s="244"/>
      <c r="BK8" s="175"/>
      <c r="BL8" s="245"/>
      <c r="BM8" s="239"/>
      <c r="BN8" s="241"/>
      <c r="BO8" s="242"/>
      <c r="BP8" s="243"/>
      <c r="BQ8" s="244"/>
      <c r="BR8" s="244"/>
      <c r="BS8" s="244"/>
      <c r="BT8" s="175"/>
      <c r="BU8" s="245"/>
      <c r="BV8" s="239"/>
      <c r="BW8" s="241"/>
      <c r="BX8" s="242"/>
      <c r="BY8" s="243"/>
      <c r="BZ8" s="244"/>
      <c r="CA8" s="244"/>
      <c r="CB8" s="244"/>
      <c r="CC8" s="175"/>
      <c r="CD8" s="245"/>
      <c r="CE8" s="239"/>
      <c r="CF8" s="241"/>
      <c r="CG8" s="242"/>
      <c r="CH8" s="243"/>
      <c r="CI8" s="244"/>
      <c r="CJ8" s="244"/>
      <c r="CK8" s="244"/>
      <c r="CL8" s="246"/>
      <c r="CM8" s="242"/>
      <c r="CN8" s="242"/>
      <c r="CO8" s="242"/>
      <c r="CP8" s="247"/>
    </row>
    <row r="9" spans="1:96">
      <c r="A9" s="234"/>
      <c r="B9" s="248"/>
      <c r="C9" s="178"/>
      <c r="D9" s="178"/>
      <c r="E9" s="249"/>
      <c r="F9" s="250"/>
      <c r="G9" s="344"/>
      <c r="H9" s="344"/>
      <c r="I9" s="237"/>
      <c r="J9" s="237"/>
      <c r="K9" s="178"/>
      <c r="L9" s="178"/>
      <c r="M9" s="178"/>
      <c r="N9" s="238"/>
      <c r="O9" s="238"/>
      <c r="P9" s="178"/>
      <c r="Q9" s="238"/>
      <c r="R9" s="184"/>
      <c r="S9" s="184"/>
      <c r="T9" s="184"/>
      <c r="U9" s="347"/>
      <c r="V9" s="347"/>
      <c r="W9" s="347"/>
      <c r="X9" s="347"/>
      <c r="Y9" s="238"/>
      <c r="Z9" s="251"/>
      <c r="AA9" s="239"/>
      <c r="AB9" s="240"/>
      <c r="AC9" s="239"/>
      <c r="AD9" s="241"/>
      <c r="AE9" s="242"/>
      <c r="AF9" s="243"/>
      <c r="AG9" s="244"/>
      <c r="AH9" s="244"/>
      <c r="AI9" s="244"/>
      <c r="AJ9" s="239"/>
      <c r="AK9" s="240"/>
      <c r="AL9" s="239"/>
      <c r="AM9" s="241"/>
      <c r="AN9" s="242"/>
      <c r="AO9" s="243"/>
      <c r="AP9" s="244"/>
      <c r="AQ9" s="244"/>
      <c r="AR9" s="244"/>
      <c r="AS9" s="239"/>
      <c r="AT9" s="240"/>
      <c r="AU9" s="239"/>
      <c r="AV9" s="241"/>
      <c r="AW9" s="242"/>
      <c r="AX9" s="243"/>
      <c r="AY9" s="244"/>
      <c r="AZ9" s="244"/>
      <c r="BA9" s="244"/>
      <c r="BB9" s="239"/>
      <c r="BC9" s="240"/>
      <c r="BD9" s="239"/>
      <c r="BE9" s="241"/>
      <c r="BF9" s="242"/>
      <c r="BG9" s="243"/>
      <c r="BH9" s="244"/>
      <c r="BI9" s="244"/>
      <c r="BJ9" s="244"/>
      <c r="BK9" s="175"/>
      <c r="BL9" s="245"/>
      <c r="BM9" s="239"/>
      <c r="BN9" s="241"/>
      <c r="BO9" s="242"/>
      <c r="BP9" s="243"/>
      <c r="BQ9" s="244"/>
      <c r="BR9" s="244"/>
      <c r="BS9" s="244"/>
      <c r="BT9" s="175"/>
      <c r="BU9" s="245"/>
      <c r="BV9" s="239"/>
      <c r="BW9" s="241"/>
      <c r="BX9" s="242"/>
      <c r="BY9" s="243"/>
      <c r="BZ9" s="244"/>
      <c r="CA9" s="244"/>
      <c r="CB9" s="244"/>
      <c r="CC9" s="175"/>
      <c r="CD9" s="245"/>
      <c r="CE9" s="239"/>
      <c r="CF9" s="241"/>
      <c r="CG9" s="242"/>
      <c r="CH9" s="243"/>
      <c r="CI9" s="244"/>
      <c r="CJ9" s="244"/>
      <c r="CK9" s="244"/>
      <c r="CL9" s="246"/>
      <c r="CM9" s="242"/>
      <c r="CN9" s="242"/>
      <c r="CO9" s="242"/>
      <c r="CP9" s="247"/>
    </row>
    <row r="10" spans="1:96">
      <c r="A10" s="168" t="str">
        <f>Y10</f>
        <v>0</v>
      </c>
      <c r="B10" s="252"/>
      <c r="C10" s="252"/>
      <c r="D10" s="252"/>
      <c r="E10" s="253" t="s">
        <v>285</v>
      </c>
      <c r="F10" s="253"/>
      <c r="G10" s="345">
        <f>SUM(G6:G9)</f>
        <v>0</v>
      </c>
      <c r="H10" s="345"/>
      <c r="I10" s="252">
        <f>SUM(I6:I9)</f>
        <v>0</v>
      </c>
      <c r="J10" s="252">
        <f>SUM(J6:J9)</f>
        <v>0</v>
      </c>
      <c r="K10" s="252">
        <f>SUM(K6:K9)</f>
        <v>5</v>
      </c>
      <c r="L10" s="252">
        <f>SUM(L6:L9)</f>
        <v>0</v>
      </c>
      <c r="M10" s="252">
        <f>SUM(M6:M9)</f>
        <v>0</v>
      </c>
      <c r="N10" s="254">
        <f>IFERROR(L10/K10,"-")</f>
        <v>0</v>
      </c>
      <c r="O10" s="255">
        <f>SUM(O6:O9)</f>
        <v>0</v>
      </c>
      <c r="P10" s="255">
        <f>SUM(P6:P9)</f>
        <v>0</v>
      </c>
      <c r="Q10" s="254" t="str">
        <f>IFERROR(O10/L10,"-")</f>
        <v>-</v>
      </c>
      <c r="R10" s="256" t="str">
        <f>IFERROR(G10/L10,"-")</f>
        <v>-</v>
      </c>
      <c r="S10" s="257">
        <f>SUM(S6:S9)</f>
        <v>0</v>
      </c>
      <c r="T10" s="254" t="str">
        <f>IFERROR(S10/L10,"-")</f>
        <v>-</v>
      </c>
      <c r="U10" s="345">
        <f>SUM(U6:U9)</f>
        <v>0</v>
      </c>
      <c r="V10" s="345" t="str">
        <f>IFERROR(U10/L10,"-")</f>
        <v>-</v>
      </c>
      <c r="W10" s="345" t="str">
        <f>IFERROR(U10/S10,"-")</f>
        <v>-</v>
      </c>
      <c r="X10" s="345">
        <f>U10-G10</f>
        <v>0</v>
      </c>
      <c r="Y10" s="258" t="str">
        <f>U10/G10</f>
        <v>0</v>
      </c>
      <c r="Z10" s="259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8"/>
    <col min="2" max="2" width="7.25" customWidth="true" style="148"/>
    <col min="3" max="3" width="12.625" customWidth="true" style="148"/>
    <col min="4" max="4" width="8.25" customWidth="true" style="148"/>
    <col min="5" max="5" width="33.5" customWidth="true" style="148"/>
    <col min="6" max="6" width="12.25" customWidth="true" style="148"/>
    <col min="7" max="7" width="10.875" customWidth="true" style="148"/>
    <col min="8" max="8" width="10.875" customWidth="true" style="148"/>
    <col min="9" max="9" width="10.875" customWidth="true" style="148"/>
    <col min="10" max="10" width="10.375" customWidth="true" style="148"/>
    <col min="11" max="11" width="10.375" customWidth="true" style="148"/>
    <col min="12" max="12" width="10.375" customWidth="true" style="148"/>
    <col min="13" max="13" width="10.375" customWidth="true" style="148"/>
    <col min="14" max="14" width="7.375" customWidth="true" style="148"/>
    <col min="15" max="15" width="9" customWidth="true" style="148"/>
    <col min="16" max="16" width="9" customWidth="true" style="148"/>
    <col min="17" max="17" width="6.75" customWidth="true" style="148"/>
    <col min="18" max="18" width="7.875" customWidth="true" style="148"/>
    <col min="19" max="19" width="10" customWidth="true" style="148"/>
    <col min="20" max="20" width="9" customWidth="true" style="148"/>
    <col min="21" max="21" width="9" customWidth="true" style="148"/>
    <col min="22" max="22" width="12.375" customWidth="true" style="148"/>
    <col min="23" max="23" width="9" customWidth="true" style="148"/>
    <col min="24" max="24" width="9" customWidth="true" style="148"/>
    <col min="25" max="25" width="9" customWidth="true" style="148"/>
    <col min="26" max="26" width="9" customWidth="true" style="148"/>
    <col min="27" max="27" width="9" customWidth="true" style="148"/>
    <col min="28" max="28" width="9" customWidth="true" style="148"/>
    <col min="29" max="29" width="9" customWidth="true" style="148"/>
    <col min="30" max="30" width="9" customWidth="true" style="148"/>
    <col min="31" max="31" width="9" customWidth="true" style="148"/>
    <col min="32" max="32" width="9" customWidth="true" style="148"/>
    <col min="33" max="33" width="9" customWidth="true" style="148"/>
    <col min="34" max="34" width="9" customWidth="true" style="148"/>
    <col min="35" max="35" width="9" customWidth="true" style="148"/>
    <col min="36" max="36" width="9" customWidth="true" style="148"/>
    <col min="37" max="37" width="9" customWidth="true" style="148"/>
    <col min="38" max="38" width="9" customWidth="true" style="148"/>
    <col min="39" max="39" width="9" customWidth="true" style="148"/>
    <col min="40" max="40" width="9" customWidth="true" style="148"/>
    <col min="41" max="41" width="9" customWidth="true" style="148"/>
    <col min="42" max="42" width="9" customWidth="true" style="148"/>
    <col min="43" max="43" width="9" customWidth="true" style="148"/>
    <col min="44" max="44" width="9" customWidth="true" style="148"/>
    <col min="45" max="45" width="9" customWidth="true" style="148"/>
    <col min="46" max="46" width="9" customWidth="true" style="148"/>
    <col min="47" max="47" width="9" customWidth="true" style="148"/>
    <col min="48" max="48" width="9" customWidth="true" style="148"/>
    <col min="49" max="49" width="9" customWidth="true" style="148"/>
    <col min="50" max="50" width="9" customWidth="true" style="148"/>
    <col min="51" max="51" width="9" customWidth="true" style="148"/>
    <col min="52" max="52" width="9" customWidth="true" style="148"/>
    <col min="53" max="53" width="9" customWidth="true" style="148"/>
    <col min="54" max="54" width="9" customWidth="true" style="148"/>
    <col min="55" max="55" width="9" customWidth="true" style="148"/>
    <col min="56" max="56" width="9" customWidth="true" style="148"/>
    <col min="57" max="57" width="9" customWidth="true" style="148"/>
    <col min="58" max="58" width="9" customWidth="true" style="148"/>
    <col min="59" max="59" width="9" customWidth="true" style="148"/>
    <col min="60" max="60" width="9" customWidth="true" style="148"/>
    <col min="61" max="61" width="9" customWidth="true" style="148"/>
    <col min="62" max="62" width="9" customWidth="true" style="148"/>
    <col min="63" max="63" width="9" customWidth="true" style="148"/>
    <col min="64" max="64" width="9" customWidth="true" style="148"/>
    <col min="65" max="65" width="9" customWidth="true" style="148"/>
    <col min="66" max="66" width="9" customWidth="true" style="148"/>
    <col min="67" max="67" width="9" customWidth="true" style="148"/>
    <col min="68" max="68" width="9" customWidth="true" style="148"/>
    <col min="69" max="69" width="9" customWidth="true" style="148"/>
    <col min="70" max="70" width="9" customWidth="true" style="148"/>
    <col min="71" max="71" width="9" customWidth="true" style="148"/>
    <col min="72" max="72" width="9" customWidth="true" style="148"/>
    <col min="73" max="73" width="9" customWidth="true" style="148"/>
    <col min="74" max="74" width="9" customWidth="true" style="148"/>
    <col min="75" max="75" width="9" customWidth="true" style="148"/>
    <col min="76" max="76" width="9" customWidth="true" style="148"/>
    <col min="77" max="77" width="9" customWidth="true" style="148"/>
    <col min="78" max="78" width="9" customWidth="true" style="148"/>
    <col min="79" max="79" width="9" customWidth="true" style="148"/>
    <col min="80" max="80" width="9" customWidth="true" style="148"/>
    <col min="81" max="81" width="9" customWidth="true" style="148"/>
    <col min="82" max="82" width="9" customWidth="true" style="148"/>
    <col min="83" max="83" width="9" customWidth="true" style="148"/>
    <col min="84" max="84" width="9" customWidth="true" style="148"/>
    <col min="85" max="85" width="9" customWidth="true" style="148"/>
    <col min="86" max="86" width="9" customWidth="true" style="148"/>
    <col min="87" max="87" width="9" customWidth="true" style="148"/>
    <col min="88" max="88" width="9" customWidth="true" style="148"/>
    <col min="89" max="89" width="9" customWidth="true" style="148"/>
    <col min="90" max="90" width="9" customWidth="true" style="148"/>
    <col min="91" max="91" width="9" customWidth="true" style="148"/>
    <col min="92" max="92" width="9" customWidth="true" style="148"/>
    <col min="93" max="93" width="9" customWidth="true" style="148"/>
    <col min="94" max="94" width="9" customWidth="true" style="148"/>
  </cols>
  <sheetData>
    <row r="2" spans="1:94" customHeight="1" ht="13.5">
      <c r="A2" s="146" t="s">
        <v>28</v>
      </c>
      <c r="B2" s="147" t="s">
        <v>29</v>
      </c>
      <c r="E2" s="149"/>
      <c r="F2" s="149"/>
      <c r="G2" s="149"/>
      <c r="H2" s="149"/>
      <c r="I2" s="149"/>
      <c r="J2" s="150"/>
      <c r="K2" s="150"/>
      <c r="L2" s="150" t="s">
        <v>30</v>
      </c>
      <c r="M2" s="150"/>
      <c r="N2" s="150"/>
      <c r="O2" s="150" t="s">
        <v>31</v>
      </c>
      <c r="P2" s="150"/>
      <c r="Q2" s="150"/>
      <c r="R2" s="150"/>
      <c r="S2" s="150"/>
      <c r="T2" s="150"/>
      <c r="U2" s="150"/>
      <c r="V2" s="150"/>
      <c r="W2" s="150"/>
      <c r="X2" s="150"/>
      <c r="Y2" s="306" t="s">
        <v>32</v>
      </c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7" t="s">
        <v>33</v>
      </c>
      <c r="CK2" s="309" t="s">
        <v>34</v>
      </c>
      <c r="CL2" s="312" t="s">
        <v>35</v>
      </c>
      <c r="CM2" s="313"/>
      <c r="CN2" s="314"/>
    </row>
    <row r="3" spans="1:94" customHeight="1" ht="14.25">
      <c r="A3" s="147" t="s">
        <v>286</v>
      </c>
      <c r="B3" s="151"/>
      <c r="C3" s="151"/>
      <c r="D3" s="151"/>
      <c r="E3" s="152"/>
      <c r="F3" s="150"/>
      <c r="G3" s="150"/>
      <c r="H3" s="318" t="s">
        <v>1</v>
      </c>
      <c r="I3" s="319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/>
      <c r="U3" s="150"/>
      <c r="V3" s="150"/>
      <c r="W3" s="150"/>
      <c r="X3" s="150"/>
      <c r="Y3" s="320" t="s">
        <v>37</v>
      </c>
      <c r="Z3" s="321"/>
      <c r="AA3" s="321"/>
      <c r="AB3" s="321"/>
      <c r="AC3" s="321"/>
      <c r="AD3" s="321"/>
      <c r="AE3" s="321"/>
      <c r="AF3" s="321"/>
      <c r="AG3" s="321"/>
      <c r="AH3" s="322" t="s">
        <v>38</v>
      </c>
      <c r="AI3" s="323"/>
      <c r="AJ3" s="323"/>
      <c r="AK3" s="323"/>
      <c r="AL3" s="323"/>
      <c r="AM3" s="323"/>
      <c r="AN3" s="323"/>
      <c r="AO3" s="323"/>
      <c r="AP3" s="324"/>
      <c r="AQ3" s="325" t="s">
        <v>39</v>
      </c>
      <c r="AR3" s="326"/>
      <c r="AS3" s="326"/>
      <c r="AT3" s="326"/>
      <c r="AU3" s="326"/>
      <c r="AV3" s="326"/>
      <c r="AW3" s="326"/>
      <c r="AX3" s="326"/>
      <c r="AY3" s="327"/>
      <c r="AZ3" s="328" t="s">
        <v>40</v>
      </c>
      <c r="BA3" s="329"/>
      <c r="BB3" s="329"/>
      <c r="BC3" s="329"/>
      <c r="BD3" s="329"/>
      <c r="BE3" s="329"/>
      <c r="BF3" s="329"/>
      <c r="BG3" s="329"/>
      <c r="BH3" s="330"/>
      <c r="BI3" s="315" t="s">
        <v>41</v>
      </c>
      <c r="BJ3" s="316"/>
      <c r="BK3" s="316"/>
      <c r="BL3" s="316"/>
      <c r="BM3" s="316"/>
      <c r="BN3" s="316"/>
      <c r="BO3" s="316"/>
      <c r="BP3" s="316"/>
      <c r="BQ3" s="317"/>
      <c r="BR3" s="296" t="s">
        <v>42</v>
      </c>
      <c r="BS3" s="297"/>
      <c r="BT3" s="297"/>
      <c r="BU3" s="297"/>
      <c r="BV3" s="297"/>
      <c r="BW3" s="297"/>
      <c r="BX3" s="297"/>
      <c r="BY3" s="297"/>
      <c r="BZ3" s="298"/>
      <c r="CA3" s="299" t="s">
        <v>43</v>
      </c>
      <c r="CB3" s="300"/>
      <c r="CC3" s="300"/>
      <c r="CD3" s="300"/>
      <c r="CE3" s="300"/>
      <c r="CF3" s="300"/>
      <c r="CG3" s="300"/>
      <c r="CH3" s="300"/>
      <c r="CI3" s="301"/>
      <c r="CJ3" s="307"/>
      <c r="CK3" s="310"/>
      <c r="CL3" s="302" t="s">
        <v>44</v>
      </c>
      <c r="CM3" s="303"/>
      <c r="CN3" s="304" t="s">
        <v>45</v>
      </c>
    </row>
    <row r="4" spans="1:94">
      <c r="A4" s="153"/>
      <c r="B4" s="154" t="s">
        <v>46</v>
      </c>
      <c r="C4" s="154" t="s">
        <v>277</v>
      </c>
      <c r="D4" s="155" t="s">
        <v>50</v>
      </c>
      <c r="E4" s="154" t="s">
        <v>51</v>
      </c>
      <c r="F4" s="156" t="s">
        <v>53</v>
      </c>
      <c r="G4" s="154" t="s">
        <v>4</v>
      </c>
      <c r="H4" s="157" t="s">
        <v>5</v>
      </c>
      <c r="I4" s="157" t="s">
        <v>6</v>
      </c>
      <c r="J4" s="157" t="s">
        <v>7</v>
      </c>
      <c r="K4" s="158" t="s">
        <v>10</v>
      </c>
      <c r="L4" s="154" t="s">
        <v>11</v>
      </c>
      <c r="M4" s="157" t="s">
        <v>12</v>
      </c>
      <c r="N4" s="154" t="s">
        <v>13</v>
      </c>
      <c r="O4" s="154" t="s">
        <v>14</v>
      </c>
      <c r="P4" s="154" t="s">
        <v>15</v>
      </c>
      <c r="Q4" s="154" t="s">
        <v>16</v>
      </c>
      <c r="R4" s="154" t="s">
        <v>17</v>
      </c>
      <c r="S4" s="157" t="s">
        <v>18</v>
      </c>
      <c r="T4" s="154" t="s">
        <v>19</v>
      </c>
      <c r="U4" s="154" t="s">
        <v>20</v>
      </c>
      <c r="V4" s="154" t="s">
        <v>21</v>
      </c>
      <c r="W4" s="154" t="s">
        <v>22</v>
      </c>
      <c r="X4" s="159"/>
      <c r="Y4" s="160" t="s">
        <v>54</v>
      </c>
      <c r="Z4" s="160" t="s">
        <v>55</v>
      </c>
      <c r="AA4" s="160" t="s">
        <v>56</v>
      </c>
      <c r="AB4" s="160" t="s">
        <v>17</v>
      </c>
      <c r="AC4" s="160" t="s">
        <v>57</v>
      </c>
      <c r="AD4" s="160" t="s">
        <v>58</v>
      </c>
      <c r="AE4" s="160" t="s">
        <v>59</v>
      </c>
      <c r="AF4" s="160" t="s">
        <v>60</v>
      </c>
      <c r="AG4" s="160" t="s">
        <v>61</v>
      </c>
      <c r="AH4" s="161" t="s">
        <v>54</v>
      </c>
      <c r="AI4" s="161" t="s">
        <v>55</v>
      </c>
      <c r="AJ4" s="161" t="s">
        <v>56</v>
      </c>
      <c r="AK4" s="161" t="s">
        <v>17</v>
      </c>
      <c r="AL4" s="161" t="s">
        <v>57</v>
      </c>
      <c r="AM4" s="161" t="s">
        <v>58</v>
      </c>
      <c r="AN4" s="161" t="s">
        <v>59</v>
      </c>
      <c r="AO4" s="161" t="s">
        <v>60</v>
      </c>
      <c r="AP4" s="161" t="s">
        <v>61</v>
      </c>
      <c r="AQ4" s="162" t="s">
        <v>54</v>
      </c>
      <c r="AR4" s="162" t="s">
        <v>55</v>
      </c>
      <c r="AS4" s="162" t="s">
        <v>56</v>
      </c>
      <c r="AT4" s="162" t="s">
        <v>17</v>
      </c>
      <c r="AU4" s="162" t="s">
        <v>57</v>
      </c>
      <c r="AV4" s="162" t="s">
        <v>58</v>
      </c>
      <c r="AW4" s="162" t="s">
        <v>59</v>
      </c>
      <c r="AX4" s="162" t="s">
        <v>60</v>
      </c>
      <c r="AY4" s="162" t="s">
        <v>61</v>
      </c>
      <c r="AZ4" s="163" t="s">
        <v>54</v>
      </c>
      <c r="BA4" s="163" t="s">
        <v>55</v>
      </c>
      <c r="BB4" s="163" t="s">
        <v>56</v>
      </c>
      <c r="BC4" s="163" t="s">
        <v>17</v>
      </c>
      <c r="BD4" s="163" t="s">
        <v>57</v>
      </c>
      <c r="BE4" s="163" t="s">
        <v>58</v>
      </c>
      <c r="BF4" s="163" t="s">
        <v>59</v>
      </c>
      <c r="BG4" s="163" t="s">
        <v>60</v>
      </c>
      <c r="BH4" s="163" t="s">
        <v>61</v>
      </c>
      <c r="BI4" s="164" t="s">
        <v>54</v>
      </c>
      <c r="BJ4" s="164" t="s">
        <v>55</v>
      </c>
      <c r="BK4" s="164" t="s">
        <v>56</v>
      </c>
      <c r="BL4" s="164" t="s">
        <v>17</v>
      </c>
      <c r="BM4" s="164" t="s">
        <v>57</v>
      </c>
      <c r="BN4" s="164" t="s">
        <v>58</v>
      </c>
      <c r="BO4" s="164" t="s">
        <v>59</v>
      </c>
      <c r="BP4" s="164" t="s">
        <v>60</v>
      </c>
      <c r="BQ4" s="164" t="s">
        <v>61</v>
      </c>
      <c r="BR4" s="165" t="s">
        <v>54</v>
      </c>
      <c r="BS4" s="165" t="s">
        <v>55</v>
      </c>
      <c r="BT4" s="165" t="s">
        <v>56</v>
      </c>
      <c r="BU4" s="165" t="s">
        <v>17</v>
      </c>
      <c r="BV4" s="165" t="s">
        <v>57</v>
      </c>
      <c r="BW4" s="165" t="s">
        <v>58</v>
      </c>
      <c r="BX4" s="165" t="s">
        <v>59</v>
      </c>
      <c r="BY4" s="165" t="s">
        <v>60</v>
      </c>
      <c r="BZ4" s="165" t="s">
        <v>61</v>
      </c>
      <c r="CA4" s="166" t="s">
        <v>54</v>
      </c>
      <c r="CB4" s="166" t="s">
        <v>55</v>
      </c>
      <c r="CC4" s="166" t="s">
        <v>56</v>
      </c>
      <c r="CD4" s="166" t="s">
        <v>17</v>
      </c>
      <c r="CE4" s="166" t="s">
        <v>57</v>
      </c>
      <c r="CF4" s="166" t="s">
        <v>58</v>
      </c>
      <c r="CG4" s="166" t="s">
        <v>59</v>
      </c>
      <c r="CH4" s="166" t="s">
        <v>60</v>
      </c>
      <c r="CI4" s="166" t="s">
        <v>61</v>
      </c>
      <c r="CJ4" s="308"/>
      <c r="CK4" s="311"/>
      <c r="CL4" s="167" t="s">
        <v>62</v>
      </c>
      <c r="CM4" s="167" t="s">
        <v>63</v>
      </c>
      <c r="CN4" s="305"/>
    </row>
    <row r="5" spans="1:94">
      <c r="A5" s="168"/>
      <c r="B5" s="169"/>
      <c r="C5" s="153"/>
      <c r="D5" s="153"/>
      <c r="E5" s="153"/>
      <c r="F5" s="170"/>
      <c r="G5" s="341"/>
      <c r="H5" s="171"/>
      <c r="I5" s="153"/>
      <c r="J5" s="153"/>
      <c r="K5" s="153"/>
      <c r="L5" s="172"/>
      <c r="M5" s="172"/>
      <c r="N5" s="153"/>
      <c r="O5" s="172"/>
      <c r="P5" s="173"/>
      <c r="Q5" s="173"/>
      <c r="R5" s="173"/>
      <c r="S5" s="346"/>
      <c r="T5" s="346"/>
      <c r="U5" s="346"/>
      <c r="V5" s="346"/>
      <c r="W5" s="172"/>
      <c r="X5" s="174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</row>
    <row r="6" spans="1:94">
      <c r="A6" s="176" t="str">
        <f>W6</f>
        <v>0</v>
      </c>
      <c r="B6" s="349" t="s">
        <v>287</v>
      </c>
      <c r="C6" s="349" t="s">
        <v>288</v>
      </c>
      <c r="D6" s="349" t="s">
        <v>144</v>
      </c>
      <c r="E6" s="177" t="s">
        <v>289</v>
      </c>
      <c r="F6" s="177" t="s">
        <v>282</v>
      </c>
      <c r="G6" s="342">
        <v>0</v>
      </c>
      <c r="H6" s="178">
        <v>0</v>
      </c>
      <c r="I6" s="178">
        <v>0</v>
      </c>
      <c r="J6" s="178">
        <v>2</v>
      </c>
      <c r="K6" s="179">
        <v>0</v>
      </c>
      <c r="L6" s="181">
        <f>IFERROR(K6/J6,"-")</f>
        <v>0</v>
      </c>
      <c r="M6" s="178">
        <v>0</v>
      </c>
      <c r="N6" s="178">
        <v>0</v>
      </c>
      <c r="O6" s="181" t="str">
        <f>IFERROR(M6/(K6),"-")</f>
        <v>-</v>
      </c>
      <c r="P6" s="182" t="str">
        <f>IFERROR(G6/SUM(K6:K6),"-")</f>
        <v>-</v>
      </c>
      <c r="Q6" s="183">
        <v>0</v>
      </c>
      <c r="R6" s="181" t="str">
        <f>IF(K6=0,"-",Q6/K6)</f>
        <v>-</v>
      </c>
      <c r="S6" s="347"/>
      <c r="T6" s="348" t="str">
        <f>IFERROR(S6/K6,"-")</f>
        <v>-</v>
      </c>
      <c r="U6" s="348" t="str">
        <f>IFERROR(S6/Q6,"-")</f>
        <v>-</v>
      </c>
      <c r="V6" s="342">
        <f>SUM(S6:S6)-SUM(G6:G6)</f>
        <v>0</v>
      </c>
      <c r="W6" s="185" t="str">
        <f>SUM(S6:S6)/SUM(G6:G6)</f>
        <v>0</v>
      </c>
      <c r="Y6" s="186"/>
      <c r="Z6" s="187" t="str">
        <f>IF(K6=0,"",IF(Y6=0,"",(Y6/K6)))</f>
        <v/>
      </c>
      <c r="AA6" s="186"/>
      <c r="AB6" s="188" t="str">
        <f>IFERROR(AA6/Y6,"-")</f>
        <v>-</v>
      </c>
      <c r="AC6" s="189"/>
      <c r="AD6" s="190" t="str">
        <f>IFERROR(AC6/Y6,"-")</f>
        <v>-</v>
      </c>
      <c r="AE6" s="191"/>
      <c r="AF6" s="191"/>
      <c r="AG6" s="191"/>
      <c r="AH6" s="192"/>
      <c r="AI6" s="193" t="str">
        <f>IF(K6=0,"",IF(AH6=0,"",(AH6/K6)))</f>
        <v/>
      </c>
      <c r="AJ6" s="192"/>
      <c r="AK6" s="194" t="str">
        <f>IFERROR(AJ6/AH6,"-")</f>
        <v>-</v>
      </c>
      <c r="AL6" s="195"/>
      <c r="AM6" s="196" t="str">
        <f>IFERROR(AL6/AH6,"-")</f>
        <v>-</v>
      </c>
      <c r="AN6" s="197"/>
      <c r="AO6" s="197"/>
      <c r="AP6" s="197"/>
      <c r="AQ6" s="198"/>
      <c r="AR6" s="199" t="str">
        <f>IF(K6=0,"",IF(AQ6=0,"",(AQ6/K6)))</f>
        <v/>
      </c>
      <c r="AS6" s="198"/>
      <c r="AT6" s="200" t="str">
        <f>IFERROR(AS6/AQ6,"-")</f>
        <v>-</v>
      </c>
      <c r="AU6" s="201"/>
      <c r="AV6" s="202" t="str">
        <f>IFERROR(AU6/AQ6,"-")</f>
        <v>-</v>
      </c>
      <c r="AW6" s="203"/>
      <c r="AX6" s="203"/>
      <c r="AY6" s="203"/>
      <c r="AZ6" s="204"/>
      <c r="BA6" s="205" t="str">
        <f>IF(K6=0,"",IF(AZ6=0,"",(AZ6/K6)))</f>
        <v/>
      </c>
      <c r="BB6" s="204"/>
      <c r="BC6" s="206" t="str">
        <f>IFERROR(BB6/AZ6,"-")</f>
        <v>-</v>
      </c>
      <c r="BD6" s="207"/>
      <c r="BE6" s="208" t="str">
        <f>IFERROR(BD6/AZ6,"-")</f>
        <v>-</v>
      </c>
      <c r="BF6" s="209"/>
      <c r="BG6" s="209"/>
      <c r="BH6" s="209"/>
      <c r="BI6" s="210"/>
      <c r="BJ6" s="211" t="str">
        <f>IF(K6=0,"",IF(BI6=0,"",(BI6/K6)))</f>
        <v/>
      </c>
      <c r="BK6" s="212"/>
      <c r="BL6" s="213" t="str">
        <f>IFERROR(BK6/BI6,"-")</f>
        <v>-</v>
      </c>
      <c r="BM6" s="214"/>
      <c r="BN6" s="215" t="str">
        <f>IFERROR(BM6/BI6,"-")</f>
        <v>-</v>
      </c>
      <c r="BO6" s="216"/>
      <c r="BP6" s="216"/>
      <c r="BQ6" s="216"/>
      <c r="BR6" s="217"/>
      <c r="BS6" s="218" t="str">
        <f>IF(K6=0,"",IF(BR6=0,"",(BR6/K6)))</f>
        <v/>
      </c>
      <c r="BT6" s="219"/>
      <c r="BU6" s="220" t="str">
        <f>IFERROR(BT6/BR6,"-")</f>
        <v>-</v>
      </c>
      <c r="BV6" s="221"/>
      <c r="BW6" s="222" t="str">
        <f>IFERROR(BV6/BR6,"-")</f>
        <v>-</v>
      </c>
      <c r="BX6" s="223"/>
      <c r="BY6" s="223"/>
      <c r="BZ6" s="223"/>
      <c r="CA6" s="224"/>
      <c r="CB6" s="225" t="str">
        <f>IF(K6=0,"",IF(CA6=0,"",(CA6/K6)))</f>
        <v/>
      </c>
      <c r="CC6" s="226"/>
      <c r="CD6" s="227" t="str">
        <f>IFERROR(CC6/CA6,"-")</f>
        <v>-</v>
      </c>
      <c r="CE6" s="228"/>
      <c r="CF6" s="229" t="str">
        <f>IFERROR(CE6/CA6,"-")</f>
        <v>-</v>
      </c>
      <c r="CG6" s="230"/>
      <c r="CH6" s="230"/>
      <c r="CI6" s="230"/>
      <c r="CJ6" s="231">
        <v>0</v>
      </c>
      <c r="CK6" s="232"/>
      <c r="CL6" s="232"/>
      <c r="CM6" s="232"/>
      <c r="CN6" s="233" t="str">
        <f>IF(AND(CL6=0,CM6=0),"",IF(AND(CL6&lt;=100000,CM6&lt;=100000),"",IF(CL6/CK6&gt;0.7,"男高",IF(CM6/CK6&gt;0.7,"女高",""))))</f>
        <v/>
      </c>
    </row>
    <row r="7" spans="1:94">
      <c r="A7" s="176">
        <f>W7</f>
        <v>2.4574651678331</v>
      </c>
      <c r="B7" s="349" t="s">
        <v>290</v>
      </c>
      <c r="C7" s="349" t="s">
        <v>288</v>
      </c>
      <c r="D7" s="349" t="s">
        <v>144</v>
      </c>
      <c r="E7" s="177" t="s">
        <v>291</v>
      </c>
      <c r="F7" s="177" t="s">
        <v>282</v>
      </c>
      <c r="G7" s="342">
        <v>5905748</v>
      </c>
      <c r="H7" s="178">
        <v>3975</v>
      </c>
      <c r="I7" s="178">
        <v>0</v>
      </c>
      <c r="J7" s="178">
        <v>283368</v>
      </c>
      <c r="K7" s="179">
        <v>1782</v>
      </c>
      <c r="L7" s="181">
        <f>IFERROR(K7/J7,"-")</f>
        <v>0.0062886423308207</v>
      </c>
      <c r="M7" s="178">
        <v>154</v>
      </c>
      <c r="N7" s="178">
        <v>568</v>
      </c>
      <c r="O7" s="181">
        <f>IFERROR(M7/(K7),"-")</f>
        <v>0.08641975308642</v>
      </c>
      <c r="P7" s="182">
        <f>IFERROR(G7/SUM(K7:K7),"-")</f>
        <v>3314.1122334456</v>
      </c>
      <c r="Q7" s="183">
        <v>251</v>
      </c>
      <c r="R7" s="181">
        <f>IF(K7=0,"-",Q7/K7)</f>
        <v>0.14085297418631</v>
      </c>
      <c r="S7" s="347">
        <v>14513170</v>
      </c>
      <c r="T7" s="348">
        <f>IFERROR(S7/K7,"-")</f>
        <v>8144.315375982</v>
      </c>
      <c r="U7" s="348">
        <f>IFERROR(S7/Q7,"-")</f>
        <v>57821.394422311</v>
      </c>
      <c r="V7" s="342">
        <f>SUM(S7:S7)-SUM(G7:G7)</f>
        <v>8607422</v>
      </c>
      <c r="W7" s="185">
        <f>SUM(S7:S7)/SUM(G7:G7)</f>
        <v>2.4574651678331</v>
      </c>
      <c r="Y7" s="186"/>
      <c r="Z7" s="187">
        <f>IF(K7=0,"",IF(Y7=0,"",(Y7/K7)))</f>
        <v>0</v>
      </c>
      <c r="AA7" s="186"/>
      <c r="AB7" s="188" t="str">
        <f>IFERROR(AA7/Y7,"-")</f>
        <v>-</v>
      </c>
      <c r="AC7" s="189"/>
      <c r="AD7" s="190" t="str">
        <f>IFERROR(AC7/Y7,"-")</f>
        <v>-</v>
      </c>
      <c r="AE7" s="191"/>
      <c r="AF7" s="191"/>
      <c r="AG7" s="191"/>
      <c r="AH7" s="192">
        <v>27</v>
      </c>
      <c r="AI7" s="193">
        <f>IF(K7=0,"",IF(AH7=0,"",(AH7/K7)))</f>
        <v>0.015151515151515</v>
      </c>
      <c r="AJ7" s="192"/>
      <c r="AK7" s="194">
        <f>IFERROR(AJ7/AH7,"-")</f>
        <v>0</v>
      </c>
      <c r="AL7" s="195"/>
      <c r="AM7" s="196">
        <f>IFERROR(AL7/AH7,"-")</f>
        <v>0</v>
      </c>
      <c r="AN7" s="197"/>
      <c r="AO7" s="197"/>
      <c r="AP7" s="197"/>
      <c r="AQ7" s="198">
        <v>11</v>
      </c>
      <c r="AR7" s="199">
        <f>IF(K7=0,"",IF(AQ7=0,"",(AQ7/K7)))</f>
        <v>0.0061728395061728</v>
      </c>
      <c r="AS7" s="198"/>
      <c r="AT7" s="200">
        <f>IFERROR(AS7/AQ7,"-")</f>
        <v>0</v>
      </c>
      <c r="AU7" s="201"/>
      <c r="AV7" s="202">
        <f>IFERROR(AU7/AQ7,"-")</f>
        <v>0</v>
      </c>
      <c r="AW7" s="203"/>
      <c r="AX7" s="203"/>
      <c r="AY7" s="203"/>
      <c r="AZ7" s="204">
        <v>88</v>
      </c>
      <c r="BA7" s="205">
        <f>IF(K7=0,"",IF(AZ7=0,"",(AZ7/K7)))</f>
        <v>0.049382716049383</v>
      </c>
      <c r="BB7" s="204">
        <v>6</v>
      </c>
      <c r="BC7" s="206">
        <f>IFERROR(BB7/AZ7,"-")</f>
        <v>0.068181818181818</v>
      </c>
      <c r="BD7" s="207">
        <v>308300</v>
      </c>
      <c r="BE7" s="208">
        <f>IFERROR(BD7/AZ7,"-")</f>
        <v>3503.4090909091</v>
      </c>
      <c r="BF7" s="209">
        <v>4</v>
      </c>
      <c r="BG7" s="209"/>
      <c r="BH7" s="209">
        <v>2</v>
      </c>
      <c r="BI7" s="210">
        <v>1035</v>
      </c>
      <c r="BJ7" s="211">
        <f>IF(K7=0,"",IF(BI7=0,"",(BI7/K7)))</f>
        <v>0.58080808080808</v>
      </c>
      <c r="BK7" s="212">
        <v>125</v>
      </c>
      <c r="BL7" s="213">
        <f>IFERROR(BK7/BI7,"-")</f>
        <v>0.1207729468599</v>
      </c>
      <c r="BM7" s="214">
        <v>7047080</v>
      </c>
      <c r="BN7" s="215">
        <f>IFERROR(BM7/BI7,"-")</f>
        <v>6808.7729468599</v>
      </c>
      <c r="BO7" s="216">
        <v>50</v>
      </c>
      <c r="BP7" s="216">
        <v>24</v>
      </c>
      <c r="BQ7" s="216">
        <v>51</v>
      </c>
      <c r="BR7" s="217">
        <v>499</v>
      </c>
      <c r="BS7" s="218">
        <f>IF(K7=0,"",IF(BR7=0,"",(BR7/K7)))</f>
        <v>0.28002244668911</v>
      </c>
      <c r="BT7" s="219">
        <v>90</v>
      </c>
      <c r="BU7" s="220">
        <f>IFERROR(BT7/BR7,"-")</f>
        <v>0.18036072144289</v>
      </c>
      <c r="BV7" s="221">
        <v>4752200</v>
      </c>
      <c r="BW7" s="222">
        <f>IFERROR(BV7/BR7,"-")</f>
        <v>9523.4468937876</v>
      </c>
      <c r="BX7" s="223">
        <v>20</v>
      </c>
      <c r="BY7" s="223">
        <v>15</v>
      </c>
      <c r="BZ7" s="223">
        <v>55</v>
      </c>
      <c r="CA7" s="224">
        <v>122</v>
      </c>
      <c r="CB7" s="225">
        <f>IF(K7=0,"",IF(CA7=0,"",(CA7/K7)))</f>
        <v>0.068462401795735</v>
      </c>
      <c r="CC7" s="226">
        <v>30</v>
      </c>
      <c r="CD7" s="227">
        <f>IFERROR(CC7/CA7,"-")</f>
        <v>0.24590163934426</v>
      </c>
      <c r="CE7" s="228">
        <v>2405590</v>
      </c>
      <c r="CF7" s="229">
        <f>IFERROR(CE7/CA7,"-")</f>
        <v>19717.950819672</v>
      </c>
      <c r="CG7" s="230">
        <v>10</v>
      </c>
      <c r="CH7" s="230">
        <v>4</v>
      </c>
      <c r="CI7" s="230">
        <v>16</v>
      </c>
      <c r="CJ7" s="231">
        <v>251</v>
      </c>
      <c r="CK7" s="232">
        <v>14513170</v>
      </c>
      <c r="CL7" s="232">
        <v>1590000</v>
      </c>
      <c r="CM7" s="232"/>
      <c r="CN7" s="233" t="str">
        <f>IF(AND(CL7=0,CM7=0),"",IF(AND(CL7&lt;=100000,CM7&lt;=100000),"",IF(CL7/CK7&gt;0.7,"男高",IF(CM7/CK7&gt;0.7,"女高",""))))</f>
        <v/>
      </c>
    </row>
    <row r="8" spans="1:94">
      <c r="A8" s="176">
        <f>W8</f>
        <v>1.5426334890167</v>
      </c>
      <c r="B8" s="349" t="s">
        <v>292</v>
      </c>
      <c r="C8" s="349" t="s">
        <v>288</v>
      </c>
      <c r="D8" s="349" t="s">
        <v>144</v>
      </c>
      <c r="E8" s="177" t="s">
        <v>293</v>
      </c>
      <c r="F8" s="177" t="s">
        <v>282</v>
      </c>
      <c r="G8" s="342">
        <v>5108660</v>
      </c>
      <c r="H8" s="178">
        <v>3277</v>
      </c>
      <c r="I8" s="178">
        <v>0</v>
      </c>
      <c r="J8" s="178">
        <v>94991</v>
      </c>
      <c r="K8" s="179">
        <v>1751</v>
      </c>
      <c r="L8" s="181">
        <f>IFERROR(K8/J8,"-")</f>
        <v>0.018433325262393</v>
      </c>
      <c r="M8" s="178">
        <v>56</v>
      </c>
      <c r="N8" s="178">
        <v>607</v>
      </c>
      <c r="O8" s="181">
        <f>IFERROR(M8/(K8),"-")</f>
        <v>0.031981724728726</v>
      </c>
      <c r="P8" s="182">
        <f>IFERROR(G8/SUM(K8:K8),"-")</f>
        <v>2917.5671045117</v>
      </c>
      <c r="Q8" s="183">
        <v>167</v>
      </c>
      <c r="R8" s="181">
        <f>IF(K8=0,"-",Q8/K8)</f>
        <v>0.095374071958881</v>
      </c>
      <c r="S8" s="347">
        <v>7880790</v>
      </c>
      <c r="T8" s="348">
        <f>IFERROR(S8/K8,"-")</f>
        <v>4500.7367218732</v>
      </c>
      <c r="U8" s="348">
        <f>IFERROR(S8/Q8,"-")</f>
        <v>47190.359281437</v>
      </c>
      <c r="V8" s="342">
        <f>SUM(S8:S8)-SUM(G8:G8)</f>
        <v>2772130</v>
      </c>
      <c r="W8" s="185">
        <f>SUM(S8:S8)/SUM(G8:G8)</f>
        <v>1.5426334890167</v>
      </c>
      <c r="Y8" s="186">
        <v>83</v>
      </c>
      <c r="Z8" s="187">
        <f>IF(K8=0,"",IF(Y8=0,"",(Y8/K8)))</f>
        <v>0.047401484865791</v>
      </c>
      <c r="AA8" s="186">
        <v>2</v>
      </c>
      <c r="AB8" s="188">
        <f>IFERROR(AA8/Y8,"-")</f>
        <v>0.024096385542169</v>
      </c>
      <c r="AC8" s="189">
        <v>9040</v>
      </c>
      <c r="AD8" s="190">
        <f>IFERROR(AC8/Y8,"-")</f>
        <v>108.9156626506</v>
      </c>
      <c r="AE8" s="191">
        <v>1</v>
      </c>
      <c r="AF8" s="191"/>
      <c r="AG8" s="191">
        <v>1</v>
      </c>
      <c r="AH8" s="192">
        <v>309</v>
      </c>
      <c r="AI8" s="193">
        <f>IF(K8=0,"",IF(AH8=0,"",(AH8/K8)))</f>
        <v>0.17647058823529</v>
      </c>
      <c r="AJ8" s="192">
        <v>12</v>
      </c>
      <c r="AK8" s="194">
        <f>IFERROR(AJ8/AH8,"-")</f>
        <v>0.038834951456311</v>
      </c>
      <c r="AL8" s="195">
        <v>80050</v>
      </c>
      <c r="AM8" s="196">
        <f>IFERROR(AL8/AH8,"-")</f>
        <v>259.06148867314</v>
      </c>
      <c r="AN8" s="197">
        <v>8</v>
      </c>
      <c r="AO8" s="197"/>
      <c r="AP8" s="197">
        <v>4</v>
      </c>
      <c r="AQ8" s="198">
        <v>220</v>
      </c>
      <c r="AR8" s="199">
        <f>IF(K8=0,"",IF(AQ8=0,"",(AQ8/K8)))</f>
        <v>0.12564249000571</v>
      </c>
      <c r="AS8" s="198">
        <v>15</v>
      </c>
      <c r="AT8" s="200">
        <f>IFERROR(AS8/AQ8,"-")</f>
        <v>0.068181818181818</v>
      </c>
      <c r="AU8" s="201">
        <v>65720</v>
      </c>
      <c r="AV8" s="202">
        <f>IFERROR(AU8/AQ8,"-")</f>
        <v>298.72727272727</v>
      </c>
      <c r="AW8" s="203">
        <v>11</v>
      </c>
      <c r="AX8" s="203">
        <v>2</v>
      </c>
      <c r="AY8" s="203">
        <v>2</v>
      </c>
      <c r="AZ8" s="204">
        <v>451</v>
      </c>
      <c r="BA8" s="205">
        <f>IF(K8=0,"",IF(AZ8=0,"",(AZ8/K8)))</f>
        <v>0.25756710451171</v>
      </c>
      <c r="BB8" s="204">
        <v>35</v>
      </c>
      <c r="BC8" s="206">
        <f>IFERROR(BB8/AZ8,"-")</f>
        <v>0.077605321507761</v>
      </c>
      <c r="BD8" s="207">
        <v>844340</v>
      </c>
      <c r="BE8" s="208">
        <f>IFERROR(BD8/AZ8,"-")</f>
        <v>1872.1507760532</v>
      </c>
      <c r="BF8" s="209">
        <v>19</v>
      </c>
      <c r="BG8" s="209">
        <v>3</v>
      </c>
      <c r="BH8" s="209">
        <v>13</v>
      </c>
      <c r="BI8" s="210">
        <v>478</v>
      </c>
      <c r="BJ8" s="211">
        <f>IF(K8=0,"",IF(BI8=0,"",(BI8/K8)))</f>
        <v>0.27298686464877</v>
      </c>
      <c r="BK8" s="212">
        <v>57</v>
      </c>
      <c r="BL8" s="213">
        <f>IFERROR(BK8/BI8,"-")</f>
        <v>0.11924686192469</v>
      </c>
      <c r="BM8" s="214">
        <v>5396480</v>
      </c>
      <c r="BN8" s="215">
        <f>IFERROR(BM8/BI8,"-")</f>
        <v>11289.707112971</v>
      </c>
      <c r="BO8" s="216">
        <v>29</v>
      </c>
      <c r="BP8" s="216">
        <v>12</v>
      </c>
      <c r="BQ8" s="216">
        <v>16</v>
      </c>
      <c r="BR8" s="217">
        <v>172</v>
      </c>
      <c r="BS8" s="218">
        <f>IF(K8=0,"",IF(BR8=0,"",(BR8/K8)))</f>
        <v>0.098229583095374</v>
      </c>
      <c r="BT8" s="219">
        <v>40</v>
      </c>
      <c r="BU8" s="220">
        <f>IFERROR(BT8/BR8,"-")</f>
        <v>0.23255813953488</v>
      </c>
      <c r="BV8" s="221">
        <v>1103160</v>
      </c>
      <c r="BW8" s="222">
        <f>IFERROR(BV8/BR8,"-")</f>
        <v>6413.7209302326</v>
      </c>
      <c r="BX8" s="223">
        <v>19</v>
      </c>
      <c r="BY8" s="223">
        <v>4</v>
      </c>
      <c r="BZ8" s="223">
        <v>17</v>
      </c>
      <c r="CA8" s="224">
        <v>38</v>
      </c>
      <c r="CB8" s="225">
        <f>IF(K8=0,"",IF(CA8=0,"",(CA8/K8)))</f>
        <v>0.02170188463735</v>
      </c>
      <c r="CC8" s="226">
        <v>6</v>
      </c>
      <c r="CD8" s="227">
        <f>IFERROR(CC8/CA8,"-")</f>
        <v>0.15789473684211</v>
      </c>
      <c r="CE8" s="228">
        <v>382000</v>
      </c>
      <c r="CF8" s="229">
        <f>IFERROR(CE8/CA8,"-")</f>
        <v>10052.631578947</v>
      </c>
      <c r="CG8" s="230">
        <v>1</v>
      </c>
      <c r="CH8" s="230"/>
      <c r="CI8" s="230">
        <v>5</v>
      </c>
      <c r="CJ8" s="231">
        <v>167</v>
      </c>
      <c r="CK8" s="232">
        <v>7880790</v>
      </c>
      <c r="CL8" s="232">
        <v>3155000</v>
      </c>
      <c r="CM8" s="232"/>
      <c r="CN8" s="233" t="str">
        <f>IF(AND(CL8=0,CM8=0),"",IF(AND(CL8&lt;=100000,CM8&lt;=100000),"",IF(CL8/CK8&gt;0.7,"男高",IF(CM8/CK8&gt;0.7,"女高",""))))</f>
        <v/>
      </c>
    </row>
    <row r="9" spans="1:94">
      <c r="A9" s="176">
        <f>W9</f>
        <v>1.4959330674931</v>
      </c>
      <c r="B9" s="349" t="s">
        <v>294</v>
      </c>
      <c r="C9" s="349" t="s">
        <v>288</v>
      </c>
      <c r="D9" s="349" t="s">
        <v>144</v>
      </c>
      <c r="E9" s="177" t="s">
        <v>295</v>
      </c>
      <c r="F9" s="177" t="s">
        <v>282</v>
      </c>
      <c r="G9" s="342">
        <v>94543</v>
      </c>
      <c r="H9" s="178">
        <v>92</v>
      </c>
      <c r="I9" s="178">
        <v>0</v>
      </c>
      <c r="J9" s="178">
        <v>8966</v>
      </c>
      <c r="K9" s="179">
        <v>24</v>
      </c>
      <c r="L9" s="181">
        <f>IFERROR(K9/J9,"-")</f>
        <v>0.0026767789426723</v>
      </c>
      <c r="M9" s="178">
        <v>0</v>
      </c>
      <c r="N9" s="178">
        <v>7</v>
      </c>
      <c r="O9" s="181">
        <f>IFERROR(M9/(K9),"-")</f>
        <v>0</v>
      </c>
      <c r="P9" s="182">
        <f>IFERROR(G9/SUM(K9:K9),"-")</f>
        <v>3939.2916666667</v>
      </c>
      <c r="Q9" s="183">
        <v>4</v>
      </c>
      <c r="R9" s="181">
        <f>IF(K9=0,"-",Q9/K9)</f>
        <v>0.16666666666667</v>
      </c>
      <c r="S9" s="347">
        <v>141430</v>
      </c>
      <c r="T9" s="348">
        <f>IFERROR(S9/K9,"-")</f>
        <v>5892.9166666667</v>
      </c>
      <c r="U9" s="348">
        <f>IFERROR(S9/Q9,"-")</f>
        <v>35357.5</v>
      </c>
      <c r="V9" s="342">
        <f>SUM(S9:S9)-SUM(G9:G9)</f>
        <v>46887</v>
      </c>
      <c r="W9" s="185">
        <f>SUM(S9:S9)/SUM(G9:G9)</f>
        <v>1.4959330674931</v>
      </c>
      <c r="Y9" s="186"/>
      <c r="Z9" s="187">
        <f>IF(K9=0,"",IF(Y9=0,"",(Y9/K9)))</f>
        <v>0</v>
      </c>
      <c r="AA9" s="186"/>
      <c r="AB9" s="188" t="str">
        <f>IFERROR(AA9/Y9,"-")</f>
        <v>-</v>
      </c>
      <c r="AC9" s="189"/>
      <c r="AD9" s="190" t="str">
        <f>IFERROR(AC9/Y9,"-")</f>
        <v>-</v>
      </c>
      <c r="AE9" s="191"/>
      <c r="AF9" s="191"/>
      <c r="AG9" s="191"/>
      <c r="AH9" s="192">
        <v>1</v>
      </c>
      <c r="AI9" s="193">
        <f>IF(K9=0,"",IF(AH9=0,"",(AH9/K9)))</f>
        <v>0.041666666666667</v>
      </c>
      <c r="AJ9" s="192"/>
      <c r="AK9" s="194">
        <f>IFERROR(AJ9/AH9,"-")</f>
        <v>0</v>
      </c>
      <c r="AL9" s="195"/>
      <c r="AM9" s="196">
        <f>IFERROR(AL9/AH9,"-")</f>
        <v>0</v>
      </c>
      <c r="AN9" s="197"/>
      <c r="AO9" s="197"/>
      <c r="AP9" s="197"/>
      <c r="AQ9" s="198">
        <v>2</v>
      </c>
      <c r="AR9" s="199">
        <f>IF(K9=0,"",IF(AQ9=0,"",(AQ9/K9)))</f>
        <v>0.083333333333333</v>
      </c>
      <c r="AS9" s="198"/>
      <c r="AT9" s="200">
        <f>IFERROR(AS9/AQ9,"-")</f>
        <v>0</v>
      </c>
      <c r="AU9" s="201"/>
      <c r="AV9" s="202">
        <f>IFERROR(AU9/AQ9,"-")</f>
        <v>0</v>
      </c>
      <c r="AW9" s="203"/>
      <c r="AX9" s="203"/>
      <c r="AY9" s="203"/>
      <c r="AZ9" s="204">
        <v>2</v>
      </c>
      <c r="BA9" s="205">
        <f>IF(K9=0,"",IF(AZ9=0,"",(AZ9/K9)))</f>
        <v>0.083333333333333</v>
      </c>
      <c r="BB9" s="204"/>
      <c r="BC9" s="206">
        <f>IFERROR(BB9/AZ9,"-")</f>
        <v>0</v>
      </c>
      <c r="BD9" s="207"/>
      <c r="BE9" s="208">
        <f>IFERROR(BD9/AZ9,"-")</f>
        <v>0</v>
      </c>
      <c r="BF9" s="209"/>
      <c r="BG9" s="209"/>
      <c r="BH9" s="209"/>
      <c r="BI9" s="210">
        <v>9</v>
      </c>
      <c r="BJ9" s="211">
        <f>IF(K9=0,"",IF(BI9=0,"",(BI9/K9)))</f>
        <v>0.375</v>
      </c>
      <c r="BK9" s="212">
        <v>1</v>
      </c>
      <c r="BL9" s="213">
        <f>IFERROR(BK9/BI9,"-")</f>
        <v>0.11111111111111</v>
      </c>
      <c r="BM9" s="214">
        <v>5840</v>
      </c>
      <c r="BN9" s="215">
        <f>IFERROR(BM9/BI9,"-")</f>
        <v>648.88888888889</v>
      </c>
      <c r="BO9" s="216"/>
      <c r="BP9" s="216">
        <v>1</v>
      </c>
      <c r="BQ9" s="216"/>
      <c r="BR9" s="217">
        <v>8</v>
      </c>
      <c r="BS9" s="218">
        <f>IF(K9=0,"",IF(BR9=0,"",(BR9/K9)))</f>
        <v>0.33333333333333</v>
      </c>
      <c r="BT9" s="219">
        <v>2</v>
      </c>
      <c r="BU9" s="220">
        <f>IFERROR(BT9/BR9,"-")</f>
        <v>0.25</v>
      </c>
      <c r="BV9" s="221">
        <v>132590</v>
      </c>
      <c r="BW9" s="222">
        <f>IFERROR(BV9/BR9,"-")</f>
        <v>16573.75</v>
      </c>
      <c r="BX9" s="223"/>
      <c r="BY9" s="223"/>
      <c r="BZ9" s="223">
        <v>2</v>
      </c>
      <c r="CA9" s="224">
        <v>2</v>
      </c>
      <c r="CB9" s="225">
        <f>IF(K9=0,"",IF(CA9=0,"",(CA9/K9)))</f>
        <v>0.083333333333333</v>
      </c>
      <c r="CC9" s="226">
        <v>1</v>
      </c>
      <c r="CD9" s="227">
        <f>IFERROR(CC9/CA9,"-")</f>
        <v>0.5</v>
      </c>
      <c r="CE9" s="228">
        <v>3000</v>
      </c>
      <c r="CF9" s="229">
        <f>IFERROR(CE9/CA9,"-")</f>
        <v>1500</v>
      </c>
      <c r="CG9" s="230">
        <v>1</v>
      </c>
      <c r="CH9" s="230"/>
      <c r="CI9" s="230"/>
      <c r="CJ9" s="231">
        <v>4</v>
      </c>
      <c r="CK9" s="232">
        <v>141430</v>
      </c>
      <c r="CL9" s="232">
        <v>113000</v>
      </c>
      <c r="CM9" s="232"/>
      <c r="CN9" s="233" t="str">
        <f>IF(AND(CL9=0,CM9=0),"",IF(AND(CL9&lt;=100000,CM9&lt;=100000),"",IF(CL9/CK9&gt;0.7,"男高",IF(CM9/CK9&gt;0.7,"女高",""))))</f>
        <v>男高</v>
      </c>
    </row>
    <row r="10" spans="1:94">
      <c r="A10" s="234"/>
      <c r="B10" s="153"/>
      <c r="C10" s="235"/>
      <c r="D10" s="236"/>
      <c r="E10" s="177"/>
      <c r="F10" s="177"/>
      <c r="G10" s="343"/>
      <c r="H10" s="237"/>
      <c r="I10" s="237"/>
      <c r="J10" s="178"/>
      <c r="K10" s="178"/>
      <c r="L10" s="238"/>
      <c r="M10" s="238"/>
      <c r="N10" s="178"/>
      <c r="O10" s="238"/>
      <c r="P10" s="184"/>
      <c r="Q10" s="184"/>
      <c r="R10" s="184"/>
      <c r="S10" s="347"/>
      <c r="T10" s="347"/>
      <c r="U10" s="347"/>
      <c r="V10" s="347"/>
      <c r="W10" s="238"/>
      <c r="X10" s="174"/>
      <c r="Y10" s="239"/>
      <c r="Z10" s="240"/>
      <c r="AA10" s="239"/>
      <c r="AB10" s="241"/>
      <c r="AC10" s="242"/>
      <c r="AD10" s="243"/>
      <c r="AE10" s="244"/>
      <c r="AF10" s="244"/>
      <c r="AG10" s="244"/>
      <c r="AH10" s="239"/>
      <c r="AI10" s="240"/>
      <c r="AJ10" s="239"/>
      <c r="AK10" s="241"/>
      <c r="AL10" s="242"/>
      <c r="AM10" s="243"/>
      <c r="AN10" s="244"/>
      <c r="AO10" s="244"/>
      <c r="AP10" s="244"/>
      <c r="AQ10" s="239"/>
      <c r="AR10" s="240"/>
      <c r="AS10" s="239"/>
      <c r="AT10" s="241"/>
      <c r="AU10" s="242"/>
      <c r="AV10" s="243"/>
      <c r="AW10" s="244"/>
      <c r="AX10" s="244"/>
      <c r="AY10" s="244"/>
      <c r="AZ10" s="239"/>
      <c r="BA10" s="240"/>
      <c r="BB10" s="239"/>
      <c r="BC10" s="241"/>
      <c r="BD10" s="242"/>
      <c r="BE10" s="243"/>
      <c r="BF10" s="244"/>
      <c r="BG10" s="244"/>
      <c r="BH10" s="244"/>
      <c r="BI10" s="175"/>
      <c r="BJ10" s="245"/>
      <c r="BK10" s="239"/>
      <c r="BL10" s="241"/>
      <c r="BM10" s="242"/>
      <c r="BN10" s="243"/>
      <c r="BO10" s="244"/>
      <c r="BP10" s="244"/>
      <c r="BQ10" s="244"/>
      <c r="BR10" s="175"/>
      <c r="BS10" s="245"/>
      <c r="BT10" s="239"/>
      <c r="BU10" s="241"/>
      <c r="BV10" s="242"/>
      <c r="BW10" s="243"/>
      <c r="BX10" s="244"/>
      <c r="BY10" s="244"/>
      <c r="BZ10" s="244"/>
      <c r="CA10" s="175"/>
      <c r="CB10" s="245"/>
      <c r="CC10" s="239"/>
      <c r="CD10" s="241"/>
      <c r="CE10" s="242"/>
      <c r="CF10" s="243"/>
      <c r="CG10" s="244"/>
      <c r="CH10" s="244"/>
      <c r="CI10" s="244"/>
      <c r="CJ10" s="246"/>
      <c r="CK10" s="242"/>
      <c r="CL10" s="242"/>
      <c r="CM10" s="242"/>
      <c r="CN10" s="247"/>
    </row>
    <row r="11" spans="1:94">
      <c r="A11" s="234"/>
      <c r="B11" s="248"/>
      <c r="C11" s="178"/>
      <c r="D11" s="178"/>
      <c r="E11" s="249"/>
      <c r="F11" s="250"/>
      <c r="G11" s="344"/>
      <c r="H11" s="237"/>
      <c r="I11" s="237"/>
      <c r="J11" s="178"/>
      <c r="K11" s="178"/>
      <c r="L11" s="238"/>
      <c r="M11" s="238"/>
      <c r="N11" s="178"/>
      <c r="O11" s="238"/>
      <c r="P11" s="184"/>
      <c r="Q11" s="184"/>
      <c r="R11" s="184"/>
      <c r="S11" s="347"/>
      <c r="T11" s="347"/>
      <c r="U11" s="347"/>
      <c r="V11" s="347"/>
      <c r="W11" s="238"/>
      <c r="X11" s="251"/>
      <c r="Y11" s="239"/>
      <c r="Z11" s="240"/>
      <c r="AA11" s="239"/>
      <c r="AB11" s="241"/>
      <c r="AC11" s="242"/>
      <c r="AD11" s="243"/>
      <c r="AE11" s="244"/>
      <c r="AF11" s="244"/>
      <c r="AG11" s="244"/>
      <c r="AH11" s="239"/>
      <c r="AI11" s="240"/>
      <c r="AJ11" s="239"/>
      <c r="AK11" s="241"/>
      <c r="AL11" s="242"/>
      <c r="AM11" s="243"/>
      <c r="AN11" s="244"/>
      <c r="AO11" s="244"/>
      <c r="AP11" s="244"/>
      <c r="AQ11" s="239"/>
      <c r="AR11" s="240"/>
      <c r="AS11" s="239"/>
      <c r="AT11" s="241"/>
      <c r="AU11" s="242"/>
      <c r="AV11" s="243"/>
      <c r="AW11" s="244"/>
      <c r="AX11" s="244"/>
      <c r="AY11" s="244"/>
      <c r="AZ11" s="239"/>
      <c r="BA11" s="240"/>
      <c r="BB11" s="239"/>
      <c r="BC11" s="241"/>
      <c r="BD11" s="242"/>
      <c r="BE11" s="243"/>
      <c r="BF11" s="244"/>
      <c r="BG11" s="244"/>
      <c r="BH11" s="244"/>
      <c r="BI11" s="175"/>
      <c r="BJ11" s="245"/>
      <c r="BK11" s="239"/>
      <c r="BL11" s="241"/>
      <c r="BM11" s="242"/>
      <c r="BN11" s="243"/>
      <c r="BO11" s="244"/>
      <c r="BP11" s="244"/>
      <c r="BQ11" s="244"/>
      <c r="BR11" s="175"/>
      <c r="BS11" s="245"/>
      <c r="BT11" s="239"/>
      <c r="BU11" s="241"/>
      <c r="BV11" s="242"/>
      <c r="BW11" s="243"/>
      <c r="BX11" s="244"/>
      <c r="BY11" s="244"/>
      <c r="BZ11" s="244"/>
      <c r="CA11" s="175"/>
      <c r="CB11" s="245"/>
      <c r="CC11" s="239"/>
      <c r="CD11" s="241"/>
      <c r="CE11" s="242"/>
      <c r="CF11" s="243"/>
      <c r="CG11" s="244"/>
      <c r="CH11" s="244"/>
      <c r="CI11" s="244"/>
      <c r="CJ11" s="246"/>
      <c r="CK11" s="242"/>
      <c r="CL11" s="242"/>
      <c r="CM11" s="242"/>
      <c r="CN11" s="247"/>
    </row>
    <row r="12" spans="1:94">
      <c r="A12" s="168">
        <f>Z12</f>
        <v/>
      </c>
      <c r="B12" s="252"/>
      <c r="C12" s="252"/>
      <c r="D12" s="252"/>
      <c r="E12" s="253" t="s">
        <v>296</v>
      </c>
      <c r="F12" s="253"/>
      <c r="G12" s="345">
        <f>SUM(G6:G11)</f>
        <v>11108951</v>
      </c>
      <c r="H12" s="252">
        <f>SUM(H6:H11)</f>
        <v>7344</v>
      </c>
      <c r="I12" s="252">
        <f>SUM(I6:I11)</f>
        <v>0</v>
      </c>
      <c r="J12" s="252">
        <f>SUM(J6:J11)</f>
        <v>387327</v>
      </c>
      <c r="K12" s="252">
        <f>SUM(K6:K11)</f>
        <v>3557</v>
      </c>
      <c r="L12" s="254">
        <f>IFERROR(K12/J12,"-")</f>
        <v>0.0091834548069202</v>
      </c>
      <c r="M12" s="255">
        <f>SUM(M6:M11)</f>
        <v>210</v>
      </c>
      <c r="N12" s="255">
        <f>SUM(N6:N11)</f>
        <v>1182</v>
      </c>
      <c r="O12" s="254">
        <f>IFERROR(M12/K12,"-")</f>
        <v>0.059038515603036</v>
      </c>
      <c r="P12" s="256">
        <f>IFERROR(G12/K12,"-")</f>
        <v>3123.123699747</v>
      </c>
      <c r="Q12" s="257">
        <f>SUM(Q6:Q11)</f>
        <v>422</v>
      </c>
      <c r="R12" s="254">
        <f>IFERROR(Q12/K12,"-")</f>
        <v>0.11863930278324</v>
      </c>
      <c r="S12" s="345">
        <f>SUM(S6:S11)</f>
        <v>22535390</v>
      </c>
      <c r="T12" s="345">
        <f>IFERROR(S12/K12,"-")</f>
        <v>6335.5046387405</v>
      </c>
      <c r="U12" s="345">
        <f>IFERROR(S12/Q12,"-")</f>
        <v>53401.398104265</v>
      </c>
      <c r="V12" s="345">
        <f>S12-G12</f>
        <v>11426439</v>
      </c>
      <c r="W12" s="258">
        <f>S12/G12</f>
        <v>2.028579476136</v>
      </c>
      <c r="X12" s="259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