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<sst xmlns="http://schemas.openxmlformats.org/spreadsheetml/2006/main" uniqueCount="297">
  <si>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</si>
  <si>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</si>
  <si>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</si>
  <si>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</si>
  <si>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</si>
  <si>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</si>
  <si>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</si>
  <si>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</si>
  <si>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</si>
  <si>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</si>
  <si>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</si>
  <si>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</si>
  <si>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</si>
  <si>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</si>
  <si>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</si>
  <si>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</si>
  <si>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</si>
  <si>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</si>
  <si>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</si>
  <si>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</si>
  <si>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</si>
  <si>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</si>
  <si>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</si>
  <si>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</si>
  <si>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</si>
  <si>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</si>
  <si>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</si>
  <si>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</si>
  <si>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</si>
  <si>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</si>
  <si>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</si>
  <si>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</si>
  <si>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</si>
  <si>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</si>
  <si>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</si>
  <si>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</si>
  <si>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</si>
  <si>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</si>
  <si>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</si>
  <si>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</si>
  <si>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</si>
  <si>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</si>
  <si>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</si>
  <si>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</si>
  <si>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</si>
  <si>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</si>
  <si>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</si>
  <si>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</si>
  <si>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</si>
  <si>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</si>
  <si>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</si>
  <si>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</si>
  <si>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</si>
  <si>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</si>
  <si>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</si>
  <si>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</si>
  <si>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</si>
  <si>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</si>
  <si>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</si>
  <si>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</si>
  <si>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</si>
  <si>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</si>
  <si>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</si>
  <si>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</si>
  <si>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icn023</t>
  </si>
  <si>
    <t>デリヘル版3(LINEver)（晶エリー）</t>
  </si>
  <si>
    <t>70歳までの出会いリクルート</t>
  </si>
  <si>
    <t>lp07</t>
  </si>
  <si>
    <t>スポニチ関東</t>
  </si>
  <si>
    <t>4C終面全5段</t>
  </si>
  <si>
    <t>1月08日(土)</t>
  </si>
  <si>
    <t>ic2780</t>
  </si>
  <si>
    <t>icn024</t>
  </si>
  <si>
    <t>スポニチ関西</t>
  </si>
  <si>
    <t>ic2781</t>
  </si>
  <si>
    <t>icn025</t>
  </si>
  <si>
    <t>スポニチ西部</t>
  </si>
  <si>
    <t>ic2782</t>
  </si>
  <si>
    <t>icn026</t>
  </si>
  <si>
    <t>スポニチ北海道</t>
  </si>
  <si>
    <t>ic2783</t>
  </si>
  <si>
    <t>ic2784</t>
  </si>
  <si>
    <t>(空電共通)</t>
  </si>
  <si>
    <t>空電</t>
  </si>
  <si>
    <t>空電 (共通)</t>
  </si>
  <si>
    <t>icn027</t>
  </si>
  <si>
    <t>デリヘル版3(LINEver)（高宮菜々子）</t>
  </si>
  <si>
    <t>LINEで出会いリクルート70歳まで応募可</t>
  </si>
  <si>
    <t>lp01</t>
  </si>
  <si>
    <t>サンスポ関東</t>
  </si>
  <si>
    <t>全5段つかみ15段</t>
  </si>
  <si>
    <t>1～15日</t>
  </si>
  <si>
    <t>ic2785</t>
  </si>
  <si>
    <t>ic2786</t>
  </si>
  <si>
    <t>icn028</t>
  </si>
  <si>
    <t>半5段つかみ15段</t>
  </si>
  <si>
    <t>ic2787</t>
  </si>
  <si>
    <t>ic2788</t>
  </si>
  <si>
    <t>icn029</t>
  </si>
  <si>
    <t>DVDパッケージ＿ストーリー版(LINEver)（晶エリー）</t>
  </si>
  <si>
    <t>え、美熟女が</t>
  </si>
  <si>
    <t>16～31日</t>
  </si>
  <si>
    <t>ic2789</t>
  </si>
  <si>
    <t>ic2790</t>
  </si>
  <si>
    <t>icn030</t>
  </si>
  <si>
    <t>ic2791</t>
  </si>
  <si>
    <t>ic2792</t>
  </si>
  <si>
    <t>icn031</t>
  </si>
  <si>
    <t>サンスポ関西</t>
  </si>
  <si>
    <t>ic2793</t>
  </si>
  <si>
    <t>ic2794</t>
  </si>
  <si>
    <t>icn032</t>
  </si>
  <si>
    <t>ic2795</t>
  </si>
  <si>
    <t>ic2796</t>
  </si>
  <si>
    <t>icn033</t>
  </si>
  <si>
    <t>ic2797</t>
  </si>
  <si>
    <t>ic2798</t>
  </si>
  <si>
    <t>icn034</t>
  </si>
  <si>
    <t>ic2799</t>
  </si>
  <si>
    <t>ic2800</t>
  </si>
  <si>
    <t>icn035</t>
  </si>
  <si>
    <t>①再婚&amp;理解者版(LINEver)（高宮菜々子）</t>
  </si>
  <si>
    <t>①LINEで再婚&amp;理解者</t>
  </si>
  <si>
    <t>半2段つかみ20段保証</t>
  </si>
  <si>
    <t>20段保証</t>
  </si>
  <si>
    <t>ic2801</t>
  </si>
  <si>
    <t>ic2802</t>
  </si>
  <si>
    <t>②興奮版（晶エリー）</t>
  </si>
  <si>
    <t>②70歳までの出会いリクルート</t>
  </si>
  <si>
    <t>icn036</t>
  </si>
  <si>
    <t>③旧デイリー風(LINEver)（大浦真奈美）</t>
  </si>
  <si>
    <t>③もう50代の熟女だけど、LINEで誘ってもいい？</t>
  </si>
  <si>
    <t>ic2803</t>
  </si>
  <si>
    <t>ic2804</t>
  </si>
  <si>
    <t>④大正版（高宮菜々子）</t>
  </si>
  <si>
    <t>50〜70代男性限定熟女好きな男性募集中</t>
  </si>
  <si>
    <t>ic2805</t>
  </si>
  <si>
    <t>icn037</t>
  </si>
  <si>
    <t>デイリースポーツ関西</t>
  </si>
  <si>
    <t>ic2806</t>
  </si>
  <si>
    <t>ic2807</t>
  </si>
  <si>
    <t>icn038</t>
  </si>
  <si>
    <t>ic2808</t>
  </si>
  <si>
    <t>ic2809</t>
  </si>
  <si>
    <t>ic2810</t>
  </si>
  <si>
    <t>ic2811</t>
  </si>
  <si>
    <t>コンパニオン版（大浦真奈美）</t>
  </si>
  <si>
    <t>日本の出会い系番付第1位に推薦します</t>
  </si>
  <si>
    <t>全5段</t>
  </si>
  <si>
    <t>1月15日(土)</t>
  </si>
  <si>
    <t>ic2812</t>
  </si>
  <si>
    <t>icn039</t>
  </si>
  <si>
    <t>右女9版(ヘスティア)(LINEver)（高宮菜々子）</t>
  </si>
  <si>
    <t>もう50代の熟女だけどLINEで誘ってもいい</t>
  </si>
  <si>
    <t>スポニチ関東 特価</t>
  </si>
  <si>
    <t>1月03日(月)</t>
  </si>
  <si>
    <t>ic2813</t>
  </si>
  <si>
    <t>ic2814</t>
  </si>
  <si>
    <t>ic2815</t>
  </si>
  <si>
    <t>ic2816</t>
  </si>
  <si>
    <t>icn040</t>
  </si>
  <si>
    <t>スポニチ関西 特価</t>
  </si>
  <si>
    <t>12月29日(水)</t>
  </si>
  <si>
    <t>ic2817</t>
  </si>
  <si>
    <t>ic2818</t>
  </si>
  <si>
    <t>ic2819</t>
  </si>
  <si>
    <t>カオス版（晶エリー）</t>
  </si>
  <si>
    <t>感動の熟女体験</t>
  </si>
  <si>
    <t>1C終面全5段</t>
  </si>
  <si>
    <t>1月16日(日)</t>
  </si>
  <si>
    <t>ic2820</t>
  </si>
  <si>
    <t>icn041</t>
  </si>
  <si>
    <t>もう50代の熟女だけど、LINEで誘ってもいい？</t>
  </si>
  <si>
    <t>1月30日(日)</t>
  </si>
  <si>
    <t>ic2821</t>
  </si>
  <si>
    <t>ic2822</t>
  </si>
  <si>
    <t>ic2823</t>
  </si>
  <si>
    <t>ic2824</t>
  </si>
  <si>
    <t>icn043</t>
  </si>
  <si>
    <t>ニッカン関西</t>
  </si>
  <si>
    <t>ic2827</t>
  </si>
  <si>
    <t>ic2828</t>
  </si>
  <si>
    <t>icn044</t>
  </si>
  <si>
    <t>DVDパッケージ＿ストーリー版(LINEver)（高宮菜々子）</t>
  </si>
  <si>
    <t>1月21日(金)</t>
  </si>
  <si>
    <t>ic2829</t>
  </si>
  <si>
    <t>ic2830</t>
  </si>
  <si>
    <t>icn045</t>
  </si>
  <si>
    <t>右女9版(ヘスティア)(LINEver)（大浦真奈美）</t>
  </si>
  <si>
    <t>ic2831</t>
  </si>
  <si>
    <t>ic2832</t>
  </si>
  <si>
    <t>ic2833</t>
  </si>
  <si>
    <t>コンパニオン版（高宮菜々子）</t>
  </si>
  <si>
    <t>半5段</t>
  </si>
  <si>
    <t>ic2834</t>
  </si>
  <si>
    <t>ic2835</t>
  </si>
  <si>
    <t>食事の後にお持ち帰りしたぜ</t>
  </si>
  <si>
    <t>1月29日(土)</t>
  </si>
  <si>
    <t>ic2836</t>
  </si>
  <si>
    <t>ic2837</t>
  </si>
  <si>
    <t>ic2838</t>
  </si>
  <si>
    <t>icn046</t>
  </si>
  <si>
    <t>1月22日(土)</t>
  </si>
  <si>
    <t>ic2839</t>
  </si>
  <si>
    <t>ic2840</t>
  </si>
  <si>
    <t>icn047</t>
  </si>
  <si>
    <t>旧デイリー風(LINEver)（晶エリー）</t>
  </si>
  <si>
    <t>スポーツ報知関東</t>
  </si>
  <si>
    <t>4C終面雑報</t>
  </si>
  <si>
    <t>1月13日(木)</t>
  </si>
  <si>
    <t>ic2841</t>
  </si>
  <si>
    <t>ic2842</t>
  </si>
  <si>
    <t>ic2843</t>
  </si>
  <si>
    <t>興奮版（大浦真奈美）</t>
  </si>
  <si>
    <t>久々に興奮しました</t>
  </si>
  <si>
    <t>1月18日(火)</t>
  </si>
  <si>
    <t>ic2844</t>
  </si>
  <si>
    <t>ic2845</t>
  </si>
  <si>
    <t>記事(ノーマル)（）</t>
  </si>
  <si>
    <t>195「登録から2分！カップ麺より早く即マッチング」</t>
  </si>
  <si>
    <t>4C記事枠</t>
  </si>
  <si>
    <t>1月09日(日)</t>
  </si>
  <si>
    <t>ic2846</t>
  </si>
  <si>
    <t>記事(赤)（）</t>
  </si>
  <si>
    <t>196「三密（秘密♡親密♡密着）の出会い、中高年で大流行！」</t>
  </si>
  <si>
    <t>ic2847</t>
  </si>
  <si>
    <t>記事(青)（）</t>
  </si>
  <si>
    <t>197「70代でも彼女が3人、このサイトやって良かった」</t>
  </si>
  <si>
    <t>1月23日(日)</t>
  </si>
  <si>
    <t>ic2848</t>
  </si>
  <si>
    <t>記事(黄)（）</t>
  </si>
  <si>
    <t>198「【急遽募集】出会いの老舗で中年男性を限定募集中！」</t>
  </si>
  <si>
    <t>ic2849</t>
  </si>
  <si>
    <t>共通</t>
  </si>
  <si>
    <t>ic2850</t>
  </si>
  <si>
    <t>九スポ</t>
  </si>
  <si>
    <t>記事枠</t>
  </si>
  <si>
    <t>ic2851</t>
  </si>
  <si>
    <t>新聞 TOTAL</t>
  </si>
  <si>
    <t>●雑誌 広告</t>
  </si>
  <si>
    <t>za211</t>
  </si>
  <si>
    <t>ぶんか社</t>
  </si>
  <si>
    <t>レトロ版（大浦真奈美）</t>
  </si>
  <si>
    <t>EXMAX!</t>
  </si>
  <si>
    <t>表4</t>
  </si>
  <si>
    <t>1月26日(水)</t>
  </si>
  <si>
    <t>za212</t>
  </si>
  <si>
    <t>ad766</t>
  </si>
  <si>
    <t>日本文芸社</t>
  </si>
  <si>
    <t>2Pスポーツ新聞_v01_ヘスティア(高宮菜々子さん)</t>
  </si>
  <si>
    <t>週刊漫画ゴラク.3W金</t>
  </si>
  <si>
    <t>1C2P</t>
  </si>
  <si>
    <t>ad767</t>
  </si>
  <si>
    <t>ad768</t>
  </si>
  <si>
    <t>楽楽出版</t>
  </si>
  <si>
    <t>2P逆ナンインタビュー版_ヘスティア（高宮菜々子さん）</t>
  </si>
  <si>
    <t>EXCITING MAX!DELUXE 2022早春特大号</t>
  </si>
  <si>
    <t>1C5P</t>
  </si>
  <si>
    <t>1月31日(月)</t>
  </si>
  <si>
    <t>ad769</t>
  </si>
  <si>
    <t>雑誌 TOTAL</t>
  </si>
  <si>
    <t>●DVD 広告</t>
  </si>
  <si>
    <t>pa571</t>
  </si>
  <si>
    <t>三和出版</t>
  </si>
  <si>
    <t>DVD漫画きよし</t>
  </si>
  <si>
    <t>A4、CVS日版PB</t>
  </si>
  <si>
    <t>人妻日和</t>
  </si>
  <si>
    <t>DVD袋表4C</t>
  </si>
  <si>
    <t>1月17日(月)</t>
  </si>
  <si>
    <t>pa572</t>
  </si>
  <si>
    <t>pa573</t>
  </si>
  <si>
    <t>DVD4コマ-ヘスティア</t>
  </si>
  <si>
    <t>A4変形、CVSフル、860円、10万部</t>
  </si>
  <si>
    <t>MEN'S DVD</t>
  </si>
  <si>
    <t>DVD貼付け面4C1/3P</t>
  </si>
  <si>
    <t>1月28日(金)</t>
  </si>
  <si>
    <t>pa574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</si>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</sst>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94</v>
      </c>
      <c r="D6" s="330">
        <v>3440000</v>
      </c>
      <c r="E6" s="79">
        <v>1898</v>
      </c>
      <c r="F6" s="79">
        <v>512</v>
      </c>
      <c r="G6" s="79">
        <v>6812</v>
      </c>
      <c r="H6" s="89">
        <v>390</v>
      </c>
      <c r="I6" s="90">
        <v>4</v>
      </c>
      <c r="J6" s="143">
        <f>H6+I6</f>
        <v>394</v>
      </c>
      <c r="K6" s="80">
        <f>IFERROR(J6/G6,"-")</f>
        <v>0.057839107457428</v>
      </c>
      <c r="L6" s="79">
        <v>49</v>
      </c>
      <c r="M6" s="79">
        <v>96</v>
      </c>
      <c r="N6" s="80">
        <f>IFERROR(L6/J6,"-")</f>
        <v>0.1243654822335</v>
      </c>
      <c r="O6" s="81">
        <f>IFERROR(D6/J6,"-")</f>
        <v>8730.9644670051</v>
      </c>
      <c r="P6" s="82">
        <v>76</v>
      </c>
      <c r="Q6" s="80">
        <f>IFERROR(P6/J6,"-")</f>
        <v>0.19289340101523</v>
      </c>
      <c r="R6" s="335">
        <v>5702200</v>
      </c>
      <c r="S6" s="336">
        <f>IFERROR(R6/J6,"-")</f>
        <v>14472.588832487</v>
      </c>
      <c r="T6" s="336">
        <f>IFERROR(R6/P6,"-")</f>
        <v>75028.947368421</v>
      </c>
      <c r="U6" s="330">
        <f>IFERROR(R6-D6,"-")</f>
        <v>2262200</v>
      </c>
      <c r="V6" s="83">
        <f>R6/D6</f>
        <v>1.6576162790698</v>
      </c>
      <c r="W6" s="77"/>
      <c r="X6" s="142"/>
    </row>
    <row r="7" spans="1:24">
      <c r="A7" s="78"/>
      <c r="B7" s="84" t="s">
        <v>24</v>
      </c>
      <c r="C7" s="84">
        <v>6</v>
      </c>
      <c r="D7" s="330">
        <v>330000</v>
      </c>
      <c r="E7" s="79">
        <v>284</v>
      </c>
      <c r="F7" s="79">
        <v>139</v>
      </c>
      <c r="G7" s="79">
        <v>199</v>
      </c>
      <c r="H7" s="89">
        <v>62</v>
      </c>
      <c r="I7" s="90">
        <v>2</v>
      </c>
      <c r="J7" s="143">
        <f>H7+I7</f>
        <v>64</v>
      </c>
      <c r="K7" s="80">
        <f>IFERROR(J7/G7,"-")</f>
        <v>0.32160804020101</v>
      </c>
      <c r="L7" s="79">
        <v>12</v>
      </c>
      <c r="M7" s="79">
        <v>13</v>
      </c>
      <c r="N7" s="80">
        <f>IFERROR(L7/J7,"-")</f>
        <v>0.1875</v>
      </c>
      <c r="O7" s="81">
        <f>IFERROR(D7/J7,"-")</f>
        <v>5156.25</v>
      </c>
      <c r="P7" s="82">
        <v>8</v>
      </c>
      <c r="Q7" s="80">
        <f>IFERROR(P7/J7,"-")</f>
        <v>0.125</v>
      </c>
      <c r="R7" s="335">
        <v>1456000</v>
      </c>
      <c r="S7" s="336">
        <f>IFERROR(R7/J7,"-")</f>
        <v>22750</v>
      </c>
      <c r="T7" s="336">
        <f>IFERROR(R7/P7,"-")</f>
        <v>182000</v>
      </c>
      <c r="U7" s="330">
        <f>IFERROR(R7-D7,"-")</f>
        <v>1126000</v>
      </c>
      <c r="V7" s="83">
        <f>R7/D7</f>
        <v>4.4121212121212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250000</v>
      </c>
      <c r="E8" s="79">
        <v>664</v>
      </c>
      <c r="F8" s="79">
        <v>433</v>
      </c>
      <c r="G8" s="79">
        <v>761</v>
      </c>
      <c r="H8" s="89">
        <v>205</v>
      </c>
      <c r="I8" s="90">
        <v>6</v>
      </c>
      <c r="J8" s="143">
        <f>H8+I8</f>
        <v>211</v>
      </c>
      <c r="K8" s="80">
        <f>IFERROR(J8/G8,"-")</f>
        <v>0.2772667542707</v>
      </c>
      <c r="L8" s="79">
        <v>13</v>
      </c>
      <c r="M8" s="79">
        <v>36</v>
      </c>
      <c r="N8" s="80">
        <f>IFERROR(L8/J8,"-")</f>
        <v>0.061611374407583</v>
      </c>
      <c r="O8" s="81">
        <f>IFERROR(D8/J8,"-")</f>
        <v>1184.8341232227</v>
      </c>
      <c r="P8" s="82">
        <v>6</v>
      </c>
      <c r="Q8" s="80">
        <f>IFERROR(P8/J8,"-")</f>
        <v>0.028436018957346</v>
      </c>
      <c r="R8" s="335">
        <v>553000</v>
      </c>
      <c r="S8" s="336">
        <f>IFERROR(R8/J8,"-")</f>
        <v>2620.8530805687</v>
      </c>
      <c r="T8" s="336">
        <f>IFERROR(R8/P8,"-")</f>
        <v>92166.666666667</v>
      </c>
      <c r="U8" s="330">
        <f>IFERROR(R8-D8,"-")</f>
        <v>303000</v>
      </c>
      <c r="V8" s="83">
        <f>R8/D8</f>
        <v>2.212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23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3</v>
      </c>
      <c r="D10" s="330">
        <v>15020703</v>
      </c>
      <c r="E10" s="79">
        <v>9767</v>
      </c>
      <c r="F10" s="79">
        <v>0</v>
      </c>
      <c r="G10" s="79">
        <v>462411</v>
      </c>
      <c r="H10" s="89">
        <v>4487</v>
      </c>
      <c r="I10" s="90">
        <v>127</v>
      </c>
      <c r="J10" s="143">
        <f>H10+I10</f>
        <v>4614</v>
      </c>
      <c r="K10" s="80">
        <f>IFERROR(J10/G10,"-")</f>
        <v>0.009978136333262</v>
      </c>
      <c r="L10" s="79">
        <v>292</v>
      </c>
      <c r="M10" s="79">
        <v>1681</v>
      </c>
      <c r="N10" s="80">
        <f>IFERROR(L10/J10,"-")</f>
        <v>0.063285652362375</v>
      </c>
      <c r="O10" s="81">
        <f>IFERROR(D10/J10,"-")</f>
        <v>3255.4622886866</v>
      </c>
      <c r="P10" s="82">
        <v>564</v>
      </c>
      <c r="Q10" s="80">
        <f>IFERROR(P10/J10,"-")</f>
        <v>0.1222366710013</v>
      </c>
      <c r="R10" s="335">
        <v>24478300</v>
      </c>
      <c r="S10" s="336">
        <f>IFERROR(R10/J10,"-")</f>
        <v>5305.2232336368</v>
      </c>
      <c r="T10" s="336">
        <f>IFERROR(R10/P10,"-")</f>
        <v>43401.241134752</v>
      </c>
      <c r="U10" s="330">
        <f>IFERROR(R10-D10,"-")</f>
        <v>9457597</v>
      </c>
      <c r="V10" s="83">
        <f>R10/D10</f>
        <v>1.6296374410705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19040703</v>
      </c>
      <c r="E13" s="41">
        <f>SUM(E6:E11)</f>
        <v>12613</v>
      </c>
      <c r="F13" s="41">
        <f>SUM(F6:F11)</f>
        <v>1084</v>
      </c>
      <c r="G13" s="41">
        <f>SUM(G6:G11)</f>
        <v>470206</v>
      </c>
      <c r="H13" s="41">
        <f>SUM(H6:H11)</f>
        <v>5144</v>
      </c>
      <c r="I13" s="41">
        <f>SUM(I6:I11)</f>
        <v>139</v>
      </c>
      <c r="J13" s="41">
        <f>SUM(J6:J11)</f>
        <v>5283</v>
      </c>
      <c r="K13" s="42">
        <f>IFERROR(J13/G13,"-")</f>
        <v>0.011235501035716</v>
      </c>
      <c r="L13" s="76">
        <f>SUM(L6:L11)</f>
        <v>366</v>
      </c>
      <c r="M13" s="76">
        <f>SUM(M6:M11)</f>
        <v>1826</v>
      </c>
      <c r="N13" s="42">
        <f>IFERROR(L13/J13,"-")</f>
        <v>0.069278818852924</v>
      </c>
      <c r="O13" s="43">
        <f>IFERROR(D13/J13,"-")</f>
        <v>3604.1459398069</v>
      </c>
      <c r="P13" s="44">
        <f>SUM(P6:P11)</f>
        <v>654</v>
      </c>
      <c r="Q13" s="42">
        <f>IFERROR(P13/J13,"-")</f>
        <v>0.12379329926178</v>
      </c>
      <c r="R13" s="333">
        <f>SUM(R6:R11)</f>
        <v>32189500</v>
      </c>
      <c r="S13" s="333">
        <f>IFERROR(R13/J13,"-")</f>
        <v>6093.0342608366</v>
      </c>
      <c r="T13" s="333">
        <f>IFERROR(P13/P13,"-")</f>
        <v>1</v>
      </c>
      <c r="U13" s="333">
        <f>SUM(U6:U11)</f>
        <v>13148797</v>
      </c>
      <c r="V13" s="45">
        <f>IFERROR(R13/D13,"-")</f>
        <v>1.6905625805938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1.5185714285714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700000</v>
      </c>
      <c r="K6" s="79">
        <v>0</v>
      </c>
      <c r="L6" s="79">
        <v>0</v>
      </c>
      <c r="M6" s="79">
        <v>208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6">
        <f>IFERROR(J6/SUM(N6:O14),"-")</f>
        <v>7291.6666666667</v>
      </c>
      <c r="V6" s="82">
        <v>0</v>
      </c>
      <c r="W6" s="80" t="str">
        <f>IF(P6=0,"-",V6/P6)</f>
        <v>-</v>
      </c>
      <c r="X6" s="335">
        <v>0</v>
      </c>
      <c r="Y6" s="336" t="str">
        <f>IFERROR(X6/P6,"-")</f>
        <v>-</v>
      </c>
      <c r="Z6" s="336" t="str">
        <f>IFERROR(X6/V6,"-")</f>
        <v>-</v>
      </c>
      <c r="AA6" s="330">
        <f>SUM(X6:X14)-SUM(J6:J14)</f>
        <v>363000</v>
      </c>
      <c r="AB6" s="83">
        <f>SUM(X6:X14)/SUM(J6:J14)</f>
        <v>1.5185714285714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/>
      <c r="H7" s="88"/>
      <c r="I7" s="88"/>
      <c r="J7" s="330"/>
      <c r="K7" s="79">
        <v>59</v>
      </c>
      <c r="L7" s="79">
        <v>0</v>
      </c>
      <c r="M7" s="79">
        <v>209</v>
      </c>
      <c r="N7" s="89">
        <v>26</v>
      </c>
      <c r="O7" s="90">
        <v>2</v>
      </c>
      <c r="P7" s="91">
        <f>N7+O7</f>
        <v>28</v>
      </c>
      <c r="Q7" s="80">
        <f>IFERROR(P7/M7,"-")</f>
        <v>0.13397129186603</v>
      </c>
      <c r="R7" s="79">
        <v>2</v>
      </c>
      <c r="S7" s="79">
        <v>6</v>
      </c>
      <c r="T7" s="80">
        <f>IFERROR(R7/(P7),"-")</f>
        <v>0.071428571428571</v>
      </c>
      <c r="U7" s="336"/>
      <c r="V7" s="82">
        <v>8</v>
      </c>
      <c r="W7" s="80">
        <f>IF(P7=0,"-",V7/P7)</f>
        <v>0.28571428571429</v>
      </c>
      <c r="X7" s="335">
        <v>89000</v>
      </c>
      <c r="Y7" s="336">
        <f>IFERROR(X7/P7,"-")</f>
        <v>3178.5714285714</v>
      </c>
      <c r="Z7" s="336">
        <f>IFERROR(X7/V7,"-")</f>
        <v>11125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7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0.071428571428571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0.21428571428571</v>
      </c>
      <c r="BG7" s="110">
        <v>2</v>
      </c>
      <c r="BH7" s="112">
        <f>IFERROR(BG7/BE7,"-")</f>
        <v>0.33333333333333</v>
      </c>
      <c r="BI7" s="113">
        <v>15000</v>
      </c>
      <c r="BJ7" s="114">
        <f>IFERROR(BI7/BE7,"-")</f>
        <v>2500</v>
      </c>
      <c r="BK7" s="115"/>
      <c r="BL7" s="115">
        <v>2</v>
      </c>
      <c r="BM7" s="115"/>
      <c r="BN7" s="117">
        <v>7</v>
      </c>
      <c r="BO7" s="118">
        <f>IF(P7=0,"",IF(BN7=0,"",(BN7/P7)))</f>
        <v>0.25</v>
      </c>
      <c r="BP7" s="119">
        <v>3</v>
      </c>
      <c r="BQ7" s="120">
        <f>IFERROR(BP7/BN7,"-")</f>
        <v>0.42857142857143</v>
      </c>
      <c r="BR7" s="121">
        <v>34000</v>
      </c>
      <c r="BS7" s="122">
        <f>IFERROR(BR7/BN7,"-")</f>
        <v>4857.1428571429</v>
      </c>
      <c r="BT7" s="123">
        <v>1</v>
      </c>
      <c r="BU7" s="123">
        <v>1</v>
      </c>
      <c r="BV7" s="123">
        <v>1</v>
      </c>
      <c r="BW7" s="124">
        <v>6</v>
      </c>
      <c r="BX7" s="125">
        <f>IF(P7=0,"",IF(BW7=0,"",(BW7/P7)))</f>
        <v>0.21428571428571</v>
      </c>
      <c r="BY7" s="126">
        <v>3</v>
      </c>
      <c r="BZ7" s="127">
        <f>IFERROR(BY7/BW7,"-")</f>
        <v>0.5</v>
      </c>
      <c r="CA7" s="128">
        <v>40000</v>
      </c>
      <c r="CB7" s="129">
        <f>IFERROR(CA7/BW7,"-")</f>
        <v>6666.6666666667</v>
      </c>
      <c r="CC7" s="130">
        <v>1</v>
      </c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8</v>
      </c>
      <c r="CP7" s="139">
        <v>89000</v>
      </c>
      <c r="CQ7" s="139">
        <v>27000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65</v>
      </c>
      <c r="E8" s="347" t="s">
        <v>66</v>
      </c>
      <c r="F8" s="347" t="s">
        <v>67</v>
      </c>
      <c r="G8" s="88" t="s">
        <v>73</v>
      </c>
      <c r="H8" s="88" t="s">
        <v>69</v>
      </c>
      <c r="I8" s="348" t="s">
        <v>70</v>
      </c>
      <c r="J8" s="330"/>
      <c r="K8" s="79">
        <v>1</v>
      </c>
      <c r="L8" s="79">
        <v>0</v>
      </c>
      <c r="M8" s="79">
        <v>210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65</v>
      </c>
      <c r="E9" s="347" t="s">
        <v>66</v>
      </c>
      <c r="F9" s="347" t="s">
        <v>67</v>
      </c>
      <c r="G9" s="88"/>
      <c r="H9" s="88"/>
      <c r="I9" s="88"/>
      <c r="J9" s="330"/>
      <c r="K9" s="79">
        <v>88</v>
      </c>
      <c r="L9" s="79">
        <v>0</v>
      </c>
      <c r="M9" s="79">
        <v>301</v>
      </c>
      <c r="N9" s="89">
        <v>31</v>
      </c>
      <c r="O9" s="90">
        <v>0</v>
      </c>
      <c r="P9" s="91">
        <f>N9+O9</f>
        <v>31</v>
      </c>
      <c r="Q9" s="80">
        <f>IFERROR(P9/M9,"-")</f>
        <v>0.10299003322259</v>
      </c>
      <c r="R9" s="79">
        <v>3</v>
      </c>
      <c r="S9" s="79">
        <v>8</v>
      </c>
      <c r="T9" s="80">
        <f>IFERROR(R9/(P9),"-")</f>
        <v>0.096774193548387</v>
      </c>
      <c r="U9" s="336"/>
      <c r="V9" s="82">
        <v>2</v>
      </c>
      <c r="W9" s="80">
        <f>IF(P9=0,"-",V9/P9)</f>
        <v>0.064516129032258</v>
      </c>
      <c r="X9" s="335">
        <v>585000</v>
      </c>
      <c r="Y9" s="336">
        <f>IFERROR(X9/P9,"-")</f>
        <v>18870.967741935</v>
      </c>
      <c r="Z9" s="336">
        <f>IFERROR(X9/V9,"-")</f>
        <v>292500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0.032258064516129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0.032258064516129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0.29032258064516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12</v>
      </c>
      <c r="BO9" s="118">
        <f>IF(P9=0,"",IF(BN9=0,"",(BN9/P9)))</f>
        <v>0.38709677419355</v>
      </c>
      <c r="BP9" s="119">
        <v>1</v>
      </c>
      <c r="BQ9" s="120">
        <f>IFERROR(BP9/BN9,"-")</f>
        <v>0.083333333333333</v>
      </c>
      <c r="BR9" s="121">
        <v>30000</v>
      </c>
      <c r="BS9" s="122">
        <f>IFERROR(BR9/BN9,"-")</f>
        <v>2500</v>
      </c>
      <c r="BT9" s="123"/>
      <c r="BU9" s="123"/>
      <c r="BV9" s="123">
        <v>1</v>
      </c>
      <c r="BW9" s="124">
        <v>5</v>
      </c>
      <c r="BX9" s="125">
        <f>IF(P9=0,"",IF(BW9=0,"",(BW9/P9)))</f>
        <v>0.16129032258065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3</v>
      </c>
      <c r="CG9" s="132">
        <f>IF(P9=0,"",IF(CF9=0,"",(CF9/P9)))</f>
        <v>0.096774193548387</v>
      </c>
      <c r="CH9" s="133">
        <v>2</v>
      </c>
      <c r="CI9" s="134">
        <f>IFERROR(CH9/CF9,"-")</f>
        <v>0.66666666666667</v>
      </c>
      <c r="CJ9" s="135">
        <v>900000</v>
      </c>
      <c r="CK9" s="136">
        <f>IFERROR(CJ9/CF9,"-")</f>
        <v>300000</v>
      </c>
      <c r="CL9" s="137"/>
      <c r="CM9" s="137"/>
      <c r="CN9" s="137">
        <v>2</v>
      </c>
      <c r="CO9" s="138">
        <v>2</v>
      </c>
      <c r="CP9" s="139">
        <v>585000</v>
      </c>
      <c r="CQ9" s="139">
        <v>580000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7" t="s">
        <v>75</v>
      </c>
      <c r="C10" s="347"/>
      <c r="D10" s="347" t="s">
        <v>65</v>
      </c>
      <c r="E10" s="347" t="s">
        <v>66</v>
      </c>
      <c r="F10" s="347" t="s">
        <v>67</v>
      </c>
      <c r="G10" s="88" t="s">
        <v>76</v>
      </c>
      <c r="H10" s="88" t="s">
        <v>69</v>
      </c>
      <c r="I10" s="348" t="s">
        <v>70</v>
      </c>
      <c r="J10" s="330"/>
      <c r="K10" s="79">
        <v>0</v>
      </c>
      <c r="L10" s="79">
        <v>0</v>
      </c>
      <c r="M10" s="79">
        <v>126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77</v>
      </c>
      <c r="C11" s="347"/>
      <c r="D11" s="347" t="s">
        <v>65</v>
      </c>
      <c r="E11" s="347" t="s">
        <v>66</v>
      </c>
      <c r="F11" s="347" t="s">
        <v>67</v>
      </c>
      <c r="G11" s="88"/>
      <c r="H11" s="88"/>
      <c r="I11" s="88"/>
      <c r="J11" s="330"/>
      <c r="K11" s="79">
        <v>47</v>
      </c>
      <c r="L11" s="79">
        <v>0</v>
      </c>
      <c r="M11" s="79">
        <v>147</v>
      </c>
      <c r="N11" s="89">
        <v>16</v>
      </c>
      <c r="O11" s="90">
        <v>0</v>
      </c>
      <c r="P11" s="91">
        <f>N11+O11</f>
        <v>16</v>
      </c>
      <c r="Q11" s="80">
        <f>IFERROR(P11/M11,"-")</f>
        <v>0.10884353741497</v>
      </c>
      <c r="R11" s="79">
        <v>1</v>
      </c>
      <c r="S11" s="79">
        <v>6</v>
      </c>
      <c r="T11" s="80">
        <f>IFERROR(R11/(P11),"-")</f>
        <v>0.0625</v>
      </c>
      <c r="U11" s="336"/>
      <c r="V11" s="82">
        <v>4</v>
      </c>
      <c r="W11" s="80">
        <f>IF(P11=0,"-",V11/P11)</f>
        <v>0.25</v>
      </c>
      <c r="X11" s="335">
        <v>232000</v>
      </c>
      <c r="Y11" s="336">
        <f>IFERROR(X11/P11,"-")</f>
        <v>14500</v>
      </c>
      <c r="Z11" s="336">
        <f>IFERROR(X11/V11,"-")</f>
        <v>58000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0.0625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0.0625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0.3125</v>
      </c>
      <c r="BG11" s="110">
        <v>1</v>
      </c>
      <c r="BH11" s="112">
        <f>IFERROR(BG11/BE11,"-")</f>
        <v>0.2</v>
      </c>
      <c r="BI11" s="113">
        <v>13000</v>
      </c>
      <c r="BJ11" s="114">
        <f>IFERROR(BI11/BE11,"-")</f>
        <v>2600</v>
      </c>
      <c r="BK11" s="115"/>
      <c r="BL11" s="115"/>
      <c r="BM11" s="115">
        <v>1</v>
      </c>
      <c r="BN11" s="117">
        <v>5</v>
      </c>
      <c r="BO11" s="118">
        <f>IF(P11=0,"",IF(BN11=0,"",(BN11/P11)))</f>
        <v>0.3125</v>
      </c>
      <c r="BP11" s="119">
        <v>2</v>
      </c>
      <c r="BQ11" s="120">
        <f>IFERROR(BP11/BN11,"-")</f>
        <v>0.4</v>
      </c>
      <c r="BR11" s="121">
        <v>216000</v>
      </c>
      <c r="BS11" s="122">
        <f>IFERROR(BR11/BN11,"-")</f>
        <v>43200</v>
      </c>
      <c r="BT11" s="123"/>
      <c r="BU11" s="123"/>
      <c r="BV11" s="123">
        <v>2</v>
      </c>
      <c r="BW11" s="124">
        <v>3</v>
      </c>
      <c r="BX11" s="125">
        <f>IF(P11=0,"",IF(BW11=0,"",(BW11/P11)))</f>
        <v>0.1875</v>
      </c>
      <c r="BY11" s="126">
        <v>1</v>
      </c>
      <c r="BZ11" s="127">
        <f>IFERROR(BY11/BW11,"-")</f>
        <v>0.33333333333333</v>
      </c>
      <c r="CA11" s="128">
        <v>3000</v>
      </c>
      <c r="CB11" s="129">
        <f>IFERROR(CA11/BW11,"-")</f>
        <v>1000</v>
      </c>
      <c r="CC11" s="130">
        <v>1</v>
      </c>
      <c r="CD11" s="130"/>
      <c r="CE11" s="130"/>
      <c r="CF11" s="131">
        <v>1</v>
      </c>
      <c r="CG11" s="132">
        <f>IF(P11=0,"",IF(CF11=0,"",(CF11/P11)))</f>
        <v>0.0625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232000</v>
      </c>
      <c r="CQ11" s="139">
        <v>205000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78</v>
      </c>
      <c r="C12" s="347"/>
      <c r="D12" s="347" t="s">
        <v>65</v>
      </c>
      <c r="E12" s="347" t="s">
        <v>66</v>
      </c>
      <c r="F12" s="347" t="s">
        <v>67</v>
      </c>
      <c r="G12" s="88" t="s">
        <v>79</v>
      </c>
      <c r="H12" s="88" t="s">
        <v>69</v>
      </c>
      <c r="I12" s="348" t="s">
        <v>70</v>
      </c>
      <c r="J12" s="330"/>
      <c r="K12" s="79">
        <v>0</v>
      </c>
      <c r="L12" s="79">
        <v>0</v>
      </c>
      <c r="M12" s="79">
        <v>76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80</v>
      </c>
      <c r="C13" s="347"/>
      <c r="D13" s="347" t="s">
        <v>65</v>
      </c>
      <c r="E13" s="347" t="s">
        <v>66</v>
      </c>
      <c r="F13" s="347" t="s">
        <v>67</v>
      </c>
      <c r="G13" s="88"/>
      <c r="H13" s="88"/>
      <c r="I13" s="88"/>
      <c r="J13" s="330"/>
      <c r="K13" s="79">
        <v>19</v>
      </c>
      <c r="L13" s="79">
        <v>0</v>
      </c>
      <c r="M13" s="79">
        <v>80</v>
      </c>
      <c r="N13" s="89">
        <v>8</v>
      </c>
      <c r="O13" s="90">
        <v>0</v>
      </c>
      <c r="P13" s="91">
        <f>N13+O13</f>
        <v>8</v>
      </c>
      <c r="Q13" s="80">
        <f>IFERROR(P13/M13,"-")</f>
        <v>0.1</v>
      </c>
      <c r="R13" s="79">
        <v>1</v>
      </c>
      <c r="S13" s="79">
        <v>3</v>
      </c>
      <c r="T13" s="80">
        <f>IFERROR(R13/(P13),"-")</f>
        <v>0.125</v>
      </c>
      <c r="U13" s="336"/>
      <c r="V13" s="82">
        <v>1</v>
      </c>
      <c r="W13" s="80">
        <f>IF(P13=0,"-",V13/P13)</f>
        <v>0.125</v>
      </c>
      <c r="X13" s="335">
        <v>152000</v>
      </c>
      <c r="Y13" s="336">
        <f>IFERROR(X13/P13,"-")</f>
        <v>19000</v>
      </c>
      <c r="Z13" s="336">
        <f>IFERROR(X13/V13,"-")</f>
        <v>152000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0.25</v>
      </c>
      <c r="BY13" s="126">
        <v>1</v>
      </c>
      <c r="BZ13" s="127">
        <f>IFERROR(BY13/BW13,"-")</f>
        <v>0.5</v>
      </c>
      <c r="CA13" s="128">
        <v>152000</v>
      </c>
      <c r="CB13" s="129">
        <f>IFERROR(CA13/BW13,"-")</f>
        <v>76000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152000</v>
      </c>
      <c r="CQ13" s="139">
        <v>152000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81</v>
      </c>
      <c r="C14" s="347"/>
      <c r="D14" s="347"/>
      <c r="E14" s="347" t="s">
        <v>82</v>
      </c>
      <c r="F14" s="347" t="s">
        <v>83</v>
      </c>
      <c r="G14" s="88" t="s">
        <v>84</v>
      </c>
      <c r="H14" s="88"/>
      <c r="I14" s="88"/>
      <c r="J14" s="330"/>
      <c r="K14" s="79">
        <v>109</v>
      </c>
      <c r="L14" s="79">
        <v>69</v>
      </c>
      <c r="M14" s="79">
        <v>29</v>
      </c>
      <c r="N14" s="89">
        <v>12</v>
      </c>
      <c r="O14" s="90">
        <v>1</v>
      </c>
      <c r="P14" s="91">
        <f>N14+O14</f>
        <v>13</v>
      </c>
      <c r="Q14" s="80">
        <f>IFERROR(P14/M14,"-")</f>
        <v>0.44827586206897</v>
      </c>
      <c r="R14" s="79">
        <v>0</v>
      </c>
      <c r="S14" s="79">
        <v>2</v>
      </c>
      <c r="T14" s="80">
        <f>IFERROR(R14/(P14),"-")</f>
        <v>0</v>
      </c>
      <c r="U14" s="336"/>
      <c r="V14" s="82">
        <v>1</v>
      </c>
      <c r="W14" s="80">
        <f>IF(P14=0,"-",V14/P14)</f>
        <v>0.076923076923077</v>
      </c>
      <c r="X14" s="335">
        <v>5000</v>
      </c>
      <c r="Y14" s="336">
        <f>IFERROR(X14/P14,"-")</f>
        <v>384.61538461538</v>
      </c>
      <c r="Z14" s="336">
        <f>IFERROR(X14/V14,"-")</f>
        <v>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0.076923076923077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6</v>
      </c>
      <c r="BO14" s="118">
        <f>IF(P14=0,"",IF(BN14=0,"",(BN14/P14)))</f>
        <v>0.46153846153846</v>
      </c>
      <c r="BP14" s="119">
        <v>2</v>
      </c>
      <c r="BQ14" s="120">
        <f>IFERROR(BP14/BN14,"-")</f>
        <v>0.33333333333333</v>
      </c>
      <c r="BR14" s="121">
        <v>25000</v>
      </c>
      <c r="BS14" s="122">
        <f>IFERROR(BR14/BN14,"-")</f>
        <v>4166.6666666667</v>
      </c>
      <c r="BT14" s="123">
        <v>1</v>
      </c>
      <c r="BU14" s="123">
        <v>1</v>
      </c>
      <c r="BV14" s="123"/>
      <c r="BW14" s="124">
        <v>5</v>
      </c>
      <c r="BX14" s="125">
        <f>IF(P14=0,"",IF(BW14=0,"",(BW14/P14)))</f>
        <v>0.38461538461538</v>
      </c>
      <c r="BY14" s="126">
        <v>1</v>
      </c>
      <c r="BZ14" s="127">
        <f>IFERROR(BY14/BW14,"-")</f>
        <v>0.2</v>
      </c>
      <c r="CA14" s="128">
        <v>985000</v>
      </c>
      <c r="CB14" s="129">
        <f>IFERROR(CA14/BW14,"-")</f>
        <v>197000</v>
      </c>
      <c r="CC14" s="130"/>
      <c r="CD14" s="130"/>
      <c r="CE14" s="130">
        <v>1</v>
      </c>
      <c r="CF14" s="131">
        <v>1</v>
      </c>
      <c r="CG14" s="132">
        <f>IF(P14=0,"",IF(CF14=0,"",(CF14/P14)))</f>
        <v>0.076923076923077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5000</v>
      </c>
      <c r="CQ14" s="139">
        <v>985000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>
        <f>AB15</f>
        <v>1.5816176470588</v>
      </c>
      <c r="B15" s="347" t="s">
        <v>85</v>
      </c>
      <c r="C15" s="347"/>
      <c r="D15" s="347" t="s">
        <v>86</v>
      </c>
      <c r="E15" s="347" t="s">
        <v>87</v>
      </c>
      <c r="F15" s="347" t="s">
        <v>88</v>
      </c>
      <c r="G15" s="88" t="s">
        <v>89</v>
      </c>
      <c r="H15" s="88" t="s">
        <v>90</v>
      </c>
      <c r="I15" s="88" t="s">
        <v>91</v>
      </c>
      <c r="J15" s="330">
        <v>340000</v>
      </c>
      <c r="K15" s="79">
        <v>0</v>
      </c>
      <c r="L15" s="79">
        <v>0</v>
      </c>
      <c r="M15" s="79">
        <v>124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>
        <f>IFERROR(J15/SUM(N15:O38),"-")</f>
        <v>4722.2222222222</v>
      </c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>
        <f>SUM(X15:X38)-SUM(J15:J38)</f>
        <v>197750</v>
      </c>
      <c r="AB15" s="83">
        <f>SUM(X15:X38)/SUM(J15:J38)</f>
        <v>1.5816176470588</v>
      </c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92</v>
      </c>
      <c r="C16" s="347"/>
      <c r="D16" s="347" t="s">
        <v>86</v>
      </c>
      <c r="E16" s="347" t="s">
        <v>87</v>
      </c>
      <c r="F16" s="347" t="s">
        <v>88</v>
      </c>
      <c r="G16" s="88"/>
      <c r="H16" s="88"/>
      <c r="I16" s="88"/>
      <c r="J16" s="330"/>
      <c r="K16" s="79">
        <v>52</v>
      </c>
      <c r="L16" s="79">
        <v>0</v>
      </c>
      <c r="M16" s="79">
        <v>151</v>
      </c>
      <c r="N16" s="89">
        <v>9</v>
      </c>
      <c r="O16" s="90">
        <v>1</v>
      </c>
      <c r="P16" s="91">
        <f>N16+O16</f>
        <v>10</v>
      </c>
      <c r="Q16" s="80">
        <f>IFERROR(P16/M16,"-")</f>
        <v>0.066225165562914</v>
      </c>
      <c r="R16" s="79">
        <v>0</v>
      </c>
      <c r="S16" s="79">
        <v>2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4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93</v>
      </c>
      <c r="C17" s="347"/>
      <c r="D17" s="347" t="s">
        <v>86</v>
      </c>
      <c r="E17" s="347" t="s">
        <v>87</v>
      </c>
      <c r="F17" s="347" t="s">
        <v>83</v>
      </c>
      <c r="G17" s="88"/>
      <c r="H17" s="88"/>
      <c r="I17" s="88"/>
      <c r="J17" s="330"/>
      <c r="K17" s="79">
        <v>29</v>
      </c>
      <c r="L17" s="79">
        <v>24</v>
      </c>
      <c r="M17" s="79">
        <v>5</v>
      </c>
      <c r="N17" s="89">
        <v>2</v>
      </c>
      <c r="O17" s="90">
        <v>0</v>
      </c>
      <c r="P17" s="91">
        <f>N17+O17</f>
        <v>2</v>
      </c>
      <c r="Q17" s="80">
        <f>IFERROR(P17/M17,"-")</f>
        <v>0.4</v>
      </c>
      <c r="R17" s="79">
        <v>0</v>
      </c>
      <c r="S17" s="79">
        <v>0</v>
      </c>
      <c r="T17" s="80">
        <f>IFERROR(R17/(P17),"-")</f>
        <v>0</v>
      </c>
      <c r="U17" s="336"/>
      <c r="V17" s="82">
        <v>2</v>
      </c>
      <c r="W17" s="80">
        <f>IF(P17=0,"-",V17/P17)</f>
        <v>1</v>
      </c>
      <c r="X17" s="335">
        <v>14000</v>
      </c>
      <c r="Y17" s="336">
        <f>IFERROR(X17/P17,"-")</f>
        <v>7000</v>
      </c>
      <c r="Z17" s="336">
        <f>IFERROR(X17/V17,"-")</f>
        <v>7000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>
        <v>1</v>
      </c>
      <c r="BQ17" s="120">
        <f>IFERROR(BP17/BN17,"-")</f>
        <v>1</v>
      </c>
      <c r="BR17" s="121">
        <v>3000</v>
      </c>
      <c r="BS17" s="122">
        <f>IFERROR(BR17/BN17,"-")</f>
        <v>3000</v>
      </c>
      <c r="BT17" s="123">
        <v>1</v>
      </c>
      <c r="BU17" s="123"/>
      <c r="BV17" s="123"/>
      <c r="BW17" s="124">
        <v>1</v>
      </c>
      <c r="BX17" s="125">
        <f>IF(P17=0,"",IF(BW17=0,"",(BW17/P17)))</f>
        <v>0.5</v>
      </c>
      <c r="BY17" s="126">
        <v>1</v>
      </c>
      <c r="BZ17" s="127">
        <f>IFERROR(BY17/BW17,"-")</f>
        <v>1</v>
      </c>
      <c r="CA17" s="128">
        <v>11000</v>
      </c>
      <c r="CB17" s="129">
        <f>IFERROR(CA17/BW17,"-")</f>
        <v>11000</v>
      </c>
      <c r="CC17" s="130"/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14000</v>
      </c>
      <c r="CQ17" s="139">
        <v>11000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94</v>
      </c>
      <c r="C18" s="347"/>
      <c r="D18" s="347" t="s">
        <v>86</v>
      </c>
      <c r="E18" s="347" t="s">
        <v>87</v>
      </c>
      <c r="F18" s="347" t="s">
        <v>88</v>
      </c>
      <c r="G18" s="88" t="s">
        <v>89</v>
      </c>
      <c r="H18" s="88" t="s">
        <v>95</v>
      </c>
      <c r="I18" s="88"/>
      <c r="J18" s="330"/>
      <c r="K18" s="79">
        <v>0</v>
      </c>
      <c r="L18" s="79">
        <v>0</v>
      </c>
      <c r="M18" s="79">
        <v>2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96</v>
      </c>
      <c r="C19" s="347"/>
      <c r="D19" s="347" t="s">
        <v>86</v>
      </c>
      <c r="E19" s="347" t="s">
        <v>87</v>
      </c>
      <c r="F19" s="347" t="s">
        <v>88</v>
      </c>
      <c r="G19" s="88"/>
      <c r="H19" s="88"/>
      <c r="I19" s="88"/>
      <c r="J19" s="330"/>
      <c r="K19" s="79">
        <v>10</v>
      </c>
      <c r="L19" s="79">
        <v>0</v>
      </c>
      <c r="M19" s="79">
        <v>62</v>
      </c>
      <c r="N19" s="89">
        <v>5</v>
      </c>
      <c r="O19" s="90">
        <v>0</v>
      </c>
      <c r="P19" s="91">
        <f>N19+O19</f>
        <v>5</v>
      </c>
      <c r="Q19" s="80">
        <f>IFERROR(P19/M19,"-")</f>
        <v>0.080645161290323</v>
      </c>
      <c r="R19" s="79">
        <v>2</v>
      </c>
      <c r="S19" s="79">
        <v>1</v>
      </c>
      <c r="T19" s="80">
        <f>IFERROR(R19/(P19),"-")</f>
        <v>0.4</v>
      </c>
      <c r="U19" s="336"/>
      <c r="V19" s="82">
        <v>3</v>
      </c>
      <c r="W19" s="80">
        <f>IF(P19=0,"-",V19/P19)</f>
        <v>0.6</v>
      </c>
      <c r="X19" s="335">
        <v>323000</v>
      </c>
      <c r="Y19" s="336">
        <f>IFERROR(X19/P19,"-")</f>
        <v>64600</v>
      </c>
      <c r="Z19" s="336">
        <f>IFERROR(X19/V19,"-")</f>
        <v>107666.66666667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2</v>
      </c>
      <c r="AN19" s="99">
        <f>IF(P19=0,"",IF(AM19=0,"",(AM19/P19)))</f>
        <v>0.4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>
        <v>1</v>
      </c>
      <c r="BH19" s="112">
        <f>IFERROR(BG19/BE19,"-")</f>
        <v>1</v>
      </c>
      <c r="BI19" s="113">
        <v>8000</v>
      </c>
      <c r="BJ19" s="114">
        <f>IFERROR(BI19/BE19,"-")</f>
        <v>8000</v>
      </c>
      <c r="BK19" s="115"/>
      <c r="BL19" s="115">
        <v>1</v>
      </c>
      <c r="BM19" s="115"/>
      <c r="BN19" s="117">
        <v>2</v>
      </c>
      <c r="BO19" s="118">
        <f>IF(P19=0,"",IF(BN19=0,"",(BN19/P19)))</f>
        <v>0.4</v>
      </c>
      <c r="BP19" s="119">
        <v>2</v>
      </c>
      <c r="BQ19" s="120">
        <f>IFERROR(BP19/BN19,"-")</f>
        <v>1</v>
      </c>
      <c r="BR19" s="121">
        <v>320000</v>
      </c>
      <c r="BS19" s="122">
        <f>IFERROR(BR19/BN19,"-")</f>
        <v>160000</v>
      </c>
      <c r="BT19" s="123">
        <v>1</v>
      </c>
      <c r="BU19" s="123"/>
      <c r="BV19" s="123">
        <v>1</v>
      </c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323000</v>
      </c>
      <c r="CQ19" s="139">
        <v>310000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97</v>
      </c>
      <c r="C20" s="347"/>
      <c r="D20" s="347" t="s">
        <v>86</v>
      </c>
      <c r="E20" s="347" t="s">
        <v>87</v>
      </c>
      <c r="F20" s="347" t="s">
        <v>83</v>
      </c>
      <c r="G20" s="88"/>
      <c r="H20" s="88"/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98</v>
      </c>
      <c r="C21" s="347"/>
      <c r="D21" s="347" t="s">
        <v>99</v>
      </c>
      <c r="E21" s="347" t="s">
        <v>100</v>
      </c>
      <c r="F21" s="347" t="s">
        <v>67</v>
      </c>
      <c r="G21" s="88" t="s">
        <v>89</v>
      </c>
      <c r="H21" s="88" t="s">
        <v>90</v>
      </c>
      <c r="I21" s="88" t="s">
        <v>101</v>
      </c>
      <c r="J21" s="330"/>
      <c r="K21" s="79">
        <v>0</v>
      </c>
      <c r="L21" s="79">
        <v>0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102</v>
      </c>
      <c r="C22" s="347"/>
      <c r="D22" s="347" t="s">
        <v>99</v>
      </c>
      <c r="E22" s="347" t="s">
        <v>100</v>
      </c>
      <c r="F22" s="347" t="s">
        <v>67</v>
      </c>
      <c r="G22" s="88"/>
      <c r="H22" s="88"/>
      <c r="I22" s="88"/>
      <c r="J22" s="330"/>
      <c r="K22" s="79">
        <v>21</v>
      </c>
      <c r="L22" s="79">
        <v>0</v>
      </c>
      <c r="M22" s="79">
        <v>80</v>
      </c>
      <c r="N22" s="89">
        <v>4</v>
      </c>
      <c r="O22" s="90">
        <v>0</v>
      </c>
      <c r="P22" s="91">
        <f>N22+O22</f>
        <v>4</v>
      </c>
      <c r="Q22" s="80">
        <f>IFERROR(P22/M22,"-")</f>
        <v>0.05</v>
      </c>
      <c r="R22" s="79">
        <v>0</v>
      </c>
      <c r="S22" s="79">
        <v>2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1</v>
      </c>
      <c r="CG22" s="132">
        <f>IF(P22=0,"",IF(CF22=0,"",(CF22/P22)))</f>
        <v>0.25</v>
      </c>
      <c r="CH22" s="133">
        <v>1</v>
      </c>
      <c r="CI22" s="134">
        <f>IFERROR(CH22/CF22,"-")</f>
        <v>1</v>
      </c>
      <c r="CJ22" s="135">
        <v>10000</v>
      </c>
      <c r="CK22" s="136">
        <f>IFERROR(CJ22/CF22,"-")</f>
        <v>10000</v>
      </c>
      <c r="CL22" s="137">
        <v>1</v>
      </c>
      <c r="CM22" s="137"/>
      <c r="CN22" s="137"/>
      <c r="CO22" s="138">
        <v>0</v>
      </c>
      <c r="CP22" s="139">
        <v>0</v>
      </c>
      <c r="CQ22" s="139">
        <v>10000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103</v>
      </c>
      <c r="C23" s="347"/>
      <c r="D23" s="347" t="s">
        <v>99</v>
      </c>
      <c r="E23" s="347" t="s">
        <v>100</v>
      </c>
      <c r="F23" s="347" t="s">
        <v>83</v>
      </c>
      <c r="G23" s="88"/>
      <c r="H23" s="88"/>
      <c r="I23" s="88"/>
      <c r="J23" s="330"/>
      <c r="K23" s="79">
        <v>5</v>
      </c>
      <c r="L23" s="79">
        <v>3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104</v>
      </c>
      <c r="C24" s="347"/>
      <c r="D24" s="347" t="s">
        <v>99</v>
      </c>
      <c r="E24" s="347" t="s">
        <v>100</v>
      </c>
      <c r="F24" s="347" t="s">
        <v>67</v>
      </c>
      <c r="G24" s="88" t="s">
        <v>89</v>
      </c>
      <c r="H24" s="88" t="s">
        <v>95</v>
      </c>
      <c r="I24" s="88"/>
      <c r="J24" s="330"/>
      <c r="K24" s="79">
        <v>0</v>
      </c>
      <c r="L24" s="79">
        <v>0</v>
      </c>
      <c r="M24" s="79">
        <v>101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99</v>
      </c>
      <c r="E25" s="347" t="s">
        <v>100</v>
      </c>
      <c r="F25" s="347" t="s">
        <v>67</v>
      </c>
      <c r="G25" s="88"/>
      <c r="H25" s="88"/>
      <c r="I25" s="88"/>
      <c r="J25" s="330"/>
      <c r="K25" s="79">
        <v>35</v>
      </c>
      <c r="L25" s="79">
        <v>0</v>
      </c>
      <c r="M25" s="79">
        <v>134</v>
      </c>
      <c r="N25" s="89">
        <v>6</v>
      </c>
      <c r="O25" s="90">
        <v>0</v>
      </c>
      <c r="P25" s="91">
        <f>N25+O25</f>
        <v>6</v>
      </c>
      <c r="Q25" s="80">
        <f>IFERROR(P25/M25,"-")</f>
        <v>0.044776119402985</v>
      </c>
      <c r="R25" s="79">
        <v>3</v>
      </c>
      <c r="S25" s="79">
        <v>2</v>
      </c>
      <c r="T25" s="80">
        <f>IFERROR(R25/(P25),"-")</f>
        <v>0.5</v>
      </c>
      <c r="U25" s="336"/>
      <c r="V25" s="82">
        <v>1</v>
      </c>
      <c r="W25" s="80">
        <f>IF(P25=0,"-",V25/P25)</f>
        <v>0.16666666666667</v>
      </c>
      <c r="X25" s="335">
        <v>23000</v>
      </c>
      <c r="Y25" s="336">
        <f>IFERROR(X25/P25,"-")</f>
        <v>3833.3333333333</v>
      </c>
      <c r="Z25" s="336">
        <f>IFERROR(X25/V25,"-")</f>
        <v>23000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0.16666666666667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0.5</v>
      </c>
      <c r="BY25" s="126">
        <v>1</v>
      </c>
      <c r="BZ25" s="127">
        <f>IFERROR(BY25/BW25,"-")</f>
        <v>0.33333333333333</v>
      </c>
      <c r="CA25" s="128">
        <v>23000</v>
      </c>
      <c r="CB25" s="129">
        <f>IFERROR(CA25/BW25,"-")</f>
        <v>7666.6666666667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23000</v>
      </c>
      <c r="CQ25" s="139">
        <v>23000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106</v>
      </c>
      <c r="C26" s="347"/>
      <c r="D26" s="347" t="s">
        <v>99</v>
      </c>
      <c r="E26" s="347" t="s">
        <v>100</v>
      </c>
      <c r="F26" s="347" t="s">
        <v>83</v>
      </c>
      <c r="G26" s="88"/>
      <c r="H26" s="88"/>
      <c r="I26" s="88"/>
      <c r="J26" s="330"/>
      <c r="K26" s="79">
        <v>29</v>
      </c>
      <c r="L26" s="79">
        <v>19</v>
      </c>
      <c r="M26" s="79">
        <v>12</v>
      </c>
      <c r="N26" s="89">
        <v>1</v>
      </c>
      <c r="O26" s="90">
        <v>0</v>
      </c>
      <c r="P26" s="91">
        <f>N26+O26</f>
        <v>1</v>
      </c>
      <c r="Q26" s="80">
        <f>IFERROR(P26/M26,"-")</f>
        <v>0.083333333333333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107</v>
      </c>
      <c r="C27" s="347"/>
      <c r="D27" s="347" t="s">
        <v>86</v>
      </c>
      <c r="E27" s="347" t="s">
        <v>87</v>
      </c>
      <c r="F27" s="347" t="s">
        <v>88</v>
      </c>
      <c r="G27" s="88" t="s">
        <v>108</v>
      </c>
      <c r="H27" s="88" t="s">
        <v>90</v>
      </c>
      <c r="I27" s="88" t="s">
        <v>91</v>
      </c>
      <c r="J27" s="330"/>
      <c r="K27" s="79">
        <v>0</v>
      </c>
      <c r="L27" s="79">
        <v>0</v>
      </c>
      <c r="M27" s="79">
        <v>139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109</v>
      </c>
      <c r="C28" s="347"/>
      <c r="D28" s="347" t="s">
        <v>86</v>
      </c>
      <c r="E28" s="347" t="s">
        <v>87</v>
      </c>
      <c r="F28" s="347" t="s">
        <v>88</v>
      </c>
      <c r="G28" s="88"/>
      <c r="H28" s="88"/>
      <c r="I28" s="88"/>
      <c r="J28" s="330"/>
      <c r="K28" s="79">
        <v>54</v>
      </c>
      <c r="L28" s="79">
        <v>0</v>
      </c>
      <c r="M28" s="79">
        <v>192</v>
      </c>
      <c r="N28" s="89">
        <v>11</v>
      </c>
      <c r="O28" s="90">
        <v>0</v>
      </c>
      <c r="P28" s="91">
        <f>N28+O28</f>
        <v>11</v>
      </c>
      <c r="Q28" s="80">
        <f>IFERROR(P28/M28,"-")</f>
        <v>0.057291666666667</v>
      </c>
      <c r="R28" s="79">
        <v>1</v>
      </c>
      <c r="S28" s="79">
        <v>1</v>
      </c>
      <c r="T28" s="80">
        <f>IFERROR(R28/(P28),"-")</f>
        <v>0.090909090909091</v>
      </c>
      <c r="U28" s="336"/>
      <c r="V28" s="82">
        <v>2</v>
      </c>
      <c r="W28" s="80">
        <f>IF(P28=0,"-",V28/P28)</f>
        <v>0.18181818181818</v>
      </c>
      <c r="X28" s="335">
        <v>61000</v>
      </c>
      <c r="Y28" s="336">
        <f>IFERROR(X28/P28,"-")</f>
        <v>5545.4545454545</v>
      </c>
      <c r="Z28" s="336">
        <f>IFERROR(X28/V28,"-")</f>
        <v>30500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4</v>
      </c>
      <c r="BF28" s="111">
        <f>IF(P28=0,"",IF(BE28=0,"",(BE28/P28)))</f>
        <v>0.36363636363636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0.27272727272727</v>
      </c>
      <c r="BP28" s="119">
        <v>1</v>
      </c>
      <c r="BQ28" s="120">
        <f>IFERROR(BP28/BN28,"-")</f>
        <v>0.33333333333333</v>
      </c>
      <c r="BR28" s="121">
        <v>5000</v>
      </c>
      <c r="BS28" s="122">
        <f>IFERROR(BR28/BN28,"-")</f>
        <v>1666.6666666667</v>
      </c>
      <c r="BT28" s="123">
        <v>1</v>
      </c>
      <c r="BU28" s="123"/>
      <c r="BV28" s="123"/>
      <c r="BW28" s="124">
        <v>4</v>
      </c>
      <c r="BX28" s="125">
        <f>IF(P28=0,"",IF(BW28=0,"",(BW28/P28)))</f>
        <v>0.36363636363636</v>
      </c>
      <c r="BY28" s="126">
        <v>1</v>
      </c>
      <c r="BZ28" s="127">
        <f>IFERROR(BY28/BW28,"-")</f>
        <v>0.25</v>
      </c>
      <c r="CA28" s="128">
        <v>56000</v>
      </c>
      <c r="CB28" s="129">
        <f>IFERROR(CA28/BW28,"-")</f>
        <v>14000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61000</v>
      </c>
      <c r="CQ28" s="139">
        <v>56000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110</v>
      </c>
      <c r="C29" s="347"/>
      <c r="D29" s="347" t="s">
        <v>86</v>
      </c>
      <c r="E29" s="347" t="s">
        <v>87</v>
      </c>
      <c r="F29" s="347" t="s">
        <v>83</v>
      </c>
      <c r="G29" s="88"/>
      <c r="H29" s="88"/>
      <c r="I29" s="88"/>
      <c r="J29" s="330"/>
      <c r="K29" s="79">
        <v>14</v>
      </c>
      <c r="L29" s="79">
        <v>11</v>
      </c>
      <c r="M29" s="79">
        <v>1</v>
      </c>
      <c r="N29" s="89">
        <v>1</v>
      </c>
      <c r="O29" s="90">
        <v>0</v>
      </c>
      <c r="P29" s="91">
        <f>N29+O29</f>
        <v>1</v>
      </c>
      <c r="Q29" s="80">
        <f>IFERROR(P29/M29,"-")</f>
        <v>1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1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111</v>
      </c>
      <c r="C30" s="347"/>
      <c r="D30" s="347" t="s">
        <v>86</v>
      </c>
      <c r="E30" s="347" t="s">
        <v>87</v>
      </c>
      <c r="F30" s="347" t="s">
        <v>88</v>
      </c>
      <c r="G30" s="88" t="s">
        <v>108</v>
      </c>
      <c r="H30" s="88" t="s">
        <v>95</v>
      </c>
      <c r="I30" s="88"/>
      <c r="J30" s="330"/>
      <c r="K30" s="79">
        <v>1</v>
      </c>
      <c r="L30" s="79">
        <v>0</v>
      </c>
      <c r="M30" s="79">
        <v>218</v>
      </c>
      <c r="N30" s="89">
        <v>1</v>
      </c>
      <c r="O30" s="90">
        <v>0</v>
      </c>
      <c r="P30" s="91">
        <f>N30+O30</f>
        <v>1</v>
      </c>
      <c r="Q30" s="80">
        <f>IFERROR(P30/M30,"-")</f>
        <v>0.0045871559633028</v>
      </c>
      <c r="R30" s="79">
        <v>1</v>
      </c>
      <c r="S30" s="79">
        <v>0</v>
      </c>
      <c r="T30" s="80">
        <f>IFERROR(R30/(P30),"-")</f>
        <v>1</v>
      </c>
      <c r="U30" s="336"/>
      <c r="V30" s="82">
        <v>1</v>
      </c>
      <c r="W30" s="80">
        <f>IF(P30=0,"-",V30/P30)</f>
        <v>1</v>
      </c>
      <c r="X30" s="335">
        <v>3000</v>
      </c>
      <c r="Y30" s="336">
        <f>IFERROR(X30/P30,"-")</f>
        <v>3000</v>
      </c>
      <c r="Z30" s="336">
        <f>IFERROR(X30/V30,"-")</f>
        <v>3000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>
        <v>1</v>
      </c>
      <c r="BQ30" s="120">
        <f>IFERROR(BP30/BN30,"-")</f>
        <v>1</v>
      </c>
      <c r="BR30" s="121">
        <v>3000</v>
      </c>
      <c r="BS30" s="122">
        <f>IFERROR(BR30/BN30,"-")</f>
        <v>3000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112</v>
      </c>
      <c r="C31" s="347"/>
      <c r="D31" s="347" t="s">
        <v>86</v>
      </c>
      <c r="E31" s="347" t="s">
        <v>87</v>
      </c>
      <c r="F31" s="347" t="s">
        <v>88</v>
      </c>
      <c r="G31" s="88"/>
      <c r="H31" s="88"/>
      <c r="I31" s="88"/>
      <c r="J31" s="330"/>
      <c r="K31" s="79">
        <v>86</v>
      </c>
      <c r="L31" s="79">
        <v>0</v>
      </c>
      <c r="M31" s="79">
        <v>221</v>
      </c>
      <c r="N31" s="89">
        <v>18</v>
      </c>
      <c r="O31" s="90">
        <v>0</v>
      </c>
      <c r="P31" s="91">
        <f>N31+O31</f>
        <v>18</v>
      </c>
      <c r="Q31" s="80">
        <f>IFERROR(P31/M31,"-")</f>
        <v>0.081447963800905</v>
      </c>
      <c r="R31" s="79">
        <v>2</v>
      </c>
      <c r="S31" s="79">
        <v>8</v>
      </c>
      <c r="T31" s="80">
        <f>IFERROR(R31/(P31),"-")</f>
        <v>0.11111111111111</v>
      </c>
      <c r="U31" s="336"/>
      <c r="V31" s="82">
        <v>6</v>
      </c>
      <c r="W31" s="80">
        <f>IF(P31=0,"-",V31/P31)</f>
        <v>0.33333333333333</v>
      </c>
      <c r="X31" s="335">
        <v>60750</v>
      </c>
      <c r="Y31" s="336">
        <f>IFERROR(X31/P31,"-")</f>
        <v>3375</v>
      </c>
      <c r="Z31" s="336">
        <f>IFERROR(X31/V31,"-")</f>
        <v>10125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0.055555555555556</v>
      </c>
      <c r="AO31" s="98">
        <v>1</v>
      </c>
      <c r="AP31" s="100">
        <f>IFERROR(AO31/AM31,"-")</f>
        <v>1</v>
      </c>
      <c r="AQ31" s="101">
        <v>9000</v>
      </c>
      <c r="AR31" s="102">
        <f>IFERROR(AQ31/AM31,"-")</f>
        <v>9000</v>
      </c>
      <c r="AS31" s="103"/>
      <c r="AT31" s="103"/>
      <c r="AU31" s="103">
        <v>1</v>
      </c>
      <c r="AV31" s="104">
        <v>1</v>
      </c>
      <c r="AW31" s="105">
        <f>IF(P31=0,"",IF(AV31=0,"",(AV31/P31)))</f>
        <v>0.055555555555556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3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9</v>
      </c>
      <c r="BO31" s="118">
        <f>IF(P31=0,"",IF(BN31=0,"",(BN31/P31)))</f>
        <v>0.5</v>
      </c>
      <c r="BP31" s="119">
        <v>3</v>
      </c>
      <c r="BQ31" s="120">
        <f>IFERROR(BP31/BN31,"-")</f>
        <v>0.33333333333333</v>
      </c>
      <c r="BR31" s="121">
        <v>16750</v>
      </c>
      <c r="BS31" s="122">
        <f>IFERROR(BR31/BN31,"-")</f>
        <v>1861.1111111111</v>
      </c>
      <c r="BT31" s="123">
        <v>2</v>
      </c>
      <c r="BU31" s="123"/>
      <c r="BV31" s="123">
        <v>1</v>
      </c>
      <c r="BW31" s="124">
        <v>4</v>
      </c>
      <c r="BX31" s="125">
        <f>IF(P31=0,"",IF(BW31=0,"",(BW31/P31)))</f>
        <v>0.22222222222222</v>
      </c>
      <c r="BY31" s="126">
        <v>2</v>
      </c>
      <c r="BZ31" s="127">
        <f>IFERROR(BY31/BW31,"-")</f>
        <v>0.5</v>
      </c>
      <c r="CA31" s="128">
        <v>35000</v>
      </c>
      <c r="CB31" s="129">
        <f>IFERROR(CA31/BW31,"-")</f>
        <v>8750</v>
      </c>
      <c r="CC31" s="130">
        <v>1</v>
      </c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6</v>
      </c>
      <c r="CP31" s="139">
        <v>60750</v>
      </c>
      <c r="CQ31" s="139">
        <v>25000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113</v>
      </c>
      <c r="C32" s="347"/>
      <c r="D32" s="347" t="s">
        <v>86</v>
      </c>
      <c r="E32" s="347" t="s">
        <v>87</v>
      </c>
      <c r="F32" s="347" t="s">
        <v>83</v>
      </c>
      <c r="G32" s="88"/>
      <c r="H32" s="88"/>
      <c r="I32" s="88"/>
      <c r="J32" s="330"/>
      <c r="K32" s="79">
        <v>35</v>
      </c>
      <c r="L32" s="79">
        <v>18</v>
      </c>
      <c r="M32" s="79">
        <v>4</v>
      </c>
      <c r="N32" s="89">
        <v>3</v>
      </c>
      <c r="O32" s="90">
        <v>0</v>
      </c>
      <c r="P32" s="91">
        <f>N32+O32</f>
        <v>3</v>
      </c>
      <c r="Q32" s="80">
        <f>IFERROR(P32/M32,"-")</f>
        <v>0.75</v>
      </c>
      <c r="R32" s="79">
        <v>1</v>
      </c>
      <c r="S32" s="79">
        <v>1</v>
      </c>
      <c r="T32" s="80">
        <f>IFERROR(R32/(P32),"-")</f>
        <v>0.33333333333333</v>
      </c>
      <c r="U32" s="336"/>
      <c r="V32" s="82">
        <v>1</v>
      </c>
      <c r="W32" s="80">
        <f>IF(P32=0,"-",V32/P32)</f>
        <v>0.33333333333333</v>
      </c>
      <c r="X32" s="335">
        <v>6000</v>
      </c>
      <c r="Y32" s="336">
        <f>IFERROR(X32/P32,"-")</f>
        <v>2000</v>
      </c>
      <c r="Z32" s="336">
        <f>IFERROR(X32/V32,"-")</f>
        <v>6000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>
        <v>1</v>
      </c>
      <c r="CI32" s="134">
        <f>IFERROR(CH32/CF32,"-")</f>
        <v>1</v>
      </c>
      <c r="CJ32" s="135">
        <v>6000</v>
      </c>
      <c r="CK32" s="136">
        <f>IFERROR(CJ32/CF32,"-")</f>
        <v>6000</v>
      </c>
      <c r="CL32" s="137"/>
      <c r="CM32" s="137">
        <v>1</v>
      </c>
      <c r="CN32" s="137"/>
      <c r="CO32" s="138">
        <v>1</v>
      </c>
      <c r="CP32" s="139">
        <v>6000</v>
      </c>
      <c r="CQ32" s="139">
        <v>6000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114</v>
      </c>
      <c r="C33" s="347"/>
      <c r="D33" s="347" t="s">
        <v>99</v>
      </c>
      <c r="E33" s="347" t="s">
        <v>100</v>
      </c>
      <c r="F33" s="347" t="s">
        <v>67</v>
      </c>
      <c r="G33" s="88" t="s">
        <v>108</v>
      </c>
      <c r="H33" s="88" t="s">
        <v>90</v>
      </c>
      <c r="I33" s="88" t="s">
        <v>101</v>
      </c>
      <c r="J33" s="330"/>
      <c r="K33" s="79">
        <v>0</v>
      </c>
      <c r="L33" s="79">
        <v>0</v>
      </c>
      <c r="M33" s="79">
        <v>45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115</v>
      </c>
      <c r="C34" s="347"/>
      <c r="D34" s="347" t="s">
        <v>99</v>
      </c>
      <c r="E34" s="347" t="s">
        <v>100</v>
      </c>
      <c r="F34" s="347" t="s">
        <v>67</v>
      </c>
      <c r="G34" s="88"/>
      <c r="H34" s="88"/>
      <c r="I34" s="88"/>
      <c r="J34" s="330"/>
      <c r="K34" s="79">
        <v>19</v>
      </c>
      <c r="L34" s="79">
        <v>0</v>
      </c>
      <c r="M34" s="79">
        <v>74</v>
      </c>
      <c r="N34" s="89">
        <v>5</v>
      </c>
      <c r="O34" s="90">
        <v>0</v>
      </c>
      <c r="P34" s="91">
        <f>N34+O34</f>
        <v>5</v>
      </c>
      <c r="Q34" s="80">
        <f>IFERROR(P34/M34,"-")</f>
        <v>0.067567567567568</v>
      </c>
      <c r="R34" s="79">
        <v>0</v>
      </c>
      <c r="S34" s="79">
        <v>3</v>
      </c>
      <c r="T34" s="80">
        <f>IFERROR(R34/(P34),"-")</f>
        <v>0</v>
      </c>
      <c r="U34" s="336"/>
      <c r="V34" s="82">
        <v>2</v>
      </c>
      <c r="W34" s="80">
        <f>IF(P34=0,"-",V34/P34)</f>
        <v>0.4</v>
      </c>
      <c r="X34" s="335">
        <v>6000</v>
      </c>
      <c r="Y34" s="336">
        <f>IFERROR(X34/P34,"-")</f>
        <v>1200</v>
      </c>
      <c r="Z34" s="336">
        <f>IFERROR(X34/V34,"-")</f>
        <v>3000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0.2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0.8</v>
      </c>
      <c r="BP34" s="119">
        <v>2</v>
      </c>
      <c r="BQ34" s="120">
        <f>IFERROR(BP34/BN34,"-")</f>
        <v>0.5</v>
      </c>
      <c r="BR34" s="121">
        <v>6000</v>
      </c>
      <c r="BS34" s="122">
        <f>IFERROR(BR34/BN34,"-")</f>
        <v>1500</v>
      </c>
      <c r="BT34" s="123">
        <v>2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6000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116</v>
      </c>
      <c r="C35" s="347"/>
      <c r="D35" s="347" t="s">
        <v>99</v>
      </c>
      <c r="E35" s="347" t="s">
        <v>100</v>
      </c>
      <c r="F35" s="347" t="s">
        <v>83</v>
      </c>
      <c r="G35" s="88"/>
      <c r="H35" s="88"/>
      <c r="I35" s="88"/>
      <c r="J35" s="330"/>
      <c r="K35" s="79">
        <v>23</v>
      </c>
      <c r="L35" s="79">
        <v>14</v>
      </c>
      <c r="M35" s="79">
        <v>1</v>
      </c>
      <c r="N35" s="89">
        <v>1</v>
      </c>
      <c r="O35" s="90">
        <v>0</v>
      </c>
      <c r="P35" s="91">
        <f>N35+O35</f>
        <v>1</v>
      </c>
      <c r="Q35" s="80">
        <f>IFERROR(P35/M35,"-")</f>
        <v>1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>
        <v>1</v>
      </c>
      <c r="BZ35" s="127">
        <f>IFERROR(BY35/BW35,"-")</f>
        <v>1</v>
      </c>
      <c r="CA35" s="128">
        <v>8000</v>
      </c>
      <c r="CB35" s="129">
        <f>IFERROR(CA35/BW35,"-")</f>
        <v>8000</v>
      </c>
      <c r="CC35" s="130"/>
      <c r="CD35" s="130">
        <v>1</v>
      </c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>
        <v>8000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117</v>
      </c>
      <c r="C36" s="347"/>
      <c r="D36" s="347" t="s">
        <v>99</v>
      </c>
      <c r="E36" s="347" t="s">
        <v>100</v>
      </c>
      <c r="F36" s="347" t="s">
        <v>67</v>
      </c>
      <c r="G36" s="88" t="s">
        <v>108</v>
      </c>
      <c r="H36" s="88" t="s">
        <v>95</v>
      </c>
      <c r="I36" s="88"/>
      <c r="J36" s="330"/>
      <c r="K36" s="79">
        <v>0</v>
      </c>
      <c r="L36" s="79">
        <v>0</v>
      </c>
      <c r="M36" s="79">
        <v>2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118</v>
      </c>
      <c r="C37" s="347"/>
      <c r="D37" s="347" t="s">
        <v>99</v>
      </c>
      <c r="E37" s="347" t="s">
        <v>100</v>
      </c>
      <c r="F37" s="347" t="s">
        <v>67</v>
      </c>
      <c r="G37" s="88"/>
      <c r="H37" s="88"/>
      <c r="I37" s="88"/>
      <c r="J37" s="330"/>
      <c r="K37" s="79">
        <v>12</v>
      </c>
      <c r="L37" s="79">
        <v>0</v>
      </c>
      <c r="M37" s="79">
        <v>61</v>
      </c>
      <c r="N37" s="89">
        <v>4</v>
      </c>
      <c r="O37" s="90">
        <v>0</v>
      </c>
      <c r="P37" s="91">
        <f>N37+O37</f>
        <v>4</v>
      </c>
      <c r="Q37" s="80">
        <f>IFERROR(P37/M37,"-")</f>
        <v>0.065573770491803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0.25</v>
      </c>
      <c r="X37" s="335">
        <v>41000</v>
      </c>
      <c r="Y37" s="336">
        <f>IFERROR(X37/P37,"-")</f>
        <v>10250</v>
      </c>
      <c r="Z37" s="336">
        <f>IFERROR(X37/V37,"-")</f>
        <v>41000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0.5</v>
      </c>
      <c r="BG37" s="110">
        <v>1</v>
      </c>
      <c r="BH37" s="112">
        <f>IFERROR(BG37/BE37,"-")</f>
        <v>0.5</v>
      </c>
      <c r="BI37" s="113">
        <v>41000</v>
      </c>
      <c r="BJ37" s="114">
        <f>IFERROR(BI37/BE37,"-")</f>
        <v>20500</v>
      </c>
      <c r="BK37" s="115"/>
      <c r="BL37" s="115"/>
      <c r="BM37" s="115">
        <v>1</v>
      </c>
      <c r="BN37" s="117">
        <v>1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0.25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1</v>
      </c>
      <c r="CP37" s="139">
        <v>41000</v>
      </c>
      <c r="CQ37" s="139">
        <v>41000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119</v>
      </c>
      <c r="C38" s="347"/>
      <c r="D38" s="347" t="s">
        <v>99</v>
      </c>
      <c r="E38" s="347" t="s">
        <v>100</v>
      </c>
      <c r="F38" s="347" t="s">
        <v>83</v>
      </c>
      <c r="G38" s="88"/>
      <c r="H38" s="88"/>
      <c r="I38" s="88"/>
      <c r="J38" s="330"/>
      <c r="K38" s="79">
        <v>10</v>
      </c>
      <c r="L38" s="79">
        <v>9</v>
      </c>
      <c r="M38" s="79">
        <v>1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336"/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2.430575</v>
      </c>
      <c r="B39" s="347" t="s">
        <v>120</v>
      </c>
      <c r="C39" s="347"/>
      <c r="D39" s="347" t="s">
        <v>121</v>
      </c>
      <c r="E39" s="347" t="s">
        <v>122</v>
      </c>
      <c r="F39" s="347" t="s">
        <v>88</v>
      </c>
      <c r="G39" s="88" t="s">
        <v>73</v>
      </c>
      <c r="H39" s="88" t="s">
        <v>123</v>
      </c>
      <c r="I39" s="88" t="s">
        <v>124</v>
      </c>
      <c r="J39" s="330">
        <v>400000</v>
      </c>
      <c r="K39" s="79">
        <v>0</v>
      </c>
      <c r="L39" s="79">
        <v>0</v>
      </c>
      <c r="M39" s="79">
        <v>141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>
        <f>IFERROR(J39/SUM(N39:O45),"-")</f>
        <v>10256.41025641</v>
      </c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>
        <f>SUM(X39:X45)-SUM(J39:J45)</f>
        <v>572230</v>
      </c>
      <c r="AB39" s="83">
        <f>SUM(X39:X45)/SUM(J39:J45)</f>
        <v>2.430575</v>
      </c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125</v>
      </c>
      <c r="C40" s="347"/>
      <c r="D40" s="347" t="s">
        <v>121</v>
      </c>
      <c r="E40" s="347" t="s">
        <v>122</v>
      </c>
      <c r="F40" s="347" t="s">
        <v>88</v>
      </c>
      <c r="G40" s="88"/>
      <c r="H40" s="88" t="s">
        <v>123</v>
      </c>
      <c r="I40" s="88"/>
      <c r="J40" s="330"/>
      <c r="K40" s="79">
        <v>57</v>
      </c>
      <c r="L40" s="79">
        <v>0</v>
      </c>
      <c r="M40" s="79">
        <v>165</v>
      </c>
      <c r="N40" s="89">
        <v>9</v>
      </c>
      <c r="O40" s="90">
        <v>0</v>
      </c>
      <c r="P40" s="91">
        <f>N40+O40</f>
        <v>9</v>
      </c>
      <c r="Q40" s="80">
        <f>IFERROR(P40/M40,"-")</f>
        <v>0.054545454545455</v>
      </c>
      <c r="R40" s="79">
        <v>2</v>
      </c>
      <c r="S40" s="79">
        <v>1</v>
      </c>
      <c r="T40" s="80">
        <f>IFERROR(R40/(P40),"-")</f>
        <v>0.22222222222222</v>
      </c>
      <c r="U40" s="336"/>
      <c r="V40" s="82">
        <v>3</v>
      </c>
      <c r="W40" s="80">
        <f>IF(P40=0,"-",V40/P40)</f>
        <v>0.33333333333333</v>
      </c>
      <c r="X40" s="335">
        <v>48000</v>
      </c>
      <c r="Y40" s="336">
        <f>IFERROR(X40/P40,"-")</f>
        <v>5333.3333333333</v>
      </c>
      <c r="Z40" s="336">
        <f>IFERROR(X40/V40,"-")</f>
        <v>16000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0.33333333333333</v>
      </c>
      <c r="BG40" s="110">
        <v>1</v>
      </c>
      <c r="BH40" s="112">
        <f>IFERROR(BG40/BE40,"-")</f>
        <v>0.33333333333333</v>
      </c>
      <c r="BI40" s="113">
        <v>15000</v>
      </c>
      <c r="BJ40" s="114">
        <f>IFERROR(BI40/BE40,"-")</f>
        <v>5000</v>
      </c>
      <c r="BK40" s="115"/>
      <c r="BL40" s="115">
        <v>1</v>
      </c>
      <c r="BM40" s="115"/>
      <c r="BN40" s="117">
        <v>3</v>
      </c>
      <c r="BO40" s="118">
        <f>IF(P40=0,"",IF(BN40=0,"",(BN40/P40)))</f>
        <v>0.33333333333333</v>
      </c>
      <c r="BP40" s="119">
        <v>2</v>
      </c>
      <c r="BQ40" s="120">
        <f>IFERROR(BP40/BN40,"-")</f>
        <v>0.66666666666667</v>
      </c>
      <c r="BR40" s="121">
        <v>33000</v>
      </c>
      <c r="BS40" s="122">
        <f>IFERROR(BR40/BN40,"-")</f>
        <v>11000</v>
      </c>
      <c r="BT40" s="123">
        <v>1</v>
      </c>
      <c r="BU40" s="123"/>
      <c r="BV40" s="123">
        <v>1</v>
      </c>
      <c r="BW40" s="124">
        <v>3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48000</v>
      </c>
      <c r="CQ40" s="139">
        <v>23000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126</v>
      </c>
      <c r="C41" s="347"/>
      <c r="D41" s="347" t="s">
        <v>127</v>
      </c>
      <c r="E41" s="347" t="s">
        <v>128</v>
      </c>
      <c r="F41" s="347" t="s">
        <v>67</v>
      </c>
      <c r="G41" s="88"/>
      <c r="H41" s="88" t="s">
        <v>123</v>
      </c>
      <c r="I41" s="88"/>
      <c r="J41" s="330"/>
      <c r="K41" s="79">
        <v>17</v>
      </c>
      <c r="L41" s="79">
        <v>0</v>
      </c>
      <c r="M41" s="79">
        <v>115</v>
      </c>
      <c r="N41" s="89">
        <v>5</v>
      </c>
      <c r="O41" s="90">
        <v>0</v>
      </c>
      <c r="P41" s="91">
        <f>N41+O41</f>
        <v>5</v>
      </c>
      <c r="Q41" s="80">
        <f>IFERROR(P41/M41,"-")</f>
        <v>0.043478260869565</v>
      </c>
      <c r="R41" s="79">
        <v>0</v>
      </c>
      <c r="S41" s="79">
        <v>1</v>
      </c>
      <c r="T41" s="80">
        <f>IFERROR(R41/(P41),"-")</f>
        <v>0</v>
      </c>
      <c r="U41" s="336"/>
      <c r="V41" s="82">
        <v>1</v>
      </c>
      <c r="W41" s="80">
        <f>IF(P41=0,"-",V41/P41)</f>
        <v>0.2</v>
      </c>
      <c r="X41" s="335">
        <v>3000</v>
      </c>
      <c r="Y41" s="336">
        <f>IFERROR(X41/P41,"-")</f>
        <v>600</v>
      </c>
      <c r="Z41" s="336">
        <f>IFERROR(X41/V41,"-")</f>
        <v>3000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0.2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0.2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0.6</v>
      </c>
      <c r="BP41" s="119">
        <v>1</v>
      </c>
      <c r="BQ41" s="120">
        <f>IFERROR(BP41/BN41,"-")</f>
        <v>0.33333333333333</v>
      </c>
      <c r="BR41" s="121">
        <v>3000</v>
      </c>
      <c r="BS41" s="122">
        <f>IFERROR(BR41/BN41,"-")</f>
        <v>1000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129</v>
      </c>
      <c r="C42" s="347"/>
      <c r="D42" s="347" t="s">
        <v>130</v>
      </c>
      <c r="E42" s="347" t="s">
        <v>131</v>
      </c>
      <c r="F42" s="347" t="s">
        <v>88</v>
      </c>
      <c r="G42" s="88"/>
      <c r="H42" s="88" t="s">
        <v>123</v>
      </c>
      <c r="I42" s="88"/>
      <c r="J42" s="330"/>
      <c r="K42" s="79">
        <v>1</v>
      </c>
      <c r="L42" s="79">
        <v>0</v>
      </c>
      <c r="M42" s="79">
        <v>124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132</v>
      </c>
      <c r="C43" s="347"/>
      <c r="D43" s="347" t="s">
        <v>130</v>
      </c>
      <c r="E43" s="347" t="s">
        <v>131</v>
      </c>
      <c r="F43" s="347" t="s">
        <v>88</v>
      </c>
      <c r="G43" s="88"/>
      <c r="H43" s="88" t="s">
        <v>123</v>
      </c>
      <c r="I43" s="88"/>
      <c r="J43" s="330"/>
      <c r="K43" s="79">
        <v>27</v>
      </c>
      <c r="L43" s="79">
        <v>0</v>
      </c>
      <c r="M43" s="79">
        <v>117</v>
      </c>
      <c r="N43" s="89">
        <v>6</v>
      </c>
      <c r="O43" s="90">
        <v>0</v>
      </c>
      <c r="P43" s="91">
        <f>N43+O43</f>
        <v>6</v>
      </c>
      <c r="Q43" s="80">
        <f>IFERROR(P43/M43,"-")</f>
        <v>0.051282051282051</v>
      </c>
      <c r="R43" s="79">
        <v>1</v>
      </c>
      <c r="S43" s="79">
        <v>0</v>
      </c>
      <c r="T43" s="80">
        <f>IFERROR(R43/(P43),"-")</f>
        <v>0.16666666666667</v>
      </c>
      <c r="U43" s="336"/>
      <c r="V43" s="82">
        <v>1</v>
      </c>
      <c r="W43" s="80">
        <f>IF(P43=0,"-",V43/P43)</f>
        <v>0.16666666666667</v>
      </c>
      <c r="X43" s="335">
        <v>143000</v>
      </c>
      <c r="Y43" s="336">
        <f>IFERROR(X43/P43,"-")</f>
        <v>23833.333333333</v>
      </c>
      <c r="Z43" s="336">
        <f>IFERROR(X43/V43,"-")</f>
        <v>143000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0.16666666666667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0.33333333333333</v>
      </c>
      <c r="BG43" s="110">
        <v>1</v>
      </c>
      <c r="BH43" s="112">
        <f>IFERROR(BG43/BE43,"-")</f>
        <v>0.5</v>
      </c>
      <c r="BI43" s="113">
        <v>143000</v>
      </c>
      <c r="BJ43" s="114">
        <f>IFERROR(BI43/BE43,"-")</f>
        <v>71500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2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>
        <v>1</v>
      </c>
      <c r="CG43" s="132">
        <f>IF(P43=0,"",IF(CF43=0,"",(CF43/P43)))</f>
        <v>0.16666666666667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1</v>
      </c>
      <c r="CP43" s="139">
        <v>143000</v>
      </c>
      <c r="CQ43" s="139">
        <v>143000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347" t="s">
        <v>133</v>
      </c>
      <c r="C44" s="347"/>
      <c r="D44" s="347" t="s">
        <v>134</v>
      </c>
      <c r="E44" s="347" t="s">
        <v>135</v>
      </c>
      <c r="F44" s="347" t="s">
        <v>67</v>
      </c>
      <c r="G44" s="88"/>
      <c r="H44" s="88" t="s">
        <v>123</v>
      </c>
      <c r="I44" s="88"/>
      <c r="J44" s="330"/>
      <c r="K44" s="79">
        <v>24</v>
      </c>
      <c r="L44" s="79">
        <v>0</v>
      </c>
      <c r="M44" s="79">
        <v>127</v>
      </c>
      <c r="N44" s="89">
        <v>5</v>
      </c>
      <c r="O44" s="90">
        <v>0</v>
      </c>
      <c r="P44" s="91">
        <f>N44+O44</f>
        <v>5</v>
      </c>
      <c r="Q44" s="80">
        <f>IFERROR(P44/M44,"-")</f>
        <v>0.039370078740157</v>
      </c>
      <c r="R44" s="79">
        <v>1</v>
      </c>
      <c r="S44" s="79">
        <v>2</v>
      </c>
      <c r="T44" s="80">
        <f>IFERROR(R44/(P44),"-")</f>
        <v>0.2</v>
      </c>
      <c r="U44" s="336"/>
      <c r="V44" s="82">
        <v>1</v>
      </c>
      <c r="W44" s="80">
        <f>IF(P44=0,"-",V44/P44)</f>
        <v>0.2</v>
      </c>
      <c r="X44" s="335">
        <v>202000</v>
      </c>
      <c r="Y44" s="336">
        <f>IFERROR(X44/P44,"-")</f>
        <v>40400</v>
      </c>
      <c r="Z44" s="336">
        <f>IFERROR(X44/V44,"-")</f>
        <v>202000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0.4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0.6</v>
      </c>
      <c r="BP44" s="119">
        <v>1</v>
      </c>
      <c r="BQ44" s="120">
        <f>IFERROR(BP44/BN44,"-")</f>
        <v>0.33333333333333</v>
      </c>
      <c r="BR44" s="121">
        <v>202000</v>
      </c>
      <c r="BS44" s="122">
        <f>IFERROR(BR44/BN44,"-")</f>
        <v>67333.333333333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202000</v>
      </c>
      <c r="CQ44" s="139">
        <v>202000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/>
      <c r="B45" s="347" t="s">
        <v>136</v>
      </c>
      <c r="C45" s="347"/>
      <c r="D45" s="347" t="s">
        <v>82</v>
      </c>
      <c r="E45" s="347" t="s">
        <v>82</v>
      </c>
      <c r="F45" s="347" t="s">
        <v>83</v>
      </c>
      <c r="G45" s="88"/>
      <c r="H45" s="88"/>
      <c r="I45" s="88"/>
      <c r="J45" s="330"/>
      <c r="K45" s="79">
        <v>153</v>
      </c>
      <c r="L45" s="79">
        <v>74</v>
      </c>
      <c r="M45" s="79">
        <v>13</v>
      </c>
      <c r="N45" s="89">
        <v>14</v>
      </c>
      <c r="O45" s="90">
        <v>0</v>
      </c>
      <c r="P45" s="91">
        <f>N45+O45</f>
        <v>14</v>
      </c>
      <c r="Q45" s="80">
        <f>IFERROR(P45/M45,"-")</f>
        <v>1.0769230769231</v>
      </c>
      <c r="R45" s="79">
        <v>6</v>
      </c>
      <c r="S45" s="79">
        <v>3</v>
      </c>
      <c r="T45" s="80">
        <f>IFERROR(R45/(P45),"-")</f>
        <v>0.42857142857143</v>
      </c>
      <c r="U45" s="336"/>
      <c r="V45" s="82">
        <v>2</v>
      </c>
      <c r="W45" s="80">
        <f>IF(P45=0,"-",V45/P45)</f>
        <v>0.14285714285714</v>
      </c>
      <c r="X45" s="335">
        <v>576230</v>
      </c>
      <c r="Y45" s="336">
        <f>IFERROR(X45/P45,"-")</f>
        <v>41159.285714286</v>
      </c>
      <c r="Z45" s="336">
        <f>IFERROR(X45/V45,"-")</f>
        <v>288115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0.071428571428571</v>
      </c>
      <c r="AO45" s="98">
        <v>1</v>
      </c>
      <c r="AP45" s="100">
        <f>IFERROR(AO45/AM45,"-")</f>
        <v>1</v>
      </c>
      <c r="AQ45" s="101">
        <v>3230</v>
      </c>
      <c r="AR45" s="102">
        <f>IFERROR(AQ45/AM45,"-")</f>
        <v>3230</v>
      </c>
      <c r="AS45" s="103"/>
      <c r="AT45" s="103"/>
      <c r="AU45" s="103">
        <v>1</v>
      </c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0.21428571428571</v>
      </c>
      <c r="BG45" s="110">
        <v>1</v>
      </c>
      <c r="BH45" s="112">
        <f>IFERROR(BG45/BE45,"-")</f>
        <v>0.33333333333333</v>
      </c>
      <c r="BI45" s="113">
        <v>6000</v>
      </c>
      <c r="BJ45" s="114">
        <f>IFERROR(BI45/BE45,"-")</f>
        <v>2000</v>
      </c>
      <c r="BK45" s="115"/>
      <c r="BL45" s="115">
        <v>1</v>
      </c>
      <c r="BM45" s="115"/>
      <c r="BN45" s="117">
        <v>3</v>
      </c>
      <c r="BO45" s="118">
        <f>IF(P45=0,"",IF(BN45=0,"",(BN45/P45)))</f>
        <v>0.21428571428571</v>
      </c>
      <c r="BP45" s="119">
        <v>1</v>
      </c>
      <c r="BQ45" s="120">
        <f>IFERROR(BP45/BN45,"-")</f>
        <v>0.33333333333333</v>
      </c>
      <c r="BR45" s="121">
        <v>121000</v>
      </c>
      <c r="BS45" s="122">
        <f>IFERROR(BR45/BN45,"-")</f>
        <v>40333.333333333</v>
      </c>
      <c r="BT45" s="123"/>
      <c r="BU45" s="123"/>
      <c r="BV45" s="123">
        <v>1</v>
      </c>
      <c r="BW45" s="124">
        <v>3</v>
      </c>
      <c r="BX45" s="125">
        <f>IF(P45=0,"",IF(BW45=0,"",(BW45/P45)))</f>
        <v>0.21428571428571</v>
      </c>
      <c r="BY45" s="126">
        <v>2</v>
      </c>
      <c r="BZ45" s="127">
        <f>IFERROR(BY45/BW45,"-")</f>
        <v>0.66666666666667</v>
      </c>
      <c r="CA45" s="128">
        <v>9000</v>
      </c>
      <c r="CB45" s="129">
        <f>IFERROR(CA45/BW45,"-")</f>
        <v>3000</v>
      </c>
      <c r="CC45" s="130">
        <v>1</v>
      </c>
      <c r="CD45" s="130">
        <v>1</v>
      </c>
      <c r="CE45" s="130"/>
      <c r="CF45" s="131">
        <v>4</v>
      </c>
      <c r="CG45" s="132">
        <f>IF(P45=0,"",IF(CF45=0,"",(CF45/P45)))</f>
        <v>0.28571428571429</v>
      </c>
      <c r="CH45" s="133">
        <v>1</v>
      </c>
      <c r="CI45" s="134">
        <f>IFERROR(CH45/CF45,"-")</f>
        <v>0.25</v>
      </c>
      <c r="CJ45" s="135">
        <v>564000</v>
      </c>
      <c r="CK45" s="136">
        <f>IFERROR(CJ45/CF45,"-")</f>
        <v>141000</v>
      </c>
      <c r="CL45" s="137"/>
      <c r="CM45" s="137"/>
      <c r="CN45" s="137">
        <v>1</v>
      </c>
      <c r="CO45" s="138">
        <v>2</v>
      </c>
      <c r="CP45" s="139">
        <v>576230</v>
      </c>
      <c r="CQ45" s="139">
        <v>564000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0.92333333333333</v>
      </c>
      <c r="B46" s="347" t="s">
        <v>137</v>
      </c>
      <c r="C46" s="347"/>
      <c r="D46" s="347" t="s">
        <v>121</v>
      </c>
      <c r="E46" s="347" t="s">
        <v>122</v>
      </c>
      <c r="F46" s="347" t="s">
        <v>67</v>
      </c>
      <c r="G46" s="88" t="s">
        <v>138</v>
      </c>
      <c r="H46" s="88" t="s">
        <v>123</v>
      </c>
      <c r="I46" s="88" t="s">
        <v>124</v>
      </c>
      <c r="J46" s="330">
        <v>300000</v>
      </c>
      <c r="K46" s="79">
        <v>0</v>
      </c>
      <c r="L46" s="79">
        <v>0</v>
      </c>
      <c r="M46" s="79">
        <v>88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6">
        <f>IFERROR(J46/SUM(N46:O52),"-")</f>
        <v>20000</v>
      </c>
      <c r="V46" s="82">
        <v>0</v>
      </c>
      <c r="W46" s="80" t="str">
        <f>IF(P46=0,"-",V46/P46)</f>
        <v>-</v>
      </c>
      <c r="X46" s="335">
        <v>0</v>
      </c>
      <c r="Y46" s="336" t="str">
        <f>IFERROR(X46/P46,"-")</f>
        <v>-</v>
      </c>
      <c r="Z46" s="336" t="str">
        <f>IFERROR(X46/V46,"-")</f>
        <v>-</v>
      </c>
      <c r="AA46" s="330">
        <f>SUM(X46:X52)-SUM(J46:J52)</f>
        <v>-23000</v>
      </c>
      <c r="AB46" s="83">
        <f>SUM(X46:X52)/SUM(J46:J52)</f>
        <v>0.92333333333333</v>
      </c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139</v>
      </c>
      <c r="C47" s="347"/>
      <c r="D47" s="347" t="s">
        <v>121</v>
      </c>
      <c r="E47" s="347" t="s">
        <v>122</v>
      </c>
      <c r="F47" s="347" t="s">
        <v>67</v>
      </c>
      <c r="G47" s="88"/>
      <c r="H47" s="88" t="s">
        <v>123</v>
      </c>
      <c r="I47" s="88"/>
      <c r="J47" s="330"/>
      <c r="K47" s="79">
        <v>21</v>
      </c>
      <c r="L47" s="79">
        <v>0</v>
      </c>
      <c r="M47" s="79">
        <v>71</v>
      </c>
      <c r="N47" s="89">
        <v>6</v>
      </c>
      <c r="O47" s="90">
        <v>0</v>
      </c>
      <c r="P47" s="91">
        <f>N47+O47</f>
        <v>6</v>
      </c>
      <c r="Q47" s="80">
        <f>IFERROR(P47/M47,"-")</f>
        <v>0.084507042253521</v>
      </c>
      <c r="R47" s="79">
        <v>0</v>
      </c>
      <c r="S47" s="79">
        <v>3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0.66666666666667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0.16666666666667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140</v>
      </c>
      <c r="C48" s="347"/>
      <c r="D48" s="347" t="s">
        <v>127</v>
      </c>
      <c r="E48" s="347" t="s">
        <v>128</v>
      </c>
      <c r="F48" s="347" t="s">
        <v>88</v>
      </c>
      <c r="G48" s="88"/>
      <c r="H48" s="88" t="s">
        <v>123</v>
      </c>
      <c r="I48" s="88"/>
      <c r="J48" s="330"/>
      <c r="K48" s="79">
        <v>3</v>
      </c>
      <c r="L48" s="79">
        <v>0</v>
      </c>
      <c r="M48" s="79">
        <v>71</v>
      </c>
      <c r="N48" s="89">
        <v>1</v>
      </c>
      <c r="O48" s="90">
        <v>0</v>
      </c>
      <c r="P48" s="91">
        <f>N48+O48</f>
        <v>1</v>
      </c>
      <c r="Q48" s="80">
        <f>IFERROR(P48/M48,"-")</f>
        <v>0.014084507042254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1</v>
      </c>
      <c r="BX48" s="125">
        <f>IF(P48=0,"",IF(BW48=0,"",(BW48/P48)))</f>
        <v>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141</v>
      </c>
      <c r="C49" s="347"/>
      <c r="D49" s="347" t="s">
        <v>130</v>
      </c>
      <c r="E49" s="347" t="s">
        <v>131</v>
      </c>
      <c r="F49" s="347" t="s">
        <v>67</v>
      </c>
      <c r="G49" s="88"/>
      <c r="H49" s="88" t="s">
        <v>123</v>
      </c>
      <c r="I49" s="88"/>
      <c r="J49" s="330"/>
      <c r="K49" s="79">
        <v>0</v>
      </c>
      <c r="L49" s="79">
        <v>0</v>
      </c>
      <c r="M49" s="79">
        <v>111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142</v>
      </c>
      <c r="C50" s="347"/>
      <c r="D50" s="347" t="s">
        <v>130</v>
      </c>
      <c r="E50" s="347" t="s">
        <v>131</v>
      </c>
      <c r="F50" s="347" t="s">
        <v>67</v>
      </c>
      <c r="G50" s="88"/>
      <c r="H50" s="88" t="s">
        <v>123</v>
      </c>
      <c r="I50" s="88"/>
      <c r="J50" s="330"/>
      <c r="K50" s="79">
        <v>19</v>
      </c>
      <c r="L50" s="79">
        <v>0</v>
      </c>
      <c r="M50" s="79">
        <v>80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143</v>
      </c>
      <c r="C51" s="347"/>
      <c r="D51" s="347" t="s">
        <v>134</v>
      </c>
      <c r="E51" s="347" t="s">
        <v>135</v>
      </c>
      <c r="F51" s="347" t="s">
        <v>88</v>
      </c>
      <c r="G51" s="88"/>
      <c r="H51" s="88" t="s">
        <v>123</v>
      </c>
      <c r="I51" s="88"/>
      <c r="J51" s="330"/>
      <c r="K51" s="79">
        <v>21</v>
      </c>
      <c r="L51" s="79">
        <v>0</v>
      </c>
      <c r="M51" s="79">
        <v>132</v>
      </c>
      <c r="N51" s="89">
        <v>3</v>
      </c>
      <c r="O51" s="90">
        <v>0</v>
      </c>
      <c r="P51" s="91">
        <f>N51+O51</f>
        <v>3</v>
      </c>
      <c r="Q51" s="80">
        <f>IFERROR(P51/M51,"-")</f>
        <v>0.022727272727273</v>
      </c>
      <c r="R51" s="79">
        <v>0</v>
      </c>
      <c r="S51" s="79">
        <v>2</v>
      </c>
      <c r="T51" s="80">
        <f>IFERROR(R51/(P51),"-")</f>
        <v>0</v>
      </c>
      <c r="U51" s="336"/>
      <c r="V51" s="82">
        <v>2</v>
      </c>
      <c r="W51" s="80">
        <f>IF(P51=0,"-",V51/P51)</f>
        <v>0.66666666666667</v>
      </c>
      <c r="X51" s="335">
        <v>237000</v>
      </c>
      <c r="Y51" s="336">
        <f>IFERROR(X51/P51,"-")</f>
        <v>79000</v>
      </c>
      <c r="Z51" s="336">
        <f>IFERROR(X51/V51,"-")</f>
        <v>118500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0.33333333333333</v>
      </c>
      <c r="BP51" s="119">
        <v>1</v>
      </c>
      <c r="BQ51" s="120">
        <f>IFERROR(BP51/BN51,"-")</f>
        <v>1</v>
      </c>
      <c r="BR51" s="121">
        <v>193000</v>
      </c>
      <c r="BS51" s="122">
        <f>IFERROR(BR51/BN51,"-")</f>
        <v>193000</v>
      </c>
      <c r="BT51" s="123"/>
      <c r="BU51" s="123"/>
      <c r="BV51" s="123">
        <v>1</v>
      </c>
      <c r="BW51" s="124">
        <v>1</v>
      </c>
      <c r="BX51" s="125">
        <f>IF(P51=0,"",IF(BW51=0,"",(BW51/P51)))</f>
        <v>0.33333333333333</v>
      </c>
      <c r="BY51" s="126">
        <v>1</v>
      </c>
      <c r="BZ51" s="127">
        <f>IFERROR(BY51/BW51,"-")</f>
        <v>1</v>
      </c>
      <c r="CA51" s="128">
        <v>44000</v>
      </c>
      <c r="CB51" s="129">
        <f>IFERROR(CA51/BW51,"-")</f>
        <v>44000</v>
      </c>
      <c r="CC51" s="130"/>
      <c r="CD51" s="130"/>
      <c r="CE51" s="130">
        <v>1</v>
      </c>
      <c r="CF51" s="131">
        <v>1</v>
      </c>
      <c r="CG51" s="132">
        <f>IF(P51=0,"",IF(CF51=0,"",(CF51/P51)))</f>
        <v>0.33333333333333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2</v>
      </c>
      <c r="CP51" s="139">
        <v>237000</v>
      </c>
      <c r="CQ51" s="139">
        <v>193000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347" t="s">
        <v>144</v>
      </c>
      <c r="C52" s="347"/>
      <c r="D52" s="347" t="s">
        <v>82</v>
      </c>
      <c r="E52" s="347" t="s">
        <v>82</v>
      </c>
      <c r="F52" s="347" t="s">
        <v>83</v>
      </c>
      <c r="G52" s="88"/>
      <c r="H52" s="88"/>
      <c r="I52" s="88"/>
      <c r="J52" s="330"/>
      <c r="K52" s="79">
        <v>117</v>
      </c>
      <c r="L52" s="79">
        <v>41</v>
      </c>
      <c r="M52" s="79">
        <v>15</v>
      </c>
      <c r="N52" s="89">
        <v>5</v>
      </c>
      <c r="O52" s="90">
        <v>0</v>
      </c>
      <c r="P52" s="91">
        <f>N52+O52</f>
        <v>5</v>
      </c>
      <c r="Q52" s="80">
        <f>IFERROR(P52/M52,"-")</f>
        <v>0.33333333333333</v>
      </c>
      <c r="R52" s="79">
        <v>0</v>
      </c>
      <c r="S52" s="79">
        <v>1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40000</v>
      </c>
      <c r="Y52" s="336">
        <f>IFERROR(X52/P52,"-")</f>
        <v>8000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0.2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1</v>
      </c>
      <c r="BF52" s="111">
        <f>IF(P52=0,"",IF(BE52=0,"",(BE52/P52)))</f>
        <v>0.2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2</v>
      </c>
      <c r="BX52" s="125">
        <f>IF(P52=0,"",IF(BW52=0,"",(BW52/P52)))</f>
        <v>0.4</v>
      </c>
      <c r="BY52" s="126">
        <v>1</v>
      </c>
      <c r="BZ52" s="127">
        <f>IFERROR(BY52/BW52,"-")</f>
        <v>0.5</v>
      </c>
      <c r="CA52" s="128">
        <v>7500</v>
      </c>
      <c r="CB52" s="129">
        <f>IFERROR(CA52/BW52,"-")</f>
        <v>3750</v>
      </c>
      <c r="CC52" s="130">
        <v>1</v>
      </c>
      <c r="CD52" s="130"/>
      <c r="CE52" s="130"/>
      <c r="CF52" s="131">
        <v>1</v>
      </c>
      <c r="CG52" s="132">
        <f>IF(P52=0,"",IF(CF52=0,"",(CF52/P52)))</f>
        <v>0.2</v>
      </c>
      <c r="CH52" s="133">
        <v>1</v>
      </c>
      <c r="CI52" s="134">
        <f>IFERROR(CH52/CF52,"-")</f>
        <v>1</v>
      </c>
      <c r="CJ52" s="135">
        <v>78000</v>
      </c>
      <c r="CK52" s="136">
        <f>IFERROR(CJ52/CF52,"-")</f>
        <v>78000</v>
      </c>
      <c r="CL52" s="137"/>
      <c r="CM52" s="137"/>
      <c r="CN52" s="137">
        <v>1</v>
      </c>
      <c r="CO52" s="138">
        <v>0</v>
      </c>
      <c r="CP52" s="139">
        <v>40000</v>
      </c>
      <c r="CQ52" s="139">
        <v>78000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1.5291666666667</v>
      </c>
      <c r="B53" s="347" t="s">
        <v>145</v>
      </c>
      <c r="C53" s="347"/>
      <c r="D53" s="347" t="s">
        <v>146</v>
      </c>
      <c r="E53" s="347" t="s">
        <v>147</v>
      </c>
      <c r="F53" s="347" t="s">
        <v>88</v>
      </c>
      <c r="G53" s="88" t="s">
        <v>68</v>
      </c>
      <c r="H53" s="88" t="s">
        <v>148</v>
      </c>
      <c r="I53" s="348" t="s">
        <v>149</v>
      </c>
      <c r="J53" s="330">
        <v>120000</v>
      </c>
      <c r="K53" s="79">
        <v>17</v>
      </c>
      <c r="L53" s="79">
        <v>0</v>
      </c>
      <c r="M53" s="79">
        <v>49</v>
      </c>
      <c r="N53" s="89">
        <v>3</v>
      </c>
      <c r="O53" s="90">
        <v>0</v>
      </c>
      <c r="P53" s="91">
        <f>N53+O53</f>
        <v>3</v>
      </c>
      <c r="Q53" s="80">
        <f>IFERROR(P53/M53,"-")</f>
        <v>0.061224489795918</v>
      </c>
      <c r="R53" s="79">
        <v>1</v>
      </c>
      <c r="S53" s="79">
        <v>1</v>
      </c>
      <c r="T53" s="80">
        <f>IFERROR(R53/(P53),"-")</f>
        <v>0.33333333333333</v>
      </c>
      <c r="U53" s="336">
        <f>IFERROR(J53/SUM(N53:O54),"-")</f>
        <v>24000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63500</v>
      </c>
      <c r="AB53" s="83">
        <f>SUM(X53:X54)/SUM(J53:J54)</f>
        <v>1.5291666666667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0.33333333333333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0.33333333333333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150</v>
      </c>
      <c r="C54" s="347"/>
      <c r="D54" s="347" t="s">
        <v>146</v>
      </c>
      <c r="E54" s="347" t="s">
        <v>147</v>
      </c>
      <c r="F54" s="347" t="s">
        <v>83</v>
      </c>
      <c r="G54" s="88"/>
      <c r="H54" s="88"/>
      <c r="I54" s="88"/>
      <c r="J54" s="330"/>
      <c r="K54" s="79">
        <v>11</v>
      </c>
      <c r="L54" s="79">
        <v>10</v>
      </c>
      <c r="M54" s="79">
        <v>2</v>
      </c>
      <c r="N54" s="89">
        <v>2</v>
      </c>
      <c r="O54" s="90">
        <v>0</v>
      </c>
      <c r="P54" s="91">
        <f>N54+O54</f>
        <v>2</v>
      </c>
      <c r="Q54" s="80">
        <f>IFERROR(P54/M54,"-")</f>
        <v>1</v>
      </c>
      <c r="R54" s="79">
        <v>0</v>
      </c>
      <c r="S54" s="79">
        <v>0</v>
      </c>
      <c r="T54" s="80">
        <f>IFERROR(R54/(P54),"-")</f>
        <v>0</v>
      </c>
      <c r="U54" s="336"/>
      <c r="V54" s="82">
        <v>2</v>
      </c>
      <c r="W54" s="80">
        <f>IF(P54=0,"-",V54/P54)</f>
        <v>1</v>
      </c>
      <c r="X54" s="335">
        <v>183500</v>
      </c>
      <c r="Y54" s="336">
        <f>IFERROR(X54/P54,"-")</f>
        <v>91750</v>
      </c>
      <c r="Z54" s="336">
        <f>IFERROR(X54/V54,"-")</f>
        <v>91750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1</v>
      </c>
      <c r="BG54" s="110">
        <v>2</v>
      </c>
      <c r="BH54" s="112">
        <f>IFERROR(BG54/BE54,"-")</f>
        <v>1</v>
      </c>
      <c r="BI54" s="113">
        <v>183500</v>
      </c>
      <c r="BJ54" s="114">
        <f>IFERROR(BI54/BE54,"-")</f>
        <v>91750</v>
      </c>
      <c r="BK54" s="115"/>
      <c r="BL54" s="115">
        <v>1</v>
      </c>
      <c r="BM54" s="115">
        <v>1</v>
      </c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2</v>
      </c>
      <c r="CP54" s="139">
        <v>183500</v>
      </c>
      <c r="CQ54" s="139">
        <v>176000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>
        <f>AB55</f>
        <v>7.2555555555556</v>
      </c>
      <c r="B55" s="347" t="s">
        <v>151</v>
      </c>
      <c r="C55" s="347"/>
      <c r="D55" s="347" t="s">
        <v>152</v>
      </c>
      <c r="E55" s="347" t="s">
        <v>153</v>
      </c>
      <c r="F55" s="347" t="s">
        <v>67</v>
      </c>
      <c r="G55" s="88" t="s">
        <v>154</v>
      </c>
      <c r="H55" s="88" t="s">
        <v>148</v>
      </c>
      <c r="I55" s="88" t="s">
        <v>155</v>
      </c>
      <c r="J55" s="330">
        <v>90000</v>
      </c>
      <c r="K55" s="79">
        <v>0</v>
      </c>
      <c r="L55" s="79">
        <v>0</v>
      </c>
      <c r="M55" s="79">
        <v>77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>
        <f>IFERROR(J55/SUM(N55:O57),"-")</f>
        <v>6000</v>
      </c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>
        <f>SUM(X55:X57)-SUM(J55:J57)</f>
        <v>563000</v>
      </c>
      <c r="AB55" s="83">
        <f>SUM(X55:X57)/SUM(J55:J57)</f>
        <v>7.2555555555556</v>
      </c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156</v>
      </c>
      <c r="C56" s="347"/>
      <c r="D56" s="347" t="s">
        <v>152</v>
      </c>
      <c r="E56" s="347" t="s">
        <v>153</v>
      </c>
      <c r="F56" s="347" t="s">
        <v>67</v>
      </c>
      <c r="G56" s="88"/>
      <c r="H56" s="88"/>
      <c r="I56" s="88"/>
      <c r="J56" s="330"/>
      <c r="K56" s="79">
        <v>34</v>
      </c>
      <c r="L56" s="79">
        <v>0</v>
      </c>
      <c r="M56" s="79">
        <v>125</v>
      </c>
      <c r="N56" s="89">
        <v>10</v>
      </c>
      <c r="O56" s="90">
        <v>0</v>
      </c>
      <c r="P56" s="91">
        <f>N56+O56</f>
        <v>10</v>
      </c>
      <c r="Q56" s="80">
        <f>IFERROR(P56/M56,"-")</f>
        <v>0.08</v>
      </c>
      <c r="R56" s="79">
        <v>2</v>
      </c>
      <c r="S56" s="79">
        <v>1</v>
      </c>
      <c r="T56" s="80">
        <f>IFERROR(R56/(P56),"-")</f>
        <v>0.2</v>
      </c>
      <c r="U56" s="336"/>
      <c r="V56" s="82">
        <v>2</v>
      </c>
      <c r="W56" s="80">
        <f>IF(P56=0,"-",V56/P56)</f>
        <v>0.2</v>
      </c>
      <c r="X56" s="335">
        <v>22000</v>
      </c>
      <c r="Y56" s="336">
        <f>IFERROR(X56/P56,"-")</f>
        <v>2200</v>
      </c>
      <c r="Z56" s="336">
        <f>IFERROR(X56/V56,"-")</f>
        <v>11000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3</v>
      </c>
      <c r="AN56" s="99">
        <f>IF(P56=0,"",IF(AM56=0,"",(AM56/P56)))</f>
        <v>0.3</v>
      </c>
      <c r="AO56" s="98">
        <v>1</v>
      </c>
      <c r="AP56" s="100">
        <f>IFERROR(AO56/AM56,"-")</f>
        <v>0.33333333333333</v>
      </c>
      <c r="AQ56" s="101">
        <v>19000</v>
      </c>
      <c r="AR56" s="102">
        <f>IFERROR(AQ56/AM56,"-")</f>
        <v>6333.3333333333</v>
      </c>
      <c r="AS56" s="103"/>
      <c r="AT56" s="103"/>
      <c r="AU56" s="103">
        <v>1</v>
      </c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3</v>
      </c>
      <c r="BF56" s="111">
        <f>IF(P56=0,"",IF(BE56=0,"",(BE56/P56)))</f>
        <v>0.3</v>
      </c>
      <c r="BG56" s="110">
        <v>1</v>
      </c>
      <c r="BH56" s="112">
        <f>IFERROR(BG56/BE56,"-")</f>
        <v>0.33333333333333</v>
      </c>
      <c r="BI56" s="113">
        <v>3000</v>
      </c>
      <c r="BJ56" s="114">
        <f>IFERROR(BI56/BE56,"-")</f>
        <v>1000</v>
      </c>
      <c r="BK56" s="115">
        <v>1</v>
      </c>
      <c r="BL56" s="115"/>
      <c r="BM56" s="115"/>
      <c r="BN56" s="117">
        <v>3</v>
      </c>
      <c r="BO56" s="118">
        <f>IF(P56=0,"",IF(BN56=0,"",(BN56/P56)))</f>
        <v>0.3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22000</v>
      </c>
      <c r="CQ56" s="139">
        <v>19000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157</v>
      </c>
      <c r="C57" s="347"/>
      <c r="D57" s="347" t="s">
        <v>152</v>
      </c>
      <c r="E57" s="347" t="s">
        <v>153</v>
      </c>
      <c r="F57" s="347" t="s">
        <v>83</v>
      </c>
      <c r="G57" s="88"/>
      <c r="H57" s="88"/>
      <c r="I57" s="88"/>
      <c r="J57" s="330"/>
      <c r="K57" s="79">
        <v>19</v>
      </c>
      <c r="L57" s="79">
        <v>13</v>
      </c>
      <c r="M57" s="79">
        <v>12</v>
      </c>
      <c r="N57" s="89">
        <v>5</v>
      </c>
      <c r="O57" s="90">
        <v>0</v>
      </c>
      <c r="P57" s="91">
        <f>N57+O57</f>
        <v>5</v>
      </c>
      <c r="Q57" s="80">
        <f>IFERROR(P57/M57,"-")</f>
        <v>0.41666666666667</v>
      </c>
      <c r="R57" s="79">
        <v>1</v>
      </c>
      <c r="S57" s="79">
        <v>1</v>
      </c>
      <c r="T57" s="80">
        <f>IFERROR(R57/(P57),"-")</f>
        <v>0.2</v>
      </c>
      <c r="U57" s="336"/>
      <c r="V57" s="82">
        <v>1</v>
      </c>
      <c r="W57" s="80">
        <f>IF(P57=0,"-",V57/P57)</f>
        <v>0.2</v>
      </c>
      <c r="X57" s="335">
        <v>631000</v>
      </c>
      <c r="Y57" s="336">
        <f>IFERROR(X57/P57,"-")</f>
        <v>126200</v>
      </c>
      <c r="Z57" s="336">
        <f>IFERROR(X57/V57,"-")</f>
        <v>631000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0.2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0.2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0.4</v>
      </c>
      <c r="BY57" s="126">
        <v>1</v>
      </c>
      <c r="BZ57" s="127">
        <f>IFERROR(BY57/BW57,"-")</f>
        <v>0.5</v>
      </c>
      <c r="CA57" s="128">
        <v>631000</v>
      </c>
      <c r="CB57" s="129">
        <f>IFERROR(CA57/BW57,"-")</f>
        <v>315500</v>
      </c>
      <c r="CC57" s="130"/>
      <c r="CD57" s="130"/>
      <c r="CE57" s="130">
        <v>1</v>
      </c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631000</v>
      </c>
      <c r="CQ57" s="139">
        <v>631000</v>
      </c>
      <c r="CR57" s="139"/>
      <c r="CS57" s="140" t="str">
        <f>IF(AND(CQ57=0,CR57=0),"",IF(AND(CQ57&lt;=100000,CR57&lt;=100000),"",IF(CQ57/CP57&gt;0.7,"男高",IF(CR57/CP57&gt;0.7,"女高",""))))</f>
        <v>男高</v>
      </c>
    </row>
    <row r="58" spans="1:98">
      <c r="A58" s="78">
        <f>AB58</f>
        <v>0.10666666666667</v>
      </c>
      <c r="B58" s="347" t="s">
        <v>158</v>
      </c>
      <c r="C58" s="347"/>
      <c r="D58" s="347" t="s">
        <v>146</v>
      </c>
      <c r="E58" s="347" t="s">
        <v>147</v>
      </c>
      <c r="F58" s="347" t="s">
        <v>88</v>
      </c>
      <c r="G58" s="88" t="s">
        <v>73</v>
      </c>
      <c r="H58" s="88" t="s">
        <v>148</v>
      </c>
      <c r="I58" s="348" t="s">
        <v>149</v>
      </c>
      <c r="J58" s="330">
        <v>150000</v>
      </c>
      <c r="K58" s="79">
        <v>2</v>
      </c>
      <c r="L58" s="79">
        <v>0</v>
      </c>
      <c r="M58" s="79">
        <v>27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>
        <f>IFERROR(J58/SUM(N58:O59),"-")</f>
        <v>25000</v>
      </c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>
        <f>SUM(X58:X59)-SUM(J58:J59)</f>
        <v>-134000</v>
      </c>
      <c r="AB58" s="83">
        <f>SUM(X58:X59)/SUM(J58:J59)</f>
        <v>0.10666666666667</v>
      </c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159</v>
      </c>
      <c r="C59" s="347"/>
      <c r="D59" s="347" t="s">
        <v>146</v>
      </c>
      <c r="E59" s="347" t="s">
        <v>147</v>
      </c>
      <c r="F59" s="347" t="s">
        <v>83</v>
      </c>
      <c r="G59" s="88"/>
      <c r="H59" s="88"/>
      <c r="I59" s="88"/>
      <c r="J59" s="330"/>
      <c r="K59" s="79">
        <v>23</v>
      </c>
      <c r="L59" s="79">
        <v>19</v>
      </c>
      <c r="M59" s="79">
        <v>9</v>
      </c>
      <c r="N59" s="89">
        <v>6</v>
      </c>
      <c r="O59" s="90">
        <v>0</v>
      </c>
      <c r="P59" s="91">
        <f>N59+O59</f>
        <v>6</v>
      </c>
      <c r="Q59" s="80">
        <f>IFERROR(P59/M59,"-")</f>
        <v>0.66666666666667</v>
      </c>
      <c r="R59" s="79">
        <v>2</v>
      </c>
      <c r="S59" s="79">
        <v>0</v>
      </c>
      <c r="T59" s="80">
        <f>IFERROR(R59/(P59),"-")</f>
        <v>0.33333333333333</v>
      </c>
      <c r="U59" s="336"/>
      <c r="V59" s="82">
        <v>2</v>
      </c>
      <c r="W59" s="80">
        <f>IF(P59=0,"-",V59/P59)</f>
        <v>0.33333333333333</v>
      </c>
      <c r="X59" s="335">
        <v>16000</v>
      </c>
      <c r="Y59" s="336">
        <f>IFERROR(X59/P59,"-")</f>
        <v>2666.6666666667</v>
      </c>
      <c r="Z59" s="336">
        <f>IFERROR(X59/V59,"-")</f>
        <v>8000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3</v>
      </c>
      <c r="BX59" s="125">
        <f>IF(P59=0,"",IF(BW59=0,"",(BW59/P59)))</f>
        <v>0.5</v>
      </c>
      <c r="BY59" s="126">
        <v>2</v>
      </c>
      <c r="BZ59" s="127">
        <f>IFERROR(BY59/BW59,"-")</f>
        <v>0.66666666666667</v>
      </c>
      <c r="CA59" s="128">
        <v>16000</v>
      </c>
      <c r="CB59" s="129">
        <f>IFERROR(CA59/BW59,"-")</f>
        <v>5333.3333333333</v>
      </c>
      <c r="CC59" s="130">
        <v>1</v>
      </c>
      <c r="CD59" s="130"/>
      <c r="CE59" s="130">
        <v>1</v>
      </c>
      <c r="CF59" s="131">
        <v>1</v>
      </c>
      <c r="CG59" s="132">
        <f>IF(P59=0,"",IF(CF59=0,"",(CF59/P59)))</f>
        <v>0.16666666666667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2</v>
      </c>
      <c r="CP59" s="139">
        <v>16000</v>
      </c>
      <c r="CQ59" s="139">
        <v>13000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0.54444444444444</v>
      </c>
      <c r="B60" s="347" t="s">
        <v>160</v>
      </c>
      <c r="C60" s="347"/>
      <c r="D60" s="347" t="s">
        <v>152</v>
      </c>
      <c r="E60" s="347" t="s">
        <v>153</v>
      </c>
      <c r="F60" s="347" t="s">
        <v>67</v>
      </c>
      <c r="G60" s="88" t="s">
        <v>161</v>
      </c>
      <c r="H60" s="88" t="s">
        <v>148</v>
      </c>
      <c r="I60" s="88" t="s">
        <v>162</v>
      </c>
      <c r="J60" s="330">
        <v>90000</v>
      </c>
      <c r="K60" s="79">
        <v>1</v>
      </c>
      <c r="L60" s="79">
        <v>0</v>
      </c>
      <c r="M60" s="79">
        <v>44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>
        <f>IFERROR(J60/SUM(N60:O62),"-")</f>
        <v>15000</v>
      </c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>
        <f>SUM(X60:X62)-SUM(J60:J62)</f>
        <v>-41000</v>
      </c>
      <c r="AB60" s="83">
        <f>SUM(X60:X62)/SUM(J60:J62)</f>
        <v>0.54444444444444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163</v>
      </c>
      <c r="C61" s="347"/>
      <c r="D61" s="347" t="s">
        <v>152</v>
      </c>
      <c r="E61" s="347" t="s">
        <v>153</v>
      </c>
      <c r="F61" s="347" t="s">
        <v>67</v>
      </c>
      <c r="G61" s="88"/>
      <c r="H61" s="88"/>
      <c r="I61" s="88"/>
      <c r="J61" s="330"/>
      <c r="K61" s="79">
        <v>16</v>
      </c>
      <c r="L61" s="79">
        <v>0</v>
      </c>
      <c r="M61" s="79">
        <v>47</v>
      </c>
      <c r="N61" s="89">
        <v>3</v>
      </c>
      <c r="O61" s="90">
        <v>0</v>
      </c>
      <c r="P61" s="91">
        <f>N61+O61</f>
        <v>3</v>
      </c>
      <c r="Q61" s="80">
        <f>IFERROR(P61/M61,"-")</f>
        <v>0.063829787234043</v>
      </c>
      <c r="R61" s="79">
        <v>0</v>
      </c>
      <c r="S61" s="79">
        <v>0</v>
      </c>
      <c r="T61" s="80">
        <f>IFERROR(R61/(P61),"-")</f>
        <v>0</v>
      </c>
      <c r="U61" s="336"/>
      <c r="V61" s="82">
        <v>1</v>
      </c>
      <c r="W61" s="80">
        <f>IF(P61=0,"-",V61/P61)</f>
        <v>0.33333333333333</v>
      </c>
      <c r="X61" s="335">
        <v>5000</v>
      </c>
      <c r="Y61" s="336">
        <f>IFERROR(X61/P61,"-")</f>
        <v>1666.6666666667</v>
      </c>
      <c r="Z61" s="336">
        <f>IFERROR(X61/V61,"-")</f>
        <v>5000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0.66666666666667</v>
      </c>
      <c r="BP61" s="119">
        <v>1</v>
      </c>
      <c r="BQ61" s="120">
        <f>IFERROR(BP61/BN61,"-")</f>
        <v>0.5</v>
      </c>
      <c r="BR61" s="121">
        <v>5000</v>
      </c>
      <c r="BS61" s="122">
        <f>IFERROR(BR61/BN61,"-")</f>
        <v>2500</v>
      </c>
      <c r="BT61" s="123">
        <v>1</v>
      </c>
      <c r="BU61" s="123"/>
      <c r="BV61" s="123"/>
      <c r="BW61" s="124">
        <v>1</v>
      </c>
      <c r="BX61" s="125">
        <f>IF(P61=0,"",IF(BW61=0,"",(BW61/P61)))</f>
        <v>0.33333333333333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1</v>
      </c>
      <c r="CP61" s="139">
        <v>5000</v>
      </c>
      <c r="CQ61" s="139">
        <v>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164</v>
      </c>
      <c r="C62" s="347"/>
      <c r="D62" s="347" t="s">
        <v>152</v>
      </c>
      <c r="E62" s="347" t="s">
        <v>153</v>
      </c>
      <c r="F62" s="347" t="s">
        <v>83</v>
      </c>
      <c r="G62" s="88"/>
      <c r="H62" s="88"/>
      <c r="I62" s="88"/>
      <c r="J62" s="330"/>
      <c r="K62" s="79">
        <v>10</v>
      </c>
      <c r="L62" s="79">
        <v>9</v>
      </c>
      <c r="M62" s="79">
        <v>1</v>
      </c>
      <c r="N62" s="89">
        <v>3</v>
      </c>
      <c r="O62" s="90">
        <v>0</v>
      </c>
      <c r="P62" s="91">
        <f>N62+O62</f>
        <v>3</v>
      </c>
      <c r="Q62" s="80">
        <f>IFERROR(P62/M62,"-")</f>
        <v>3</v>
      </c>
      <c r="R62" s="79">
        <v>1</v>
      </c>
      <c r="S62" s="79">
        <v>0</v>
      </c>
      <c r="T62" s="80">
        <f>IFERROR(R62/(P62),"-")</f>
        <v>0.33333333333333</v>
      </c>
      <c r="U62" s="336"/>
      <c r="V62" s="82">
        <v>0</v>
      </c>
      <c r="W62" s="80">
        <f>IF(P62=0,"-",V62/P62)</f>
        <v>0</v>
      </c>
      <c r="X62" s="335">
        <v>44000</v>
      </c>
      <c r="Y62" s="336">
        <f>IFERROR(X62/P62,"-")</f>
        <v>14666.666666667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0.66666666666667</v>
      </c>
      <c r="BY62" s="126">
        <v>1</v>
      </c>
      <c r="BZ62" s="127">
        <f>IFERROR(BY62/BW62,"-")</f>
        <v>0.5</v>
      </c>
      <c r="CA62" s="128">
        <v>223000</v>
      </c>
      <c r="CB62" s="129">
        <f>IFERROR(CA62/BW62,"-")</f>
        <v>111500</v>
      </c>
      <c r="CC62" s="130"/>
      <c r="CD62" s="130"/>
      <c r="CE62" s="130">
        <v>1</v>
      </c>
      <c r="CF62" s="131">
        <v>1</v>
      </c>
      <c r="CG62" s="132">
        <f>IF(P62=0,"",IF(CF62=0,"",(CF62/P62)))</f>
        <v>0.33333333333333</v>
      </c>
      <c r="CH62" s="133">
        <v>1</v>
      </c>
      <c r="CI62" s="134">
        <f>IFERROR(CH62/CF62,"-")</f>
        <v>1</v>
      </c>
      <c r="CJ62" s="135">
        <v>705000</v>
      </c>
      <c r="CK62" s="136">
        <f>IFERROR(CJ62/CF62,"-")</f>
        <v>705000</v>
      </c>
      <c r="CL62" s="137"/>
      <c r="CM62" s="137"/>
      <c r="CN62" s="137">
        <v>1</v>
      </c>
      <c r="CO62" s="138">
        <v>0</v>
      </c>
      <c r="CP62" s="139">
        <v>44000</v>
      </c>
      <c r="CQ62" s="139">
        <v>705000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>
        <f>AB63</f>
        <v>0.02</v>
      </c>
      <c r="B63" s="347" t="s">
        <v>165</v>
      </c>
      <c r="C63" s="347"/>
      <c r="D63" s="347" t="s">
        <v>166</v>
      </c>
      <c r="E63" s="347" t="s">
        <v>167</v>
      </c>
      <c r="F63" s="347" t="s">
        <v>67</v>
      </c>
      <c r="G63" s="88" t="s">
        <v>89</v>
      </c>
      <c r="H63" s="88" t="s">
        <v>168</v>
      </c>
      <c r="I63" s="349" t="s">
        <v>169</v>
      </c>
      <c r="J63" s="330">
        <v>150000</v>
      </c>
      <c r="K63" s="79">
        <v>18</v>
      </c>
      <c r="L63" s="79">
        <v>0</v>
      </c>
      <c r="M63" s="79">
        <v>79</v>
      </c>
      <c r="N63" s="89">
        <v>11</v>
      </c>
      <c r="O63" s="90">
        <v>0</v>
      </c>
      <c r="P63" s="91">
        <f>N63+O63</f>
        <v>11</v>
      </c>
      <c r="Q63" s="80">
        <f>IFERROR(P63/M63,"-")</f>
        <v>0.13924050632911</v>
      </c>
      <c r="R63" s="79">
        <v>0</v>
      </c>
      <c r="S63" s="79">
        <v>4</v>
      </c>
      <c r="T63" s="80">
        <f>IFERROR(R63/(P63),"-")</f>
        <v>0</v>
      </c>
      <c r="U63" s="336">
        <f>IFERROR(J63/SUM(N63:O64),"-")</f>
        <v>10714.285714286</v>
      </c>
      <c r="V63" s="82">
        <v>1</v>
      </c>
      <c r="W63" s="80">
        <f>IF(P63=0,"-",V63/P63)</f>
        <v>0.090909090909091</v>
      </c>
      <c r="X63" s="335">
        <v>3000</v>
      </c>
      <c r="Y63" s="336">
        <f>IFERROR(X63/P63,"-")</f>
        <v>272.72727272727</v>
      </c>
      <c r="Z63" s="336">
        <f>IFERROR(X63/V63,"-")</f>
        <v>3000</v>
      </c>
      <c r="AA63" s="330">
        <f>SUM(X63:X64)-SUM(J63:J64)</f>
        <v>-147000</v>
      </c>
      <c r="AB63" s="83">
        <f>SUM(X63:X64)/SUM(J63:J64)</f>
        <v>0.02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2</v>
      </c>
      <c r="AN63" s="99">
        <f>IF(P63=0,"",IF(AM63=0,"",(AM63/P63)))</f>
        <v>0.18181818181818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0.090909090909091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>
        <v>2</v>
      </c>
      <c r="BF63" s="111">
        <f>IF(P63=0,"",IF(BE63=0,"",(BE63/P63)))</f>
        <v>0.18181818181818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4</v>
      </c>
      <c r="BO63" s="118">
        <f>IF(P63=0,"",IF(BN63=0,"",(BN63/P63)))</f>
        <v>0.36363636363636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0.090909090909091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0.090909090909091</v>
      </c>
      <c r="CH63" s="133">
        <v>1</v>
      </c>
      <c r="CI63" s="134">
        <f>IFERROR(CH63/CF63,"-")</f>
        <v>1</v>
      </c>
      <c r="CJ63" s="135">
        <v>3000</v>
      </c>
      <c r="CK63" s="136">
        <f>IFERROR(CJ63/CF63,"-")</f>
        <v>3000</v>
      </c>
      <c r="CL63" s="137">
        <v>1</v>
      </c>
      <c r="CM63" s="137"/>
      <c r="CN63" s="137"/>
      <c r="CO63" s="138">
        <v>1</v>
      </c>
      <c r="CP63" s="139">
        <v>3000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170</v>
      </c>
      <c r="C64" s="347"/>
      <c r="D64" s="347" t="s">
        <v>166</v>
      </c>
      <c r="E64" s="347" t="s">
        <v>167</v>
      </c>
      <c r="F64" s="347" t="s">
        <v>83</v>
      </c>
      <c r="G64" s="88"/>
      <c r="H64" s="88"/>
      <c r="I64" s="88"/>
      <c r="J64" s="330"/>
      <c r="K64" s="79">
        <v>35</v>
      </c>
      <c r="L64" s="79">
        <v>28</v>
      </c>
      <c r="M64" s="79">
        <v>15</v>
      </c>
      <c r="N64" s="89">
        <v>3</v>
      </c>
      <c r="O64" s="90">
        <v>0</v>
      </c>
      <c r="P64" s="91">
        <f>N64+O64</f>
        <v>3</v>
      </c>
      <c r="Q64" s="80">
        <f>IFERROR(P64/M64,"-")</f>
        <v>0.2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3</v>
      </c>
      <c r="BX64" s="125">
        <f>IF(P64=0,"",IF(BW64=0,"",(BW64/P64)))</f>
        <v>1</v>
      </c>
      <c r="BY64" s="126">
        <v>1</v>
      </c>
      <c r="BZ64" s="127">
        <f>IFERROR(BY64/BW64,"-")</f>
        <v>0.33333333333333</v>
      </c>
      <c r="CA64" s="128">
        <v>16000</v>
      </c>
      <c r="CB64" s="129">
        <f>IFERROR(CA64/BW64,"-")</f>
        <v>5333.3333333333</v>
      </c>
      <c r="CC64" s="130"/>
      <c r="CD64" s="130"/>
      <c r="CE64" s="130">
        <v>1</v>
      </c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>
        <v>16000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1.72</v>
      </c>
      <c r="B65" s="347" t="s">
        <v>171</v>
      </c>
      <c r="C65" s="347"/>
      <c r="D65" s="347" t="s">
        <v>152</v>
      </c>
      <c r="E65" s="347" t="s">
        <v>172</v>
      </c>
      <c r="F65" s="347" t="s">
        <v>88</v>
      </c>
      <c r="G65" s="88" t="s">
        <v>89</v>
      </c>
      <c r="H65" s="88" t="s">
        <v>168</v>
      </c>
      <c r="I65" s="349" t="s">
        <v>173</v>
      </c>
      <c r="J65" s="330">
        <v>150000</v>
      </c>
      <c r="K65" s="79">
        <v>0</v>
      </c>
      <c r="L65" s="79">
        <v>0</v>
      </c>
      <c r="M65" s="79">
        <v>111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336">
        <f>IFERROR(J65/SUM(N65:O67),"-")</f>
        <v>9375</v>
      </c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>
        <f>SUM(X65:X67)-SUM(J65:J67)</f>
        <v>108000</v>
      </c>
      <c r="AB65" s="83">
        <f>SUM(X65:X67)/SUM(J65:J67)</f>
        <v>1.72</v>
      </c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174</v>
      </c>
      <c r="C66" s="347"/>
      <c r="D66" s="347" t="s">
        <v>152</v>
      </c>
      <c r="E66" s="347" t="s">
        <v>172</v>
      </c>
      <c r="F66" s="347" t="s">
        <v>88</v>
      </c>
      <c r="G66" s="88"/>
      <c r="H66" s="88"/>
      <c r="I66" s="88"/>
      <c r="J66" s="330"/>
      <c r="K66" s="79">
        <v>41</v>
      </c>
      <c r="L66" s="79">
        <v>0</v>
      </c>
      <c r="M66" s="79">
        <v>119</v>
      </c>
      <c r="N66" s="89">
        <v>15</v>
      </c>
      <c r="O66" s="90">
        <v>0</v>
      </c>
      <c r="P66" s="91">
        <f>N66+O66</f>
        <v>15</v>
      </c>
      <c r="Q66" s="80">
        <f>IFERROR(P66/M66,"-")</f>
        <v>0.12605042016807</v>
      </c>
      <c r="R66" s="79">
        <v>3</v>
      </c>
      <c r="S66" s="79">
        <v>5</v>
      </c>
      <c r="T66" s="80">
        <f>IFERROR(R66/(P66),"-")</f>
        <v>0.2</v>
      </c>
      <c r="U66" s="336"/>
      <c r="V66" s="82">
        <v>2</v>
      </c>
      <c r="W66" s="80">
        <f>IF(P66=0,"-",V66/P66)</f>
        <v>0.13333333333333</v>
      </c>
      <c r="X66" s="335">
        <v>258000</v>
      </c>
      <c r="Y66" s="336">
        <f>IFERROR(X66/P66,"-")</f>
        <v>17200</v>
      </c>
      <c r="Z66" s="336">
        <f>IFERROR(X66/V66,"-")</f>
        <v>129000</v>
      </c>
      <c r="AA66" s="330"/>
      <c r="AB66" s="83"/>
      <c r="AC66" s="77"/>
      <c r="AD66" s="92">
        <v>1</v>
      </c>
      <c r="AE66" s="93">
        <f>IF(P66=0,"",IF(AD66=0,"",(AD66/P66)))</f>
        <v>0.066666666666667</v>
      </c>
      <c r="AF66" s="92"/>
      <c r="AG66" s="94">
        <f>IFERROR(AF66/AD66,"-")</f>
        <v>0</v>
      </c>
      <c r="AH66" s="95"/>
      <c r="AI66" s="96">
        <f>IFERROR(AH66/AD66,"-")</f>
        <v>0</v>
      </c>
      <c r="AJ66" s="97"/>
      <c r="AK66" s="97"/>
      <c r="AL66" s="97"/>
      <c r="AM66" s="98">
        <v>1</v>
      </c>
      <c r="AN66" s="99">
        <f>IF(P66=0,"",IF(AM66=0,"",(AM66/P66)))</f>
        <v>0.066666666666667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>
        <v>1</v>
      </c>
      <c r="AW66" s="105">
        <f>IF(P66=0,"",IF(AV66=0,"",(AV66/P66)))</f>
        <v>0.066666666666667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3</v>
      </c>
      <c r="BF66" s="111">
        <f>IF(P66=0,"",IF(BE66=0,"",(BE66/P66)))</f>
        <v>0.2</v>
      </c>
      <c r="BG66" s="110">
        <v>1</v>
      </c>
      <c r="BH66" s="112">
        <f>IFERROR(BG66/BE66,"-")</f>
        <v>0.33333333333333</v>
      </c>
      <c r="BI66" s="113">
        <v>3000</v>
      </c>
      <c r="BJ66" s="114">
        <f>IFERROR(BI66/BE66,"-")</f>
        <v>1000</v>
      </c>
      <c r="BK66" s="115">
        <v>1</v>
      </c>
      <c r="BL66" s="115"/>
      <c r="BM66" s="115"/>
      <c r="BN66" s="117">
        <v>6</v>
      </c>
      <c r="BO66" s="118">
        <f>IF(P66=0,"",IF(BN66=0,"",(BN66/P66)))</f>
        <v>0.4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2</v>
      </c>
      <c r="BX66" s="125">
        <f>IF(P66=0,"",IF(BW66=0,"",(BW66/P66)))</f>
        <v>0.13333333333333</v>
      </c>
      <c r="BY66" s="126">
        <v>1</v>
      </c>
      <c r="BZ66" s="127">
        <f>IFERROR(BY66/BW66,"-")</f>
        <v>0.5</v>
      </c>
      <c r="CA66" s="128">
        <v>255000</v>
      </c>
      <c r="CB66" s="129">
        <f>IFERROR(CA66/BW66,"-")</f>
        <v>127500</v>
      </c>
      <c r="CC66" s="130"/>
      <c r="CD66" s="130"/>
      <c r="CE66" s="130">
        <v>1</v>
      </c>
      <c r="CF66" s="131">
        <v>1</v>
      </c>
      <c r="CG66" s="132">
        <f>IF(P66=0,"",IF(CF66=0,"",(CF66/P66)))</f>
        <v>0.066666666666667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2</v>
      </c>
      <c r="CP66" s="139">
        <v>258000</v>
      </c>
      <c r="CQ66" s="139">
        <v>255000</v>
      </c>
      <c r="CR66" s="139"/>
      <c r="CS66" s="140" t="str">
        <f>IF(AND(CQ66=0,CR66=0),"",IF(AND(CQ66&lt;=100000,CR66&lt;=100000),"",IF(CQ66/CP66&gt;0.7,"男高",IF(CR66/CP66&gt;0.7,"女高",""))))</f>
        <v>男高</v>
      </c>
    </row>
    <row r="67" spans="1:98">
      <c r="A67" s="78"/>
      <c r="B67" s="347" t="s">
        <v>175</v>
      </c>
      <c r="C67" s="347"/>
      <c r="D67" s="347" t="s">
        <v>152</v>
      </c>
      <c r="E67" s="347" t="s">
        <v>172</v>
      </c>
      <c r="F67" s="347" t="s">
        <v>83</v>
      </c>
      <c r="G67" s="88"/>
      <c r="H67" s="88"/>
      <c r="I67" s="88"/>
      <c r="J67" s="330"/>
      <c r="K67" s="79">
        <v>9</v>
      </c>
      <c r="L67" s="79">
        <v>8</v>
      </c>
      <c r="M67" s="79">
        <v>2</v>
      </c>
      <c r="N67" s="89">
        <v>1</v>
      </c>
      <c r="O67" s="90">
        <v>0</v>
      </c>
      <c r="P67" s="91">
        <f>N67+O67</f>
        <v>1</v>
      </c>
      <c r="Q67" s="80">
        <f>IFERROR(P67/M67,"-")</f>
        <v>0.5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1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0.073333333333333</v>
      </c>
      <c r="B68" s="347" t="s">
        <v>176</v>
      </c>
      <c r="C68" s="347"/>
      <c r="D68" s="347" t="s">
        <v>166</v>
      </c>
      <c r="E68" s="347" t="s">
        <v>167</v>
      </c>
      <c r="F68" s="347" t="s">
        <v>88</v>
      </c>
      <c r="G68" s="88" t="s">
        <v>108</v>
      </c>
      <c r="H68" s="88" t="s">
        <v>168</v>
      </c>
      <c r="I68" s="349" t="s">
        <v>169</v>
      </c>
      <c r="J68" s="330">
        <v>150000</v>
      </c>
      <c r="K68" s="79">
        <v>13</v>
      </c>
      <c r="L68" s="79">
        <v>0</v>
      </c>
      <c r="M68" s="79">
        <v>106</v>
      </c>
      <c r="N68" s="89">
        <v>1</v>
      </c>
      <c r="O68" s="90">
        <v>0</v>
      </c>
      <c r="P68" s="91">
        <f>N68+O68</f>
        <v>1</v>
      </c>
      <c r="Q68" s="80">
        <f>IFERROR(P68/M68,"-")</f>
        <v>0.0094339622641509</v>
      </c>
      <c r="R68" s="79">
        <v>0</v>
      </c>
      <c r="S68" s="79">
        <v>0</v>
      </c>
      <c r="T68" s="80">
        <f>IFERROR(R68/(P68),"-")</f>
        <v>0</v>
      </c>
      <c r="U68" s="336">
        <f>IFERROR(J68/SUM(N68:O69),"-")</f>
        <v>25000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-139000</v>
      </c>
      <c r="AB68" s="83">
        <f>SUM(X68:X69)/SUM(J68:J69)</f>
        <v>0.073333333333333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1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177</v>
      </c>
      <c r="C69" s="347"/>
      <c r="D69" s="347" t="s">
        <v>166</v>
      </c>
      <c r="E69" s="347" t="s">
        <v>167</v>
      </c>
      <c r="F69" s="347" t="s">
        <v>83</v>
      </c>
      <c r="G69" s="88"/>
      <c r="H69" s="88"/>
      <c r="I69" s="88"/>
      <c r="J69" s="330"/>
      <c r="K69" s="79">
        <v>31</v>
      </c>
      <c r="L69" s="79">
        <v>18</v>
      </c>
      <c r="M69" s="79">
        <v>3</v>
      </c>
      <c r="N69" s="89">
        <v>5</v>
      </c>
      <c r="O69" s="90">
        <v>0</v>
      </c>
      <c r="P69" s="91">
        <f>N69+O69</f>
        <v>5</v>
      </c>
      <c r="Q69" s="80">
        <f>IFERROR(P69/M69,"-")</f>
        <v>1.6666666666667</v>
      </c>
      <c r="R69" s="79">
        <v>0</v>
      </c>
      <c r="S69" s="79">
        <v>0</v>
      </c>
      <c r="T69" s="80">
        <f>IFERROR(R69/(P69),"-")</f>
        <v>0</v>
      </c>
      <c r="U69" s="336"/>
      <c r="V69" s="82">
        <v>1</v>
      </c>
      <c r="W69" s="80">
        <f>IF(P69=0,"-",V69/P69)</f>
        <v>0.2</v>
      </c>
      <c r="X69" s="335">
        <v>11000</v>
      </c>
      <c r="Y69" s="336">
        <f>IFERROR(X69/P69,"-")</f>
        <v>2200</v>
      </c>
      <c r="Z69" s="336">
        <f>IFERROR(X69/V69,"-")</f>
        <v>11000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1</v>
      </c>
      <c r="AN69" s="99">
        <f>IF(P69=0,"",IF(AM69=0,"",(AM69/P69)))</f>
        <v>0.2</v>
      </c>
      <c r="AO69" s="98">
        <v>1</v>
      </c>
      <c r="AP69" s="100">
        <f>IFERROR(AO69/AM69,"-")</f>
        <v>1</v>
      </c>
      <c r="AQ69" s="101">
        <v>3000</v>
      </c>
      <c r="AR69" s="102">
        <f>IFERROR(AQ69/AM69,"-")</f>
        <v>3000</v>
      </c>
      <c r="AS69" s="103">
        <v>1</v>
      </c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2</v>
      </c>
      <c r="BO69" s="118">
        <f>IF(P69=0,"",IF(BN69=0,"",(BN69/P69)))</f>
        <v>0.4</v>
      </c>
      <c r="BP69" s="119">
        <v>1</v>
      </c>
      <c r="BQ69" s="120">
        <f>IFERROR(BP69/BN69,"-")</f>
        <v>0.5</v>
      </c>
      <c r="BR69" s="121">
        <v>8000</v>
      </c>
      <c r="BS69" s="122">
        <f>IFERROR(BR69/BN69,"-")</f>
        <v>4000</v>
      </c>
      <c r="BT69" s="123"/>
      <c r="BU69" s="123">
        <v>1</v>
      </c>
      <c r="BV69" s="123"/>
      <c r="BW69" s="124">
        <v>1</v>
      </c>
      <c r="BX69" s="125">
        <f>IF(P69=0,"",IF(BW69=0,"",(BW69/P69)))</f>
        <v>0.2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1</v>
      </c>
      <c r="CG69" s="132">
        <f>IF(P69=0,"",IF(CF69=0,"",(CF69/P69)))</f>
        <v>0.2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1</v>
      </c>
      <c r="CP69" s="139">
        <v>11000</v>
      </c>
      <c r="CQ69" s="139">
        <v>8000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0.77692307692308</v>
      </c>
      <c r="B70" s="347" t="s">
        <v>178</v>
      </c>
      <c r="C70" s="347"/>
      <c r="D70" s="347" t="s">
        <v>65</v>
      </c>
      <c r="E70" s="347" t="s">
        <v>87</v>
      </c>
      <c r="F70" s="347" t="s">
        <v>67</v>
      </c>
      <c r="G70" s="88" t="s">
        <v>179</v>
      </c>
      <c r="H70" s="88" t="s">
        <v>148</v>
      </c>
      <c r="I70" s="348" t="s">
        <v>70</v>
      </c>
      <c r="J70" s="330">
        <v>130000</v>
      </c>
      <c r="K70" s="79">
        <v>0</v>
      </c>
      <c r="L70" s="79">
        <v>0</v>
      </c>
      <c r="M70" s="79">
        <v>155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336">
        <f>IFERROR(J70/SUM(N70:O72),"-")</f>
        <v>6842.1052631579</v>
      </c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>
        <f>SUM(X70:X72)-SUM(J70:J72)</f>
        <v>-29000</v>
      </c>
      <c r="AB70" s="83">
        <f>SUM(X70:X72)/SUM(J70:J72)</f>
        <v>0.77692307692308</v>
      </c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180</v>
      </c>
      <c r="C71" s="347"/>
      <c r="D71" s="347" t="s">
        <v>65</v>
      </c>
      <c r="E71" s="347" t="s">
        <v>87</v>
      </c>
      <c r="F71" s="347" t="s">
        <v>67</v>
      </c>
      <c r="G71" s="88"/>
      <c r="H71" s="88"/>
      <c r="I71" s="88"/>
      <c r="J71" s="330"/>
      <c r="K71" s="79">
        <v>38</v>
      </c>
      <c r="L71" s="79">
        <v>0</v>
      </c>
      <c r="M71" s="79">
        <v>133</v>
      </c>
      <c r="N71" s="89">
        <v>15</v>
      </c>
      <c r="O71" s="90">
        <v>0</v>
      </c>
      <c r="P71" s="91">
        <f>N71+O71</f>
        <v>15</v>
      </c>
      <c r="Q71" s="80">
        <f>IFERROR(P71/M71,"-")</f>
        <v>0.11278195488722</v>
      </c>
      <c r="R71" s="79">
        <v>1</v>
      </c>
      <c r="S71" s="79">
        <v>6</v>
      </c>
      <c r="T71" s="80">
        <f>IFERROR(R71/(P71),"-")</f>
        <v>0.066666666666667</v>
      </c>
      <c r="U71" s="336"/>
      <c r="V71" s="82">
        <v>1</v>
      </c>
      <c r="W71" s="80">
        <f>IF(P71=0,"-",V71/P71)</f>
        <v>0.066666666666667</v>
      </c>
      <c r="X71" s="335">
        <v>101000</v>
      </c>
      <c r="Y71" s="336">
        <f>IFERROR(X71/P71,"-")</f>
        <v>6733.3333333333</v>
      </c>
      <c r="Z71" s="336">
        <f>IFERROR(X71/V71,"-")</f>
        <v>101000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0.066666666666667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2</v>
      </c>
      <c r="BF71" s="111">
        <f>IF(P71=0,"",IF(BE71=0,"",(BE71/P71)))</f>
        <v>0.13333333333333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7</v>
      </c>
      <c r="BO71" s="118">
        <f>IF(P71=0,"",IF(BN71=0,"",(BN71/P71)))</f>
        <v>0.46666666666667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4</v>
      </c>
      <c r="BX71" s="125">
        <f>IF(P71=0,"",IF(BW71=0,"",(BW71/P71)))</f>
        <v>0.26666666666667</v>
      </c>
      <c r="BY71" s="126">
        <v>1</v>
      </c>
      <c r="BZ71" s="127">
        <f>IFERROR(BY71/BW71,"-")</f>
        <v>0.25</v>
      </c>
      <c r="CA71" s="128">
        <v>101000</v>
      </c>
      <c r="CB71" s="129">
        <f>IFERROR(CA71/BW71,"-")</f>
        <v>25250</v>
      </c>
      <c r="CC71" s="130"/>
      <c r="CD71" s="130"/>
      <c r="CE71" s="130">
        <v>1</v>
      </c>
      <c r="CF71" s="131">
        <v>1</v>
      </c>
      <c r="CG71" s="132">
        <f>IF(P71=0,"",IF(CF71=0,"",(CF71/P71)))</f>
        <v>0.066666666666667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1</v>
      </c>
      <c r="CP71" s="139">
        <v>101000</v>
      </c>
      <c r="CQ71" s="139">
        <v>101000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/>
      <c r="B72" s="347" t="s">
        <v>181</v>
      </c>
      <c r="C72" s="347"/>
      <c r="D72" s="347" t="s">
        <v>65</v>
      </c>
      <c r="E72" s="347" t="s">
        <v>87</v>
      </c>
      <c r="F72" s="347" t="s">
        <v>83</v>
      </c>
      <c r="G72" s="88"/>
      <c r="H72" s="88"/>
      <c r="I72" s="88"/>
      <c r="J72" s="330"/>
      <c r="K72" s="79">
        <v>21</v>
      </c>
      <c r="L72" s="79">
        <v>19</v>
      </c>
      <c r="M72" s="79">
        <v>3</v>
      </c>
      <c r="N72" s="89">
        <v>4</v>
      </c>
      <c r="O72" s="90">
        <v>0</v>
      </c>
      <c r="P72" s="91">
        <f>N72+O72</f>
        <v>4</v>
      </c>
      <c r="Q72" s="80">
        <f>IFERROR(P72/M72,"-")</f>
        <v>1.3333333333333</v>
      </c>
      <c r="R72" s="79">
        <v>0</v>
      </c>
      <c r="S72" s="79">
        <v>0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1</v>
      </c>
      <c r="AW72" s="105">
        <f>IF(P72=0,"",IF(AV72=0,"",(AV72/P72)))</f>
        <v>0.25</v>
      </c>
      <c r="AX72" s="104"/>
      <c r="AY72" s="106">
        <f>IFERROR(AX72/AV72,"-")</f>
        <v>0</v>
      </c>
      <c r="AZ72" s="107"/>
      <c r="BA72" s="108">
        <f>IFERROR(AZ72/AV72,"-")</f>
        <v>0</v>
      </c>
      <c r="BB72" s="109"/>
      <c r="BC72" s="109"/>
      <c r="BD72" s="109"/>
      <c r="BE72" s="110">
        <v>1</v>
      </c>
      <c r="BF72" s="111">
        <f>IF(P72=0,"",IF(BE72=0,"",(BE72/P72)))</f>
        <v>0.25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0.25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0.25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347" t="s">
        <v>182</v>
      </c>
      <c r="C73" s="347"/>
      <c r="D73" s="347" t="s">
        <v>183</v>
      </c>
      <c r="E73" s="347" t="s">
        <v>100</v>
      </c>
      <c r="F73" s="347" t="s">
        <v>67</v>
      </c>
      <c r="G73" s="88" t="s">
        <v>138</v>
      </c>
      <c r="H73" s="88" t="s">
        <v>69</v>
      </c>
      <c r="I73" s="88" t="s">
        <v>184</v>
      </c>
      <c r="J73" s="330">
        <v>120000</v>
      </c>
      <c r="K73" s="79">
        <v>0</v>
      </c>
      <c r="L73" s="79">
        <v>0</v>
      </c>
      <c r="M73" s="79">
        <v>94</v>
      </c>
      <c r="N73" s="89">
        <v>0</v>
      </c>
      <c r="O73" s="90">
        <v>0</v>
      </c>
      <c r="P73" s="91">
        <f>N73+O73</f>
        <v>0</v>
      </c>
      <c r="Q73" s="80">
        <f>IFERROR(P73/M73,"-")</f>
        <v>0</v>
      </c>
      <c r="R73" s="79">
        <v>0</v>
      </c>
      <c r="S73" s="79">
        <v>0</v>
      </c>
      <c r="T73" s="80" t="str">
        <f>IFERROR(R73/(P73),"-")</f>
        <v>-</v>
      </c>
      <c r="U73" s="336">
        <f>IFERROR(J73/SUM(N73:O75),"-")</f>
        <v>10000</v>
      </c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>
        <f>SUM(X73:X75)-SUM(J73:J75)</f>
        <v>-120000</v>
      </c>
      <c r="AB73" s="83">
        <f>SUM(X73:X75)/SUM(J73:J75)</f>
        <v>0</v>
      </c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185</v>
      </c>
      <c r="C74" s="347"/>
      <c r="D74" s="347" t="s">
        <v>183</v>
      </c>
      <c r="E74" s="347" t="s">
        <v>100</v>
      </c>
      <c r="F74" s="347" t="s">
        <v>67</v>
      </c>
      <c r="G74" s="88"/>
      <c r="H74" s="88"/>
      <c r="I74" s="88"/>
      <c r="J74" s="330"/>
      <c r="K74" s="79">
        <v>34</v>
      </c>
      <c r="L74" s="79">
        <v>0</v>
      </c>
      <c r="M74" s="79">
        <v>100</v>
      </c>
      <c r="N74" s="89">
        <v>11</v>
      </c>
      <c r="O74" s="90">
        <v>0</v>
      </c>
      <c r="P74" s="91">
        <f>N74+O74</f>
        <v>11</v>
      </c>
      <c r="Q74" s="80">
        <f>IFERROR(P74/M74,"-")</f>
        <v>0.11</v>
      </c>
      <c r="R74" s="79">
        <v>0</v>
      </c>
      <c r="S74" s="79">
        <v>6</v>
      </c>
      <c r="T74" s="80">
        <f>IFERROR(R74/(P74),"-")</f>
        <v>0</v>
      </c>
      <c r="U74" s="336"/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2</v>
      </c>
      <c r="AN74" s="99">
        <f>IF(P74=0,"",IF(AM74=0,"",(AM74/P74)))</f>
        <v>0.18181818181818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>
        <v>1</v>
      </c>
      <c r="AW74" s="105">
        <f>IF(P74=0,"",IF(AV74=0,"",(AV74/P74)))</f>
        <v>0.090909090909091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3</v>
      </c>
      <c r="BF74" s="111">
        <f>IF(P74=0,"",IF(BE74=0,"",(BE74/P74)))</f>
        <v>0.27272727272727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0.090909090909091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4</v>
      </c>
      <c r="BX74" s="125">
        <f>IF(P74=0,"",IF(BW74=0,"",(BW74/P74)))</f>
        <v>0.36363636363636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186</v>
      </c>
      <c r="C75" s="347"/>
      <c r="D75" s="347" t="s">
        <v>183</v>
      </c>
      <c r="E75" s="347" t="s">
        <v>100</v>
      </c>
      <c r="F75" s="347" t="s">
        <v>83</v>
      </c>
      <c r="G75" s="88"/>
      <c r="H75" s="88"/>
      <c r="I75" s="88"/>
      <c r="J75" s="330"/>
      <c r="K75" s="79">
        <v>19</v>
      </c>
      <c r="L75" s="79">
        <v>14</v>
      </c>
      <c r="M75" s="79">
        <v>4</v>
      </c>
      <c r="N75" s="89">
        <v>1</v>
      </c>
      <c r="O75" s="90">
        <v>0</v>
      </c>
      <c r="P75" s="91">
        <f>N75+O75</f>
        <v>1</v>
      </c>
      <c r="Q75" s="80">
        <f>IFERROR(P75/M75,"-")</f>
        <v>0.25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4.5083333333333</v>
      </c>
      <c r="B76" s="347" t="s">
        <v>187</v>
      </c>
      <c r="C76" s="347"/>
      <c r="D76" s="347" t="s">
        <v>188</v>
      </c>
      <c r="E76" s="347" t="s">
        <v>153</v>
      </c>
      <c r="F76" s="347" t="s">
        <v>88</v>
      </c>
      <c r="G76" s="88" t="s">
        <v>138</v>
      </c>
      <c r="H76" s="88" t="s">
        <v>69</v>
      </c>
      <c r="I76" s="349" t="s">
        <v>173</v>
      </c>
      <c r="J76" s="330">
        <v>120000</v>
      </c>
      <c r="K76" s="79">
        <v>0</v>
      </c>
      <c r="L76" s="79">
        <v>0</v>
      </c>
      <c r="M76" s="79">
        <v>103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>
        <f>IFERROR(J76/SUM(N76:O78),"-")</f>
        <v>7058.8235294118</v>
      </c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>
        <f>SUM(X76:X78)-SUM(J76:J78)</f>
        <v>421000</v>
      </c>
      <c r="AB76" s="83">
        <f>SUM(X76:X78)/SUM(J76:J78)</f>
        <v>4.5083333333333</v>
      </c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189</v>
      </c>
      <c r="C77" s="347"/>
      <c r="D77" s="347" t="s">
        <v>188</v>
      </c>
      <c r="E77" s="347" t="s">
        <v>153</v>
      </c>
      <c r="F77" s="347" t="s">
        <v>88</v>
      </c>
      <c r="G77" s="88"/>
      <c r="H77" s="88"/>
      <c r="I77" s="88"/>
      <c r="J77" s="330"/>
      <c r="K77" s="79">
        <v>42</v>
      </c>
      <c r="L77" s="79">
        <v>0</v>
      </c>
      <c r="M77" s="79">
        <v>105</v>
      </c>
      <c r="N77" s="89">
        <v>16</v>
      </c>
      <c r="O77" s="90">
        <v>0</v>
      </c>
      <c r="P77" s="91">
        <f>N77+O77</f>
        <v>16</v>
      </c>
      <c r="Q77" s="80">
        <f>IFERROR(P77/M77,"-")</f>
        <v>0.15238095238095</v>
      </c>
      <c r="R77" s="79">
        <v>1</v>
      </c>
      <c r="S77" s="79">
        <v>3</v>
      </c>
      <c r="T77" s="80">
        <f>IFERROR(R77/(P77),"-")</f>
        <v>0.0625</v>
      </c>
      <c r="U77" s="336"/>
      <c r="V77" s="82">
        <v>3</v>
      </c>
      <c r="W77" s="80">
        <f>IF(P77=0,"-",V77/P77)</f>
        <v>0.1875</v>
      </c>
      <c r="X77" s="335">
        <v>541000</v>
      </c>
      <c r="Y77" s="336">
        <f>IFERROR(X77/P77,"-")</f>
        <v>33812.5</v>
      </c>
      <c r="Z77" s="336">
        <f>IFERROR(X77/V77,"-")</f>
        <v>180333.33333333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2</v>
      </c>
      <c r="AN77" s="99">
        <f>IF(P77=0,"",IF(AM77=0,"",(AM77/P77)))</f>
        <v>0.125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>
        <v>1</v>
      </c>
      <c r="AW77" s="105">
        <f>IF(P77=0,"",IF(AV77=0,"",(AV77/P77)))</f>
        <v>0.0625</v>
      </c>
      <c r="AX77" s="104">
        <v>1</v>
      </c>
      <c r="AY77" s="106">
        <f>IFERROR(AX77/AV77,"-")</f>
        <v>1</v>
      </c>
      <c r="AZ77" s="107">
        <v>3000</v>
      </c>
      <c r="BA77" s="108">
        <f>IFERROR(AZ77/AV77,"-")</f>
        <v>3000</v>
      </c>
      <c r="BB77" s="109">
        <v>1</v>
      </c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10</v>
      </c>
      <c r="BO77" s="118">
        <f>IF(P77=0,"",IF(BN77=0,"",(BN77/P77)))</f>
        <v>0.625</v>
      </c>
      <c r="BP77" s="119">
        <v>2</v>
      </c>
      <c r="BQ77" s="120">
        <f>IFERROR(BP77/BN77,"-")</f>
        <v>0.2</v>
      </c>
      <c r="BR77" s="121">
        <v>538000</v>
      </c>
      <c r="BS77" s="122">
        <f>IFERROR(BR77/BN77,"-")</f>
        <v>53800</v>
      </c>
      <c r="BT77" s="123"/>
      <c r="BU77" s="123"/>
      <c r="BV77" s="123">
        <v>2</v>
      </c>
      <c r="BW77" s="124">
        <v>3</v>
      </c>
      <c r="BX77" s="125">
        <f>IF(P77=0,"",IF(BW77=0,"",(BW77/P77)))</f>
        <v>0.1875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3</v>
      </c>
      <c r="CP77" s="139">
        <v>541000</v>
      </c>
      <c r="CQ77" s="139">
        <v>526000</v>
      </c>
      <c r="CR77" s="139"/>
      <c r="CS77" s="140" t="str">
        <f>IF(AND(CQ77=0,CR77=0),"",IF(AND(CQ77&lt;=100000,CR77&lt;=100000),"",IF(CQ77/CP77&gt;0.7,"男高",IF(CR77/CP77&gt;0.7,"女高",""))))</f>
        <v>男高</v>
      </c>
    </row>
    <row r="78" spans="1:98">
      <c r="A78" s="78"/>
      <c r="B78" s="347" t="s">
        <v>190</v>
      </c>
      <c r="C78" s="347"/>
      <c r="D78" s="347" t="s">
        <v>188</v>
      </c>
      <c r="E78" s="347" t="s">
        <v>153</v>
      </c>
      <c r="F78" s="347" t="s">
        <v>83</v>
      </c>
      <c r="G78" s="88"/>
      <c r="H78" s="88"/>
      <c r="I78" s="88"/>
      <c r="J78" s="330"/>
      <c r="K78" s="79">
        <v>14</v>
      </c>
      <c r="L78" s="79">
        <v>10</v>
      </c>
      <c r="M78" s="79">
        <v>4</v>
      </c>
      <c r="N78" s="89">
        <v>1</v>
      </c>
      <c r="O78" s="90">
        <v>0</v>
      </c>
      <c r="P78" s="91">
        <f>N78+O78</f>
        <v>1</v>
      </c>
      <c r="Q78" s="80">
        <f>IFERROR(P78/M78,"-")</f>
        <v>0.25</v>
      </c>
      <c r="R78" s="79">
        <v>1</v>
      </c>
      <c r="S78" s="79">
        <v>0</v>
      </c>
      <c r="T78" s="80">
        <f>IFERROR(R78/(P78),"-")</f>
        <v>1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1</v>
      </c>
      <c r="BX78" s="125">
        <f>IF(P78=0,"",IF(BW78=0,"",(BW78/P78)))</f>
        <v>1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</v>
      </c>
      <c r="B79" s="347" t="s">
        <v>191</v>
      </c>
      <c r="C79" s="347"/>
      <c r="D79" s="347" t="s">
        <v>192</v>
      </c>
      <c r="E79" s="347" t="s">
        <v>147</v>
      </c>
      <c r="F79" s="347" t="s">
        <v>67</v>
      </c>
      <c r="G79" s="88" t="s">
        <v>89</v>
      </c>
      <c r="H79" s="88" t="s">
        <v>193</v>
      </c>
      <c r="I79" s="348" t="s">
        <v>70</v>
      </c>
      <c r="J79" s="330">
        <v>60000</v>
      </c>
      <c r="K79" s="79">
        <v>8</v>
      </c>
      <c r="L79" s="79">
        <v>0</v>
      </c>
      <c r="M79" s="79">
        <v>30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336">
        <f>IFERROR(J79/SUM(N79:O80),"-")</f>
        <v>60000</v>
      </c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>
        <f>SUM(X79:X80)-SUM(J79:J80)</f>
        <v>-60000</v>
      </c>
      <c r="AB79" s="83">
        <f>SUM(X79:X80)/SUM(J79:J80)</f>
        <v>0</v>
      </c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194</v>
      </c>
      <c r="C80" s="347"/>
      <c r="D80" s="347" t="s">
        <v>192</v>
      </c>
      <c r="E80" s="347" t="s">
        <v>147</v>
      </c>
      <c r="F80" s="347" t="s">
        <v>83</v>
      </c>
      <c r="G80" s="88"/>
      <c r="H80" s="88"/>
      <c r="I80" s="88"/>
      <c r="J80" s="330"/>
      <c r="K80" s="79">
        <v>21</v>
      </c>
      <c r="L80" s="79">
        <v>12</v>
      </c>
      <c r="M80" s="79">
        <v>1</v>
      </c>
      <c r="N80" s="89">
        <v>1</v>
      </c>
      <c r="O80" s="90">
        <v>0</v>
      </c>
      <c r="P80" s="91">
        <f>N80+O80</f>
        <v>1</v>
      </c>
      <c r="Q80" s="80">
        <f>IFERROR(P80/M80,"-")</f>
        <v>1</v>
      </c>
      <c r="R80" s="79">
        <v>0</v>
      </c>
      <c r="S80" s="79">
        <v>0</v>
      </c>
      <c r="T80" s="80">
        <f>IFERROR(R80/(P80),"-")</f>
        <v>0</v>
      </c>
      <c r="U80" s="336"/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1</v>
      </c>
      <c r="BX80" s="125">
        <f>IF(P80=0,"",IF(BW80=0,"",(BW80/P80)))</f>
        <v>1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6.7286666666667</v>
      </c>
      <c r="B81" s="347" t="s">
        <v>195</v>
      </c>
      <c r="C81" s="347"/>
      <c r="D81" s="347" t="s">
        <v>192</v>
      </c>
      <c r="E81" s="347" t="s">
        <v>196</v>
      </c>
      <c r="F81" s="347" t="s">
        <v>67</v>
      </c>
      <c r="G81" s="88" t="s">
        <v>108</v>
      </c>
      <c r="H81" s="88" t="s">
        <v>193</v>
      </c>
      <c r="I81" s="348" t="s">
        <v>197</v>
      </c>
      <c r="J81" s="330">
        <v>60000</v>
      </c>
      <c r="K81" s="79">
        <v>14</v>
      </c>
      <c r="L81" s="79">
        <v>0</v>
      </c>
      <c r="M81" s="79">
        <v>97</v>
      </c>
      <c r="N81" s="89">
        <v>3</v>
      </c>
      <c r="O81" s="90">
        <v>0</v>
      </c>
      <c r="P81" s="91">
        <f>N81+O81</f>
        <v>3</v>
      </c>
      <c r="Q81" s="80">
        <f>IFERROR(P81/M81,"-")</f>
        <v>0.030927835051546</v>
      </c>
      <c r="R81" s="79">
        <v>0</v>
      </c>
      <c r="S81" s="79">
        <v>2</v>
      </c>
      <c r="T81" s="80">
        <f>IFERROR(R81/(P81),"-")</f>
        <v>0</v>
      </c>
      <c r="U81" s="336">
        <f>IFERROR(J81/SUM(N81:O82),"-")</f>
        <v>7500</v>
      </c>
      <c r="V81" s="82">
        <v>2</v>
      </c>
      <c r="W81" s="80">
        <f>IF(P81=0,"-",V81/P81)</f>
        <v>0.66666666666667</v>
      </c>
      <c r="X81" s="335">
        <v>31720</v>
      </c>
      <c r="Y81" s="336">
        <f>IFERROR(X81/P81,"-")</f>
        <v>10573.333333333</v>
      </c>
      <c r="Z81" s="336">
        <f>IFERROR(X81/V81,"-")</f>
        <v>15860</v>
      </c>
      <c r="AA81" s="330">
        <f>SUM(X81:X82)-SUM(J81:J82)</f>
        <v>343720</v>
      </c>
      <c r="AB81" s="83">
        <f>SUM(X81:X82)/SUM(J81:J82)</f>
        <v>6.7286666666667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0.33333333333333</v>
      </c>
      <c r="BG81" s="110">
        <v>1</v>
      </c>
      <c r="BH81" s="112">
        <f>IFERROR(BG81/BE81,"-")</f>
        <v>1</v>
      </c>
      <c r="BI81" s="113">
        <v>11720</v>
      </c>
      <c r="BJ81" s="114">
        <f>IFERROR(BI81/BE81,"-")</f>
        <v>11720</v>
      </c>
      <c r="BK81" s="115"/>
      <c r="BL81" s="115"/>
      <c r="BM81" s="115">
        <v>1</v>
      </c>
      <c r="BN81" s="117">
        <v>1</v>
      </c>
      <c r="BO81" s="118">
        <f>IF(P81=0,"",IF(BN81=0,"",(BN81/P81)))</f>
        <v>0.33333333333333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>
        <v>1</v>
      </c>
      <c r="CG81" s="132">
        <f>IF(P81=0,"",IF(CF81=0,"",(CF81/P81)))</f>
        <v>0.33333333333333</v>
      </c>
      <c r="CH81" s="133">
        <v>1</v>
      </c>
      <c r="CI81" s="134">
        <f>IFERROR(CH81/CF81,"-")</f>
        <v>1</v>
      </c>
      <c r="CJ81" s="135">
        <v>20000</v>
      </c>
      <c r="CK81" s="136">
        <f>IFERROR(CJ81/CF81,"-")</f>
        <v>20000</v>
      </c>
      <c r="CL81" s="137"/>
      <c r="CM81" s="137"/>
      <c r="CN81" s="137">
        <v>1</v>
      </c>
      <c r="CO81" s="138">
        <v>2</v>
      </c>
      <c r="CP81" s="139">
        <v>31720</v>
      </c>
      <c r="CQ81" s="139">
        <v>20000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198</v>
      </c>
      <c r="C82" s="347"/>
      <c r="D82" s="347" t="s">
        <v>192</v>
      </c>
      <c r="E82" s="347" t="s">
        <v>196</v>
      </c>
      <c r="F82" s="347" t="s">
        <v>83</v>
      </c>
      <c r="G82" s="88"/>
      <c r="H82" s="88"/>
      <c r="I82" s="88"/>
      <c r="J82" s="330"/>
      <c r="K82" s="79">
        <v>29</v>
      </c>
      <c r="L82" s="79">
        <v>21</v>
      </c>
      <c r="M82" s="79">
        <v>14</v>
      </c>
      <c r="N82" s="89">
        <v>5</v>
      </c>
      <c r="O82" s="90">
        <v>0</v>
      </c>
      <c r="P82" s="91">
        <f>N82+O82</f>
        <v>5</v>
      </c>
      <c r="Q82" s="80">
        <f>IFERROR(P82/M82,"-")</f>
        <v>0.35714285714286</v>
      </c>
      <c r="R82" s="79">
        <v>0</v>
      </c>
      <c r="S82" s="79">
        <v>0</v>
      </c>
      <c r="T82" s="80">
        <f>IFERROR(R82/(P82),"-")</f>
        <v>0</v>
      </c>
      <c r="U82" s="336"/>
      <c r="V82" s="82">
        <v>3</v>
      </c>
      <c r="W82" s="80">
        <f>IF(P82=0,"-",V82/P82)</f>
        <v>0.6</v>
      </c>
      <c r="X82" s="335">
        <v>372000</v>
      </c>
      <c r="Y82" s="336">
        <f>IFERROR(X82/P82,"-")</f>
        <v>74400</v>
      </c>
      <c r="Z82" s="336">
        <f>IFERROR(X82/V82,"-")</f>
        <v>124000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0.2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3</v>
      </c>
      <c r="BO82" s="118">
        <f>IF(P82=0,"",IF(BN82=0,"",(BN82/P82)))</f>
        <v>0.6</v>
      </c>
      <c r="BP82" s="119">
        <v>3</v>
      </c>
      <c r="BQ82" s="120">
        <f>IFERROR(BP82/BN82,"-")</f>
        <v>1</v>
      </c>
      <c r="BR82" s="121">
        <v>372000</v>
      </c>
      <c r="BS82" s="122">
        <f>IFERROR(BR82/BN82,"-")</f>
        <v>124000</v>
      </c>
      <c r="BT82" s="123">
        <v>1</v>
      </c>
      <c r="BU82" s="123"/>
      <c r="BV82" s="123">
        <v>2</v>
      </c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>
        <v>1</v>
      </c>
      <c r="CG82" s="132">
        <f>IF(P82=0,"",IF(CF82=0,"",(CF82/P82)))</f>
        <v>0.2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3</v>
      </c>
      <c r="CP82" s="139">
        <v>372000</v>
      </c>
      <c r="CQ82" s="139">
        <v>350000</v>
      </c>
      <c r="CR82" s="139"/>
      <c r="CS82" s="140" t="str">
        <f>IF(AND(CQ82=0,CR82=0),"",IF(AND(CQ82&lt;=100000,CR82&lt;=100000),"",IF(CQ82/CP82&gt;0.7,"男高",IF(CR82/CP82&gt;0.7,"女高",""))))</f>
        <v>男高</v>
      </c>
    </row>
    <row r="83" spans="1:98">
      <c r="A83" s="78">
        <f>AB83</f>
        <v>7.4461538461538</v>
      </c>
      <c r="B83" s="347" t="s">
        <v>199</v>
      </c>
      <c r="C83" s="347"/>
      <c r="D83" s="347" t="s">
        <v>146</v>
      </c>
      <c r="E83" s="347" t="s">
        <v>196</v>
      </c>
      <c r="F83" s="347" t="s">
        <v>67</v>
      </c>
      <c r="G83" s="88" t="s">
        <v>179</v>
      </c>
      <c r="H83" s="88" t="s">
        <v>193</v>
      </c>
      <c r="I83" s="349" t="s">
        <v>173</v>
      </c>
      <c r="J83" s="330">
        <v>65000</v>
      </c>
      <c r="K83" s="79">
        <v>8</v>
      </c>
      <c r="L83" s="79">
        <v>0</v>
      </c>
      <c r="M83" s="79">
        <v>29</v>
      </c>
      <c r="N83" s="89">
        <v>3</v>
      </c>
      <c r="O83" s="90">
        <v>0</v>
      </c>
      <c r="P83" s="91">
        <f>N83+O83</f>
        <v>3</v>
      </c>
      <c r="Q83" s="80">
        <f>IFERROR(P83/M83,"-")</f>
        <v>0.10344827586207</v>
      </c>
      <c r="R83" s="79">
        <v>0</v>
      </c>
      <c r="S83" s="79">
        <v>2</v>
      </c>
      <c r="T83" s="80">
        <f>IFERROR(R83/(P83),"-")</f>
        <v>0</v>
      </c>
      <c r="U83" s="336">
        <f>IFERROR(J83/SUM(N83:O84),"-")</f>
        <v>16250</v>
      </c>
      <c r="V83" s="82">
        <v>1</v>
      </c>
      <c r="W83" s="80">
        <f>IF(P83=0,"-",V83/P83)</f>
        <v>0.33333333333333</v>
      </c>
      <c r="X83" s="335">
        <v>84000</v>
      </c>
      <c r="Y83" s="336">
        <f>IFERROR(X83/P83,"-")</f>
        <v>28000</v>
      </c>
      <c r="Z83" s="336">
        <f>IFERROR(X83/V83,"-")</f>
        <v>84000</v>
      </c>
      <c r="AA83" s="330">
        <f>SUM(X83:X84)-SUM(J83:J84)</f>
        <v>419000</v>
      </c>
      <c r="AB83" s="83">
        <f>SUM(X83:X84)/SUM(J83:J84)</f>
        <v>7.4461538461538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1</v>
      </c>
      <c r="BF83" s="111">
        <f>IF(P83=0,"",IF(BE83=0,"",(BE83/P83)))</f>
        <v>0.33333333333333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1</v>
      </c>
      <c r="BO83" s="118">
        <f>IF(P83=0,"",IF(BN83=0,"",(BN83/P83)))</f>
        <v>0.33333333333333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1</v>
      </c>
      <c r="BX83" s="125">
        <f>IF(P83=0,"",IF(BW83=0,"",(BW83/P83)))</f>
        <v>0.33333333333333</v>
      </c>
      <c r="BY83" s="126">
        <v>1</v>
      </c>
      <c r="BZ83" s="127">
        <f>IFERROR(BY83/BW83,"-")</f>
        <v>1</v>
      </c>
      <c r="CA83" s="128">
        <v>84000</v>
      </c>
      <c r="CB83" s="129">
        <f>IFERROR(CA83/BW83,"-")</f>
        <v>84000</v>
      </c>
      <c r="CC83" s="130"/>
      <c r="CD83" s="130"/>
      <c r="CE83" s="130">
        <v>1</v>
      </c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84000</v>
      </c>
      <c r="CQ83" s="139">
        <v>84000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347" t="s">
        <v>200</v>
      </c>
      <c r="C84" s="347"/>
      <c r="D84" s="347" t="s">
        <v>146</v>
      </c>
      <c r="E84" s="347" t="s">
        <v>196</v>
      </c>
      <c r="F84" s="347" t="s">
        <v>83</v>
      </c>
      <c r="G84" s="88"/>
      <c r="H84" s="88"/>
      <c r="I84" s="88"/>
      <c r="J84" s="330"/>
      <c r="K84" s="79">
        <v>12</v>
      </c>
      <c r="L84" s="79">
        <v>10</v>
      </c>
      <c r="M84" s="79">
        <v>7</v>
      </c>
      <c r="N84" s="89">
        <v>1</v>
      </c>
      <c r="O84" s="90">
        <v>0</v>
      </c>
      <c r="P84" s="91">
        <f>N84+O84</f>
        <v>1</v>
      </c>
      <c r="Q84" s="80">
        <f>IFERROR(P84/M84,"-")</f>
        <v>0.14285714285714</v>
      </c>
      <c r="R84" s="79">
        <v>1</v>
      </c>
      <c r="S84" s="79">
        <v>0</v>
      </c>
      <c r="T84" s="80">
        <f>IFERROR(R84/(P84),"-")</f>
        <v>1</v>
      </c>
      <c r="U84" s="336"/>
      <c r="V84" s="82">
        <v>1</v>
      </c>
      <c r="W84" s="80">
        <f>IF(P84=0,"-",V84/P84)</f>
        <v>1</v>
      </c>
      <c r="X84" s="335">
        <v>400000</v>
      </c>
      <c r="Y84" s="336">
        <f>IFERROR(X84/P84,"-")</f>
        <v>400000</v>
      </c>
      <c r="Z84" s="336">
        <f>IFERROR(X84/V84,"-")</f>
        <v>400000</v>
      </c>
      <c r="AA84" s="33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1</v>
      </c>
      <c r="BG84" s="110">
        <v>1</v>
      </c>
      <c r="BH84" s="112">
        <f>IFERROR(BG84/BE84,"-")</f>
        <v>1</v>
      </c>
      <c r="BI84" s="113">
        <v>400000</v>
      </c>
      <c r="BJ84" s="114">
        <f>IFERROR(BI84/BE84,"-")</f>
        <v>400000</v>
      </c>
      <c r="BK84" s="115"/>
      <c r="BL84" s="115"/>
      <c r="BM84" s="115">
        <v>1</v>
      </c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1</v>
      </c>
      <c r="CP84" s="139">
        <v>400000</v>
      </c>
      <c r="CQ84" s="139">
        <v>400000</v>
      </c>
      <c r="CR84" s="139"/>
      <c r="CS84" s="140" t="str">
        <f>IF(AND(CQ84=0,CR84=0),"",IF(AND(CQ84&lt;=100000,CR84&lt;=100000),"",IF(CQ84/CP84&gt;0.7,"男高",IF(CR84/CP84&gt;0.7,"女高",""))))</f>
        <v>男高</v>
      </c>
    </row>
    <row r="85" spans="1:98">
      <c r="A85" s="78">
        <f>AB85</f>
        <v>1.1384615384615</v>
      </c>
      <c r="B85" s="347" t="s">
        <v>201</v>
      </c>
      <c r="C85" s="347"/>
      <c r="D85" s="347" t="s">
        <v>152</v>
      </c>
      <c r="E85" s="347" t="s">
        <v>153</v>
      </c>
      <c r="F85" s="347" t="s">
        <v>67</v>
      </c>
      <c r="G85" s="88" t="s">
        <v>179</v>
      </c>
      <c r="H85" s="88" t="s">
        <v>193</v>
      </c>
      <c r="I85" s="348" t="s">
        <v>202</v>
      </c>
      <c r="J85" s="330">
        <v>65000</v>
      </c>
      <c r="K85" s="79">
        <v>0</v>
      </c>
      <c r="L85" s="79">
        <v>0</v>
      </c>
      <c r="M85" s="79">
        <v>64</v>
      </c>
      <c r="N85" s="89">
        <v>0</v>
      </c>
      <c r="O85" s="90">
        <v>0</v>
      </c>
      <c r="P85" s="91">
        <f>N85+O85</f>
        <v>0</v>
      </c>
      <c r="Q85" s="80">
        <f>IFERROR(P85/M85,"-")</f>
        <v>0</v>
      </c>
      <c r="R85" s="79">
        <v>0</v>
      </c>
      <c r="S85" s="79">
        <v>0</v>
      </c>
      <c r="T85" s="80" t="str">
        <f>IFERROR(R85/(P85),"-")</f>
        <v>-</v>
      </c>
      <c r="U85" s="336">
        <f>IFERROR(J85/SUM(N85:O87),"-")</f>
        <v>10833.333333333</v>
      </c>
      <c r="V85" s="82">
        <v>0</v>
      </c>
      <c r="W85" s="80" t="str">
        <f>IF(P85=0,"-",V85/P85)</f>
        <v>-</v>
      </c>
      <c r="X85" s="335">
        <v>0</v>
      </c>
      <c r="Y85" s="336" t="str">
        <f>IFERROR(X85/P85,"-")</f>
        <v>-</v>
      </c>
      <c r="Z85" s="336" t="str">
        <f>IFERROR(X85/V85,"-")</f>
        <v>-</v>
      </c>
      <c r="AA85" s="330">
        <f>SUM(X85:X87)-SUM(J85:J87)</f>
        <v>9000</v>
      </c>
      <c r="AB85" s="83">
        <f>SUM(X85:X87)/SUM(J85:J87)</f>
        <v>1.1384615384615</v>
      </c>
      <c r="AC85" s="77"/>
      <c r="AD85" s="92"/>
      <c r="AE85" s="93" t="str">
        <f>IF(P85=0,"",IF(AD85=0,"",(AD85/P85)))</f>
        <v/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 t="str">
        <f>IF(P85=0,"",IF(AM85=0,"",(AM85/P85)))</f>
        <v/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 t="str">
        <f>IF(P85=0,"",IF(AV85=0,"",(AV85/P85)))</f>
        <v/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 t="str">
        <f>IF(P85=0,"",IF(BE85=0,"",(BE85/P85)))</f>
        <v/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 t="str">
        <f>IF(P85=0,"",IF(BN85=0,"",(BN85/P85)))</f>
        <v/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 t="str">
        <f>IF(P85=0,"",IF(BW85=0,"",(BW85/P85)))</f>
        <v/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 t="str">
        <f>IF(P85=0,"",IF(CF85=0,"",(CF85/P85)))</f>
        <v/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203</v>
      </c>
      <c r="C86" s="347"/>
      <c r="D86" s="347" t="s">
        <v>152</v>
      </c>
      <c r="E86" s="347" t="s">
        <v>153</v>
      </c>
      <c r="F86" s="347" t="s">
        <v>67</v>
      </c>
      <c r="G86" s="88"/>
      <c r="H86" s="88"/>
      <c r="I86" s="88"/>
      <c r="J86" s="330"/>
      <c r="K86" s="79">
        <v>14</v>
      </c>
      <c r="L86" s="79">
        <v>0</v>
      </c>
      <c r="M86" s="79">
        <v>81</v>
      </c>
      <c r="N86" s="89">
        <v>5</v>
      </c>
      <c r="O86" s="90">
        <v>0</v>
      </c>
      <c r="P86" s="91">
        <f>N86+O86</f>
        <v>5</v>
      </c>
      <c r="Q86" s="80">
        <f>IFERROR(P86/M86,"-")</f>
        <v>0.061728395061728</v>
      </c>
      <c r="R86" s="79">
        <v>0</v>
      </c>
      <c r="S86" s="79">
        <v>1</v>
      </c>
      <c r="T86" s="80">
        <f>IFERROR(R86/(P86),"-")</f>
        <v>0</v>
      </c>
      <c r="U86" s="336"/>
      <c r="V86" s="82">
        <v>1</v>
      </c>
      <c r="W86" s="80">
        <f>IF(P86=0,"-",V86/P86)</f>
        <v>0.2</v>
      </c>
      <c r="X86" s="335">
        <v>56000</v>
      </c>
      <c r="Y86" s="336">
        <f>IFERROR(X86/P86,"-")</f>
        <v>11200</v>
      </c>
      <c r="Z86" s="336">
        <f>IFERROR(X86/V86,"-")</f>
        <v>56000</v>
      </c>
      <c r="AA86" s="33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0.2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>
        <v>3</v>
      </c>
      <c r="BX86" s="125">
        <f>IF(P86=0,"",IF(BW86=0,"",(BW86/P86)))</f>
        <v>0.6</v>
      </c>
      <c r="BY86" s="126">
        <v>2</v>
      </c>
      <c r="BZ86" s="127">
        <f>IFERROR(BY86/BW86,"-")</f>
        <v>0.66666666666667</v>
      </c>
      <c r="CA86" s="128">
        <v>353000</v>
      </c>
      <c r="CB86" s="129">
        <f>IFERROR(CA86/BW86,"-")</f>
        <v>117666.66666667</v>
      </c>
      <c r="CC86" s="130"/>
      <c r="CD86" s="130"/>
      <c r="CE86" s="130">
        <v>2</v>
      </c>
      <c r="CF86" s="131">
        <v>1</v>
      </c>
      <c r="CG86" s="132">
        <f>IF(P86=0,"",IF(CF86=0,"",(CF86/P86)))</f>
        <v>0.2</v>
      </c>
      <c r="CH86" s="133"/>
      <c r="CI86" s="134">
        <f>IFERROR(CH86/CF86,"-")</f>
        <v>0</v>
      </c>
      <c r="CJ86" s="135"/>
      <c r="CK86" s="136">
        <f>IFERROR(CJ86/CF86,"-")</f>
        <v>0</v>
      </c>
      <c r="CL86" s="137"/>
      <c r="CM86" s="137"/>
      <c r="CN86" s="137"/>
      <c r="CO86" s="138">
        <v>1</v>
      </c>
      <c r="CP86" s="139">
        <v>56000</v>
      </c>
      <c r="CQ86" s="139">
        <v>297000</v>
      </c>
      <c r="CR86" s="139"/>
      <c r="CS86" s="140" t="str">
        <f>IF(AND(CQ86=0,CR86=0),"",IF(AND(CQ86&lt;=100000,CR86&lt;=100000),"",IF(CQ86/CP86&gt;0.7,"男高",IF(CR86/CP86&gt;0.7,"女高",""))))</f>
        <v>男高</v>
      </c>
    </row>
    <row r="87" spans="1:98">
      <c r="A87" s="78"/>
      <c r="B87" s="347" t="s">
        <v>204</v>
      </c>
      <c r="C87" s="347"/>
      <c r="D87" s="347" t="s">
        <v>152</v>
      </c>
      <c r="E87" s="347" t="s">
        <v>153</v>
      </c>
      <c r="F87" s="347" t="s">
        <v>83</v>
      </c>
      <c r="G87" s="88"/>
      <c r="H87" s="88"/>
      <c r="I87" s="88"/>
      <c r="J87" s="330"/>
      <c r="K87" s="79">
        <v>6</v>
      </c>
      <c r="L87" s="79">
        <v>6</v>
      </c>
      <c r="M87" s="79">
        <v>1</v>
      </c>
      <c r="N87" s="89">
        <v>1</v>
      </c>
      <c r="O87" s="90">
        <v>0</v>
      </c>
      <c r="P87" s="91">
        <f>N87+O87</f>
        <v>1</v>
      </c>
      <c r="Q87" s="80">
        <f>IFERROR(P87/M87,"-")</f>
        <v>1</v>
      </c>
      <c r="R87" s="79">
        <v>0</v>
      </c>
      <c r="S87" s="79">
        <v>0</v>
      </c>
      <c r="T87" s="80">
        <f>IFERROR(R87/(P87),"-")</f>
        <v>0</v>
      </c>
      <c r="U87" s="336"/>
      <c r="V87" s="82">
        <v>1</v>
      </c>
      <c r="W87" s="80">
        <f>IF(P87=0,"-",V87/P87)</f>
        <v>1</v>
      </c>
      <c r="X87" s="335">
        <v>18000</v>
      </c>
      <c r="Y87" s="336">
        <f>IFERROR(X87/P87,"-")</f>
        <v>18000</v>
      </c>
      <c r="Z87" s="336">
        <f>IFERROR(X87/V87,"-")</f>
        <v>18000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>
        <v>1</v>
      </c>
      <c r="BO87" s="118">
        <f>IF(P87=0,"",IF(BN87=0,"",(BN87/P87)))</f>
        <v>1</v>
      </c>
      <c r="BP87" s="119">
        <v>1</v>
      </c>
      <c r="BQ87" s="120">
        <f>IFERROR(BP87/BN87,"-")</f>
        <v>1</v>
      </c>
      <c r="BR87" s="121">
        <v>18000</v>
      </c>
      <c r="BS87" s="122">
        <f>IFERROR(BR87/BN87,"-")</f>
        <v>18000</v>
      </c>
      <c r="BT87" s="123"/>
      <c r="BU87" s="123"/>
      <c r="BV87" s="123">
        <v>1</v>
      </c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1</v>
      </c>
      <c r="CP87" s="139">
        <v>18000</v>
      </c>
      <c r="CQ87" s="139">
        <v>18000</v>
      </c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>
        <f>AB88</f>
        <v>0.28</v>
      </c>
      <c r="B88" s="347" t="s">
        <v>205</v>
      </c>
      <c r="C88" s="347"/>
      <c r="D88" s="347" t="s">
        <v>206</v>
      </c>
      <c r="E88" s="347" t="s">
        <v>172</v>
      </c>
      <c r="F88" s="347" t="s">
        <v>88</v>
      </c>
      <c r="G88" s="88" t="s">
        <v>207</v>
      </c>
      <c r="H88" s="88" t="s">
        <v>208</v>
      </c>
      <c r="I88" s="88" t="s">
        <v>209</v>
      </c>
      <c r="J88" s="330">
        <v>50000</v>
      </c>
      <c r="K88" s="79">
        <v>1</v>
      </c>
      <c r="L88" s="79">
        <v>0</v>
      </c>
      <c r="M88" s="79">
        <v>75</v>
      </c>
      <c r="N88" s="89">
        <v>0</v>
      </c>
      <c r="O88" s="90">
        <v>0</v>
      </c>
      <c r="P88" s="91">
        <f>N88+O88</f>
        <v>0</v>
      </c>
      <c r="Q88" s="80">
        <f>IFERROR(P88/M88,"-")</f>
        <v>0</v>
      </c>
      <c r="R88" s="79">
        <v>0</v>
      </c>
      <c r="S88" s="79">
        <v>0</v>
      </c>
      <c r="T88" s="80" t="str">
        <f>IFERROR(R88/(P88),"-")</f>
        <v>-</v>
      </c>
      <c r="U88" s="336">
        <f>IFERROR(J88/SUM(N88:O90),"-")</f>
        <v>5000</v>
      </c>
      <c r="V88" s="82">
        <v>0</v>
      </c>
      <c r="W88" s="80" t="str">
        <f>IF(P88=0,"-",V88/P88)</f>
        <v>-</v>
      </c>
      <c r="X88" s="335">
        <v>0</v>
      </c>
      <c r="Y88" s="336" t="str">
        <f>IFERROR(X88/P88,"-")</f>
        <v>-</v>
      </c>
      <c r="Z88" s="336" t="str">
        <f>IFERROR(X88/V88,"-")</f>
        <v>-</v>
      </c>
      <c r="AA88" s="330">
        <f>SUM(X88:X90)-SUM(J88:J90)</f>
        <v>-36000</v>
      </c>
      <c r="AB88" s="83">
        <f>SUM(X88:X90)/SUM(J88:J90)</f>
        <v>0.28</v>
      </c>
      <c r="AC88" s="77"/>
      <c r="AD88" s="92"/>
      <c r="AE88" s="93" t="str">
        <f>IF(P88=0,"",IF(AD88=0,"",(AD88/P88)))</f>
        <v/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 t="str">
        <f>IF(P88=0,"",IF(AM88=0,"",(AM88/P88)))</f>
        <v/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 t="str">
        <f>IF(P88=0,"",IF(AV88=0,"",(AV88/P88)))</f>
        <v/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 t="str">
        <f>IF(P88=0,"",IF(BE88=0,"",(BE88/P88)))</f>
        <v/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 t="str">
        <f>IF(P88=0,"",IF(BN88=0,"",(BN88/P88)))</f>
        <v/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 t="str">
        <f>IF(P88=0,"",IF(BW88=0,"",(BW88/P88)))</f>
        <v/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 t="str">
        <f>IF(P88=0,"",IF(CF88=0,"",(CF88/P88)))</f>
        <v/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210</v>
      </c>
      <c r="C89" s="347"/>
      <c r="D89" s="347" t="s">
        <v>206</v>
      </c>
      <c r="E89" s="347" t="s">
        <v>172</v>
      </c>
      <c r="F89" s="347" t="s">
        <v>88</v>
      </c>
      <c r="G89" s="88"/>
      <c r="H89" s="88"/>
      <c r="I89" s="88"/>
      <c r="J89" s="330"/>
      <c r="K89" s="79">
        <v>32</v>
      </c>
      <c r="L89" s="79">
        <v>0</v>
      </c>
      <c r="M89" s="79">
        <v>119</v>
      </c>
      <c r="N89" s="89">
        <v>9</v>
      </c>
      <c r="O89" s="90">
        <v>0</v>
      </c>
      <c r="P89" s="91">
        <f>N89+O89</f>
        <v>9</v>
      </c>
      <c r="Q89" s="80">
        <f>IFERROR(P89/M89,"-")</f>
        <v>0.07563025210084</v>
      </c>
      <c r="R89" s="79">
        <v>3</v>
      </c>
      <c r="S89" s="79">
        <v>2</v>
      </c>
      <c r="T89" s="80">
        <f>IFERROR(R89/(P89),"-")</f>
        <v>0.33333333333333</v>
      </c>
      <c r="U89" s="336"/>
      <c r="V89" s="82">
        <v>1</v>
      </c>
      <c r="W89" s="80">
        <f>IF(P89=0,"-",V89/P89)</f>
        <v>0.11111111111111</v>
      </c>
      <c r="X89" s="335">
        <v>11000</v>
      </c>
      <c r="Y89" s="336">
        <f>IFERROR(X89/P89,"-")</f>
        <v>1222.2222222222</v>
      </c>
      <c r="Z89" s="336">
        <f>IFERROR(X89/V89,"-")</f>
        <v>11000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>
        <v>2</v>
      </c>
      <c r="AN89" s="99">
        <f>IF(P89=0,"",IF(AM89=0,"",(AM89/P89)))</f>
        <v>0.22222222222222</v>
      </c>
      <c r="AO89" s="98"/>
      <c r="AP89" s="100">
        <f>IFERROR(AO89/AM89,"-")</f>
        <v>0</v>
      </c>
      <c r="AQ89" s="101"/>
      <c r="AR89" s="102">
        <f>IFERROR(AQ89/AM89,"-")</f>
        <v>0</v>
      </c>
      <c r="AS89" s="103"/>
      <c r="AT89" s="103"/>
      <c r="AU89" s="103"/>
      <c r="AV89" s="104">
        <v>1</v>
      </c>
      <c r="AW89" s="105">
        <f>IF(P89=0,"",IF(AV89=0,"",(AV89/P89)))</f>
        <v>0.11111111111111</v>
      </c>
      <c r="AX89" s="104"/>
      <c r="AY89" s="106">
        <f>IFERROR(AX89/AV89,"-")</f>
        <v>0</v>
      </c>
      <c r="AZ89" s="107"/>
      <c r="BA89" s="108">
        <f>IFERROR(AZ89/AV89,"-")</f>
        <v>0</v>
      </c>
      <c r="BB89" s="109"/>
      <c r="BC89" s="109"/>
      <c r="BD89" s="109"/>
      <c r="BE89" s="110">
        <v>1</v>
      </c>
      <c r="BF89" s="111">
        <f>IF(P89=0,"",IF(BE89=0,"",(BE89/P89)))</f>
        <v>0.11111111111111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>
        <v>4</v>
      </c>
      <c r="BO89" s="118">
        <f>IF(P89=0,"",IF(BN89=0,"",(BN89/P89)))</f>
        <v>0.44444444444444</v>
      </c>
      <c r="BP89" s="119">
        <v>1</v>
      </c>
      <c r="BQ89" s="120">
        <f>IFERROR(BP89/BN89,"-")</f>
        <v>0.25</v>
      </c>
      <c r="BR89" s="121">
        <v>11000</v>
      </c>
      <c r="BS89" s="122">
        <f>IFERROR(BR89/BN89,"-")</f>
        <v>2750</v>
      </c>
      <c r="BT89" s="123"/>
      <c r="BU89" s="123"/>
      <c r="BV89" s="123">
        <v>1</v>
      </c>
      <c r="BW89" s="124">
        <v>1</v>
      </c>
      <c r="BX89" s="125">
        <f>IF(P89=0,"",IF(BW89=0,"",(BW89/P89)))</f>
        <v>0.11111111111111</v>
      </c>
      <c r="BY89" s="126"/>
      <c r="BZ89" s="127">
        <f>IFERROR(BY89/BW89,"-")</f>
        <v>0</v>
      </c>
      <c r="CA89" s="128"/>
      <c r="CB89" s="129">
        <f>IFERROR(CA89/BW89,"-")</f>
        <v>0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1</v>
      </c>
      <c r="CP89" s="139">
        <v>11000</v>
      </c>
      <c r="CQ89" s="139">
        <v>11000</v>
      </c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211</v>
      </c>
      <c r="C90" s="347"/>
      <c r="D90" s="347" t="s">
        <v>206</v>
      </c>
      <c r="E90" s="347" t="s">
        <v>172</v>
      </c>
      <c r="F90" s="347" t="s">
        <v>83</v>
      </c>
      <c r="G90" s="88"/>
      <c r="H90" s="88"/>
      <c r="I90" s="88"/>
      <c r="J90" s="330"/>
      <c r="K90" s="79">
        <v>6</v>
      </c>
      <c r="L90" s="79">
        <v>5</v>
      </c>
      <c r="M90" s="79">
        <v>8</v>
      </c>
      <c r="N90" s="89">
        <v>1</v>
      </c>
      <c r="O90" s="90">
        <v>0</v>
      </c>
      <c r="P90" s="91">
        <f>N90+O90</f>
        <v>1</v>
      </c>
      <c r="Q90" s="80">
        <f>IFERROR(P90/M90,"-")</f>
        <v>0.125</v>
      </c>
      <c r="R90" s="79">
        <v>0</v>
      </c>
      <c r="S90" s="79">
        <v>1</v>
      </c>
      <c r="T90" s="80">
        <f>IFERROR(R90/(P90),"-")</f>
        <v>0</v>
      </c>
      <c r="U90" s="336"/>
      <c r="V90" s="82">
        <v>1</v>
      </c>
      <c r="W90" s="80">
        <f>IF(P90=0,"-",V90/P90)</f>
        <v>1</v>
      </c>
      <c r="X90" s="335">
        <v>3000</v>
      </c>
      <c r="Y90" s="336">
        <f>IFERROR(X90/P90,"-")</f>
        <v>3000</v>
      </c>
      <c r="Z90" s="336">
        <f>IFERROR(X90/V90,"-")</f>
        <v>3000</v>
      </c>
      <c r="AA90" s="33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>
        <f>IF(P90=0,"",IF(BE90=0,"",(BE90/P90)))</f>
        <v>0</v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>
        <v>1</v>
      </c>
      <c r="BX90" s="125">
        <f>IF(P90=0,"",IF(BW90=0,"",(BW90/P90)))</f>
        <v>1</v>
      </c>
      <c r="BY90" s="126">
        <v>1</v>
      </c>
      <c r="BZ90" s="127">
        <f>IFERROR(BY90/BW90,"-")</f>
        <v>1</v>
      </c>
      <c r="CA90" s="128">
        <v>3000</v>
      </c>
      <c r="CB90" s="129">
        <f>IFERROR(CA90/BW90,"-")</f>
        <v>3000</v>
      </c>
      <c r="CC90" s="130">
        <v>1</v>
      </c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1</v>
      </c>
      <c r="CP90" s="139">
        <v>3000</v>
      </c>
      <c r="CQ90" s="139">
        <v>3000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0.9</v>
      </c>
      <c r="B91" s="347" t="s">
        <v>212</v>
      </c>
      <c r="C91" s="347"/>
      <c r="D91" s="347" t="s">
        <v>213</v>
      </c>
      <c r="E91" s="347" t="s">
        <v>214</v>
      </c>
      <c r="F91" s="347" t="s">
        <v>88</v>
      </c>
      <c r="G91" s="88" t="s">
        <v>207</v>
      </c>
      <c r="H91" s="88" t="s">
        <v>208</v>
      </c>
      <c r="I91" s="88" t="s">
        <v>215</v>
      </c>
      <c r="J91" s="330">
        <v>50000</v>
      </c>
      <c r="K91" s="79">
        <v>6</v>
      </c>
      <c r="L91" s="79">
        <v>0</v>
      </c>
      <c r="M91" s="79">
        <v>31</v>
      </c>
      <c r="N91" s="89">
        <v>2</v>
      </c>
      <c r="O91" s="90">
        <v>0</v>
      </c>
      <c r="P91" s="91">
        <f>N91+O91</f>
        <v>2</v>
      </c>
      <c r="Q91" s="80">
        <f>IFERROR(P91/M91,"-")</f>
        <v>0.064516129032258</v>
      </c>
      <c r="R91" s="79">
        <v>1</v>
      </c>
      <c r="S91" s="79">
        <v>0</v>
      </c>
      <c r="T91" s="80">
        <f>IFERROR(R91/(P91),"-")</f>
        <v>0.5</v>
      </c>
      <c r="U91" s="336">
        <f>IFERROR(J91/SUM(N91:O92),"-")</f>
        <v>16666.666666667</v>
      </c>
      <c r="V91" s="82">
        <v>1</v>
      </c>
      <c r="W91" s="80">
        <f>IF(P91=0,"-",V91/P91)</f>
        <v>0.5</v>
      </c>
      <c r="X91" s="335">
        <v>45000</v>
      </c>
      <c r="Y91" s="336">
        <f>IFERROR(X91/P91,"-")</f>
        <v>22500</v>
      </c>
      <c r="Z91" s="336">
        <f>IFERROR(X91/V91,"-")</f>
        <v>45000</v>
      </c>
      <c r="AA91" s="330">
        <f>SUM(X91:X92)-SUM(J91:J92)</f>
        <v>-5000</v>
      </c>
      <c r="AB91" s="83">
        <f>SUM(X91:X92)/SUM(J91:J92)</f>
        <v>0.9</v>
      </c>
      <c r="AC91" s="77"/>
      <c r="AD91" s="92">
        <v>1</v>
      </c>
      <c r="AE91" s="93">
        <f>IF(P91=0,"",IF(AD91=0,"",(AD91/P91)))</f>
        <v>0.5</v>
      </c>
      <c r="AF91" s="92"/>
      <c r="AG91" s="94">
        <f>IFERROR(AF91/AD91,"-")</f>
        <v>0</v>
      </c>
      <c r="AH91" s="95"/>
      <c r="AI91" s="96">
        <f>IFERROR(AH91/AD91,"-")</f>
        <v>0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>
        <f>IF(P91=0,"",IF(BN91=0,"",(BN91/P91)))</f>
        <v>0</v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>
        <v>1</v>
      </c>
      <c r="CG91" s="132">
        <f>IF(P91=0,"",IF(CF91=0,"",(CF91/P91)))</f>
        <v>0.5</v>
      </c>
      <c r="CH91" s="133">
        <v>1</v>
      </c>
      <c r="CI91" s="134">
        <f>IFERROR(CH91/CF91,"-")</f>
        <v>1</v>
      </c>
      <c r="CJ91" s="135">
        <v>45000</v>
      </c>
      <c r="CK91" s="136">
        <f>IFERROR(CJ91/CF91,"-")</f>
        <v>45000</v>
      </c>
      <c r="CL91" s="137"/>
      <c r="CM91" s="137"/>
      <c r="CN91" s="137">
        <v>1</v>
      </c>
      <c r="CO91" s="138">
        <v>1</v>
      </c>
      <c r="CP91" s="139">
        <v>45000</v>
      </c>
      <c r="CQ91" s="139">
        <v>45000</v>
      </c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216</v>
      </c>
      <c r="C92" s="347"/>
      <c r="D92" s="347" t="s">
        <v>213</v>
      </c>
      <c r="E92" s="347" t="s">
        <v>214</v>
      </c>
      <c r="F92" s="347" t="s">
        <v>83</v>
      </c>
      <c r="G92" s="88"/>
      <c r="H92" s="88"/>
      <c r="I92" s="88"/>
      <c r="J92" s="330"/>
      <c r="K92" s="79">
        <v>7</v>
      </c>
      <c r="L92" s="79">
        <v>5</v>
      </c>
      <c r="M92" s="79">
        <v>1</v>
      </c>
      <c r="N92" s="89">
        <v>1</v>
      </c>
      <c r="O92" s="90">
        <v>0</v>
      </c>
      <c r="P92" s="91">
        <f>N92+O92</f>
        <v>1</v>
      </c>
      <c r="Q92" s="80">
        <f>IFERROR(P92/M92,"-")</f>
        <v>1</v>
      </c>
      <c r="R92" s="79">
        <v>0</v>
      </c>
      <c r="S92" s="79">
        <v>1</v>
      </c>
      <c r="T92" s="80">
        <f>IFERROR(R92/(P92),"-")</f>
        <v>0</v>
      </c>
      <c r="U92" s="336"/>
      <c r="V92" s="82">
        <v>0</v>
      </c>
      <c r="W92" s="80">
        <f>IF(P92=0,"-",V92/P92)</f>
        <v>0</v>
      </c>
      <c r="X92" s="335">
        <v>0</v>
      </c>
      <c r="Y92" s="336">
        <f>IFERROR(X92/P92,"-")</f>
        <v>0</v>
      </c>
      <c r="Z92" s="336" t="str">
        <f>IFERROR(X92/V92,"-")</f>
        <v>-</v>
      </c>
      <c r="AA92" s="33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>
        <v>1</v>
      </c>
      <c r="AN92" s="99">
        <f>IF(P92=0,"",IF(AM92=0,"",(AM92/P92)))</f>
        <v>1</v>
      </c>
      <c r="AO92" s="98"/>
      <c r="AP92" s="100">
        <f>IFERROR(AO92/AM92,"-")</f>
        <v>0</v>
      </c>
      <c r="AQ92" s="101"/>
      <c r="AR92" s="102">
        <f>IFERROR(AQ92/AM92,"-")</f>
        <v>0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>
        <f>IF(P92=0,"",IF(BE92=0,"",(BE92/P92)))</f>
        <v>0</v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>
        <f>AB93</f>
        <v>0.2</v>
      </c>
      <c r="B93" s="347" t="s">
        <v>217</v>
      </c>
      <c r="C93" s="347"/>
      <c r="D93" s="347" t="s">
        <v>218</v>
      </c>
      <c r="E93" s="347" t="s">
        <v>219</v>
      </c>
      <c r="F93" s="347" t="s">
        <v>67</v>
      </c>
      <c r="G93" s="88" t="s">
        <v>138</v>
      </c>
      <c r="H93" s="88" t="s">
        <v>220</v>
      </c>
      <c r="I93" s="349" t="s">
        <v>221</v>
      </c>
      <c r="J93" s="330">
        <v>80000</v>
      </c>
      <c r="K93" s="79">
        <v>5</v>
      </c>
      <c r="L93" s="79">
        <v>0</v>
      </c>
      <c r="M93" s="79">
        <v>66</v>
      </c>
      <c r="N93" s="89">
        <v>3</v>
      </c>
      <c r="O93" s="90">
        <v>0</v>
      </c>
      <c r="P93" s="91">
        <f>N93+O93</f>
        <v>3</v>
      </c>
      <c r="Q93" s="80">
        <f>IFERROR(P93/M93,"-")</f>
        <v>0.045454545454545</v>
      </c>
      <c r="R93" s="79">
        <v>1</v>
      </c>
      <c r="S93" s="79">
        <v>0</v>
      </c>
      <c r="T93" s="80">
        <f>IFERROR(R93/(P93),"-")</f>
        <v>0.33333333333333</v>
      </c>
      <c r="U93" s="336">
        <f>IFERROR(J93/SUM(N93:O97),"-")</f>
        <v>3478.2608695652</v>
      </c>
      <c r="V93" s="82">
        <v>2</v>
      </c>
      <c r="W93" s="80">
        <f>IF(P93=0,"-",V93/P93)</f>
        <v>0.66666666666667</v>
      </c>
      <c r="X93" s="335">
        <v>11000</v>
      </c>
      <c r="Y93" s="336">
        <f>IFERROR(X93/P93,"-")</f>
        <v>3666.6666666667</v>
      </c>
      <c r="Z93" s="336">
        <f>IFERROR(X93/V93,"-")</f>
        <v>5500</v>
      </c>
      <c r="AA93" s="330">
        <f>SUM(X93:X97)-SUM(J93:J97)</f>
        <v>-64000</v>
      </c>
      <c r="AB93" s="83">
        <f>SUM(X93:X97)/SUM(J93:J97)</f>
        <v>0.2</v>
      </c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1</v>
      </c>
      <c r="BF93" s="111">
        <f>IF(P93=0,"",IF(BE93=0,"",(BE93/P93)))</f>
        <v>0.33333333333333</v>
      </c>
      <c r="BG93" s="110">
        <v>1</v>
      </c>
      <c r="BH93" s="112">
        <f>IFERROR(BG93/BE93,"-")</f>
        <v>1</v>
      </c>
      <c r="BI93" s="113">
        <v>5000</v>
      </c>
      <c r="BJ93" s="114">
        <f>IFERROR(BI93/BE93,"-")</f>
        <v>5000</v>
      </c>
      <c r="BK93" s="115">
        <v>1</v>
      </c>
      <c r="BL93" s="115"/>
      <c r="BM93" s="115"/>
      <c r="BN93" s="117">
        <v>2</v>
      </c>
      <c r="BO93" s="118">
        <f>IF(P93=0,"",IF(BN93=0,"",(BN93/P93)))</f>
        <v>0.66666666666667</v>
      </c>
      <c r="BP93" s="119">
        <v>1</v>
      </c>
      <c r="BQ93" s="120">
        <f>IFERROR(BP93/BN93,"-")</f>
        <v>0.5</v>
      </c>
      <c r="BR93" s="121">
        <v>6000</v>
      </c>
      <c r="BS93" s="122">
        <f>IFERROR(BR93/BN93,"-")</f>
        <v>3000</v>
      </c>
      <c r="BT93" s="123"/>
      <c r="BU93" s="123">
        <v>1</v>
      </c>
      <c r="BV93" s="123"/>
      <c r="BW93" s="124"/>
      <c r="BX93" s="125">
        <f>IF(P93=0,"",IF(BW93=0,"",(BW93/P93)))</f>
        <v>0</v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2</v>
      </c>
      <c r="CP93" s="139">
        <v>11000</v>
      </c>
      <c r="CQ93" s="139">
        <v>6000</v>
      </c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222</v>
      </c>
      <c r="C94" s="347"/>
      <c r="D94" s="347" t="s">
        <v>223</v>
      </c>
      <c r="E94" s="347" t="s">
        <v>224</v>
      </c>
      <c r="F94" s="347" t="s">
        <v>88</v>
      </c>
      <c r="G94" s="88" t="s">
        <v>138</v>
      </c>
      <c r="H94" s="88" t="s">
        <v>220</v>
      </c>
      <c r="I94" s="349" t="s">
        <v>169</v>
      </c>
      <c r="J94" s="330"/>
      <c r="K94" s="79">
        <v>8</v>
      </c>
      <c r="L94" s="79">
        <v>0</v>
      </c>
      <c r="M94" s="79">
        <v>63</v>
      </c>
      <c r="N94" s="89">
        <v>4</v>
      </c>
      <c r="O94" s="90">
        <v>0</v>
      </c>
      <c r="P94" s="91">
        <f>N94+O94</f>
        <v>4</v>
      </c>
      <c r="Q94" s="80">
        <f>IFERROR(P94/M94,"-")</f>
        <v>0.063492063492063</v>
      </c>
      <c r="R94" s="79">
        <v>0</v>
      </c>
      <c r="S94" s="79">
        <v>0</v>
      </c>
      <c r="T94" s="80">
        <f>IFERROR(R94/(P94),"-")</f>
        <v>0</v>
      </c>
      <c r="U94" s="336"/>
      <c r="V94" s="82">
        <v>0</v>
      </c>
      <c r="W94" s="80">
        <f>IF(P94=0,"-",V94/P94)</f>
        <v>0</v>
      </c>
      <c r="X94" s="335">
        <v>0</v>
      </c>
      <c r="Y94" s="336">
        <f>IFERROR(X94/P94,"-")</f>
        <v>0</v>
      </c>
      <c r="Z94" s="336" t="str">
        <f>IFERROR(X94/V94,"-")</f>
        <v>-</v>
      </c>
      <c r="AA94" s="33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>
        <v>1</v>
      </c>
      <c r="BF94" s="111">
        <f>IF(P94=0,"",IF(BE94=0,"",(BE94/P94)))</f>
        <v>0.25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>
        <v>2</v>
      </c>
      <c r="BO94" s="118">
        <f>IF(P94=0,"",IF(BN94=0,"",(BN94/P94)))</f>
        <v>0.5</v>
      </c>
      <c r="BP94" s="119"/>
      <c r="BQ94" s="120">
        <f>IFERROR(BP94/BN94,"-")</f>
        <v>0</v>
      </c>
      <c r="BR94" s="121"/>
      <c r="BS94" s="122">
        <f>IFERROR(BR94/BN94,"-")</f>
        <v>0</v>
      </c>
      <c r="BT94" s="123"/>
      <c r="BU94" s="123"/>
      <c r="BV94" s="123"/>
      <c r="BW94" s="124">
        <v>1</v>
      </c>
      <c r="BX94" s="125">
        <f>IF(P94=0,"",IF(BW94=0,"",(BW94/P94)))</f>
        <v>0.25</v>
      </c>
      <c r="BY94" s="126"/>
      <c r="BZ94" s="127">
        <f>IFERROR(BY94/BW94,"-")</f>
        <v>0</v>
      </c>
      <c r="CA94" s="128"/>
      <c r="CB94" s="129">
        <f>IFERROR(CA94/BW94,"-")</f>
        <v>0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0</v>
      </c>
      <c r="CP94" s="139">
        <v>0</v>
      </c>
      <c r="CQ94" s="139"/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347" t="s">
        <v>225</v>
      </c>
      <c r="C95" s="347"/>
      <c r="D95" s="347" t="s">
        <v>226</v>
      </c>
      <c r="E95" s="347" t="s">
        <v>227</v>
      </c>
      <c r="F95" s="347" t="s">
        <v>67</v>
      </c>
      <c r="G95" s="88" t="s">
        <v>138</v>
      </c>
      <c r="H95" s="88" t="s">
        <v>220</v>
      </c>
      <c r="I95" s="349" t="s">
        <v>228</v>
      </c>
      <c r="J95" s="330"/>
      <c r="K95" s="79">
        <v>11</v>
      </c>
      <c r="L95" s="79">
        <v>0</v>
      </c>
      <c r="M95" s="79">
        <v>79</v>
      </c>
      <c r="N95" s="89">
        <v>5</v>
      </c>
      <c r="O95" s="90">
        <v>0</v>
      </c>
      <c r="P95" s="91">
        <f>N95+O95</f>
        <v>5</v>
      </c>
      <c r="Q95" s="80">
        <f>IFERROR(P95/M95,"-")</f>
        <v>0.063291139240506</v>
      </c>
      <c r="R95" s="79">
        <v>2</v>
      </c>
      <c r="S95" s="79">
        <v>0</v>
      </c>
      <c r="T95" s="80">
        <f>IFERROR(R95/(P95),"-")</f>
        <v>0.4</v>
      </c>
      <c r="U95" s="336"/>
      <c r="V95" s="82">
        <v>0</v>
      </c>
      <c r="W95" s="80">
        <f>IF(P95=0,"-",V95/P95)</f>
        <v>0</v>
      </c>
      <c r="X95" s="335">
        <v>0</v>
      </c>
      <c r="Y95" s="336">
        <f>IFERROR(X95/P95,"-")</f>
        <v>0</v>
      </c>
      <c r="Z95" s="336" t="str">
        <f>IFERROR(X95/V95,"-")</f>
        <v>-</v>
      </c>
      <c r="AA95" s="33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>
        <v>1</v>
      </c>
      <c r="AN95" s="99">
        <f>IF(P95=0,"",IF(AM95=0,"",(AM95/P95)))</f>
        <v>0.2</v>
      </c>
      <c r="AO95" s="98"/>
      <c r="AP95" s="100">
        <f>IFERROR(AO95/AM95,"-")</f>
        <v>0</v>
      </c>
      <c r="AQ95" s="101"/>
      <c r="AR95" s="102">
        <f>IFERROR(AQ95/AM95,"-")</f>
        <v>0</v>
      </c>
      <c r="AS95" s="103"/>
      <c r="AT95" s="103"/>
      <c r="AU95" s="103"/>
      <c r="AV95" s="104">
        <v>1</v>
      </c>
      <c r="AW95" s="105">
        <f>IF(P95=0,"",IF(AV95=0,"",(AV95/P95)))</f>
        <v>0.2</v>
      </c>
      <c r="AX95" s="104"/>
      <c r="AY95" s="106">
        <f>IFERROR(AX95/AV95,"-")</f>
        <v>0</v>
      </c>
      <c r="AZ95" s="107"/>
      <c r="BA95" s="108">
        <f>IFERROR(AZ95/AV95,"-")</f>
        <v>0</v>
      </c>
      <c r="BB95" s="109"/>
      <c r="BC95" s="109"/>
      <c r="BD95" s="109"/>
      <c r="BE95" s="110">
        <v>1</v>
      </c>
      <c r="BF95" s="111">
        <f>IF(P95=0,"",IF(BE95=0,"",(BE95/P95)))</f>
        <v>0.2</v>
      </c>
      <c r="BG95" s="110"/>
      <c r="BH95" s="112">
        <f>IFERROR(BG95/BE95,"-")</f>
        <v>0</v>
      </c>
      <c r="BI95" s="113"/>
      <c r="BJ95" s="114">
        <f>IFERROR(BI95/BE95,"-")</f>
        <v>0</v>
      </c>
      <c r="BK95" s="115"/>
      <c r="BL95" s="115"/>
      <c r="BM95" s="115"/>
      <c r="BN95" s="117">
        <v>2</v>
      </c>
      <c r="BO95" s="118">
        <f>IF(P95=0,"",IF(BN95=0,"",(BN95/P95)))</f>
        <v>0.4</v>
      </c>
      <c r="BP95" s="119"/>
      <c r="BQ95" s="120">
        <f>IFERROR(BP95/BN95,"-")</f>
        <v>0</v>
      </c>
      <c r="BR95" s="121"/>
      <c r="BS95" s="122">
        <f>IFERROR(BR95/BN95,"-")</f>
        <v>0</v>
      </c>
      <c r="BT95" s="123"/>
      <c r="BU95" s="123"/>
      <c r="BV95" s="123"/>
      <c r="BW95" s="124"/>
      <c r="BX95" s="125">
        <f>IF(P95=0,"",IF(BW95=0,"",(BW95/P95)))</f>
        <v>0</v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347" t="s">
        <v>229</v>
      </c>
      <c r="C96" s="347"/>
      <c r="D96" s="347" t="s">
        <v>230</v>
      </c>
      <c r="E96" s="347" t="s">
        <v>231</v>
      </c>
      <c r="F96" s="347" t="s">
        <v>88</v>
      </c>
      <c r="G96" s="88" t="s">
        <v>138</v>
      </c>
      <c r="H96" s="88" t="s">
        <v>220</v>
      </c>
      <c r="I96" s="349" t="s">
        <v>173</v>
      </c>
      <c r="J96" s="330"/>
      <c r="K96" s="79">
        <v>12</v>
      </c>
      <c r="L96" s="79">
        <v>0</v>
      </c>
      <c r="M96" s="79">
        <v>81</v>
      </c>
      <c r="N96" s="89">
        <v>2</v>
      </c>
      <c r="O96" s="90">
        <v>0</v>
      </c>
      <c r="P96" s="91">
        <f>N96+O96</f>
        <v>2</v>
      </c>
      <c r="Q96" s="80">
        <f>IFERROR(P96/M96,"-")</f>
        <v>0.024691358024691</v>
      </c>
      <c r="R96" s="79">
        <v>0</v>
      </c>
      <c r="S96" s="79">
        <v>0</v>
      </c>
      <c r="T96" s="80">
        <f>IFERROR(R96/(P96),"-")</f>
        <v>0</v>
      </c>
      <c r="U96" s="336"/>
      <c r="V96" s="82">
        <v>0</v>
      </c>
      <c r="W96" s="80">
        <f>IF(P96=0,"-",V96/P96)</f>
        <v>0</v>
      </c>
      <c r="X96" s="335">
        <v>0</v>
      </c>
      <c r="Y96" s="336">
        <f>IFERROR(X96/P96,"-")</f>
        <v>0</v>
      </c>
      <c r="Z96" s="336" t="str">
        <f>IFERROR(X96/V96,"-")</f>
        <v>-</v>
      </c>
      <c r="AA96" s="33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/>
      <c r="BO96" s="118">
        <f>IF(P96=0,"",IF(BN96=0,"",(BN96/P96)))</f>
        <v>0</v>
      </c>
      <c r="BP96" s="119"/>
      <c r="BQ96" s="120" t="str">
        <f>IFERROR(BP96/BN96,"-")</f>
        <v>-</v>
      </c>
      <c r="BR96" s="121"/>
      <c r="BS96" s="122" t="str">
        <f>IFERROR(BR96/BN96,"-")</f>
        <v>-</v>
      </c>
      <c r="BT96" s="123"/>
      <c r="BU96" s="123"/>
      <c r="BV96" s="123"/>
      <c r="BW96" s="124">
        <v>2</v>
      </c>
      <c r="BX96" s="125">
        <f>IF(P96=0,"",IF(BW96=0,"",(BW96/P96)))</f>
        <v>1</v>
      </c>
      <c r="BY96" s="126"/>
      <c r="BZ96" s="127">
        <f>IFERROR(BY96/BW96,"-")</f>
        <v>0</v>
      </c>
      <c r="CA96" s="128"/>
      <c r="CB96" s="129">
        <f>IFERROR(CA96/BW96,"-")</f>
        <v>0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0</v>
      </c>
      <c r="CP96" s="139">
        <v>0</v>
      </c>
      <c r="CQ96" s="139"/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347" t="s">
        <v>232</v>
      </c>
      <c r="C97" s="347"/>
      <c r="D97" s="347" t="s">
        <v>82</v>
      </c>
      <c r="E97" s="347" t="s">
        <v>82</v>
      </c>
      <c r="F97" s="347" t="s">
        <v>83</v>
      </c>
      <c r="G97" s="88" t="s">
        <v>233</v>
      </c>
      <c r="H97" s="88"/>
      <c r="I97" s="88"/>
      <c r="J97" s="330"/>
      <c r="K97" s="79">
        <v>31</v>
      </c>
      <c r="L97" s="79">
        <v>23</v>
      </c>
      <c r="M97" s="79">
        <v>16</v>
      </c>
      <c r="N97" s="89">
        <v>9</v>
      </c>
      <c r="O97" s="90">
        <v>0</v>
      </c>
      <c r="P97" s="91">
        <f>N97+O97</f>
        <v>9</v>
      </c>
      <c r="Q97" s="80">
        <f>IFERROR(P97/M97,"-")</f>
        <v>0.5625</v>
      </c>
      <c r="R97" s="79">
        <v>1</v>
      </c>
      <c r="S97" s="79">
        <v>1</v>
      </c>
      <c r="T97" s="80">
        <f>IFERROR(R97/(P97),"-")</f>
        <v>0.11111111111111</v>
      </c>
      <c r="U97" s="336"/>
      <c r="V97" s="82">
        <v>1</v>
      </c>
      <c r="W97" s="80">
        <f>IF(P97=0,"-",V97/P97)</f>
        <v>0.11111111111111</v>
      </c>
      <c r="X97" s="335">
        <v>5000</v>
      </c>
      <c r="Y97" s="336">
        <f>IFERROR(X97/P97,"-")</f>
        <v>555.55555555556</v>
      </c>
      <c r="Z97" s="336">
        <f>IFERROR(X97/V97,"-")</f>
        <v>5000</v>
      </c>
      <c r="AA97" s="33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>
        <v>1</v>
      </c>
      <c r="AW97" s="105">
        <f>IF(P97=0,"",IF(AV97=0,"",(AV97/P97)))</f>
        <v>0.11111111111111</v>
      </c>
      <c r="AX97" s="104"/>
      <c r="AY97" s="106">
        <f>IFERROR(AX97/AV97,"-")</f>
        <v>0</v>
      </c>
      <c r="AZ97" s="107"/>
      <c r="BA97" s="108">
        <f>IFERROR(AZ97/AV97,"-")</f>
        <v>0</v>
      </c>
      <c r="BB97" s="109"/>
      <c r="BC97" s="109"/>
      <c r="BD97" s="109"/>
      <c r="BE97" s="110">
        <v>1</v>
      </c>
      <c r="BF97" s="111">
        <f>IF(P97=0,"",IF(BE97=0,"",(BE97/P97)))</f>
        <v>0.11111111111111</v>
      </c>
      <c r="BG97" s="110"/>
      <c r="BH97" s="112">
        <f>IFERROR(BG97/BE97,"-")</f>
        <v>0</v>
      </c>
      <c r="BI97" s="113"/>
      <c r="BJ97" s="114">
        <f>IFERROR(BI97/BE97,"-")</f>
        <v>0</v>
      </c>
      <c r="BK97" s="115"/>
      <c r="BL97" s="115"/>
      <c r="BM97" s="115"/>
      <c r="BN97" s="117">
        <v>2</v>
      </c>
      <c r="BO97" s="118">
        <f>IF(P97=0,"",IF(BN97=0,"",(BN97/P97)))</f>
        <v>0.22222222222222</v>
      </c>
      <c r="BP97" s="119"/>
      <c r="BQ97" s="120">
        <f>IFERROR(BP97/BN97,"-")</f>
        <v>0</v>
      </c>
      <c r="BR97" s="121"/>
      <c r="BS97" s="122">
        <f>IFERROR(BR97/BN97,"-")</f>
        <v>0</v>
      </c>
      <c r="BT97" s="123"/>
      <c r="BU97" s="123"/>
      <c r="BV97" s="123"/>
      <c r="BW97" s="124">
        <v>4</v>
      </c>
      <c r="BX97" s="125">
        <f>IF(P97=0,"",IF(BW97=0,"",(BW97/P97)))</f>
        <v>0.44444444444444</v>
      </c>
      <c r="BY97" s="126"/>
      <c r="BZ97" s="127">
        <f>IFERROR(BY97/BW97,"-")</f>
        <v>0</v>
      </c>
      <c r="CA97" s="128"/>
      <c r="CB97" s="129">
        <f>IFERROR(CA97/BW97,"-")</f>
        <v>0</v>
      </c>
      <c r="CC97" s="130"/>
      <c r="CD97" s="130"/>
      <c r="CE97" s="130"/>
      <c r="CF97" s="131">
        <v>1</v>
      </c>
      <c r="CG97" s="132">
        <f>IF(P97=0,"",IF(CF97=0,"",(CF97/P97)))</f>
        <v>0.11111111111111</v>
      </c>
      <c r="CH97" s="133">
        <v>1</v>
      </c>
      <c r="CI97" s="134">
        <f>IFERROR(CH97/CF97,"-")</f>
        <v>1</v>
      </c>
      <c r="CJ97" s="135">
        <v>5000</v>
      </c>
      <c r="CK97" s="136">
        <f>IFERROR(CJ97/CF97,"-")</f>
        <v>5000</v>
      </c>
      <c r="CL97" s="137">
        <v>1</v>
      </c>
      <c r="CM97" s="137"/>
      <c r="CN97" s="137"/>
      <c r="CO97" s="138">
        <v>1</v>
      </c>
      <c r="CP97" s="139">
        <v>5000</v>
      </c>
      <c r="CQ97" s="139">
        <v>5000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 t="str">
        <f>AB98</f>
        <v>0</v>
      </c>
      <c r="B98" s="347" t="s">
        <v>234</v>
      </c>
      <c r="C98" s="347"/>
      <c r="D98" s="347"/>
      <c r="E98" s="347"/>
      <c r="F98" s="347" t="s">
        <v>67</v>
      </c>
      <c r="G98" s="88" t="s">
        <v>235</v>
      </c>
      <c r="H98" s="88" t="s">
        <v>236</v>
      </c>
      <c r="I98" s="349" t="s">
        <v>173</v>
      </c>
      <c r="J98" s="330">
        <v>0</v>
      </c>
      <c r="K98" s="79">
        <v>1</v>
      </c>
      <c r="L98" s="79">
        <v>0</v>
      </c>
      <c r="M98" s="79">
        <v>31</v>
      </c>
      <c r="N98" s="89">
        <v>1</v>
      </c>
      <c r="O98" s="90">
        <v>0</v>
      </c>
      <c r="P98" s="91">
        <f>N98+O98</f>
        <v>1</v>
      </c>
      <c r="Q98" s="80">
        <f>IFERROR(P98/M98,"-")</f>
        <v>0.032258064516129</v>
      </c>
      <c r="R98" s="79">
        <v>0</v>
      </c>
      <c r="S98" s="79">
        <v>0</v>
      </c>
      <c r="T98" s="80">
        <f>IFERROR(R98/(P98),"-")</f>
        <v>0</v>
      </c>
      <c r="U98" s="336">
        <f>IFERROR(J98/SUM(N98:O99),"-")</f>
        <v>0</v>
      </c>
      <c r="V98" s="82">
        <v>0</v>
      </c>
      <c r="W98" s="80">
        <f>IF(P98=0,"-",V98/P98)</f>
        <v>0</v>
      </c>
      <c r="X98" s="335">
        <v>0</v>
      </c>
      <c r="Y98" s="336">
        <f>IFERROR(X98/P98,"-")</f>
        <v>0</v>
      </c>
      <c r="Z98" s="336" t="str">
        <f>IFERROR(X98/V98,"-")</f>
        <v>-</v>
      </c>
      <c r="AA98" s="330">
        <f>SUM(X98:X99)-SUM(J98:J99)</f>
        <v>0</v>
      </c>
      <c r="AB98" s="83" t="str">
        <f>SUM(X98:X99)/SUM(J98:J99)</f>
        <v>0</v>
      </c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>
        <f>IF(P98=0,"",IF(BE98=0,"",(BE98/P98)))</f>
        <v>0</v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>
        <v>1</v>
      </c>
      <c r="BO98" s="118">
        <f>IF(P98=0,"",IF(BN98=0,"",(BN98/P98)))</f>
        <v>1</v>
      </c>
      <c r="BP98" s="119"/>
      <c r="BQ98" s="120">
        <f>IFERROR(BP98/BN98,"-")</f>
        <v>0</v>
      </c>
      <c r="BR98" s="121"/>
      <c r="BS98" s="122">
        <f>IFERROR(BR98/BN98,"-")</f>
        <v>0</v>
      </c>
      <c r="BT98" s="123"/>
      <c r="BU98" s="123"/>
      <c r="BV98" s="123"/>
      <c r="BW98" s="124"/>
      <c r="BX98" s="125">
        <f>IF(P98=0,"",IF(BW98=0,"",(BW98/P98)))</f>
        <v>0</v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>
        <f>IF(P98=0,"",IF(CF98=0,"",(CF98/P98)))</f>
        <v>0</v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237</v>
      </c>
      <c r="C99" s="347"/>
      <c r="D99" s="347"/>
      <c r="E99" s="347"/>
      <c r="F99" s="347" t="s">
        <v>83</v>
      </c>
      <c r="G99" s="88"/>
      <c r="H99" s="88"/>
      <c r="I99" s="88"/>
      <c r="J99" s="330"/>
      <c r="K99" s="79">
        <v>0</v>
      </c>
      <c r="L99" s="79">
        <v>0</v>
      </c>
      <c r="M99" s="79">
        <v>0</v>
      </c>
      <c r="N99" s="89">
        <v>0</v>
      </c>
      <c r="O99" s="90">
        <v>0</v>
      </c>
      <c r="P99" s="91">
        <f>N99+O99</f>
        <v>0</v>
      </c>
      <c r="Q99" s="80" t="str">
        <f>IFERROR(P99/M99,"-")</f>
        <v>-</v>
      </c>
      <c r="R99" s="79">
        <v>0</v>
      </c>
      <c r="S99" s="79">
        <v>0</v>
      </c>
      <c r="T99" s="80" t="str">
        <f>IFERROR(R99/(P99),"-")</f>
        <v>-</v>
      </c>
      <c r="U99" s="336"/>
      <c r="V99" s="82">
        <v>0</v>
      </c>
      <c r="W99" s="80" t="str">
        <f>IF(P99=0,"-",V99/P99)</f>
        <v>-</v>
      </c>
      <c r="X99" s="335">
        <v>0</v>
      </c>
      <c r="Y99" s="336" t="str">
        <f>IFERROR(X99/P99,"-")</f>
        <v>-</v>
      </c>
      <c r="Z99" s="336" t="str">
        <f>IFERROR(X99/V99,"-")</f>
        <v>-</v>
      </c>
      <c r="AA99" s="330"/>
      <c r="AB99" s="83"/>
      <c r="AC99" s="77"/>
      <c r="AD99" s="92"/>
      <c r="AE99" s="93" t="str">
        <f>IF(P99=0,"",IF(AD99=0,"",(AD99/P99)))</f>
        <v/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 t="str">
        <f>IF(P99=0,"",IF(AM99=0,"",(AM99/P99)))</f>
        <v/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 t="str">
        <f>IF(P99=0,"",IF(AV99=0,"",(AV99/P99)))</f>
        <v/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 t="str">
        <f>IF(P99=0,"",IF(BE99=0,"",(BE99/P99)))</f>
        <v/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 t="str">
        <f>IF(P99=0,"",IF(BN99=0,"",(BN99/P99)))</f>
        <v/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 t="str">
        <f>IF(P99=0,"",IF(BW99=0,"",(BW99/P99)))</f>
        <v/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 t="str">
        <f>IF(P99=0,"",IF(CF99=0,"",(CF99/P99)))</f>
        <v/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30"/>
      <c r="B100" s="85"/>
      <c r="C100" s="86"/>
      <c r="D100" s="86"/>
      <c r="E100" s="86"/>
      <c r="F100" s="87"/>
      <c r="G100" s="88"/>
      <c r="H100" s="88"/>
      <c r="I100" s="88"/>
      <c r="J100" s="331"/>
      <c r="K100" s="34"/>
      <c r="L100" s="34"/>
      <c r="M100" s="31"/>
      <c r="N100" s="23"/>
      <c r="O100" s="23"/>
      <c r="P100" s="23"/>
      <c r="Q100" s="32"/>
      <c r="R100" s="32"/>
      <c r="S100" s="23"/>
      <c r="T100" s="32"/>
      <c r="U100" s="337"/>
      <c r="V100" s="25"/>
      <c r="W100" s="25"/>
      <c r="X100" s="337"/>
      <c r="Y100" s="337"/>
      <c r="Z100" s="337"/>
      <c r="AA100" s="337"/>
      <c r="AB100" s="33"/>
      <c r="AC100" s="57"/>
      <c r="AD100" s="61"/>
      <c r="AE100" s="62"/>
      <c r="AF100" s="61"/>
      <c r="AG100" s="65"/>
      <c r="AH100" s="66"/>
      <c r="AI100" s="67"/>
      <c r="AJ100" s="68"/>
      <c r="AK100" s="68"/>
      <c r="AL100" s="68"/>
      <c r="AM100" s="61"/>
      <c r="AN100" s="62"/>
      <c r="AO100" s="61"/>
      <c r="AP100" s="65"/>
      <c r="AQ100" s="66"/>
      <c r="AR100" s="67"/>
      <c r="AS100" s="68"/>
      <c r="AT100" s="68"/>
      <c r="AU100" s="68"/>
      <c r="AV100" s="61"/>
      <c r="AW100" s="62"/>
      <c r="AX100" s="61"/>
      <c r="AY100" s="65"/>
      <c r="AZ100" s="66"/>
      <c r="BA100" s="67"/>
      <c r="BB100" s="68"/>
      <c r="BC100" s="68"/>
      <c r="BD100" s="68"/>
      <c r="BE100" s="61"/>
      <c r="BF100" s="62"/>
      <c r="BG100" s="61"/>
      <c r="BH100" s="65"/>
      <c r="BI100" s="66"/>
      <c r="BJ100" s="67"/>
      <c r="BK100" s="68"/>
      <c r="BL100" s="68"/>
      <c r="BM100" s="68"/>
      <c r="BN100" s="63"/>
      <c r="BO100" s="64"/>
      <c r="BP100" s="61"/>
      <c r="BQ100" s="65"/>
      <c r="BR100" s="66"/>
      <c r="BS100" s="67"/>
      <c r="BT100" s="68"/>
      <c r="BU100" s="68"/>
      <c r="BV100" s="68"/>
      <c r="BW100" s="63"/>
      <c r="BX100" s="64"/>
      <c r="BY100" s="61"/>
      <c r="BZ100" s="65"/>
      <c r="CA100" s="66"/>
      <c r="CB100" s="67"/>
      <c r="CC100" s="68"/>
      <c r="CD100" s="68"/>
      <c r="CE100" s="68"/>
      <c r="CF100" s="63"/>
      <c r="CG100" s="64"/>
      <c r="CH100" s="61"/>
      <c r="CI100" s="65"/>
      <c r="CJ100" s="66"/>
      <c r="CK100" s="67"/>
      <c r="CL100" s="68"/>
      <c r="CM100" s="68"/>
      <c r="CN100" s="68"/>
      <c r="CO100" s="69"/>
      <c r="CP100" s="66"/>
      <c r="CQ100" s="66"/>
      <c r="CR100" s="66"/>
      <c r="CS100" s="70"/>
    </row>
    <row r="101" spans="1:98">
      <c r="A101" s="30"/>
      <c r="B101" s="37"/>
      <c r="C101" s="21"/>
      <c r="D101" s="21"/>
      <c r="E101" s="21"/>
      <c r="F101" s="22"/>
      <c r="G101" s="36"/>
      <c r="H101" s="36"/>
      <c r="I101" s="73"/>
      <c r="J101" s="332"/>
      <c r="K101" s="34"/>
      <c r="L101" s="34"/>
      <c r="M101" s="31"/>
      <c r="N101" s="23"/>
      <c r="O101" s="23"/>
      <c r="P101" s="23"/>
      <c r="Q101" s="32"/>
      <c r="R101" s="32"/>
      <c r="S101" s="23"/>
      <c r="T101" s="32"/>
      <c r="U101" s="337"/>
      <c r="V101" s="25"/>
      <c r="W101" s="25"/>
      <c r="X101" s="337"/>
      <c r="Y101" s="337"/>
      <c r="Z101" s="337"/>
      <c r="AA101" s="337"/>
      <c r="AB101" s="33"/>
      <c r="AC101" s="59"/>
      <c r="AD101" s="61"/>
      <c r="AE101" s="62"/>
      <c r="AF101" s="61"/>
      <c r="AG101" s="65"/>
      <c r="AH101" s="66"/>
      <c r="AI101" s="67"/>
      <c r="AJ101" s="68"/>
      <c r="AK101" s="68"/>
      <c r="AL101" s="68"/>
      <c r="AM101" s="61"/>
      <c r="AN101" s="62"/>
      <c r="AO101" s="61"/>
      <c r="AP101" s="65"/>
      <c r="AQ101" s="66"/>
      <c r="AR101" s="67"/>
      <c r="AS101" s="68"/>
      <c r="AT101" s="68"/>
      <c r="AU101" s="68"/>
      <c r="AV101" s="61"/>
      <c r="AW101" s="62"/>
      <c r="AX101" s="61"/>
      <c r="AY101" s="65"/>
      <c r="AZ101" s="66"/>
      <c r="BA101" s="67"/>
      <c r="BB101" s="68"/>
      <c r="BC101" s="68"/>
      <c r="BD101" s="68"/>
      <c r="BE101" s="61"/>
      <c r="BF101" s="62"/>
      <c r="BG101" s="61"/>
      <c r="BH101" s="65"/>
      <c r="BI101" s="66"/>
      <c r="BJ101" s="67"/>
      <c r="BK101" s="68"/>
      <c r="BL101" s="68"/>
      <c r="BM101" s="68"/>
      <c r="BN101" s="63"/>
      <c r="BO101" s="64"/>
      <c r="BP101" s="61"/>
      <c r="BQ101" s="65"/>
      <c r="BR101" s="66"/>
      <c r="BS101" s="67"/>
      <c r="BT101" s="68"/>
      <c r="BU101" s="68"/>
      <c r="BV101" s="68"/>
      <c r="BW101" s="63"/>
      <c r="BX101" s="64"/>
      <c r="BY101" s="61"/>
      <c r="BZ101" s="65"/>
      <c r="CA101" s="66"/>
      <c r="CB101" s="67"/>
      <c r="CC101" s="68"/>
      <c r="CD101" s="68"/>
      <c r="CE101" s="68"/>
      <c r="CF101" s="63"/>
      <c r="CG101" s="64"/>
      <c r="CH101" s="61"/>
      <c r="CI101" s="65"/>
      <c r="CJ101" s="66"/>
      <c r="CK101" s="67"/>
      <c r="CL101" s="68"/>
      <c r="CM101" s="68"/>
      <c r="CN101" s="68"/>
      <c r="CO101" s="69"/>
      <c r="CP101" s="66"/>
      <c r="CQ101" s="66"/>
      <c r="CR101" s="66"/>
      <c r="CS101" s="70"/>
    </row>
    <row r="102" spans="1:98">
      <c r="A102" s="19">
        <f>AB102</f>
        <v>1.6576162790698</v>
      </c>
      <c r="B102" s="39"/>
      <c r="C102" s="39"/>
      <c r="D102" s="39"/>
      <c r="E102" s="39"/>
      <c r="F102" s="39"/>
      <c r="G102" s="40" t="s">
        <v>238</v>
      </c>
      <c r="H102" s="40"/>
      <c r="I102" s="40"/>
      <c r="J102" s="333">
        <f>SUM(J6:J101)</f>
        <v>3440000</v>
      </c>
      <c r="K102" s="41">
        <f>SUM(K6:K101)</f>
        <v>1898</v>
      </c>
      <c r="L102" s="41">
        <f>SUM(L6:L101)</f>
        <v>512</v>
      </c>
      <c r="M102" s="41">
        <f>SUM(M6:M101)</f>
        <v>6812</v>
      </c>
      <c r="N102" s="41">
        <f>SUM(N6:N101)</f>
        <v>390</v>
      </c>
      <c r="O102" s="41">
        <f>SUM(O6:O101)</f>
        <v>4</v>
      </c>
      <c r="P102" s="41">
        <f>SUM(P6:P101)</f>
        <v>394</v>
      </c>
      <c r="Q102" s="42">
        <f>IFERROR(P102/M102,"-")</f>
        <v>0.057839107457428</v>
      </c>
      <c r="R102" s="76">
        <f>SUM(R6:R101)</f>
        <v>49</v>
      </c>
      <c r="S102" s="76">
        <f>SUM(S6:S101)</f>
        <v>96</v>
      </c>
      <c r="T102" s="42">
        <f>IFERROR(R102/P102,"-")</f>
        <v>0.1243654822335</v>
      </c>
      <c r="U102" s="338">
        <f>IFERROR(J102/P102,"-")</f>
        <v>8730.9644670051</v>
      </c>
      <c r="V102" s="44">
        <f>SUM(V6:V101)</f>
        <v>76</v>
      </c>
      <c r="W102" s="42">
        <f>IFERROR(V102/P102,"-")</f>
        <v>0.19289340101523</v>
      </c>
      <c r="X102" s="333">
        <f>SUM(X6:X101)</f>
        <v>5702200</v>
      </c>
      <c r="Y102" s="333">
        <f>IFERROR(X102/P102,"-")</f>
        <v>14472.588832487</v>
      </c>
      <c r="Z102" s="333">
        <f>IFERROR(X102/V102,"-")</f>
        <v>75028.947368421</v>
      </c>
      <c r="AA102" s="333">
        <f>X102-J102</f>
        <v>2262200</v>
      </c>
      <c r="AB102" s="45">
        <f>X102/J102</f>
        <v>1.6576162790698</v>
      </c>
      <c r="AC102" s="58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38"/>
    <mergeCell ref="J15:J38"/>
    <mergeCell ref="U15:U38"/>
    <mergeCell ref="AA15:AA38"/>
    <mergeCell ref="AB15:AB38"/>
    <mergeCell ref="A39:A45"/>
    <mergeCell ref="J39:J45"/>
    <mergeCell ref="U39:U45"/>
    <mergeCell ref="AA39:AA45"/>
    <mergeCell ref="AB39:AB45"/>
    <mergeCell ref="A46:A52"/>
    <mergeCell ref="J46:J52"/>
    <mergeCell ref="U46:U52"/>
    <mergeCell ref="AA46:AA52"/>
    <mergeCell ref="AB46:AB52"/>
    <mergeCell ref="A53:A54"/>
    <mergeCell ref="J53:J54"/>
    <mergeCell ref="U53:U54"/>
    <mergeCell ref="AA53:AA54"/>
    <mergeCell ref="AB53:AB54"/>
    <mergeCell ref="A55:A57"/>
    <mergeCell ref="J55:J57"/>
    <mergeCell ref="U55:U57"/>
    <mergeCell ref="AA55:AA57"/>
    <mergeCell ref="AB55:AB57"/>
    <mergeCell ref="A58:A59"/>
    <mergeCell ref="J58:J59"/>
    <mergeCell ref="U58:U59"/>
    <mergeCell ref="AA58:AA59"/>
    <mergeCell ref="AB58:AB59"/>
    <mergeCell ref="A60:A62"/>
    <mergeCell ref="J60:J62"/>
    <mergeCell ref="U60:U62"/>
    <mergeCell ref="AA60:AA62"/>
    <mergeCell ref="AB60:AB62"/>
    <mergeCell ref="A63:A64"/>
    <mergeCell ref="J63:J64"/>
    <mergeCell ref="U63:U64"/>
    <mergeCell ref="AA63:AA64"/>
    <mergeCell ref="AB63:AB64"/>
    <mergeCell ref="A65:A67"/>
    <mergeCell ref="J65:J67"/>
    <mergeCell ref="U65:U67"/>
    <mergeCell ref="AA65:AA67"/>
    <mergeCell ref="AB65:AB67"/>
    <mergeCell ref="A68:A69"/>
    <mergeCell ref="J68:J69"/>
    <mergeCell ref="U68:U69"/>
    <mergeCell ref="AA68:AA69"/>
    <mergeCell ref="AB68:AB69"/>
    <mergeCell ref="A70:A72"/>
    <mergeCell ref="J70:J72"/>
    <mergeCell ref="U70:U72"/>
    <mergeCell ref="AA70:AA72"/>
    <mergeCell ref="AB70:AB72"/>
    <mergeCell ref="A73:A75"/>
    <mergeCell ref="J73:J75"/>
    <mergeCell ref="U73:U75"/>
    <mergeCell ref="AA73:AA75"/>
    <mergeCell ref="AB73:AB75"/>
    <mergeCell ref="A76:A78"/>
    <mergeCell ref="J76:J78"/>
    <mergeCell ref="U76:U78"/>
    <mergeCell ref="AA76:AA78"/>
    <mergeCell ref="AB76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7"/>
    <mergeCell ref="J85:J87"/>
    <mergeCell ref="U85:U87"/>
    <mergeCell ref="AA85:AA87"/>
    <mergeCell ref="AB85:AB87"/>
    <mergeCell ref="A88:A90"/>
    <mergeCell ref="J88:J90"/>
    <mergeCell ref="U88:U90"/>
    <mergeCell ref="AA88:AA90"/>
    <mergeCell ref="AB88:AB90"/>
    <mergeCell ref="A91:A92"/>
    <mergeCell ref="J91:J92"/>
    <mergeCell ref="U91:U92"/>
    <mergeCell ref="AA91:AA92"/>
    <mergeCell ref="AB91:AB92"/>
    <mergeCell ref="A93:A97"/>
    <mergeCell ref="J93:J97"/>
    <mergeCell ref="U93:U97"/>
    <mergeCell ref="AA93:AA97"/>
    <mergeCell ref="AB93:AB97"/>
    <mergeCell ref="A98:A99"/>
    <mergeCell ref="J98:J99"/>
    <mergeCell ref="U98:U99"/>
    <mergeCell ref="AA98:AA99"/>
    <mergeCell ref="AB98:AB9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239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17.225</v>
      </c>
      <c r="B6" s="347" t="s">
        <v>240</v>
      </c>
      <c r="C6" s="347" t="s">
        <v>241</v>
      </c>
      <c r="D6" s="347" t="s">
        <v>242</v>
      </c>
      <c r="E6" s="347" t="s">
        <v>66</v>
      </c>
      <c r="F6" s="347" t="s">
        <v>88</v>
      </c>
      <c r="G6" s="88" t="s">
        <v>243</v>
      </c>
      <c r="H6" s="88" t="s">
        <v>244</v>
      </c>
      <c r="I6" s="88" t="s">
        <v>245</v>
      </c>
      <c r="J6" s="330">
        <v>80000</v>
      </c>
      <c r="K6" s="79">
        <v>41</v>
      </c>
      <c r="L6" s="79">
        <v>0</v>
      </c>
      <c r="M6" s="79">
        <v>88</v>
      </c>
      <c r="N6" s="89">
        <v>9</v>
      </c>
      <c r="O6" s="90">
        <v>0</v>
      </c>
      <c r="P6" s="91">
        <f>N6+O6</f>
        <v>9</v>
      </c>
      <c r="Q6" s="80">
        <f>IFERROR(P6/M6,"-")</f>
        <v>0.10227272727273</v>
      </c>
      <c r="R6" s="79">
        <v>1</v>
      </c>
      <c r="S6" s="79">
        <v>2</v>
      </c>
      <c r="T6" s="80">
        <f>IFERROR(R6/(P6),"-")</f>
        <v>0.11111111111111</v>
      </c>
      <c r="U6" s="336">
        <f>IFERROR(J6/SUM(N6:O7),"-")</f>
        <v>4444.4444444444</v>
      </c>
      <c r="V6" s="82">
        <v>2</v>
      </c>
      <c r="W6" s="80">
        <f>IF(P6=0,"-",V6/P6)</f>
        <v>0.22222222222222</v>
      </c>
      <c r="X6" s="335">
        <v>207000</v>
      </c>
      <c r="Y6" s="336">
        <f>IFERROR(X6/P6,"-")</f>
        <v>23000</v>
      </c>
      <c r="Z6" s="336">
        <f>IFERROR(X6/V6,"-")</f>
        <v>103500</v>
      </c>
      <c r="AA6" s="330">
        <f>SUM(X6:X7)-SUM(J6:J7)</f>
        <v>1298000</v>
      </c>
      <c r="AB6" s="83">
        <f>SUM(X6:X7)/SUM(J6:J7)</f>
        <v>17.225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0.22222222222222</v>
      </c>
      <c r="AO6" s="98">
        <v>1</v>
      </c>
      <c r="AP6" s="100">
        <f>IFERROR(AO6/AM6,"-")</f>
        <v>0.5</v>
      </c>
      <c r="AQ6" s="101">
        <v>28000</v>
      </c>
      <c r="AR6" s="102">
        <f>IFERROR(AQ6/AM6,"-")</f>
        <v>14000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0.11111111111111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0.22222222222222</v>
      </c>
      <c r="BP6" s="119">
        <v>1</v>
      </c>
      <c r="BQ6" s="120">
        <f>IFERROR(BP6/BN6,"-")</f>
        <v>0.5</v>
      </c>
      <c r="BR6" s="121">
        <v>289000</v>
      </c>
      <c r="BS6" s="122">
        <f>IFERROR(BR6/BN6,"-")</f>
        <v>144500</v>
      </c>
      <c r="BT6" s="123"/>
      <c r="BU6" s="123"/>
      <c r="BV6" s="123">
        <v>1</v>
      </c>
      <c r="BW6" s="124">
        <v>3</v>
      </c>
      <c r="BX6" s="125">
        <f>IF(P6=0,"",IF(BW6=0,"",(BW6/P6)))</f>
        <v>0.33333333333333</v>
      </c>
      <c r="BY6" s="126">
        <v>1</v>
      </c>
      <c r="BZ6" s="127">
        <f>IFERROR(BY6/BW6,"-")</f>
        <v>0.33333333333333</v>
      </c>
      <c r="CA6" s="128">
        <v>66000</v>
      </c>
      <c r="CB6" s="129">
        <f>IFERROR(CA6/BW6,"-")</f>
        <v>22000</v>
      </c>
      <c r="CC6" s="130"/>
      <c r="CD6" s="130"/>
      <c r="CE6" s="130">
        <v>1</v>
      </c>
      <c r="CF6" s="131">
        <v>1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207000</v>
      </c>
      <c r="CQ6" s="139">
        <v>289000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246</v>
      </c>
      <c r="C7" s="347"/>
      <c r="D7" s="347"/>
      <c r="E7" s="347"/>
      <c r="F7" s="347" t="s">
        <v>83</v>
      </c>
      <c r="G7" s="88"/>
      <c r="H7" s="88"/>
      <c r="I7" s="88"/>
      <c r="J7" s="330"/>
      <c r="K7" s="79">
        <v>43</v>
      </c>
      <c r="L7" s="79">
        <v>27</v>
      </c>
      <c r="M7" s="79">
        <v>14</v>
      </c>
      <c r="N7" s="89">
        <v>9</v>
      </c>
      <c r="O7" s="90">
        <v>0</v>
      </c>
      <c r="P7" s="91">
        <f>N7+O7</f>
        <v>9</v>
      </c>
      <c r="Q7" s="80">
        <f>IFERROR(P7/M7,"-")</f>
        <v>0.64285714285714</v>
      </c>
      <c r="R7" s="79">
        <v>4</v>
      </c>
      <c r="S7" s="79">
        <v>0</v>
      </c>
      <c r="T7" s="80">
        <f>IFERROR(R7/(P7),"-")</f>
        <v>0.44444444444444</v>
      </c>
      <c r="U7" s="336"/>
      <c r="V7" s="82">
        <v>4</v>
      </c>
      <c r="W7" s="80">
        <f>IF(P7=0,"-",V7/P7)</f>
        <v>0.44444444444444</v>
      </c>
      <c r="X7" s="335">
        <v>1171000</v>
      </c>
      <c r="Y7" s="336">
        <f>IFERROR(X7/P7,"-")</f>
        <v>130111.11111111</v>
      </c>
      <c r="Z7" s="336">
        <f>IFERROR(X7/V7,"-")</f>
        <v>292750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0.33333333333333</v>
      </c>
      <c r="BY7" s="126">
        <v>2</v>
      </c>
      <c r="BZ7" s="127">
        <f>IFERROR(BY7/BW7,"-")</f>
        <v>0.66666666666667</v>
      </c>
      <c r="CA7" s="128">
        <v>146000</v>
      </c>
      <c r="CB7" s="129">
        <f>IFERROR(CA7/BW7,"-")</f>
        <v>48666.666666667</v>
      </c>
      <c r="CC7" s="130"/>
      <c r="CD7" s="130"/>
      <c r="CE7" s="130">
        <v>2</v>
      </c>
      <c r="CF7" s="131">
        <v>3</v>
      </c>
      <c r="CG7" s="132">
        <f>IF(P7=0,"",IF(CF7=0,"",(CF7/P7)))</f>
        <v>0.33333333333333</v>
      </c>
      <c r="CH7" s="133">
        <v>2</v>
      </c>
      <c r="CI7" s="134">
        <f>IFERROR(CH7/CF7,"-")</f>
        <v>0.66666666666667</v>
      </c>
      <c r="CJ7" s="135">
        <v>1025000</v>
      </c>
      <c r="CK7" s="136">
        <f>IFERROR(CJ7/CF7,"-")</f>
        <v>341666.66666667</v>
      </c>
      <c r="CL7" s="137"/>
      <c r="CM7" s="137"/>
      <c r="CN7" s="137">
        <v>2</v>
      </c>
      <c r="CO7" s="138">
        <v>4</v>
      </c>
      <c r="CP7" s="139">
        <v>1171000</v>
      </c>
      <c r="CQ7" s="139">
        <v>955000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347" t="s">
        <v>247</v>
      </c>
      <c r="C8" s="347" t="s">
        <v>248</v>
      </c>
      <c r="D8" s="347" t="s">
        <v>249</v>
      </c>
      <c r="E8" s="347"/>
      <c r="F8" s="347" t="s">
        <v>67</v>
      </c>
      <c r="G8" s="88" t="s">
        <v>250</v>
      </c>
      <c r="H8" s="88" t="s">
        <v>251</v>
      </c>
      <c r="I8" s="88" t="s">
        <v>184</v>
      </c>
      <c r="J8" s="330">
        <v>125000</v>
      </c>
      <c r="K8" s="79">
        <v>7</v>
      </c>
      <c r="L8" s="79">
        <v>0</v>
      </c>
      <c r="M8" s="79">
        <v>15</v>
      </c>
      <c r="N8" s="89">
        <v>1</v>
      </c>
      <c r="O8" s="90">
        <v>0</v>
      </c>
      <c r="P8" s="91">
        <f>N8+O8</f>
        <v>1</v>
      </c>
      <c r="Q8" s="80">
        <f>IFERROR(P8/M8,"-")</f>
        <v>0.066666666666667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12500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-125000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252</v>
      </c>
      <c r="C9" s="347"/>
      <c r="D9" s="347"/>
      <c r="E9" s="347"/>
      <c r="F9" s="347" t="s">
        <v>83</v>
      </c>
      <c r="G9" s="88"/>
      <c r="H9" s="88"/>
      <c r="I9" s="88"/>
      <c r="J9" s="330"/>
      <c r="K9" s="79">
        <v>36</v>
      </c>
      <c r="L9" s="79">
        <v>24</v>
      </c>
      <c r="M9" s="79">
        <v>12</v>
      </c>
      <c r="N9" s="89">
        <v>8</v>
      </c>
      <c r="O9" s="90">
        <v>1</v>
      </c>
      <c r="P9" s="91">
        <f>N9+O9</f>
        <v>9</v>
      </c>
      <c r="Q9" s="80">
        <f>IFERROR(P9/M9,"-")</f>
        <v>0.75</v>
      </c>
      <c r="R9" s="79">
        <v>1</v>
      </c>
      <c r="S9" s="79">
        <v>1</v>
      </c>
      <c r="T9" s="80">
        <f>IFERROR(R9/(P9),"-")</f>
        <v>0.11111111111111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0.22222222222222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0.11111111111111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0.22222222222222</v>
      </c>
      <c r="BP9" s="119">
        <v>1</v>
      </c>
      <c r="BQ9" s="120">
        <f>IFERROR(BP9/BN9,"-")</f>
        <v>0.5</v>
      </c>
      <c r="BR9" s="121">
        <v>13000</v>
      </c>
      <c r="BS9" s="122">
        <f>IFERROR(BR9/BN9,"-")</f>
        <v>6500</v>
      </c>
      <c r="BT9" s="123"/>
      <c r="BU9" s="123"/>
      <c r="BV9" s="123">
        <v>1</v>
      </c>
      <c r="BW9" s="124">
        <v>2</v>
      </c>
      <c r="BX9" s="125">
        <f>IF(P9=0,"",IF(BW9=0,"",(BW9/P9)))</f>
        <v>0.22222222222222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0.11111111111111</v>
      </c>
      <c r="CH9" s="133">
        <v>1</v>
      </c>
      <c r="CI9" s="134">
        <f>IFERROR(CH9/CF9,"-")</f>
        <v>1</v>
      </c>
      <c r="CJ9" s="135">
        <v>4000</v>
      </c>
      <c r="CK9" s="136">
        <f>IFERROR(CJ9/CF9,"-")</f>
        <v>4000</v>
      </c>
      <c r="CL9" s="137"/>
      <c r="CM9" s="137">
        <v>1</v>
      </c>
      <c r="CN9" s="137"/>
      <c r="CO9" s="138">
        <v>0</v>
      </c>
      <c r="CP9" s="139">
        <v>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0.624</v>
      </c>
      <c r="B10" s="347" t="s">
        <v>253</v>
      </c>
      <c r="C10" s="347" t="s">
        <v>254</v>
      </c>
      <c r="D10" s="347" t="s">
        <v>255</v>
      </c>
      <c r="E10" s="347"/>
      <c r="F10" s="347" t="s">
        <v>67</v>
      </c>
      <c r="G10" s="88" t="s">
        <v>256</v>
      </c>
      <c r="H10" s="88" t="s">
        <v>257</v>
      </c>
      <c r="I10" s="88" t="s">
        <v>258</v>
      </c>
      <c r="J10" s="330">
        <v>125000</v>
      </c>
      <c r="K10" s="79">
        <v>7</v>
      </c>
      <c r="L10" s="79">
        <v>0</v>
      </c>
      <c r="M10" s="79">
        <v>21</v>
      </c>
      <c r="N10" s="89">
        <v>1</v>
      </c>
      <c r="O10" s="90">
        <v>0</v>
      </c>
      <c r="P10" s="91">
        <f>N10+O10</f>
        <v>1</v>
      </c>
      <c r="Q10" s="80">
        <f>IFERROR(P10/M10,"-")</f>
        <v>0.047619047619048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3472.2222222222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-47000</v>
      </c>
      <c r="AB10" s="83">
        <f>SUM(X10:X11)/SUM(J10:J11)</f>
        <v>0.624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259</v>
      </c>
      <c r="C11" s="347"/>
      <c r="D11" s="347"/>
      <c r="E11" s="347"/>
      <c r="F11" s="347" t="s">
        <v>83</v>
      </c>
      <c r="G11" s="88"/>
      <c r="H11" s="88"/>
      <c r="I11" s="88"/>
      <c r="J11" s="330"/>
      <c r="K11" s="79">
        <v>150</v>
      </c>
      <c r="L11" s="79">
        <v>88</v>
      </c>
      <c r="M11" s="79">
        <v>49</v>
      </c>
      <c r="N11" s="89">
        <v>34</v>
      </c>
      <c r="O11" s="90">
        <v>1</v>
      </c>
      <c r="P11" s="91">
        <f>N11+O11</f>
        <v>35</v>
      </c>
      <c r="Q11" s="80">
        <f>IFERROR(P11/M11,"-")</f>
        <v>0.71428571428571</v>
      </c>
      <c r="R11" s="79">
        <v>6</v>
      </c>
      <c r="S11" s="79">
        <v>9</v>
      </c>
      <c r="T11" s="80">
        <f>IFERROR(R11/(P11),"-")</f>
        <v>0.17142857142857</v>
      </c>
      <c r="U11" s="336"/>
      <c r="V11" s="82">
        <v>2</v>
      </c>
      <c r="W11" s="80">
        <f>IF(P11=0,"-",V11/P11)</f>
        <v>0.057142857142857</v>
      </c>
      <c r="X11" s="335">
        <v>78000</v>
      </c>
      <c r="Y11" s="336">
        <f>IFERROR(X11/P11,"-")</f>
        <v>2228.5714285714</v>
      </c>
      <c r="Z11" s="336">
        <f>IFERROR(X11/V11,"-")</f>
        <v>39000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7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0.085714285714286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0.22857142857143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0.22857142857143</v>
      </c>
      <c r="BP11" s="119">
        <v>1</v>
      </c>
      <c r="BQ11" s="120">
        <f>IFERROR(BP11/BN11,"-")</f>
        <v>0.125</v>
      </c>
      <c r="BR11" s="121">
        <v>21000</v>
      </c>
      <c r="BS11" s="122">
        <f>IFERROR(BR11/BN11,"-")</f>
        <v>2625</v>
      </c>
      <c r="BT11" s="123"/>
      <c r="BU11" s="123"/>
      <c r="BV11" s="123">
        <v>1</v>
      </c>
      <c r="BW11" s="124">
        <v>8</v>
      </c>
      <c r="BX11" s="125">
        <f>IF(P11=0,"",IF(BW11=0,"",(BW11/P11)))</f>
        <v>0.22857142857143</v>
      </c>
      <c r="BY11" s="126">
        <v>3</v>
      </c>
      <c r="BZ11" s="127">
        <f>IFERROR(BY11/BW11,"-")</f>
        <v>0.375</v>
      </c>
      <c r="CA11" s="128">
        <v>195000</v>
      </c>
      <c r="CB11" s="129">
        <f>IFERROR(CA11/BW11,"-")</f>
        <v>24375</v>
      </c>
      <c r="CC11" s="130">
        <v>2</v>
      </c>
      <c r="CD11" s="130"/>
      <c r="CE11" s="130">
        <v>1</v>
      </c>
      <c r="CF11" s="131">
        <v>1</v>
      </c>
      <c r="CG11" s="132">
        <f>IF(P11=0,"",IF(CF11=0,"",(CF11/P11)))</f>
        <v>0.028571428571429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78000</v>
      </c>
      <c r="CQ11" s="139">
        <v>189000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4.4121212121212</v>
      </c>
      <c r="B14" s="39"/>
      <c r="C14" s="39"/>
      <c r="D14" s="39"/>
      <c r="E14" s="39"/>
      <c r="F14" s="39"/>
      <c r="G14" s="40" t="s">
        <v>260</v>
      </c>
      <c r="H14" s="40"/>
      <c r="I14" s="40"/>
      <c r="J14" s="333">
        <f>SUM(J6:J13)</f>
        <v>330000</v>
      </c>
      <c r="K14" s="41">
        <f>SUM(K6:K13)</f>
        <v>284</v>
      </c>
      <c r="L14" s="41">
        <f>SUM(L6:L13)</f>
        <v>139</v>
      </c>
      <c r="M14" s="41">
        <f>SUM(M6:M13)</f>
        <v>199</v>
      </c>
      <c r="N14" s="41">
        <f>SUM(N6:N13)</f>
        <v>62</v>
      </c>
      <c r="O14" s="41">
        <f>SUM(O6:O13)</f>
        <v>2</v>
      </c>
      <c r="P14" s="41">
        <f>SUM(P6:P13)</f>
        <v>64</v>
      </c>
      <c r="Q14" s="42">
        <f>IFERROR(P14/M14,"-")</f>
        <v>0.32160804020101</v>
      </c>
      <c r="R14" s="76">
        <f>SUM(R6:R13)</f>
        <v>12</v>
      </c>
      <c r="S14" s="76">
        <f>SUM(S6:S13)</f>
        <v>13</v>
      </c>
      <c r="T14" s="42">
        <f>IFERROR(R14/P14,"-")</f>
        <v>0.1875</v>
      </c>
      <c r="U14" s="338">
        <f>IFERROR(J14/P14,"-")</f>
        <v>5156.25</v>
      </c>
      <c r="V14" s="44">
        <f>SUM(V6:V13)</f>
        <v>8</v>
      </c>
      <c r="W14" s="42">
        <f>IFERROR(V14/P14,"-")</f>
        <v>0.125</v>
      </c>
      <c r="X14" s="333">
        <f>SUM(X6:X13)</f>
        <v>1456000</v>
      </c>
      <c r="Y14" s="333">
        <f>IFERROR(X14/P14,"-")</f>
        <v>22750</v>
      </c>
      <c r="Z14" s="333">
        <f>IFERROR(X14/V14,"-")</f>
        <v>182000</v>
      </c>
      <c r="AA14" s="333">
        <f>X14-J14</f>
        <v>1126000</v>
      </c>
      <c r="AB14" s="45">
        <f>X14/J14</f>
        <v>4.4121212121212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261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1.576</v>
      </c>
      <c r="B6" s="347" t="s">
        <v>262</v>
      </c>
      <c r="C6" s="347" t="s">
        <v>263</v>
      </c>
      <c r="D6" s="347" t="s">
        <v>264</v>
      </c>
      <c r="E6" s="347" t="s">
        <v>265</v>
      </c>
      <c r="F6" s="347" t="s">
        <v>67</v>
      </c>
      <c r="G6" s="88" t="s">
        <v>266</v>
      </c>
      <c r="H6" s="88" t="s">
        <v>267</v>
      </c>
      <c r="I6" s="88" t="s">
        <v>268</v>
      </c>
      <c r="J6" s="330">
        <v>125000</v>
      </c>
      <c r="K6" s="79">
        <v>39</v>
      </c>
      <c r="L6" s="79">
        <v>0</v>
      </c>
      <c r="M6" s="79">
        <v>238</v>
      </c>
      <c r="N6" s="89">
        <v>14</v>
      </c>
      <c r="O6" s="90">
        <v>1</v>
      </c>
      <c r="P6" s="91">
        <f>N6+O6</f>
        <v>15</v>
      </c>
      <c r="Q6" s="80">
        <f>IFERROR(P6/M6,"-")</f>
        <v>0.063025210084034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862.06896551724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72000</v>
      </c>
      <c r="AB6" s="83">
        <f>SUM(X6:X7)/SUM(J6:J7)</f>
        <v>1.576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0.26666666666667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269</v>
      </c>
      <c r="C7" s="347"/>
      <c r="D7" s="347"/>
      <c r="E7" s="347"/>
      <c r="F7" s="347" t="s">
        <v>83</v>
      </c>
      <c r="G7" s="88"/>
      <c r="H7" s="88"/>
      <c r="I7" s="88"/>
      <c r="J7" s="330"/>
      <c r="K7" s="79">
        <v>424</v>
      </c>
      <c r="L7" s="79">
        <v>304</v>
      </c>
      <c r="M7" s="79">
        <v>311</v>
      </c>
      <c r="N7" s="89">
        <v>128</v>
      </c>
      <c r="O7" s="90">
        <v>2</v>
      </c>
      <c r="P7" s="91">
        <f>N7+O7</f>
        <v>130</v>
      </c>
      <c r="Q7" s="80">
        <f>IFERROR(P7/M7,"-")</f>
        <v>0.41800643086817</v>
      </c>
      <c r="R7" s="79">
        <v>5</v>
      </c>
      <c r="S7" s="79">
        <v>22</v>
      </c>
      <c r="T7" s="80">
        <f>IFERROR(R7/(P7),"-")</f>
        <v>0.038461538461538</v>
      </c>
      <c r="U7" s="336"/>
      <c r="V7" s="82">
        <v>3</v>
      </c>
      <c r="W7" s="80">
        <f>IF(P7=0,"-",V7/P7)</f>
        <v>0.023076923076923</v>
      </c>
      <c r="X7" s="335">
        <v>197000</v>
      </c>
      <c r="Y7" s="336">
        <f>IFERROR(X7/P7,"-")</f>
        <v>1515.3846153846</v>
      </c>
      <c r="Z7" s="336">
        <f>IFERROR(X7/V7,"-")</f>
        <v>65666.666666667</v>
      </c>
      <c r="AA7" s="330"/>
      <c r="AB7" s="83"/>
      <c r="AC7" s="77"/>
      <c r="AD7" s="92">
        <v>1</v>
      </c>
      <c r="AE7" s="93">
        <f>IF(P7=0,"",IF(AD7=0,"",(AD7/P7)))</f>
        <v>0.0076923076923077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35</v>
      </c>
      <c r="AN7" s="99">
        <f>IF(P7=0,"",IF(AM7=0,"",(AM7/P7)))</f>
        <v>0.26923076923077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12</v>
      </c>
      <c r="AW7" s="105">
        <f>IF(P7=0,"",IF(AV7=0,"",(AV7/P7)))</f>
        <v>0.092307692307692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26</v>
      </c>
      <c r="BF7" s="111">
        <f>IF(P7=0,"",IF(BE7=0,"",(BE7/P7)))</f>
        <v>0.2</v>
      </c>
      <c r="BG7" s="110">
        <v>1</v>
      </c>
      <c r="BH7" s="112">
        <f>IFERROR(BG7/BE7,"-")</f>
        <v>0.038461538461538</v>
      </c>
      <c r="BI7" s="113">
        <v>5000</v>
      </c>
      <c r="BJ7" s="114">
        <f>IFERROR(BI7/BE7,"-")</f>
        <v>192.30769230769</v>
      </c>
      <c r="BK7" s="115">
        <v>1</v>
      </c>
      <c r="BL7" s="115"/>
      <c r="BM7" s="115"/>
      <c r="BN7" s="117">
        <v>34</v>
      </c>
      <c r="BO7" s="118">
        <f>IF(P7=0,"",IF(BN7=0,"",(BN7/P7)))</f>
        <v>0.26153846153846</v>
      </c>
      <c r="BP7" s="119">
        <v>5</v>
      </c>
      <c r="BQ7" s="120">
        <f>IFERROR(BP7/BN7,"-")</f>
        <v>0.14705882352941</v>
      </c>
      <c r="BR7" s="121">
        <v>237000</v>
      </c>
      <c r="BS7" s="122">
        <f>IFERROR(BR7/BN7,"-")</f>
        <v>6970.5882352941</v>
      </c>
      <c r="BT7" s="123">
        <v>1</v>
      </c>
      <c r="BU7" s="123">
        <v>1</v>
      </c>
      <c r="BV7" s="123">
        <v>3</v>
      </c>
      <c r="BW7" s="124">
        <v>17</v>
      </c>
      <c r="BX7" s="125">
        <f>IF(P7=0,"",IF(BW7=0,"",(BW7/P7)))</f>
        <v>0.13076923076923</v>
      </c>
      <c r="BY7" s="126">
        <v>1</v>
      </c>
      <c r="BZ7" s="127">
        <f>IFERROR(BY7/BW7,"-")</f>
        <v>0.058823529411765</v>
      </c>
      <c r="CA7" s="128">
        <v>165000</v>
      </c>
      <c r="CB7" s="129">
        <f>IFERROR(CA7/BW7,"-")</f>
        <v>9705.8823529412</v>
      </c>
      <c r="CC7" s="130"/>
      <c r="CD7" s="130"/>
      <c r="CE7" s="130">
        <v>1</v>
      </c>
      <c r="CF7" s="131">
        <v>5</v>
      </c>
      <c r="CG7" s="132">
        <f>IF(P7=0,"",IF(CF7=0,"",(CF7/P7)))</f>
        <v>0.038461538461538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197000</v>
      </c>
      <c r="CQ7" s="139">
        <v>184000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2.848</v>
      </c>
      <c r="B8" s="347" t="s">
        <v>270</v>
      </c>
      <c r="C8" s="347" t="s">
        <v>263</v>
      </c>
      <c r="D8" s="347" t="s">
        <v>271</v>
      </c>
      <c r="E8" s="347" t="s">
        <v>272</v>
      </c>
      <c r="F8" s="347" t="s">
        <v>67</v>
      </c>
      <c r="G8" s="88" t="s">
        <v>273</v>
      </c>
      <c r="H8" s="88" t="s">
        <v>274</v>
      </c>
      <c r="I8" s="88" t="s">
        <v>275</v>
      </c>
      <c r="J8" s="330">
        <v>125000</v>
      </c>
      <c r="K8" s="79">
        <v>28</v>
      </c>
      <c r="L8" s="79">
        <v>0</v>
      </c>
      <c r="M8" s="79">
        <v>104</v>
      </c>
      <c r="N8" s="89">
        <v>15</v>
      </c>
      <c r="O8" s="90">
        <v>0</v>
      </c>
      <c r="P8" s="91">
        <f>N8+O8</f>
        <v>15</v>
      </c>
      <c r="Q8" s="80">
        <f>IFERROR(P8/M8,"-")</f>
        <v>0.14423076923077</v>
      </c>
      <c r="R8" s="79">
        <v>1</v>
      </c>
      <c r="S8" s="79">
        <v>3</v>
      </c>
      <c r="T8" s="80">
        <f>IFERROR(R8/(P8),"-")</f>
        <v>0.066666666666667</v>
      </c>
      <c r="U8" s="336">
        <f>IFERROR(J8/SUM(N8:O9),"-")</f>
        <v>1893.9393939394</v>
      </c>
      <c r="V8" s="82">
        <v>1</v>
      </c>
      <c r="W8" s="80">
        <f>IF(P8=0,"-",V8/P8)</f>
        <v>0.066666666666667</v>
      </c>
      <c r="X8" s="335">
        <v>345000</v>
      </c>
      <c r="Y8" s="336">
        <f>IFERROR(X8/P8,"-")</f>
        <v>23000</v>
      </c>
      <c r="Z8" s="336">
        <f>IFERROR(X8/V8,"-")</f>
        <v>345000</v>
      </c>
      <c r="AA8" s="330">
        <f>SUM(X8:X9)-SUM(J8:J9)</f>
        <v>231000</v>
      </c>
      <c r="AB8" s="83">
        <f>SUM(X8:X9)/SUM(J8:J9)</f>
        <v>2.848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0.46666666666667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5</v>
      </c>
      <c r="BO8" s="118">
        <f>IF(P8=0,"",IF(BN8=0,"",(BN8/P8)))</f>
        <v>0.33333333333333</v>
      </c>
      <c r="BP8" s="119">
        <v>1</v>
      </c>
      <c r="BQ8" s="120">
        <f>IFERROR(BP8/BN8,"-")</f>
        <v>0.2</v>
      </c>
      <c r="BR8" s="121">
        <v>345000</v>
      </c>
      <c r="BS8" s="122">
        <f>IFERROR(BR8/BN8,"-")</f>
        <v>69000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345000</v>
      </c>
      <c r="CQ8" s="139">
        <v>345000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276</v>
      </c>
      <c r="C9" s="347"/>
      <c r="D9" s="347"/>
      <c r="E9" s="347"/>
      <c r="F9" s="347" t="s">
        <v>83</v>
      </c>
      <c r="G9" s="88"/>
      <c r="H9" s="88"/>
      <c r="I9" s="88"/>
      <c r="J9" s="330"/>
      <c r="K9" s="79">
        <v>173</v>
      </c>
      <c r="L9" s="79">
        <v>129</v>
      </c>
      <c r="M9" s="79">
        <v>108</v>
      </c>
      <c r="N9" s="89">
        <v>48</v>
      </c>
      <c r="O9" s="90">
        <v>3</v>
      </c>
      <c r="P9" s="91">
        <f>N9+O9</f>
        <v>51</v>
      </c>
      <c r="Q9" s="80">
        <f>IFERROR(P9/M9,"-")</f>
        <v>0.47222222222222</v>
      </c>
      <c r="R9" s="79">
        <v>7</v>
      </c>
      <c r="S9" s="79">
        <v>9</v>
      </c>
      <c r="T9" s="80">
        <f>IFERROR(R9/(P9),"-")</f>
        <v>0.13725490196078</v>
      </c>
      <c r="U9" s="336"/>
      <c r="V9" s="82">
        <v>2</v>
      </c>
      <c r="W9" s="80">
        <f>IF(P9=0,"-",V9/P9)</f>
        <v>0.03921568627451</v>
      </c>
      <c r="X9" s="335">
        <v>11000</v>
      </c>
      <c r="Y9" s="336">
        <f>IFERROR(X9/P9,"-")</f>
        <v>215.6862745098</v>
      </c>
      <c r="Z9" s="336">
        <f>IFERROR(X9/V9,"-")</f>
        <v>5500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19</v>
      </c>
      <c r="AN9" s="99">
        <f>IF(P9=0,"",IF(AM9=0,"",(AM9/P9)))</f>
        <v>0.37254901960784</v>
      </c>
      <c r="AO9" s="98">
        <v>1</v>
      </c>
      <c r="AP9" s="100">
        <f>IFERROR(AO9/AM9,"-")</f>
        <v>0.052631578947368</v>
      </c>
      <c r="AQ9" s="101">
        <v>3000</v>
      </c>
      <c r="AR9" s="102">
        <f>IFERROR(AQ9/AM9,"-")</f>
        <v>157.89473684211</v>
      </c>
      <c r="AS9" s="103">
        <v>1</v>
      </c>
      <c r="AT9" s="103"/>
      <c r="AU9" s="103"/>
      <c r="AV9" s="104">
        <v>5</v>
      </c>
      <c r="AW9" s="105">
        <f>IF(P9=0,"",IF(AV9=0,"",(AV9/P9)))</f>
        <v>0.098039215686275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13</v>
      </c>
      <c r="BF9" s="111">
        <f>IF(P9=0,"",IF(BE9=0,"",(BE9/P9)))</f>
        <v>0.25490196078431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9</v>
      </c>
      <c r="BO9" s="118">
        <f>IF(P9=0,"",IF(BN9=0,"",(BN9/P9)))</f>
        <v>0.17647058823529</v>
      </c>
      <c r="BP9" s="119">
        <v>1</v>
      </c>
      <c r="BQ9" s="120">
        <f>IFERROR(BP9/BN9,"-")</f>
        <v>0.11111111111111</v>
      </c>
      <c r="BR9" s="121">
        <v>8000</v>
      </c>
      <c r="BS9" s="122">
        <f>IFERROR(BR9/BN9,"-")</f>
        <v>888.88888888889</v>
      </c>
      <c r="BT9" s="123"/>
      <c r="BU9" s="123">
        <v>1</v>
      </c>
      <c r="BV9" s="123"/>
      <c r="BW9" s="124">
        <v>4</v>
      </c>
      <c r="BX9" s="125">
        <f>IF(P9=0,"",IF(BW9=0,"",(BW9/P9)))</f>
        <v>0.07843137254902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0.019607843137255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11000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2.212</v>
      </c>
      <c r="B12" s="39"/>
      <c r="C12" s="39"/>
      <c r="D12" s="39"/>
      <c r="E12" s="39"/>
      <c r="F12" s="39"/>
      <c r="G12" s="40" t="s">
        <v>277</v>
      </c>
      <c r="H12" s="40"/>
      <c r="I12" s="40"/>
      <c r="J12" s="333">
        <f>SUM(J6:J11)</f>
        <v>250000</v>
      </c>
      <c r="K12" s="41">
        <f>SUM(K6:K11)</f>
        <v>664</v>
      </c>
      <c r="L12" s="41">
        <f>SUM(L6:L11)</f>
        <v>433</v>
      </c>
      <c r="M12" s="41">
        <f>SUM(M6:M11)</f>
        <v>761</v>
      </c>
      <c r="N12" s="41">
        <f>SUM(N6:N11)</f>
        <v>205</v>
      </c>
      <c r="O12" s="41">
        <f>SUM(O6:O11)</f>
        <v>6</v>
      </c>
      <c r="P12" s="41">
        <f>SUM(P6:P11)</f>
        <v>211</v>
      </c>
      <c r="Q12" s="42">
        <f>IFERROR(P12/M12,"-")</f>
        <v>0.2772667542707</v>
      </c>
      <c r="R12" s="76">
        <f>SUM(R6:R11)</f>
        <v>13</v>
      </c>
      <c r="S12" s="76">
        <f>SUM(S6:S11)</f>
        <v>36</v>
      </c>
      <c r="T12" s="42">
        <f>IFERROR(R12/P12,"-")</f>
        <v>0.061611374407583</v>
      </c>
      <c r="U12" s="338">
        <f>IFERROR(J12/P12,"-")</f>
        <v>1184.8341232227</v>
      </c>
      <c r="V12" s="44">
        <f>SUM(V6:V11)</f>
        <v>6</v>
      </c>
      <c r="W12" s="42">
        <f>IFERROR(V12/P12,"-")</f>
        <v>0.028436018957346</v>
      </c>
      <c r="X12" s="333">
        <f>SUM(X6:X11)</f>
        <v>553000</v>
      </c>
      <c r="Y12" s="333">
        <f>IFERROR(X12/P12,"-")</f>
        <v>2620.8530805687</v>
      </c>
      <c r="Z12" s="333">
        <f>IFERROR(X12/V12,"-")</f>
        <v>92166.666666667</v>
      </c>
      <c r="AA12" s="333">
        <f>X12-J12</f>
        <v>303000</v>
      </c>
      <c r="AB12" s="45">
        <f>X12/J12</f>
        <v>2.212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278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279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280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281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282</v>
      </c>
      <c r="C6" s="347"/>
      <c r="D6" s="347" t="s">
        <v>67</v>
      </c>
      <c r="E6" s="175" t="s">
        <v>283</v>
      </c>
      <c r="F6" s="175" t="s">
        <v>284</v>
      </c>
      <c r="G6" s="340">
        <v>0</v>
      </c>
      <c r="H6" s="340">
        <v>1500</v>
      </c>
      <c r="I6" s="176">
        <v>0</v>
      </c>
      <c r="J6" s="176">
        <v>0</v>
      </c>
      <c r="K6" s="176">
        <v>17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285</v>
      </c>
      <c r="C7" s="347"/>
      <c r="D7" s="347" t="s">
        <v>67</v>
      </c>
      <c r="E7" s="175" t="s">
        <v>286</v>
      </c>
      <c r="F7" s="175" t="s">
        <v>284</v>
      </c>
      <c r="G7" s="340">
        <v>0</v>
      </c>
      <c r="H7" s="340">
        <v>1500</v>
      </c>
      <c r="I7" s="176">
        <v>0</v>
      </c>
      <c r="J7" s="176">
        <v>0</v>
      </c>
      <c r="K7" s="176">
        <v>6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287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23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288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279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289</v>
      </c>
      <c r="C6" s="347" t="s">
        <v>290</v>
      </c>
      <c r="D6" s="347" t="s">
        <v>88</v>
      </c>
      <c r="E6" s="175" t="s">
        <v>291</v>
      </c>
      <c r="F6" s="175" t="s">
        <v>284</v>
      </c>
      <c r="G6" s="340">
        <v>0</v>
      </c>
      <c r="H6" s="176">
        <v>0</v>
      </c>
      <c r="I6" s="176">
        <v>0</v>
      </c>
      <c r="J6" s="176">
        <v>8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1.9432896757657</v>
      </c>
      <c r="B7" s="347" t="s">
        <v>292</v>
      </c>
      <c r="C7" s="347" t="s">
        <v>290</v>
      </c>
      <c r="D7" s="347" t="s">
        <v>88</v>
      </c>
      <c r="E7" s="175" t="s">
        <v>293</v>
      </c>
      <c r="F7" s="175" t="s">
        <v>284</v>
      </c>
      <c r="G7" s="340">
        <v>10348874</v>
      </c>
      <c r="H7" s="176">
        <v>6849</v>
      </c>
      <c r="I7" s="176">
        <v>0</v>
      </c>
      <c r="J7" s="176">
        <v>376148</v>
      </c>
      <c r="K7" s="177">
        <v>3071</v>
      </c>
      <c r="L7" s="179">
        <f>IFERROR(K7/J7,"-")</f>
        <v>0.0081643395684677</v>
      </c>
      <c r="M7" s="176">
        <v>237</v>
      </c>
      <c r="N7" s="176">
        <v>1084</v>
      </c>
      <c r="O7" s="179">
        <f>IFERROR(M7/(K7),"-")</f>
        <v>0.07717355910127</v>
      </c>
      <c r="P7" s="180">
        <f>IFERROR(G7/SUM(K7:K7),"-")</f>
        <v>3369.8710517747</v>
      </c>
      <c r="Q7" s="181">
        <v>405</v>
      </c>
      <c r="R7" s="179">
        <f>IF(K7=0,"-",Q7/K7)</f>
        <v>0.13187886681863</v>
      </c>
      <c r="S7" s="345">
        <v>20110860</v>
      </c>
      <c r="T7" s="346">
        <f>IFERROR(S7/K7,"-")</f>
        <v>6548.6356235754</v>
      </c>
      <c r="U7" s="346">
        <f>IFERROR(S7/Q7,"-")</f>
        <v>49656.444444444</v>
      </c>
      <c r="V7" s="340">
        <f>SUM(S7:S7)-SUM(G7:G7)</f>
        <v>9761986</v>
      </c>
      <c r="W7" s="183">
        <f>SUM(S7:S7)/SUM(G7:G7)</f>
        <v>1.9432896757657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55</v>
      </c>
      <c r="AI7" s="191">
        <f>IF(K7=0,"",IF(AH7=0,"",(AH7/K7)))</f>
        <v>0.017909475740801</v>
      </c>
      <c r="AJ7" s="190">
        <v>3</v>
      </c>
      <c r="AK7" s="192">
        <f>IFERROR(AJ7/AH7,"-")</f>
        <v>0.054545454545455</v>
      </c>
      <c r="AL7" s="193">
        <v>47000</v>
      </c>
      <c r="AM7" s="194">
        <f>IFERROR(AL7/AH7,"-")</f>
        <v>854.54545454545</v>
      </c>
      <c r="AN7" s="195">
        <v>1</v>
      </c>
      <c r="AO7" s="195"/>
      <c r="AP7" s="195">
        <v>2</v>
      </c>
      <c r="AQ7" s="196">
        <v>12</v>
      </c>
      <c r="AR7" s="197">
        <f>IF(K7=0,"",IF(AQ7=0,"",(AQ7/K7)))</f>
        <v>0.0039075219798111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136</v>
      </c>
      <c r="BA7" s="203">
        <f>IF(K7=0,"",IF(AZ7=0,"",(AZ7/K7)))</f>
        <v>0.044285249104526</v>
      </c>
      <c r="BB7" s="202">
        <v>18</v>
      </c>
      <c r="BC7" s="204">
        <f>IFERROR(BB7/AZ7,"-")</f>
        <v>0.13235294117647</v>
      </c>
      <c r="BD7" s="205">
        <v>168300</v>
      </c>
      <c r="BE7" s="206">
        <f>IFERROR(BD7/AZ7,"-")</f>
        <v>1237.5</v>
      </c>
      <c r="BF7" s="207">
        <v>8</v>
      </c>
      <c r="BG7" s="207">
        <v>7</v>
      </c>
      <c r="BH7" s="207">
        <v>3</v>
      </c>
      <c r="BI7" s="208">
        <v>1890</v>
      </c>
      <c r="BJ7" s="209">
        <f>IF(K7=0,"",IF(BI7=0,"",(BI7/K7)))</f>
        <v>0.61543471182025</v>
      </c>
      <c r="BK7" s="210">
        <v>220</v>
      </c>
      <c r="BL7" s="211">
        <f>IFERROR(BK7/BI7,"-")</f>
        <v>0.11640211640212</v>
      </c>
      <c r="BM7" s="212">
        <v>9117520</v>
      </c>
      <c r="BN7" s="213">
        <f>IFERROR(BM7/BI7,"-")</f>
        <v>4824.0846560847</v>
      </c>
      <c r="BO7" s="214">
        <v>98</v>
      </c>
      <c r="BP7" s="214">
        <v>39</v>
      </c>
      <c r="BQ7" s="214">
        <v>83</v>
      </c>
      <c r="BR7" s="215">
        <v>824</v>
      </c>
      <c r="BS7" s="216">
        <f>IF(K7=0,"",IF(BR7=0,"",(BR7/K7)))</f>
        <v>0.26831650928036</v>
      </c>
      <c r="BT7" s="217">
        <v>136</v>
      </c>
      <c r="BU7" s="218">
        <f>IFERROR(BT7/BR7,"-")</f>
        <v>0.16504854368932</v>
      </c>
      <c r="BV7" s="219">
        <v>9949040</v>
      </c>
      <c r="BW7" s="220">
        <f>IFERROR(BV7/BR7,"-")</f>
        <v>12074.077669903</v>
      </c>
      <c r="BX7" s="221">
        <v>42</v>
      </c>
      <c r="BY7" s="221">
        <v>27</v>
      </c>
      <c r="BZ7" s="221">
        <v>67</v>
      </c>
      <c r="CA7" s="222">
        <v>154</v>
      </c>
      <c r="CB7" s="223">
        <f>IF(K7=0,"",IF(CA7=0,"",(CA7/K7)))</f>
        <v>0.050146532074243</v>
      </c>
      <c r="CC7" s="224">
        <v>28</v>
      </c>
      <c r="CD7" s="225">
        <f>IFERROR(CC7/CA7,"-")</f>
        <v>0.18181818181818</v>
      </c>
      <c r="CE7" s="226">
        <v>829000</v>
      </c>
      <c r="CF7" s="227">
        <f>IFERROR(CE7/CA7,"-")</f>
        <v>5383.1168831169</v>
      </c>
      <c r="CG7" s="228">
        <v>8</v>
      </c>
      <c r="CH7" s="228">
        <v>7</v>
      </c>
      <c r="CI7" s="228">
        <v>13</v>
      </c>
      <c r="CJ7" s="229">
        <v>405</v>
      </c>
      <c r="CK7" s="230">
        <v>20110860</v>
      </c>
      <c r="CL7" s="230">
        <v>2776000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0.93484586015456</v>
      </c>
      <c r="B8" s="347" t="s">
        <v>294</v>
      </c>
      <c r="C8" s="347" t="s">
        <v>290</v>
      </c>
      <c r="D8" s="347" t="s">
        <v>88</v>
      </c>
      <c r="E8" s="175" t="s">
        <v>295</v>
      </c>
      <c r="F8" s="175" t="s">
        <v>284</v>
      </c>
      <c r="G8" s="340">
        <v>4671829</v>
      </c>
      <c r="H8" s="176">
        <v>2918</v>
      </c>
      <c r="I8" s="176">
        <v>0</v>
      </c>
      <c r="J8" s="176">
        <v>86255</v>
      </c>
      <c r="K8" s="177">
        <v>1543</v>
      </c>
      <c r="L8" s="179">
        <f>IFERROR(K8/J8,"-")</f>
        <v>0.017888818039534</v>
      </c>
      <c r="M8" s="176">
        <v>55</v>
      </c>
      <c r="N8" s="176">
        <v>597</v>
      </c>
      <c r="O8" s="179">
        <f>IFERROR(M8/(K8),"-")</f>
        <v>0.035644847699287</v>
      </c>
      <c r="P8" s="180">
        <f>IFERROR(G8/SUM(K8:K8),"-")</f>
        <v>3027.7569669475</v>
      </c>
      <c r="Q8" s="181">
        <v>159</v>
      </c>
      <c r="R8" s="179">
        <f>IF(K8=0,"-",Q8/K8)</f>
        <v>0.10304601425794</v>
      </c>
      <c r="S8" s="345">
        <v>4367440</v>
      </c>
      <c r="T8" s="346">
        <f>IFERROR(S8/K8,"-")</f>
        <v>2830.486066105</v>
      </c>
      <c r="U8" s="346">
        <f>IFERROR(S8/Q8,"-")</f>
        <v>27468.176100629</v>
      </c>
      <c r="V8" s="340">
        <f>SUM(S8:S8)-SUM(G8:G8)</f>
        <v>-304389</v>
      </c>
      <c r="W8" s="183">
        <f>SUM(S8:S8)/SUM(G8:G8)</f>
        <v>0.93484586015456</v>
      </c>
      <c r="Y8" s="184">
        <v>61</v>
      </c>
      <c r="Z8" s="185">
        <f>IF(K8=0,"",IF(Y8=0,"",(Y8/K8)))</f>
        <v>0.039533376539209</v>
      </c>
      <c r="AA8" s="184">
        <v>1</v>
      </c>
      <c r="AB8" s="186">
        <f>IFERROR(AA8/Y8,"-")</f>
        <v>0.016393442622951</v>
      </c>
      <c r="AC8" s="187">
        <v>25000</v>
      </c>
      <c r="AD8" s="188">
        <f>IFERROR(AC8/Y8,"-")</f>
        <v>409.83606557377</v>
      </c>
      <c r="AE8" s="189"/>
      <c r="AF8" s="189">
        <v>1</v>
      </c>
      <c r="AG8" s="189"/>
      <c r="AH8" s="190">
        <v>290</v>
      </c>
      <c r="AI8" s="191">
        <f>IF(K8=0,"",IF(AH8=0,"",(AH8/K8)))</f>
        <v>0.18794556059624</v>
      </c>
      <c r="AJ8" s="190">
        <v>14</v>
      </c>
      <c r="AK8" s="192">
        <f>IFERROR(AJ8/AH8,"-")</f>
        <v>0.048275862068966</v>
      </c>
      <c r="AL8" s="193">
        <v>81070</v>
      </c>
      <c r="AM8" s="194">
        <f>IFERROR(AL8/AH8,"-")</f>
        <v>279.55172413793</v>
      </c>
      <c r="AN8" s="195">
        <v>5</v>
      </c>
      <c r="AO8" s="195">
        <v>6</v>
      </c>
      <c r="AP8" s="195">
        <v>3</v>
      </c>
      <c r="AQ8" s="196">
        <v>211</v>
      </c>
      <c r="AR8" s="197">
        <f>IF(K8=0,"",IF(AQ8=0,"",(AQ8/K8)))</f>
        <v>0.13674659753727</v>
      </c>
      <c r="AS8" s="196">
        <v>11</v>
      </c>
      <c r="AT8" s="198">
        <f>IFERROR(AS8/AQ8,"-")</f>
        <v>0.052132701421801</v>
      </c>
      <c r="AU8" s="199">
        <v>87000</v>
      </c>
      <c r="AV8" s="200">
        <f>IFERROR(AU8/AQ8,"-")</f>
        <v>412.32227488152</v>
      </c>
      <c r="AW8" s="201">
        <v>7</v>
      </c>
      <c r="AX8" s="201">
        <v>1</v>
      </c>
      <c r="AY8" s="201">
        <v>3</v>
      </c>
      <c r="AZ8" s="202">
        <v>369</v>
      </c>
      <c r="BA8" s="203">
        <f>IF(K8=0,"",IF(AZ8=0,"",(AZ8/K8)))</f>
        <v>0.23914452365522</v>
      </c>
      <c r="BB8" s="202">
        <v>40</v>
      </c>
      <c r="BC8" s="204">
        <f>IFERROR(BB8/AZ8,"-")</f>
        <v>0.10840108401084</v>
      </c>
      <c r="BD8" s="205">
        <v>347570</v>
      </c>
      <c r="BE8" s="206">
        <f>IFERROR(BD8/AZ8,"-")</f>
        <v>941.92411924119</v>
      </c>
      <c r="BF8" s="207">
        <v>26</v>
      </c>
      <c r="BG8" s="207">
        <v>10</v>
      </c>
      <c r="BH8" s="207">
        <v>4</v>
      </c>
      <c r="BI8" s="208">
        <v>435</v>
      </c>
      <c r="BJ8" s="209">
        <f>IF(K8=0,"",IF(BI8=0,"",(BI8/K8)))</f>
        <v>0.28191834089436</v>
      </c>
      <c r="BK8" s="210">
        <v>67</v>
      </c>
      <c r="BL8" s="211">
        <f>IFERROR(BK8/BI8,"-")</f>
        <v>0.15402298850575</v>
      </c>
      <c r="BM8" s="212">
        <v>2154800</v>
      </c>
      <c r="BN8" s="213">
        <f>IFERROR(BM8/BI8,"-")</f>
        <v>4953.5632183908</v>
      </c>
      <c r="BO8" s="214">
        <v>31</v>
      </c>
      <c r="BP8" s="214">
        <v>19</v>
      </c>
      <c r="BQ8" s="214">
        <v>17</v>
      </c>
      <c r="BR8" s="215">
        <v>142</v>
      </c>
      <c r="BS8" s="216">
        <f>IF(K8=0,"",IF(BR8=0,"",(BR8/K8)))</f>
        <v>0.092028515878159</v>
      </c>
      <c r="BT8" s="217">
        <v>22</v>
      </c>
      <c r="BU8" s="218">
        <f>IFERROR(BT8/BR8,"-")</f>
        <v>0.15492957746479</v>
      </c>
      <c r="BV8" s="219">
        <v>1357000</v>
      </c>
      <c r="BW8" s="220">
        <f>IFERROR(BV8/BR8,"-")</f>
        <v>9556.338028169</v>
      </c>
      <c r="BX8" s="221">
        <v>7</v>
      </c>
      <c r="BY8" s="221">
        <v>1</v>
      </c>
      <c r="BZ8" s="221">
        <v>14</v>
      </c>
      <c r="CA8" s="222">
        <v>35</v>
      </c>
      <c r="CB8" s="223">
        <f>IF(K8=0,"",IF(CA8=0,"",(CA8/K8)))</f>
        <v>0.022683084899546</v>
      </c>
      <c r="CC8" s="224">
        <v>4</v>
      </c>
      <c r="CD8" s="225">
        <f>IFERROR(CC8/CA8,"-")</f>
        <v>0.11428571428571</v>
      </c>
      <c r="CE8" s="226">
        <v>315000</v>
      </c>
      <c r="CF8" s="227">
        <f>IFERROR(CE8/CA8,"-")</f>
        <v>9000</v>
      </c>
      <c r="CG8" s="228"/>
      <c r="CH8" s="228">
        <v>1</v>
      </c>
      <c r="CI8" s="228">
        <v>3</v>
      </c>
      <c r="CJ8" s="229">
        <v>159</v>
      </c>
      <c r="CK8" s="230">
        <v>4367440</v>
      </c>
      <c r="CL8" s="230">
        <v>573000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296</v>
      </c>
      <c r="F11" s="251"/>
      <c r="G11" s="343">
        <f>SUM(G6:G10)</f>
        <v>15020703</v>
      </c>
      <c r="H11" s="250">
        <f>SUM(H6:H10)</f>
        <v>9767</v>
      </c>
      <c r="I11" s="250">
        <f>SUM(I6:I10)</f>
        <v>0</v>
      </c>
      <c r="J11" s="250">
        <f>SUM(J6:J10)</f>
        <v>462411</v>
      </c>
      <c r="K11" s="250">
        <f>SUM(K6:K10)</f>
        <v>4614</v>
      </c>
      <c r="L11" s="252">
        <f>IFERROR(K11/J11,"-")</f>
        <v>0.009978136333262</v>
      </c>
      <c r="M11" s="253">
        <f>SUM(M6:M10)</f>
        <v>292</v>
      </c>
      <c r="N11" s="253">
        <f>SUM(N6:N10)</f>
        <v>1681</v>
      </c>
      <c r="O11" s="252">
        <f>IFERROR(M11/K11,"-")</f>
        <v>0.063285652362375</v>
      </c>
      <c r="P11" s="254">
        <f>IFERROR(G11/K11,"-")</f>
        <v>3255.4622886866</v>
      </c>
      <c r="Q11" s="255">
        <f>SUM(Q6:Q10)</f>
        <v>564</v>
      </c>
      <c r="R11" s="252">
        <f>IFERROR(Q11/K11,"-")</f>
        <v>0.1222366710013</v>
      </c>
      <c r="S11" s="343">
        <f>SUM(S6:S10)</f>
        <v>24478300</v>
      </c>
      <c r="T11" s="343">
        <f>IFERROR(S11/K11,"-")</f>
        <v>5305.2232336368</v>
      </c>
      <c r="U11" s="343">
        <f>IFERROR(S11/Q11,"-")</f>
        <v>43401.241134752</v>
      </c>
      <c r="V11" s="343">
        <f>S11-G11</f>
        <v>9457597</v>
      </c>
      <c r="W11" s="256">
        <f>S11/G11</f>
        <v>1.6296374410705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