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<sst xmlns="http://schemas.openxmlformats.org/spreadsheetml/2006/main" uniqueCount="255">
  <si>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</si>
  <si>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</si>
  <si>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</si>
  <si>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</si>
  <si>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</si>
  <si>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</si>
  <si>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</si>
  <si>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</si>
  <si>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</si>
  <si>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</si>
  <si>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</si>
  <si>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</si>
  <si>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</si>
  <si>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</si>
  <si>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</si>
  <si>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</si>
  <si>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</si>
  <si>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</si>
  <si>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</si>
  <si>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</si>
  <si>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</si>
  <si>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</si>
  <si>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</si>
  <si>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</si>
  <si>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</si>
  <si>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アフィリエイト</t>
  </si>
  <si>
    <t>リスティング</t>
  </si>
  <si>
    <t>12月</t>
  </si>
  <si>
    <t>ヘスティア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</si>
  <si>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</si>
  <si>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</si>
  <si>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</si>
  <si>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</si>
  <si>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</si>
  <si>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</si>
  <si>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</si>
  <si>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</si>
  <si>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</si>
  <si>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</si>
  <si>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</si>
  <si>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</si>
  <si>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</si>
  <si>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</si>
  <si>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</si>
  <si>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</si>
  <si>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</si>
  <si>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</si>
  <si>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</si>
  <si>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</si>
  <si>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</si>
  <si>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</si>
  <si>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</si>
  <si>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</si>
  <si>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</si>
  <si>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</si>
  <si>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</si>
  <si>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</si>
  <si>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</si>
  <si>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</si>
  <si>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</si>
  <si>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</si>
  <si>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</si>
  <si>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</si>
  <si>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icn008</t>
  </si>
  <si>
    <t>DVDパッケージ＿ストーリー版(LINEver)（晶エリー）（高宮菜々子）</t>
  </si>
  <si>
    <t>え、美熟女が</t>
  </si>
  <si>
    <t>lp01</t>
  </si>
  <si>
    <t>スポニチ関東</t>
  </si>
  <si>
    <t>4C終面全5段</t>
  </si>
  <si>
    <t>12月26日(日)</t>
  </si>
  <si>
    <t>ic2725</t>
  </si>
  <si>
    <t>icn009</t>
  </si>
  <si>
    <t>スポニチ関西</t>
  </si>
  <si>
    <t>ic2726</t>
  </si>
  <si>
    <t>icn010</t>
  </si>
  <si>
    <t>スポニチ西部</t>
  </si>
  <si>
    <t>ic2727</t>
  </si>
  <si>
    <t>icn011</t>
  </si>
  <si>
    <t>スポニチ北海道</t>
  </si>
  <si>
    <t>ic2728</t>
  </si>
  <si>
    <t>ic2729</t>
  </si>
  <si>
    <t>(空電共通)</t>
  </si>
  <si>
    <t>空電</t>
  </si>
  <si>
    <t>空電 (共通)</t>
  </si>
  <si>
    <t>icn012</t>
  </si>
  <si>
    <t>①LINE版(つかみ)（大浦真奈美）</t>
  </si>
  <si>
    <t>①LINEで熟女と出会いができるんです！</t>
  </si>
  <si>
    <t>lp07</t>
  </si>
  <si>
    <t>半2段つかみ20段保証</t>
  </si>
  <si>
    <t>20段保証</t>
  </si>
  <si>
    <t>ic2730</t>
  </si>
  <si>
    <t>ic2731</t>
  </si>
  <si>
    <t>②再婚&amp;理解者版（高宮菜々子）</t>
  </si>
  <si>
    <t>②再婚&amp;理解者</t>
  </si>
  <si>
    <t>ic2732</t>
  </si>
  <si>
    <t>③旧デイリー風（晶エリー）</t>
  </si>
  <si>
    <t>③70歳までの出会いお手伝い</t>
  </si>
  <si>
    <t>ic2733</t>
  </si>
  <si>
    <t>④興奮版（高宮菜々子）</t>
  </si>
  <si>
    <t>④もう50代の熟女だけど</t>
  </si>
  <si>
    <t>ic2734</t>
  </si>
  <si>
    <t>ic2735</t>
  </si>
  <si>
    <t>デリヘル版3（晶エリー）</t>
  </si>
  <si>
    <t>70歳までの出会いリクルート</t>
  </si>
  <si>
    <t>全5段</t>
  </si>
  <si>
    <t>12月04日(土)</t>
  </si>
  <si>
    <t>ic2736</t>
  </si>
  <si>
    <t>icn013</t>
  </si>
  <si>
    <t>右女9版(ヘスティア)(LINEver)（大浦真奈美）</t>
  </si>
  <si>
    <t>もう50代の熟女だけど</t>
  </si>
  <si>
    <t>12月11日(土)</t>
  </si>
  <si>
    <t>ic2737</t>
  </si>
  <si>
    <t>ic2738</t>
  </si>
  <si>
    <t>ic2739</t>
  </si>
  <si>
    <t>12月05日(日)</t>
  </si>
  <si>
    <t>ic2740</t>
  </si>
  <si>
    <t>ic2743</t>
  </si>
  <si>
    <t>デリヘル版3（大浦真奈美）</t>
  </si>
  <si>
    <t>サンスポ関東</t>
  </si>
  <si>
    <t>4C中面全5段</t>
  </si>
  <si>
    <t>ic2744</t>
  </si>
  <si>
    <t>icn015</t>
  </si>
  <si>
    <t>右女9版(ヘスティア)(LINEver)（高宮菜々子）</t>
  </si>
  <si>
    <t>サンスポ関西</t>
  </si>
  <si>
    <t>1C終面全5段</t>
  </si>
  <si>
    <t>ic2745</t>
  </si>
  <si>
    <t>ic2746</t>
  </si>
  <si>
    <t>icn016</t>
  </si>
  <si>
    <t>ニッカン関西</t>
  </si>
  <si>
    <t>ic2749</t>
  </si>
  <si>
    <t>ic2750</t>
  </si>
  <si>
    <t>icn017</t>
  </si>
  <si>
    <t>デリヘル版3(LINEver)（高宮菜々子）</t>
  </si>
  <si>
    <t>デイリースポーツ関西</t>
  </si>
  <si>
    <t>12月17日(金)</t>
  </si>
  <si>
    <t>ic2751</t>
  </si>
  <si>
    <t>ic2752</t>
  </si>
  <si>
    <t>ic2753</t>
  </si>
  <si>
    <t>DVDパッケージ＿ストーリー版（晶エリー）</t>
  </si>
  <si>
    <t>どうした？熟女</t>
  </si>
  <si>
    <t>12月03日(金)</t>
  </si>
  <si>
    <t>ic2754</t>
  </si>
  <si>
    <t>ic2755</t>
  </si>
  <si>
    <t>右女３（大浦真奈美）</t>
  </si>
  <si>
    <t>50〜70代男性限定熟女好きな男性募集中</t>
  </si>
  <si>
    <t>12月09日(木)</t>
  </si>
  <si>
    <t>ic2756</t>
  </si>
  <si>
    <t>icn018</t>
  </si>
  <si>
    <t>中京スポーツ</t>
  </si>
  <si>
    <t>ic2757</t>
  </si>
  <si>
    <t>ic2758</t>
  </si>
  <si>
    <t>ic2759</t>
  </si>
  <si>
    <t>12月18日(土)</t>
  </si>
  <si>
    <t>ic2760</t>
  </si>
  <si>
    <t>icn019</t>
  </si>
  <si>
    <t>デリヘル版3(LINEver)（晶エリー）</t>
  </si>
  <si>
    <t>半5段</t>
  </si>
  <si>
    <t>ic2761</t>
  </si>
  <si>
    <t>ic2762</t>
  </si>
  <si>
    <t>icn020</t>
  </si>
  <si>
    <t>12月19日(日)</t>
  </si>
  <si>
    <t>ic2763</t>
  </si>
  <si>
    <t>ic2764</t>
  </si>
  <si>
    <t>icn021</t>
  </si>
  <si>
    <t>ic2765</t>
  </si>
  <si>
    <t>ic2766</t>
  </si>
  <si>
    <t>ic2767</t>
  </si>
  <si>
    <t>DVDパッケージ＿ストーリー版（大浦真奈美）</t>
  </si>
  <si>
    <t>ic2768</t>
  </si>
  <si>
    <t>ic2769</t>
  </si>
  <si>
    <t>興奮版（高宮菜々子）</t>
  </si>
  <si>
    <t>久々に興奮しました</t>
  </si>
  <si>
    <t>スポーツ報知関東</t>
  </si>
  <si>
    <t>4C終面雑報</t>
  </si>
  <si>
    <t>12月08日(水)</t>
  </si>
  <si>
    <t>ic2770</t>
  </si>
  <si>
    <t>ic2771</t>
  </si>
  <si>
    <t>旧デイリー風（大浦真奈美）</t>
  </si>
  <si>
    <t>日帰り出会い</t>
  </si>
  <si>
    <t>12月14日(火)</t>
  </si>
  <si>
    <t>ic2772</t>
  </si>
  <si>
    <t>ic2773</t>
  </si>
  <si>
    <t>記事(ノーマル)（）</t>
  </si>
  <si>
    <t>191「令和にやれる中年の出会いはココ！」</t>
  </si>
  <si>
    <t>4C記事枠</t>
  </si>
  <si>
    <t>ic2774</t>
  </si>
  <si>
    <t>記事(赤)（）</t>
  </si>
  <si>
    <t>192「中年男性と出会うとフェロモンが分泌されて嬉しい（42歳女性より）」</t>
  </si>
  <si>
    <t>12月12日(日)</t>
  </si>
  <si>
    <t>ic2775</t>
  </si>
  <si>
    <t>記事(青)（）</t>
  </si>
  <si>
    <t>193「おじさんワクチンを摂取希望の女性急増中」</t>
  </si>
  <si>
    <t>ic2776</t>
  </si>
  <si>
    <t>記事(黄)（）</t>
  </si>
  <si>
    <t>デイリー3「けしからん肉体の熟女に言い寄られる」</t>
  </si>
  <si>
    <t>ic2777</t>
  </si>
  <si>
    <t>共通</t>
  </si>
  <si>
    <t>ic2778</t>
  </si>
  <si>
    <t>九スポ</t>
  </si>
  <si>
    <t>記事枠</t>
  </si>
  <si>
    <t>ic2779</t>
  </si>
  <si>
    <t>新聞 TOTAL</t>
  </si>
  <si>
    <t>●雑誌 広告</t>
  </si>
  <si>
    <t>icn022</t>
  </si>
  <si>
    <t>ぶんか社</t>
  </si>
  <si>
    <t>アダルトチック版(LINEver)</t>
  </si>
  <si>
    <t>元手0円お色気熟女と中年男性がLINEで出会える</t>
  </si>
  <si>
    <t>EXMAX!</t>
  </si>
  <si>
    <t>表4</t>
  </si>
  <si>
    <t>12月25日(土)</t>
  </si>
  <si>
    <t>za209</t>
  </si>
  <si>
    <t>za210</t>
  </si>
  <si>
    <t>ad758</t>
  </si>
  <si>
    <t>大洋図書</t>
  </si>
  <si>
    <t>5P風俗ヘスティア(高宮菜々子さん)</t>
  </si>
  <si>
    <t>実話ナックルズウルトラ</t>
  </si>
  <si>
    <t>1C5P</t>
  </si>
  <si>
    <t>ad759</t>
  </si>
  <si>
    <t>ad764</t>
  </si>
  <si>
    <t>徳間書店</t>
  </si>
  <si>
    <t>DVD-袋専用セリフアレンジ黒-ヘスティア</t>
  </si>
  <si>
    <t>アサヒ芸能.3W火</t>
  </si>
  <si>
    <t>DVD袋裏4C</t>
  </si>
  <si>
    <t>12月21日(火)</t>
  </si>
  <si>
    <t>ad765</t>
  </si>
  <si>
    <t>ad760</t>
  </si>
  <si>
    <t>臨時増刊ラヴァーズ</t>
  </si>
  <si>
    <t>12月22日(水)</t>
  </si>
  <si>
    <t>ad761</t>
  </si>
  <si>
    <t>ad762</t>
  </si>
  <si>
    <t>日本ジャーナル出版</t>
  </si>
  <si>
    <t>1P記事_求む！中高年男性版_ヘスティア</t>
  </si>
  <si>
    <t>週刊実話増刊「実話ザ・タブー」</t>
  </si>
  <si>
    <t>表4　4C1P</t>
  </si>
  <si>
    <t>ad763</t>
  </si>
  <si>
    <t>雑誌 TOTAL</t>
  </si>
  <si>
    <t>●アフィリエイト 広告</t>
  </si>
  <si>
    <t>UA</t>
  </si>
  <si>
    <t>AF単価</t>
  </si>
  <si>
    <t>20歳以上</t>
  </si>
  <si>
    <t>fr002</t>
  </si>
  <si>
    <t>おまたせ出会いNavi</t>
  </si>
  <si>
    <t>12/1～12/31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</si>
  <si>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</si>
  <si>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</si>
  <si>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</si>
  <si>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</si>
  <si>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</si>
  <si>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</si>
  <si>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YDN（インフィード）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</si>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</sst>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64</v>
      </c>
      <c r="D6" s="330">
        <v>3020000</v>
      </c>
      <c r="E6" s="79">
        <v>1383</v>
      </c>
      <c r="F6" s="79">
        <v>393</v>
      </c>
      <c r="G6" s="79">
        <v>4358</v>
      </c>
      <c r="H6" s="89">
        <v>309</v>
      </c>
      <c r="I6" s="90">
        <v>1</v>
      </c>
      <c r="J6" s="143">
        <f>H6+I6</f>
        <v>310</v>
      </c>
      <c r="K6" s="80">
        <f>IFERROR(J6/G6,"-")</f>
        <v>0.071133547498853</v>
      </c>
      <c r="L6" s="79">
        <v>27</v>
      </c>
      <c r="M6" s="79">
        <v>95</v>
      </c>
      <c r="N6" s="80">
        <f>IFERROR(L6/J6,"-")</f>
        <v>0.087096774193548</v>
      </c>
      <c r="O6" s="81">
        <f>IFERROR(D6/J6,"-")</f>
        <v>9741.935483871</v>
      </c>
      <c r="P6" s="82">
        <v>37</v>
      </c>
      <c r="Q6" s="80">
        <f>IFERROR(P6/J6,"-")</f>
        <v>0.11935483870968</v>
      </c>
      <c r="R6" s="335">
        <v>4602000</v>
      </c>
      <c r="S6" s="336">
        <f>IFERROR(R6/J6,"-")</f>
        <v>14845.161290323</v>
      </c>
      <c r="T6" s="336">
        <f>IFERROR(R6/P6,"-")</f>
        <v>124378.37837838</v>
      </c>
      <c r="U6" s="330">
        <f>IFERROR(R6-D6,"-")</f>
        <v>1582000</v>
      </c>
      <c r="V6" s="83">
        <f>R6/D6</f>
        <v>1.5238410596026</v>
      </c>
      <c r="W6" s="77"/>
      <c r="X6" s="142"/>
    </row>
    <row r="7" spans="1:24">
      <c r="A7" s="78"/>
      <c r="B7" s="84" t="s">
        <v>24</v>
      </c>
      <c r="C7" s="84">
        <v>11</v>
      </c>
      <c r="D7" s="330">
        <v>430000</v>
      </c>
      <c r="E7" s="79">
        <v>824</v>
      </c>
      <c r="F7" s="79">
        <v>270</v>
      </c>
      <c r="G7" s="79">
        <v>932</v>
      </c>
      <c r="H7" s="89">
        <v>146</v>
      </c>
      <c r="I7" s="90">
        <v>1</v>
      </c>
      <c r="J7" s="143">
        <f>H7+I7</f>
        <v>147</v>
      </c>
      <c r="K7" s="80">
        <f>IFERROR(J7/G7,"-")</f>
        <v>0.15772532188841</v>
      </c>
      <c r="L7" s="79">
        <v>17</v>
      </c>
      <c r="M7" s="79">
        <v>32</v>
      </c>
      <c r="N7" s="80">
        <f>IFERROR(L7/J7,"-")</f>
        <v>0.1156462585034</v>
      </c>
      <c r="O7" s="81">
        <f>IFERROR(D7/J7,"-")</f>
        <v>2925.1700680272</v>
      </c>
      <c r="P7" s="82">
        <v>22</v>
      </c>
      <c r="Q7" s="80">
        <f>IFERROR(P7/J7,"-")</f>
        <v>0.14965986394558</v>
      </c>
      <c r="R7" s="335">
        <v>1216505</v>
      </c>
      <c r="S7" s="336">
        <f>IFERROR(R7/J7,"-")</f>
        <v>8275.5442176871</v>
      </c>
      <c r="T7" s="336">
        <f>IFERROR(R7/P7,"-")</f>
        <v>55295.681818182</v>
      </c>
      <c r="U7" s="330">
        <f>IFERROR(R7-D7,"-")</f>
        <v>786505</v>
      </c>
      <c r="V7" s="83">
        <f>R7/D7</f>
        <v>2.8290813953488</v>
      </c>
      <c r="W7" s="77"/>
      <c r="X7" s="142"/>
    </row>
    <row r="8" spans="1:24">
      <c r="A8" s="78"/>
      <c r="B8" s="84" t="s">
        <v>25</v>
      </c>
      <c r="C8" s="84">
        <v>2</v>
      </c>
      <c r="D8" s="330">
        <v>0</v>
      </c>
      <c r="E8" s="79">
        <v>0</v>
      </c>
      <c r="F8" s="79">
        <v>0</v>
      </c>
      <c r="G8" s="79">
        <v>10</v>
      </c>
      <c r="H8" s="89">
        <v>0</v>
      </c>
      <c r="I8" s="90">
        <v>0</v>
      </c>
      <c r="J8" s="143">
        <f>H8+I8</f>
        <v>0</v>
      </c>
      <c r="K8" s="80">
        <f>IFERROR(J8/G8,"-")</f>
        <v>0</v>
      </c>
      <c r="L8" s="79">
        <v>0</v>
      </c>
      <c r="M8" s="79">
        <v>0</v>
      </c>
      <c r="N8" s="80" t="str">
        <f>IFERROR(L8/J8,"-")</f>
        <v>-</v>
      </c>
      <c r="O8" s="81" t="str">
        <f>IFERROR(D8/J8,"-")</f>
        <v>-</v>
      </c>
      <c r="P8" s="82">
        <v>0</v>
      </c>
      <c r="Q8" s="80" t="str">
        <f>IFERROR(P8/J8,"-")</f>
        <v>-</v>
      </c>
      <c r="R8" s="335">
        <v>0</v>
      </c>
      <c r="S8" s="336" t="str">
        <f>IFERROR(R8/J8,"-")</f>
        <v>-</v>
      </c>
      <c r="T8" s="336" t="str">
        <f>IFERROR(R8/P8,"-")</f>
        <v>-</v>
      </c>
      <c r="U8" s="330">
        <f>IFERROR(R8-D8,"-")</f>
        <v>0</v>
      </c>
      <c r="V8" s="83" t="str">
        <f>R8/D8</f>
        <v>0</v>
      </c>
      <c r="W8" s="77"/>
      <c r="X8" s="142"/>
    </row>
    <row r="9" spans="1:24">
      <c r="A9" s="78"/>
      <c r="B9" s="84" t="s">
        <v>26</v>
      </c>
      <c r="C9" s="84">
        <v>3</v>
      </c>
      <c r="D9" s="330">
        <v>5957446</v>
      </c>
      <c r="E9" s="79">
        <v>4060</v>
      </c>
      <c r="F9" s="79">
        <v>0</v>
      </c>
      <c r="G9" s="79">
        <v>184749</v>
      </c>
      <c r="H9" s="89">
        <v>1864</v>
      </c>
      <c r="I9" s="90">
        <v>110</v>
      </c>
      <c r="J9" s="143">
        <f>H9+I9</f>
        <v>1974</v>
      </c>
      <c r="K9" s="80">
        <f>IFERROR(J9/G9,"-")</f>
        <v>0.010684766899956</v>
      </c>
      <c r="L9" s="79">
        <v>100</v>
      </c>
      <c r="M9" s="79">
        <v>749</v>
      </c>
      <c r="N9" s="80">
        <f>IFERROR(L9/J9,"-")</f>
        <v>0.050658561296859</v>
      </c>
      <c r="O9" s="81">
        <f>IFERROR(D9/J9,"-")</f>
        <v>3017.9564336373</v>
      </c>
      <c r="P9" s="82">
        <v>209</v>
      </c>
      <c r="Q9" s="80">
        <f>IFERROR(P9/J9,"-")</f>
        <v>0.10587639311044</v>
      </c>
      <c r="R9" s="335">
        <v>7092310</v>
      </c>
      <c r="S9" s="336">
        <f>IFERROR(R9/J9,"-")</f>
        <v>3592.8622087133</v>
      </c>
      <c r="T9" s="336">
        <f>IFERROR(R9/P9,"-")</f>
        <v>33934.497607656</v>
      </c>
      <c r="U9" s="330">
        <f>IFERROR(R9-D9,"-")</f>
        <v>1134864</v>
      </c>
      <c r="V9" s="83">
        <f>R9/D9</f>
        <v>1.1904950544243</v>
      </c>
      <c r="W9" s="77"/>
      <c r="X9" s="142"/>
    </row>
    <row r="10" spans="1:24">
      <c r="A10" s="30"/>
      <c r="B10" s="85"/>
      <c r="C10" s="85"/>
      <c r="D10" s="331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7"/>
      <c r="S10" s="337"/>
      <c r="T10" s="337"/>
      <c r="U10" s="337"/>
      <c r="V10" s="33"/>
      <c r="W10" s="59"/>
      <c r="X10" s="142"/>
    </row>
    <row r="11" spans="1:24">
      <c r="A11" s="30"/>
      <c r="B11" s="37"/>
      <c r="C11" s="37"/>
      <c r="D11" s="332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19"/>
      <c r="B12" s="41"/>
      <c r="C12" s="41"/>
      <c r="D12" s="333">
        <f>SUM(D6:D10)</f>
        <v>9407446</v>
      </c>
      <c r="E12" s="41">
        <f>SUM(E6:E10)</f>
        <v>6267</v>
      </c>
      <c r="F12" s="41">
        <f>SUM(F6:F10)</f>
        <v>663</v>
      </c>
      <c r="G12" s="41">
        <f>SUM(G6:G10)</f>
        <v>190049</v>
      </c>
      <c r="H12" s="41">
        <f>SUM(H6:H10)</f>
        <v>2319</v>
      </c>
      <c r="I12" s="41">
        <f>SUM(I6:I10)</f>
        <v>112</v>
      </c>
      <c r="J12" s="41">
        <f>SUM(J6:J10)</f>
        <v>2431</v>
      </c>
      <c r="K12" s="42">
        <f>IFERROR(J12/G12,"-")</f>
        <v>0.012791437997569</v>
      </c>
      <c r="L12" s="76">
        <f>SUM(L6:L10)</f>
        <v>144</v>
      </c>
      <c r="M12" s="76">
        <f>SUM(M6:M10)</f>
        <v>876</v>
      </c>
      <c r="N12" s="42">
        <f>IFERROR(L12/J12,"-")</f>
        <v>0.059234882764295</v>
      </c>
      <c r="O12" s="43">
        <f>IFERROR(D12/J12,"-")</f>
        <v>3869.7844508433</v>
      </c>
      <c r="P12" s="44">
        <f>SUM(P6:P10)</f>
        <v>268</v>
      </c>
      <c r="Q12" s="42">
        <f>IFERROR(P12/J12,"-")</f>
        <v>0.11024269847799</v>
      </c>
      <c r="R12" s="333">
        <f>SUM(R6:R10)</f>
        <v>12910815</v>
      </c>
      <c r="S12" s="333">
        <f>IFERROR(R12/J12,"-")</f>
        <v>5310.9070341423</v>
      </c>
      <c r="T12" s="333">
        <f>IFERROR(P12/P12,"-")</f>
        <v>1</v>
      </c>
      <c r="U12" s="333">
        <f>SUM(U6:U10)</f>
        <v>3503369</v>
      </c>
      <c r="V12" s="45">
        <f>IFERROR(R12/D12,"-")</f>
        <v>1.3724038384063</v>
      </c>
      <c r="W12" s="58"/>
      <c r="X12" s="142"/>
    </row>
    <row r="13" spans="1:24">
      <c r="X13" s="142"/>
    </row>
    <row r="14" spans="1:24">
      <c r="X14" s="142"/>
    </row>
    <row r="15" spans="1:24">
      <c r="X15" s="142"/>
    </row>
    <row r="16" spans="1:24">
      <c r="X16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0.54857142857143</v>
      </c>
      <c r="B6" s="347" t="s">
        <v>63</v>
      </c>
      <c r="C6" s="347"/>
      <c r="D6" s="347" t="s">
        <v>64</v>
      </c>
      <c r="E6" s="347" t="s">
        <v>65</v>
      </c>
      <c r="F6" s="347" t="s">
        <v>66</v>
      </c>
      <c r="G6" s="88" t="s">
        <v>67</v>
      </c>
      <c r="H6" s="88" t="s">
        <v>68</v>
      </c>
      <c r="I6" s="348" t="s">
        <v>69</v>
      </c>
      <c r="J6" s="330">
        <v>700000</v>
      </c>
      <c r="K6" s="79">
        <v>0</v>
      </c>
      <c r="L6" s="79">
        <v>0</v>
      </c>
      <c r="M6" s="79">
        <v>260</v>
      </c>
      <c r="N6" s="89">
        <v>0</v>
      </c>
      <c r="O6" s="90">
        <v>0</v>
      </c>
      <c r="P6" s="91">
        <f>N6+O6</f>
        <v>0</v>
      </c>
      <c r="Q6" s="80">
        <f>IFERROR(P6/M6,"-")</f>
        <v>0</v>
      </c>
      <c r="R6" s="79">
        <v>0</v>
      </c>
      <c r="S6" s="79">
        <v>0</v>
      </c>
      <c r="T6" s="80" t="str">
        <f>IFERROR(R6/(P6),"-")</f>
        <v>-</v>
      </c>
      <c r="U6" s="336">
        <f>IFERROR(J6/SUM(N6:O14),"-")</f>
        <v>8045.9770114943</v>
      </c>
      <c r="V6" s="82">
        <v>0</v>
      </c>
      <c r="W6" s="80" t="str">
        <f>IF(P6=0,"-",V6/P6)</f>
        <v>-</v>
      </c>
      <c r="X6" s="335">
        <v>0</v>
      </c>
      <c r="Y6" s="336" t="str">
        <f>IFERROR(X6/P6,"-")</f>
        <v>-</v>
      </c>
      <c r="Z6" s="336" t="str">
        <f>IFERROR(X6/V6,"-")</f>
        <v>-</v>
      </c>
      <c r="AA6" s="330">
        <f>SUM(X6:X14)-SUM(J6:J14)</f>
        <v>-316000</v>
      </c>
      <c r="AB6" s="83">
        <f>SUM(X6:X14)/SUM(J6:J14)</f>
        <v>0.54857142857143</v>
      </c>
      <c r="AC6" s="77"/>
      <c r="AD6" s="92"/>
      <c r="AE6" s="93" t="str">
        <f>IF(P6=0,"",IF(AD6=0,"",(AD6/P6)))</f>
        <v/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 t="str">
        <f>IF(P6=0,"",IF(AM6=0,"",(AM6/P6)))</f>
        <v/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 t="str">
        <f>IF(P6=0,"",IF(AV6=0,"",(AV6/P6)))</f>
        <v/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 t="str">
        <f>IF(P6=0,"",IF(BE6=0,"",(BE6/P6)))</f>
        <v/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 t="str">
        <f>IF(P6=0,"",IF(BN6=0,"",(BN6/P6)))</f>
        <v/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 t="str">
        <f>IF(P6=0,"",IF(BW6=0,"",(BW6/P6)))</f>
        <v/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 t="str">
        <f>IF(P6=0,"",IF(CF6=0,"",(CF6/P6)))</f>
        <v/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70</v>
      </c>
      <c r="C7" s="347"/>
      <c r="D7" s="347" t="s">
        <v>64</v>
      </c>
      <c r="E7" s="347" t="s">
        <v>65</v>
      </c>
      <c r="F7" s="347" t="s">
        <v>66</v>
      </c>
      <c r="G7" s="88"/>
      <c r="H7" s="88"/>
      <c r="I7" s="88"/>
      <c r="J7" s="330"/>
      <c r="K7" s="79">
        <v>82</v>
      </c>
      <c r="L7" s="79">
        <v>0</v>
      </c>
      <c r="M7" s="79">
        <v>231</v>
      </c>
      <c r="N7" s="89">
        <v>29</v>
      </c>
      <c r="O7" s="90">
        <v>0</v>
      </c>
      <c r="P7" s="91">
        <f>N7+O7</f>
        <v>29</v>
      </c>
      <c r="Q7" s="80">
        <f>IFERROR(P7/M7,"-")</f>
        <v>0.12554112554113</v>
      </c>
      <c r="R7" s="79">
        <v>2</v>
      </c>
      <c r="S7" s="79">
        <v>13</v>
      </c>
      <c r="T7" s="80">
        <f>IFERROR(R7/(P7),"-")</f>
        <v>0.068965517241379</v>
      </c>
      <c r="U7" s="336"/>
      <c r="V7" s="82">
        <v>3</v>
      </c>
      <c r="W7" s="80">
        <f>IF(P7=0,"-",V7/P7)</f>
        <v>0.10344827586207</v>
      </c>
      <c r="X7" s="335">
        <v>255000</v>
      </c>
      <c r="Y7" s="336">
        <f>IFERROR(X7/P7,"-")</f>
        <v>8793.1034482759</v>
      </c>
      <c r="Z7" s="336">
        <f>IFERROR(X7/V7,"-")</f>
        <v>85000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5</v>
      </c>
      <c r="AN7" s="99">
        <f>IF(P7=0,"",IF(AM7=0,"",(AM7/P7)))</f>
        <v>0.17241379310345</v>
      </c>
      <c r="AO7" s="98">
        <v>1</v>
      </c>
      <c r="AP7" s="100">
        <f>IFERROR(AO7/AM7,"-")</f>
        <v>0.2</v>
      </c>
      <c r="AQ7" s="101">
        <v>3000</v>
      </c>
      <c r="AR7" s="102">
        <f>IFERROR(AQ7/AM7,"-")</f>
        <v>600</v>
      </c>
      <c r="AS7" s="103">
        <v>1</v>
      </c>
      <c r="AT7" s="103"/>
      <c r="AU7" s="103"/>
      <c r="AV7" s="104">
        <v>3</v>
      </c>
      <c r="AW7" s="105">
        <f>IF(P7=0,"",IF(AV7=0,"",(AV7/P7)))</f>
        <v>0.10344827586207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10</v>
      </c>
      <c r="BF7" s="111">
        <f>IF(P7=0,"",IF(BE7=0,"",(BE7/P7)))</f>
        <v>0.3448275862069</v>
      </c>
      <c r="BG7" s="110">
        <v>1</v>
      </c>
      <c r="BH7" s="112">
        <f>IFERROR(BG7/BE7,"-")</f>
        <v>0.1</v>
      </c>
      <c r="BI7" s="113">
        <v>8000</v>
      </c>
      <c r="BJ7" s="114">
        <f>IFERROR(BI7/BE7,"-")</f>
        <v>800</v>
      </c>
      <c r="BK7" s="115"/>
      <c r="BL7" s="115">
        <v>1</v>
      </c>
      <c r="BM7" s="115"/>
      <c r="BN7" s="117">
        <v>8</v>
      </c>
      <c r="BO7" s="118">
        <f>IF(P7=0,"",IF(BN7=0,"",(BN7/P7)))</f>
        <v>0.27586206896552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3</v>
      </c>
      <c r="BX7" s="125">
        <f>IF(P7=0,"",IF(BW7=0,"",(BW7/P7)))</f>
        <v>0.10344827586207</v>
      </c>
      <c r="BY7" s="126">
        <v>2</v>
      </c>
      <c r="BZ7" s="127">
        <f>IFERROR(BY7/BW7,"-")</f>
        <v>0.66666666666667</v>
      </c>
      <c r="CA7" s="128">
        <v>244000</v>
      </c>
      <c r="CB7" s="129">
        <f>IFERROR(CA7/BW7,"-")</f>
        <v>81333.333333333</v>
      </c>
      <c r="CC7" s="130">
        <v>1</v>
      </c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3</v>
      </c>
      <c r="CP7" s="139">
        <v>255000</v>
      </c>
      <c r="CQ7" s="139">
        <v>234000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347" t="s">
        <v>71</v>
      </c>
      <c r="C8" s="347"/>
      <c r="D8" s="347" t="s">
        <v>64</v>
      </c>
      <c r="E8" s="347" t="s">
        <v>65</v>
      </c>
      <c r="F8" s="347" t="s">
        <v>66</v>
      </c>
      <c r="G8" s="88" t="s">
        <v>72</v>
      </c>
      <c r="H8" s="88" t="s">
        <v>68</v>
      </c>
      <c r="I8" s="348" t="s">
        <v>69</v>
      </c>
      <c r="J8" s="330"/>
      <c r="K8" s="79">
        <v>1</v>
      </c>
      <c r="L8" s="79">
        <v>0</v>
      </c>
      <c r="M8" s="79">
        <v>236</v>
      </c>
      <c r="N8" s="89">
        <v>0</v>
      </c>
      <c r="O8" s="90">
        <v>0</v>
      </c>
      <c r="P8" s="91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336"/>
      <c r="V8" s="82">
        <v>0</v>
      </c>
      <c r="W8" s="80" t="str">
        <f>IF(P8=0,"-",V8/P8)</f>
        <v>-</v>
      </c>
      <c r="X8" s="335">
        <v>0</v>
      </c>
      <c r="Y8" s="336" t="str">
        <f>IFERROR(X8/P8,"-")</f>
        <v>-</v>
      </c>
      <c r="Z8" s="336" t="str">
        <f>IFERROR(X8/V8,"-")</f>
        <v>-</v>
      </c>
      <c r="AA8" s="33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73</v>
      </c>
      <c r="C9" s="347"/>
      <c r="D9" s="347" t="s">
        <v>64</v>
      </c>
      <c r="E9" s="347" t="s">
        <v>65</v>
      </c>
      <c r="F9" s="347" t="s">
        <v>66</v>
      </c>
      <c r="G9" s="88"/>
      <c r="H9" s="88"/>
      <c r="I9" s="88"/>
      <c r="J9" s="330"/>
      <c r="K9" s="79">
        <v>83</v>
      </c>
      <c r="L9" s="79">
        <v>0</v>
      </c>
      <c r="M9" s="79">
        <v>247</v>
      </c>
      <c r="N9" s="89">
        <v>31</v>
      </c>
      <c r="O9" s="90">
        <v>0</v>
      </c>
      <c r="P9" s="91">
        <f>N9+O9</f>
        <v>31</v>
      </c>
      <c r="Q9" s="80">
        <f>IFERROR(P9/M9,"-")</f>
        <v>0.12550607287449</v>
      </c>
      <c r="R9" s="79">
        <v>0</v>
      </c>
      <c r="S9" s="79">
        <v>13</v>
      </c>
      <c r="T9" s="80">
        <f>IFERROR(R9/(P9),"-")</f>
        <v>0</v>
      </c>
      <c r="U9" s="336"/>
      <c r="V9" s="82">
        <v>3</v>
      </c>
      <c r="W9" s="80">
        <f>IF(P9=0,"-",V9/P9)</f>
        <v>0.096774193548387</v>
      </c>
      <c r="X9" s="335">
        <v>28000</v>
      </c>
      <c r="Y9" s="336">
        <f>IFERROR(X9/P9,"-")</f>
        <v>903.22580645161</v>
      </c>
      <c r="Z9" s="336">
        <f>IFERROR(X9/V9,"-")</f>
        <v>9333.3333333333</v>
      </c>
      <c r="AA9" s="330"/>
      <c r="AB9" s="83"/>
      <c r="AC9" s="77"/>
      <c r="AD9" s="92">
        <v>1</v>
      </c>
      <c r="AE9" s="93">
        <f>IF(P9=0,"",IF(AD9=0,"",(AD9/P9)))</f>
        <v>0.032258064516129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5</v>
      </c>
      <c r="AN9" s="99">
        <f>IF(P9=0,"",IF(AM9=0,"",(AM9/P9)))</f>
        <v>0.16129032258065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</v>
      </c>
      <c r="AW9" s="105">
        <f>IF(P9=0,"",IF(AV9=0,"",(AV9/P9)))</f>
        <v>0.032258064516129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12</v>
      </c>
      <c r="BF9" s="111">
        <f>IF(P9=0,"",IF(BE9=0,"",(BE9/P9)))</f>
        <v>0.38709677419355</v>
      </c>
      <c r="BG9" s="110">
        <v>2</v>
      </c>
      <c r="BH9" s="112">
        <f>IFERROR(BG9/BE9,"-")</f>
        <v>0.16666666666667</v>
      </c>
      <c r="BI9" s="113">
        <v>25000</v>
      </c>
      <c r="BJ9" s="114">
        <f>IFERROR(BI9/BE9,"-")</f>
        <v>2083.3333333333</v>
      </c>
      <c r="BK9" s="115"/>
      <c r="BL9" s="115"/>
      <c r="BM9" s="115">
        <v>2</v>
      </c>
      <c r="BN9" s="117">
        <v>7</v>
      </c>
      <c r="BO9" s="118">
        <f>IF(P9=0,"",IF(BN9=0,"",(BN9/P9)))</f>
        <v>0.2258064516129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4</v>
      </c>
      <c r="BX9" s="125">
        <f>IF(P9=0,"",IF(BW9=0,"",(BW9/P9)))</f>
        <v>0.12903225806452</v>
      </c>
      <c r="BY9" s="126">
        <v>1</v>
      </c>
      <c r="BZ9" s="127">
        <f>IFERROR(BY9/BW9,"-")</f>
        <v>0.25</v>
      </c>
      <c r="CA9" s="128">
        <v>3000</v>
      </c>
      <c r="CB9" s="129">
        <f>IFERROR(CA9/BW9,"-")</f>
        <v>750</v>
      </c>
      <c r="CC9" s="130">
        <v>1</v>
      </c>
      <c r="CD9" s="130"/>
      <c r="CE9" s="130"/>
      <c r="CF9" s="131">
        <v>1</v>
      </c>
      <c r="CG9" s="132">
        <f>IF(P9=0,"",IF(CF9=0,"",(CF9/P9)))</f>
        <v>0.032258064516129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3</v>
      </c>
      <c r="CP9" s="139">
        <v>28000</v>
      </c>
      <c r="CQ9" s="139">
        <v>14000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74</v>
      </c>
      <c r="C10" s="347"/>
      <c r="D10" s="347" t="s">
        <v>64</v>
      </c>
      <c r="E10" s="347" t="s">
        <v>65</v>
      </c>
      <c r="F10" s="347" t="s">
        <v>66</v>
      </c>
      <c r="G10" s="88" t="s">
        <v>75</v>
      </c>
      <c r="H10" s="88" t="s">
        <v>68</v>
      </c>
      <c r="I10" s="348" t="s">
        <v>69</v>
      </c>
      <c r="J10" s="330"/>
      <c r="K10" s="79">
        <v>1</v>
      </c>
      <c r="L10" s="79">
        <v>0</v>
      </c>
      <c r="M10" s="79">
        <v>73</v>
      </c>
      <c r="N10" s="89">
        <v>0</v>
      </c>
      <c r="O10" s="90">
        <v>0</v>
      </c>
      <c r="P10" s="91">
        <f>N10+O10</f>
        <v>0</v>
      </c>
      <c r="Q10" s="80">
        <f>IFERROR(P10/M10,"-")</f>
        <v>0</v>
      </c>
      <c r="R10" s="79">
        <v>0</v>
      </c>
      <c r="S10" s="79">
        <v>0</v>
      </c>
      <c r="T10" s="80" t="str">
        <f>IFERROR(R10/(P10),"-")</f>
        <v>-</v>
      </c>
      <c r="U10" s="336"/>
      <c r="V10" s="82">
        <v>0</v>
      </c>
      <c r="W10" s="80" t="str">
        <f>IF(P10=0,"-",V10/P10)</f>
        <v>-</v>
      </c>
      <c r="X10" s="335">
        <v>0</v>
      </c>
      <c r="Y10" s="336" t="str">
        <f>IFERROR(X10/P10,"-")</f>
        <v>-</v>
      </c>
      <c r="Z10" s="336" t="str">
        <f>IFERROR(X10/V10,"-")</f>
        <v>-</v>
      </c>
      <c r="AA10" s="330"/>
      <c r="AB10" s="83"/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76</v>
      </c>
      <c r="C11" s="347"/>
      <c r="D11" s="347" t="s">
        <v>64</v>
      </c>
      <c r="E11" s="347" t="s">
        <v>65</v>
      </c>
      <c r="F11" s="347" t="s">
        <v>66</v>
      </c>
      <c r="G11" s="88"/>
      <c r="H11" s="88"/>
      <c r="I11" s="88"/>
      <c r="J11" s="330"/>
      <c r="K11" s="79">
        <v>27</v>
      </c>
      <c r="L11" s="79">
        <v>0</v>
      </c>
      <c r="M11" s="79">
        <v>76</v>
      </c>
      <c r="N11" s="89">
        <v>9</v>
      </c>
      <c r="O11" s="90">
        <v>0</v>
      </c>
      <c r="P11" s="91">
        <f>N11+O11</f>
        <v>9</v>
      </c>
      <c r="Q11" s="80">
        <f>IFERROR(P11/M11,"-")</f>
        <v>0.11842105263158</v>
      </c>
      <c r="R11" s="79">
        <v>0</v>
      </c>
      <c r="S11" s="79">
        <v>5</v>
      </c>
      <c r="T11" s="80">
        <f>IFERROR(R11/(P11),"-")</f>
        <v>0</v>
      </c>
      <c r="U11" s="336"/>
      <c r="V11" s="82">
        <v>0</v>
      </c>
      <c r="W11" s="80">
        <f>IF(P11=0,"-",V11/P11)</f>
        <v>0</v>
      </c>
      <c r="X11" s="335">
        <v>0</v>
      </c>
      <c r="Y11" s="336">
        <f>IFERROR(X11/P11,"-")</f>
        <v>0</v>
      </c>
      <c r="Z11" s="336" t="str">
        <f>IFERROR(X11/V11,"-")</f>
        <v>-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3</v>
      </c>
      <c r="AN11" s="99">
        <f>IF(P11=0,"",IF(AM11=0,"",(AM11/P11)))</f>
        <v>0.33333333333333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1</v>
      </c>
      <c r="AW11" s="105">
        <f>IF(P11=0,"",IF(AV11=0,"",(AV11/P11)))</f>
        <v>0.11111111111111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3</v>
      </c>
      <c r="BF11" s="111">
        <f>IF(P11=0,"",IF(BE11=0,"",(BE11/P11)))</f>
        <v>0.33333333333333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</v>
      </c>
      <c r="BO11" s="118">
        <f>IF(P11=0,"",IF(BN11=0,"",(BN11/P11)))</f>
        <v>0.11111111111111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</v>
      </c>
      <c r="BX11" s="125">
        <f>IF(P11=0,"",IF(BW11=0,"",(BW11/P11)))</f>
        <v>0.11111111111111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77</v>
      </c>
      <c r="C12" s="347"/>
      <c r="D12" s="347" t="s">
        <v>64</v>
      </c>
      <c r="E12" s="347" t="s">
        <v>65</v>
      </c>
      <c r="F12" s="347" t="s">
        <v>66</v>
      </c>
      <c r="G12" s="88" t="s">
        <v>78</v>
      </c>
      <c r="H12" s="88" t="s">
        <v>68</v>
      </c>
      <c r="I12" s="348" t="s">
        <v>69</v>
      </c>
      <c r="J12" s="330"/>
      <c r="K12" s="79">
        <v>0</v>
      </c>
      <c r="L12" s="79">
        <v>0</v>
      </c>
      <c r="M12" s="79">
        <v>61</v>
      </c>
      <c r="N12" s="89">
        <v>0</v>
      </c>
      <c r="O12" s="90">
        <v>0</v>
      </c>
      <c r="P12" s="91">
        <f>N12+O12</f>
        <v>0</v>
      </c>
      <c r="Q12" s="80">
        <f>IFERROR(P12/M12,"-")</f>
        <v>0</v>
      </c>
      <c r="R12" s="79">
        <v>0</v>
      </c>
      <c r="S12" s="79">
        <v>0</v>
      </c>
      <c r="T12" s="80" t="str">
        <f>IFERROR(R12/(P12),"-")</f>
        <v>-</v>
      </c>
      <c r="U12" s="336"/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79</v>
      </c>
      <c r="C13" s="347"/>
      <c r="D13" s="347" t="s">
        <v>64</v>
      </c>
      <c r="E13" s="347" t="s">
        <v>65</v>
      </c>
      <c r="F13" s="347" t="s">
        <v>66</v>
      </c>
      <c r="G13" s="88"/>
      <c r="H13" s="88"/>
      <c r="I13" s="88"/>
      <c r="J13" s="330"/>
      <c r="K13" s="79">
        <v>24</v>
      </c>
      <c r="L13" s="79">
        <v>0</v>
      </c>
      <c r="M13" s="79">
        <v>85</v>
      </c>
      <c r="N13" s="89">
        <v>11</v>
      </c>
      <c r="O13" s="90">
        <v>0</v>
      </c>
      <c r="P13" s="91">
        <f>N13+O13</f>
        <v>11</v>
      </c>
      <c r="Q13" s="80">
        <f>IFERROR(P13/M13,"-")</f>
        <v>0.12941176470588</v>
      </c>
      <c r="R13" s="79">
        <v>1</v>
      </c>
      <c r="S13" s="79">
        <v>5</v>
      </c>
      <c r="T13" s="80">
        <f>IFERROR(R13/(P13),"-")</f>
        <v>0.090909090909091</v>
      </c>
      <c r="U13" s="336"/>
      <c r="V13" s="82">
        <v>1</v>
      </c>
      <c r="W13" s="80">
        <f>IF(P13=0,"-",V13/P13)</f>
        <v>0.090909090909091</v>
      </c>
      <c r="X13" s="335">
        <v>3000</v>
      </c>
      <c r="Y13" s="336">
        <f>IFERROR(X13/P13,"-")</f>
        <v>272.72727272727</v>
      </c>
      <c r="Z13" s="336">
        <f>IFERROR(X13/V13,"-")</f>
        <v>3000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2</v>
      </c>
      <c r="BF13" s="111">
        <f>IF(P13=0,"",IF(BE13=0,"",(BE13/P13)))</f>
        <v>0.18181818181818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8</v>
      </c>
      <c r="BO13" s="118">
        <f>IF(P13=0,"",IF(BN13=0,"",(BN13/P13)))</f>
        <v>0.72727272727273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1</v>
      </c>
      <c r="BX13" s="125">
        <f>IF(P13=0,"",IF(BW13=0,"",(BW13/P13)))</f>
        <v>0.090909090909091</v>
      </c>
      <c r="BY13" s="126">
        <v>1</v>
      </c>
      <c r="BZ13" s="127">
        <f>IFERROR(BY13/BW13,"-")</f>
        <v>1</v>
      </c>
      <c r="CA13" s="128">
        <v>3000</v>
      </c>
      <c r="CB13" s="129">
        <f>IFERROR(CA13/BW13,"-")</f>
        <v>3000</v>
      </c>
      <c r="CC13" s="130">
        <v>1</v>
      </c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3000</v>
      </c>
      <c r="CQ13" s="139">
        <v>3000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80</v>
      </c>
      <c r="C14" s="347"/>
      <c r="D14" s="347" t="s">
        <v>81</v>
      </c>
      <c r="E14" s="347" t="s">
        <v>81</v>
      </c>
      <c r="F14" s="347" t="s">
        <v>82</v>
      </c>
      <c r="G14" s="88" t="s">
        <v>83</v>
      </c>
      <c r="H14" s="88"/>
      <c r="I14" s="88"/>
      <c r="J14" s="330"/>
      <c r="K14" s="79">
        <v>85</v>
      </c>
      <c r="L14" s="79">
        <v>66</v>
      </c>
      <c r="M14" s="79">
        <v>27</v>
      </c>
      <c r="N14" s="89">
        <v>7</v>
      </c>
      <c r="O14" s="90">
        <v>0</v>
      </c>
      <c r="P14" s="91">
        <f>N14+O14</f>
        <v>7</v>
      </c>
      <c r="Q14" s="80">
        <f>IFERROR(P14/M14,"-")</f>
        <v>0.25925925925926</v>
      </c>
      <c r="R14" s="79">
        <v>1</v>
      </c>
      <c r="S14" s="79">
        <v>2</v>
      </c>
      <c r="T14" s="80">
        <f>IFERROR(R14/(P14),"-")</f>
        <v>0.14285714285714</v>
      </c>
      <c r="U14" s="336"/>
      <c r="V14" s="82">
        <v>1</v>
      </c>
      <c r="W14" s="80">
        <f>IF(P14=0,"-",V14/P14)</f>
        <v>0.14285714285714</v>
      </c>
      <c r="X14" s="335">
        <v>98000</v>
      </c>
      <c r="Y14" s="336">
        <f>IFERROR(X14/P14,"-")</f>
        <v>14000</v>
      </c>
      <c r="Z14" s="336">
        <f>IFERROR(X14/V14,"-")</f>
        <v>98000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>
        <v>1</v>
      </c>
      <c r="AW14" s="105">
        <f>IF(P14=0,"",IF(AV14=0,"",(AV14/P14)))</f>
        <v>0.14285714285714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2</v>
      </c>
      <c r="BO14" s="118">
        <f>IF(P14=0,"",IF(BN14=0,"",(BN14/P14)))</f>
        <v>0.28571428571429</v>
      </c>
      <c r="BP14" s="119">
        <v>1</v>
      </c>
      <c r="BQ14" s="120">
        <f>IFERROR(BP14/BN14,"-")</f>
        <v>0.5</v>
      </c>
      <c r="BR14" s="121">
        <v>26000</v>
      </c>
      <c r="BS14" s="122">
        <f>IFERROR(BR14/BN14,"-")</f>
        <v>13000</v>
      </c>
      <c r="BT14" s="123"/>
      <c r="BU14" s="123"/>
      <c r="BV14" s="123">
        <v>1</v>
      </c>
      <c r="BW14" s="124">
        <v>3</v>
      </c>
      <c r="BX14" s="125">
        <f>IF(P14=0,"",IF(BW14=0,"",(BW14/P14)))</f>
        <v>0.42857142857143</v>
      </c>
      <c r="BY14" s="126">
        <v>1</v>
      </c>
      <c r="BZ14" s="127">
        <f>IFERROR(BY14/BW14,"-")</f>
        <v>0.33333333333333</v>
      </c>
      <c r="CA14" s="128">
        <v>80000</v>
      </c>
      <c r="CB14" s="129">
        <f>IFERROR(CA14/BW14,"-")</f>
        <v>26666.666666667</v>
      </c>
      <c r="CC14" s="130"/>
      <c r="CD14" s="130"/>
      <c r="CE14" s="130">
        <v>1</v>
      </c>
      <c r="CF14" s="131">
        <v>1</v>
      </c>
      <c r="CG14" s="132">
        <f>IF(P14=0,"",IF(CF14=0,"",(CF14/P14)))</f>
        <v>0.14285714285714</v>
      </c>
      <c r="CH14" s="133">
        <v>1</v>
      </c>
      <c r="CI14" s="134">
        <f>IFERROR(CH14/CF14,"-")</f>
        <v>1</v>
      </c>
      <c r="CJ14" s="135">
        <v>33000</v>
      </c>
      <c r="CK14" s="136">
        <f>IFERROR(CJ14/CF14,"-")</f>
        <v>33000</v>
      </c>
      <c r="CL14" s="137"/>
      <c r="CM14" s="137"/>
      <c r="CN14" s="137">
        <v>1</v>
      </c>
      <c r="CO14" s="138">
        <v>1</v>
      </c>
      <c r="CP14" s="139">
        <v>98000</v>
      </c>
      <c r="CQ14" s="139">
        <v>80000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>
        <f>AB15</f>
        <v>0.695</v>
      </c>
      <c r="B15" s="347" t="s">
        <v>84</v>
      </c>
      <c r="C15" s="347"/>
      <c r="D15" s="347" t="s">
        <v>85</v>
      </c>
      <c r="E15" s="347" t="s">
        <v>86</v>
      </c>
      <c r="F15" s="347" t="s">
        <v>87</v>
      </c>
      <c r="G15" s="88" t="s">
        <v>67</v>
      </c>
      <c r="H15" s="88" t="s">
        <v>88</v>
      </c>
      <c r="I15" s="88" t="s">
        <v>89</v>
      </c>
      <c r="J15" s="330">
        <v>400000</v>
      </c>
      <c r="K15" s="79">
        <v>0</v>
      </c>
      <c r="L15" s="79">
        <v>0</v>
      </c>
      <c r="M15" s="79">
        <v>86</v>
      </c>
      <c r="N15" s="89">
        <v>0</v>
      </c>
      <c r="O15" s="90">
        <v>0</v>
      </c>
      <c r="P15" s="91">
        <f>N15+O15</f>
        <v>0</v>
      </c>
      <c r="Q15" s="80">
        <f>IFERROR(P15/M15,"-")</f>
        <v>0</v>
      </c>
      <c r="R15" s="79">
        <v>0</v>
      </c>
      <c r="S15" s="79">
        <v>0</v>
      </c>
      <c r="T15" s="80" t="str">
        <f>IFERROR(R15/(P15),"-")</f>
        <v>-</v>
      </c>
      <c r="U15" s="336">
        <f>IFERROR(J15/SUM(N15:O20),"-")</f>
        <v>11764.705882353</v>
      </c>
      <c r="V15" s="82">
        <v>0</v>
      </c>
      <c r="W15" s="80" t="str">
        <f>IF(P15=0,"-",V15/P15)</f>
        <v>-</v>
      </c>
      <c r="X15" s="335">
        <v>0</v>
      </c>
      <c r="Y15" s="336" t="str">
        <f>IFERROR(X15/P15,"-")</f>
        <v>-</v>
      </c>
      <c r="Z15" s="336" t="str">
        <f>IFERROR(X15/V15,"-")</f>
        <v>-</v>
      </c>
      <c r="AA15" s="330">
        <f>SUM(X15:X20)-SUM(J15:J20)</f>
        <v>-122000</v>
      </c>
      <c r="AB15" s="83">
        <f>SUM(X15:X20)/SUM(J15:J20)</f>
        <v>0.695</v>
      </c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90</v>
      </c>
      <c r="C16" s="347"/>
      <c r="D16" s="347" t="s">
        <v>85</v>
      </c>
      <c r="E16" s="347" t="s">
        <v>86</v>
      </c>
      <c r="F16" s="347" t="s">
        <v>87</v>
      </c>
      <c r="G16" s="88"/>
      <c r="H16" s="88" t="s">
        <v>88</v>
      </c>
      <c r="I16" s="88"/>
      <c r="J16" s="330"/>
      <c r="K16" s="79">
        <v>30</v>
      </c>
      <c r="L16" s="79">
        <v>0</v>
      </c>
      <c r="M16" s="79">
        <v>110</v>
      </c>
      <c r="N16" s="89">
        <v>13</v>
      </c>
      <c r="O16" s="90">
        <v>0</v>
      </c>
      <c r="P16" s="91">
        <f>N16+O16</f>
        <v>13</v>
      </c>
      <c r="Q16" s="80">
        <f>IFERROR(P16/M16,"-")</f>
        <v>0.11818181818182</v>
      </c>
      <c r="R16" s="79">
        <v>1</v>
      </c>
      <c r="S16" s="79">
        <v>2</v>
      </c>
      <c r="T16" s="80">
        <f>IFERROR(R16/(P16),"-")</f>
        <v>0.076923076923077</v>
      </c>
      <c r="U16" s="336"/>
      <c r="V16" s="82">
        <v>2</v>
      </c>
      <c r="W16" s="80">
        <f>IF(P16=0,"-",V16/P16)</f>
        <v>0.15384615384615</v>
      </c>
      <c r="X16" s="335">
        <v>160000</v>
      </c>
      <c r="Y16" s="336">
        <f>IFERROR(X16/P16,"-")</f>
        <v>12307.692307692</v>
      </c>
      <c r="Z16" s="336">
        <f>IFERROR(X16/V16,"-")</f>
        <v>80000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>
        <v>1</v>
      </c>
      <c r="AW16" s="105">
        <f>IF(P16=0,"",IF(AV16=0,"",(AV16/P16)))</f>
        <v>0.076923076923077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2</v>
      </c>
      <c r="BF16" s="111">
        <f>IF(P16=0,"",IF(BE16=0,"",(BE16/P16)))</f>
        <v>0.15384615384615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7</v>
      </c>
      <c r="BO16" s="118">
        <f>IF(P16=0,"",IF(BN16=0,"",(BN16/P16)))</f>
        <v>0.53846153846154</v>
      </c>
      <c r="BP16" s="119">
        <v>1</v>
      </c>
      <c r="BQ16" s="120">
        <f>IFERROR(BP16/BN16,"-")</f>
        <v>0.14285714285714</v>
      </c>
      <c r="BR16" s="121">
        <v>6000</v>
      </c>
      <c r="BS16" s="122">
        <f>IFERROR(BR16/BN16,"-")</f>
        <v>857.14285714286</v>
      </c>
      <c r="BT16" s="123"/>
      <c r="BU16" s="123">
        <v>1</v>
      </c>
      <c r="BV16" s="123"/>
      <c r="BW16" s="124">
        <v>3</v>
      </c>
      <c r="BX16" s="125">
        <f>IF(P16=0,"",IF(BW16=0,"",(BW16/P16)))</f>
        <v>0.23076923076923</v>
      </c>
      <c r="BY16" s="126">
        <v>1</v>
      </c>
      <c r="BZ16" s="127">
        <f>IFERROR(BY16/BW16,"-")</f>
        <v>0.33333333333333</v>
      </c>
      <c r="CA16" s="128">
        <v>154000</v>
      </c>
      <c r="CB16" s="129">
        <f>IFERROR(CA16/BW16,"-")</f>
        <v>51333.333333333</v>
      </c>
      <c r="CC16" s="130"/>
      <c r="CD16" s="130"/>
      <c r="CE16" s="130">
        <v>1</v>
      </c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2</v>
      </c>
      <c r="CP16" s="139">
        <v>160000</v>
      </c>
      <c r="CQ16" s="139">
        <v>154000</v>
      </c>
      <c r="CR16" s="139"/>
      <c r="CS16" s="140" t="str">
        <f>IF(AND(CQ16=0,CR16=0),"",IF(AND(CQ16&lt;=100000,CR16&lt;=100000),"",IF(CQ16/CP16&gt;0.7,"男高",IF(CR16/CP16&gt;0.7,"女高",""))))</f>
        <v>男高</v>
      </c>
    </row>
    <row r="17" spans="1:98">
      <c r="A17" s="78"/>
      <c r="B17" s="347" t="s">
        <v>91</v>
      </c>
      <c r="C17" s="347"/>
      <c r="D17" s="347" t="s">
        <v>92</v>
      </c>
      <c r="E17" s="347" t="s">
        <v>93</v>
      </c>
      <c r="F17" s="347" t="s">
        <v>66</v>
      </c>
      <c r="G17" s="88"/>
      <c r="H17" s="88" t="s">
        <v>88</v>
      </c>
      <c r="I17" s="88"/>
      <c r="J17" s="330"/>
      <c r="K17" s="79">
        <v>9</v>
      </c>
      <c r="L17" s="79">
        <v>0</v>
      </c>
      <c r="M17" s="79">
        <v>60</v>
      </c>
      <c r="N17" s="89">
        <v>4</v>
      </c>
      <c r="O17" s="90">
        <v>0</v>
      </c>
      <c r="P17" s="91">
        <f>N17+O17</f>
        <v>4</v>
      </c>
      <c r="Q17" s="80">
        <f>IFERROR(P17/M17,"-")</f>
        <v>0.066666666666667</v>
      </c>
      <c r="R17" s="79">
        <v>0</v>
      </c>
      <c r="S17" s="79">
        <v>2</v>
      </c>
      <c r="T17" s="80">
        <f>IFERROR(R17/(P17),"-")</f>
        <v>0</v>
      </c>
      <c r="U17" s="336"/>
      <c r="V17" s="82">
        <v>0</v>
      </c>
      <c r="W17" s="80">
        <f>IF(P17=0,"-",V17/P17)</f>
        <v>0</v>
      </c>
      <c r="X17" s="335">
        <v>0</v>
      </c>
      <c r="Y17" s="336">
        <f>IFERROR(X17/P17,"-")</f>
        <v>0</v>
      </c>
      <c r="Z17" s="336" t="str">
        <f>IFERROR(X17/V17,"-")</f>
        <v>-</v>
      </c>
      <c r="AA17" s="33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>
        <v>1</v>
      </c>
      <c r="AW17" s="105">
        <f>IF(P17=0,"",IF(AV17=0,"",(AV17/P17)))</f>
        <v>0.25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1</v>
      </c>
      <c r="BF17" s="111">
        <f>IF(P17=0,"",IF(BE17=0,"",(BE17/P17)))</f>
        <v>0.25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2</v>
      </c>
      <c r="BO17" s="118">
        <f>IF(P17=0,"",IF(BN17=0,"",(BN17/P17)))</f>
        <v>0.5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94</v>
      </c>
      <c r="C18" s="347"/>
      <c r="D18" s="347" t="s">
        <v>95</v>
      </c>
      <c r="E18" s="347" t="s">
        <v>96</v>
      </c>
      <c r="F18" s="347" t="s">
        <v>87</v>
      </c>
      <c r="G18" s="88"/>
      <c r="H18" s="88" t="s">
        <v>88</v>
      </c>
      <c r="I18" s="88"/>
      <c r="J18" s="330"/>
      <c r="K18" s="79">
        <v>15</v>
      </c>
      <c r="L18" s="79">
        <v>0</v>
      </c>
      <c r="M18" s="79">
        <v>64</v>
      </c>
      <c r="N18" s="89">
        <v>2</v>
      </c>
      <c r="O18" s="90">
        <v>0</v>
      </c>
      <c r="P18" s="91">
        <f>N18+O18</f>
        <v>2</v>
      </c>
      <c r="Q18" s="80">
        <f>IFERROR(P18/M18,"-")</f>
        <v>0.03125</v>
      </c>
      <c r="R18" s="79">
        <v>0</v>
      </c>
      <c r="S18" s="79">
        <v>0</v>
      </c>
      <c r="T18" s="80">
        <f>IFERROR(R18/(P18),"-")</f>
        <v>0</v>
      </c>
      <c r="U18" s="336"/>
      <c r="V18" s="82">
        <v>0</v>
      </c>
      <c r="W18" s="80">
        <f>IF(P18=0,"-",V18/P18)</f>
        <v>0</v>
      </c>
      <c r="X18" s="335">
        <v>0</v>
      </c>
      <c r="Y18" s="336">
        <f>IFERROR(X18/P18,"-")</f>
        <v>0</v>
      </c>
      <c r="Z18" s="336" t="str">
        <f>IFERROR(X18/V18,"-")</f>
        <v>-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0.5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1</v>
      </c>
      <c r="BF18" s="111">
        <f>IF(P18=0,"",IF(BE18=0,"",(BE18/P18)))</f>
        <v>0.5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97</v>
      </c>
      <c r="C19" s="347"/>
      <c r="D19" s="347" t="s">
        <v>98</v>
      </c>
      <c r="E19" s="347" t="s">
        <v>99</v>
      </c>
      <c r="F19" s="347" t="s">
        <v>66</v>
      </c>
      <c r="G19" s="88"/>
      <c r="H19" s="88" t="s">
        <v>88</v>
      </c>
      <c r="I19" s="88"/>
      <c r="J19" s="330"/>
      <c r="K19" s="79">
        <v>18</v>
      </c>
      <c r="L19" s="79">
        <v>0</v>
      </c>
      <c r="M19" s="79">
        <v>98</v>
      </c>
      <c r="N19" s="89">
        <v>3</v>
      </c>
      <c r="O19" s="90">
        <v>0</v>
      </c>
      <c r="P19" s="91">
        <f>N19+O19</f>
        <v>3</v>
      </c>
      <c r="Q19" s="80">
        <f>IFERROR(P19/M19,"-")</f>
        <v>0.030612244897959</v>
      </c>
      <c r="R19" s="79">
        <v>0</v>
      </c>
      <c r="S19" s="79">
        <v>2</v>
      </c>
      <c r="T19" s="80">
        <f>IFERROR(R19/(P19),"-")</f>
        <v>0</v>
      </c>
      <c r="U19" s="336"/>
      <c r="V19" s="82">
        <v>0</v>
      </c>
      <c r="W19" s="80">
        <f>IF(P19=0,"-",V19/P19)</f>
        <v>0</v>
      </c>
      <c r="X19" s="335">
        <v>0</v>
      </c>
      <c r="Y19" s="336">
        <f>IFERROR(X19/P19,"-")</f>
        <v>0</v>
      </c>
      <c r="Z19" s="336" t="str">
        <f>IFERROR(X19/V19,"-")</f>
        <v>-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2</v>
      </c>
      <c r="BO19" s="118">
        <f>IF(P19=0,"",IF(BN19=0,"",(BN19/P19)))</f>
        <v>0.66666666666667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>
        <v>1</v>
      </c>
      <c r="CG19" s="132">
        <f>IF(P19=0,"",IF(CF19=0,"",(CF19/P19)))</f>
        <v>0.33333333333333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100</v>
      </c>
      <c r="C20" s="347"/>
      <c r="D20" s="347" t="s">
        <v>81</v>
      </c>
      <c r="E20" s="347" t="s">
        <v>81</v>
      </c>
      <c r="F20" s="347" t="s">
        <v>82</v>
      </c>
      <c r="G20" s="88"/>
      <c r="H20" s="88"/>
      <c r="I20" s="88"/>
      <c r="J20" s="330"/>
      <c r="K20" s="79">
        <v>98</v>
      </c>
      <c r="L20" s="79">
        <v>58</v>
      </c>
      <c r="M20" s="79">
        <v>24</v>
      </c>
      <c r="N20" s="89">
        <v>12</v>
      </c>
      <c r="O20" s="90">
        <v>0</v>
      </c>
      <c r="P20" s="91">
        <f>N20+O20</f>
        <v>12</v>
      </c>
      <c r="Q20" s="80">
        <f>IFERROR(P20/M20,"-")</f>
        <v>0.5</v>
      </c>
      <c r="R20" s="79">
        <v>2</v>
      </c>
      <c r="S20" s="79">
        <v>4</v>
      </c>
      <c r="T20" s="80">
        <f>IFERROR(R20/(P20),"-")</f>
        <v>0.16666666666667</v>
      </c>
      <c r="U20" s="336"/>
      <c r="V20" s="82">
        <v>2</v>
      </c>
      <c r="W20" s="80">
        <f>IF(P20=0,"-",V20/P20)</f>
        <v>0.16666666666667</v>
      </c>
      <c r="X20" s="335">
        <v>118000</v>
      </c>
      <c r="Y20" s="336">
        <f>IFERROR(X20/P20,"-")</f>
        <v>9833.3333333333</v>
      </c>
      <c r="Z20" s="336">
        <f>IFERROR(X20/V20,"-")</f>
        <v>59000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>
        <v>1</v>
      </c>
      <c r="AW20" s="105">
        <f>IF(P20=0,"",IF(AV20=0,"",(AV20/P20)))</f>
        <v>0.083333333333333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>
        <v>1</v>
      </c>
      <c r="BF20" s="111">
        <f>IF(P20=0,"",IF(BE20=0,"",(BE20/P20)))</f>
        <v>0.083333333333333</v>
      </c>
      <c r="BG20" s="110">
        <v>1</v>
      </c>
      <c r="BH20" s="112">
        <f>IFERROR(BG20/BE20,"-")</f>
        <v>1</v>
      </c>
      <c r="BI20" s="113">
        <v>13000</v>
      </c>
      <c r="BJ20" s="114">
        <f>IFERROR(BI20/BE20,"-")</f>
        <v>13000</v>
      </c>
      <c r="BK20" s="115"/>
      <c r="BL20" s="115">
        <v>1</v>
      </c>
      <c r="BM20" s="115"/>
      <c r="BN20" s="117">
        <v>6</v>
      </c>
      <c r="BO20" s="118">
        <f>IF(P20=0,"",IF(BN20=0,"",(BN20/P20)))</f>
        <v>0.5</v>
      </c>
      <c r="BP20" s="119">
        <v>1</v>
      </c>
      <c r="BQ20" s="120">
        <f>IFERROR(BP20/BN20,"-")</f>
        <v>0.16666666666667</v>
      </c>
      <c r="BR20" s="121">
        <v>105000</v>
      </c>
      <c r="BS20" s="122">
        <f>IFERROR(BR20/BN20,"-")</f>
        <v>17500</v>
      </c>
      <c r="BT20" s="123"/>
      <c r="BU20" s="123"/>
      <c r="BV20" s="123">
        <v>1</v>
      </c>
      <c r="BW20" s="124">
        <v>4</v>
      </c>
      <c r="BX20" s="125">
        <f>IF(P20=0,"",IF(BW20=0,"",(BW20/P20)))</f>
        <v>0.33333333333333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2</v>
      </c>
      <c r="CP20" s="139">
        <v>118000</v>
      </c>
      <c r="CQ20" s="139">
        <v>105000</v>
      </c>
      <c r="CR20" s="139"/>
      <c r="CS20" s="140" t="str">
        <f>IF(AND(CQ20=0,CR20=0),"",IF(AND(CQ20&lt;=100000,CR20&lt;=100000),"",IF(CQ20/CP20&gt;0.7,"男高",IF(CR20/CP20&gt;0.7,"女高",""))))</f>
        <v>男高</v>
      </c>
    </row>
    <row r="21" spans="1:98">
      <c r="A21" s="78">
        <f>AB21</f>
        <v>0.46666666666667</v>
      </c>
      <c r="B21" s="347" t="s">
        <v>101</v>
      </c>
      <c r="C21" s="347"/>
      <c r="D21" s="347" t="s">
        <v>102</v>
      </c>
      <c r="E21" s="347" t="s">
        <v>103</v>
      </c>
      <c r="F21" s="347" t="s">
        <v>87</v>
      </c>
      <c r="G21" s="88" t="s">
        <v>67</v>
      </c>
      <c r="H21" s="88" t="s">
        <v>104</v>
      </c>
      <c r="I21" s="349" t="s">
        <v>105</v>
      </c>
      <c r="J21" s="330">
        <v>120000</v>
      </c>
      <c r="K21" s="79">
        <v>20</v>
      </c>
      <c r="L21" s="79">
        <v>0</v>
      </c>
      <c r="M21" s="79">
        <v>78</v>
      </c>
      <c r="N21" s="89">
        <v>5</v>
      </c>
      <c r="O21" s="90">
        <v>0</v>
      </c>
      <c r="P21" s="91">
        <f>N21+O21</f>
        <v>5</v>
      </c>
      <c r="Q21" s="80">
        <f>IFERROR(P21/M21,"-")</f>
        <v>0.064102564102564</v>
      </c>
      <c r="R21" s="79">
        <v>0</v>
      </c>
      <c r="S21" s="79">
        <v>1</v>
      </c>
      <c r="T21" s="80">
        <f>IFERROR(R21/(P21),"-")</f>
        <v>0</v>
      </c>
      <c r="U21" s="336">
        <f>IFERROR(J21/SUM(N21:O22),"-")</f>
        <v>13333.333333333</v>
      </c>
      <c r="V21" s="82">
        <v>0</v>
      </c>
      <c r="W21" s="80">
        <f>IF(P21=0,"-",V21/P21)</f>
        <v>0</v>
      </c>
      <c r="X21" s="335">
        <v>0</v>
      </c>
      <c r="Y21" s="336">
        <f>IFERROR(X21/P21,"-")</f>
        <v>0</v>
      </c>
      <c r="Z21" s="336" t="str">
        <f>IFERROR(X21/V21,"-")</f>
        <v>-</v>
      </c>
      <c r="AA21" s="330">
        <f>SUM(X21:X22)-SUM(J21:J22)</f>
        <v>-64000</v>
      </c>
      <c r="AB21" s="83">
        <f>SUM(X21:X22)/SUM(J21:J22)</f>
        <v>0.46666666666667</v>
      </c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>
        <v>1</v>
      </c>
      <c r="AN21" s="99">
        <f>IF(P21=0,"",IF(AM21=0,"",(AM21/P21)))</f>
        <v>0.2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2</v>
      </c>
      <c r="BO21" s="118">
        <f>IF(P21=0,"",IF(BN21=0,"",(BN21/P21)))</f>
        <v>0.4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2</v>
      </c>
      <c r="BX21" s="125">
        <f>IF(P21=0,"",IF(BW21=0,"",(BW21/P21)))</f>
        <v>0.4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106</v>
      </c>
      <c r="C22" s="347"/>
      <c r="D22" s="347" t="s">
        <v>102</v>
      </c>
      <c r="E22" s="347" t="s">
        <v>103</v>
      </c>
      <c r="F22" s="347" t="s">
        <v>82</v>
      </c>
      <c r="G22" s="88"/>
      <c r="H22" s="88"/>
      <c r="I22" s="88"/>
      <c r="J22" s="330"/>
      <c r="K22" s="79">
        <v>36</v>
      </c>
      <c r="L22" s="79">
        <v>22</v>
      </c>
      <c r="M22" s="79">
        <v>4</v>
      </c>
      <c r="N22" s="89">
        <v>4</v>
      </c>
      <c r="O22" s="90">
        <v>0</v>
      </c>
      <c r="P22" s="91">
        <f>N22+O22</f>
        <v>4</v>
      </c>
      <c r="Q22" s="80">
        <f>IFERROR(P22/M22,"-")</f>
        <v>1</v>
      </c>
      <c r="R22" s="79">
        <v>0</v>
      </c>
      <c r="S22" s="79">
        <v>1</v>
      </c>
      <c r="T22" s="80">
        <f>IFERROR(R22/(P22),"-")</f>
        <v>0</v>
      </c>
      <c r="U22" s="336"/>
      <c r="V22" s="82">
        <v>0</v>
      </c>
      <c r="W22" s="80">
        <f>IF(P22=0,"-",V22/P22)</f>
        <v>0</v>
      </c>
      <c r="X22" s="335">
        <v>56000</v>
      </c>
      <c r="Y22" s="336">
        <f>IFERROR(X22/P22,"-")</f>
        <v>14000</v>
      </c>
      <c r="Z22" s="336" t="str">
        <f>IFERROR(X22/V22,"-")</f>
        <v>-</v>
      </c>
      <c r="AA22" s="33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2</v>
      </c>
      <c r="BO22" s="118">
        <f>IF(P22=0,"",IF(BN22=0,"",(BN22/P22)))</f>
        <v>0.5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1</v>
      </c>
      <c r="BX22" s="125">
        <f>IF(P22=0,"",IF(BW22=0,"",(BW22/P22)))</f>
        <v>0.25</v>
      </c>
      <c r="BY22" s="126">
        <v>1</v>
      </c>
      <c r="BZ22" s="127">
        <f>IFERROR(BY22/BW22,"-")</f>
        <v>1</v>
      </c>
      <c r="CA22" s="128">
        <v>207000</v>
      </c>
      <c r="CB22" s="129">
        <f>IFERROR(CA22/BW22,"-")</f>
        <v>207000</v>
      </c>
      <c r="CC22" s="130"/>
      <c r="CD22" s="130"/>
      <c r="CE22" s="130">
        <v>1</v>
      </c>
      <c r="CF22" s="131">
        <v>1</v>
      </c>
      <c r="CG22" s="132">
        <f>IF(P22=0,"",IF(CF22=0,"",(CF22/P22)))</f>
        <v>0.25</v>
      </c>
      <c r="CH22" s="133"/>
      <c r="CI22" s="134">
        <f>IFERROR(CH22/CF22,"-")</f>
        <v>0</v>
      </c>
      <c r="CJ22" s="135"/>
      <c r="CK22" s="136">
        <f>IFERROR(CJ22/CF22,"-")</f>
        <v>0</v>
      </c>
      <c r="CL22" s="137"/>
      <c r="CM22" s="137"/>
      <c r="CN22" s="137"/>
      <c r="CO22" s="138">
        <v>0</v>
      </c>
      <c r="CP22" s="139">
        <v>56000</v>
      </c>
      <c r="CQ22" s="139">
        <v>207000</v>
      </c>
      <c r="CR22" s="139"/>
      <c r="CS22" s="140" t="str">
        <f>IF(AND(CQ22=0,CR22=0),"",IF(AND(CQ22&lt;=100000,CR22&lt;=100000),"",IF(CQ22/CP22&gt;0.7,"男高",IF(CR22/CP22&gt;0.7,"女高",""))))</f>
        <v>男高</v>
      </c>
    </row>
    <row r="23" spans="1:98">
      <c r="A23" s="78">
        <f>AB23</f>
        <v>7.4333333333333</v>
      </c>
      <c r="B23" s="347" t="s">
        <v>107</v>
      </c>
      <c r="C23" s="347"/>
      <c r="D23" s="347" t="s">
        <v>108</v>
      </c>
      <c r="E23" s="347" t="s">
        <v>109</v>
      </c>
      <c r="F23" s="347" t="s">
        <v>87</v>
      </c>
      <c r="G23" s="88" t="s">
        <v>67</v>
      </c>
      <c r="H23" s="88" t="s">
        <v>104</v>
      </c>
      <c r="I23" s="349" t="s">
        <v>110</v>
      </c>
      <c r="J23" s="330">
        <v>120000</v>
      </c>
      <c r="K23" s="79">
        <v>0</v>
      </c>
      <c r="L23" s="79">
        <v>0</v>
      </c>
      <c r="M23" s="79">
        <v>68</v>
      </c>
      <c r="N23" s="89">
        <v>0</v>
      </c>
      <c r="O23" s="90">
        <v>0</v>
      </c>
      <c r="P23" s="91">
        <f>N23+O23</f>
        <v>0</v>
      </c>
      <c r="Q23" s="80">
        <f>IFERROR(P23/M23,"-")</f>
        <v>0</v>
      </c>
      <c r="R23" s="79">
        <v>0</v>
      </c>
      <c r="S23" s="79">
        <v>0</v>
      </c>
      <c r="T23" s="80" t="str">
        <f>IFERROR(R23/(P23),"-")</f>
        <v>-</v>
      </c>
      <c r="U23" s="336">
        <f>IFERROR(J23/SUM(N23:O25),"-")</f>
        <v>8571.4285714286</v>
      </c>
      <c r="V23" s="82">
        <v>0</v>
      </c>
      <c r="W23" s="80" t="str">
        <f>IF(P23=0,"-",V23/P23)</f>
        <v>-</v>
      </c>
      <c r="X23" s="335">
        <v>0</v>
      </c>
      <c r="Y23" s="336" t="str">
        <f>IFERROR(X23/P23,"-")</f>
        <v>-</v>
      </c>
      <c r="Z23" s="336" t="str">
        <f>IFERROR(X23/V23,"-")</f>
        <v>-</v>
      </c>
      <c r="AA23" s="330">
        <f>SUM(X23:X25)-SUM(J23:J25)</f>
        <v>772000</v>
      </c>
      <c r="AB23" s="83">
        <f>SUM(X23:X25)/SUM(J23:J25)</f>
        <v>7.4333333333333</v>
      </c>
      <c r="AC23" s="77"/>
      <c r="AD23" s="92"/>
      <c r="AE23" s="93" t="str">
        <f>IF(P23=0,"",IF(AD23=0,"",(AD23/P23)))</f>
        <v/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 t="str">
        <f>IF(P23=0,"",IF(AM23=0,"",(AM23/P23)))</f>
        <v/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 t="str">
        <f>IF(P23=0,"",IF(AV23=0,"",(AV23/P23)))</f>
        <v/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 t="str">
        <f>IF(P23=0,"",IF(BE23=0,"",(BE23/P23)))</f>
        <v/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/>
      <c r="BO23" s="118" t="str">
        <f>IF(P23=0,"",IF(BN23=0,"",(BN23/P23)))</f>
        <v/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 t="str">
        <f>IF(P23=0,"",IF(BW23=0,"",(BW23/P23)))</f>
        <v/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 t="str">
        <f>IF(P23=0,"",IF(CF23=0,"",(CF23/P23)))</f>
        <v/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111</v>
      </c>
      <c r="C24" s="347"/>
      <c r="D24" s="347" t="s">
        <v>108</v>
      </c>
      <c r="E24" s="347" t="s">
        <v>109</v>
      </c>
      <c r="F24" s="347" t="s">
        <v>87</v>
      </c>
      <c r="G24" s="88"/>
      <c r="H24" s="88"/>
      <c r="I24" s="88"/>
      <c r="J24" s="330"/>
      <c r="K24" s="79">
        <v>29</v>
      </c>
      <c r="L24" s="79">
        <v>0</v>
      </c>
      <c r="M24" s="79">
        <v>92</v>
      </c>
      <c r="N24" s="89">
        <v>10</v>
      </c>
      <c r="O24" s="90">
        <v>0</v>
      </c>
      <c r="P24" s="91">
        <f>N24+O24</f>
        <v>10</v>
      </c>
      <c r="Q24" s="80">
        <f>IFERROR(P24/M24,"-")</f>
        <v>0.10869565217391</v>
      </c>
      <c r="R24" s="79">
        <v>1</v>
      </c>
      <c r="S24" s="79">
        <v>3</v>
      </c>
      <c r="T24" s="80">
        <f>IFERROR(R24/(P24),"-")</f>
        <v>0.1</v>
      </c>
      <c r="U24" s="336"/>
      <c r="V24" s="82">
        <v>2</v>
      </c>
      <c r="W24" s="80">
        <f>IF(P24=0,"-",V24/P24)</f>
        <v>0.2</v>
      </c>
      <c r="X24" s="335">
        <v>892000</v>
      </c>
      <c r="Y24" s="336">
        <f>IFERROR(X24/P24,"-")</f>
        <v>89200</v>
      </c>
      <c r="Z24" s="336">
        <f>IFERROR(X24/V24,"-")</f>
        <v>446000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>
        <v>1</v>
      </c>
      <c r="AN24" s="99">
        <f>IF(P24=0,"",IF(AM24=0,"",(AM24/P24)))</f>
        <v>0.1</v>
      </c>
      <c r="AO24" s="98"/>
      <c r="AP24" s="100">
        <f>IFERROR(AO24/AM24,"-")</f>
        <v>0</v>
      </c>
      <c r="AQ24" s="101"/>
      <c r="AR24" s="102">
        <f>IFERROR(AQ24/AM24,"-")</f>
        <v>0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3</v>
      </c>
      <c r="BF24" s="111">
        <f>IF(P24=0,"",IF(BE24=0,"",(BE24/P24)))</f>
        <v>0.3</v>
      </c>
      <c r="BG24" s="110">
        <v>1</v>
      </c>
      <c r="BH24" s="112">
        <f>IFERROR(BG24/BE24,"-")</f>
        <v>0.33333333333333</v>
      </c>
      <c r="BI24" s="113">
        <v>5000</v>
      </c>
      <c r="BJ24" s="114">
        <f>IFERROR(BI24/BE24,"-")</f>
        <v>1666.6666666667</v>
      </c>
      <c r="BK24" s="115">
        <v>1</v>
      </c>
      <c r="BL24" s="115"/>
      <c r="BM24" s="115"/>
      <c r="BN24" s="117">
        <v>4</v>
      </c>
      <c r="BO24" s="118">
        <f>IF(P24=0,"",IF(BN24=0,"",(BN24/P24)))</f>
        <v>0.4</v>
      </c>
      <c r="BP24" s="119">
        <v>1</v>
      </c>
      <c r="BQ24" s="120">
        <f>IFERROR(BP24/BN24,"-")</f>
        <v>0.25</v>
      </c>
      <c r="BR24" s="121">
        <v>887000</v>
      </c>
      <c r="BS24" s="122">
        <f>IFERROR(BR24/BN24,"-")</f>
        <v>221750</v>
      </c>
      <c r="BT24" s="123"/>
      <c r="BU24" s="123"/>
      <c r="BV24" s="123">
        <v>1</v>
      </c>
      <c r="BW24" s="124">
        <v>2</v>
      </c>
      <c r="BX24" s="125">
        <f>IF(P24=0,"",IF(BW24=0,"",(BW24/P24)))</f>
        <v>0.2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2</v>
      </c>
      <c r="CP24" s="139">
        <v>892000</v>
      </c>
      <c r="CQ24" s="139">
        <v>887000</v>
      </c>
      <c r="CR24" s="139"/>
      <c r="CS24" s="140" t="str">
        <f>IF(AND(CQ24=0,CR24=0),"",IF(AND(CQ24&lt;=100000,CR24&lt;=100000),"",IF(CQ24/CP24&gt;0.7,"男高",IF(CR24/CP24&gt;0.7,"女高",""))))</f>
        <v>男高</v>
      </c>
    </row>
    <row r="25" spans="1:98">
      <c r="A25" s="78"/>
      <c r="B25" s="347" t="s">
        <v>112</v>
      </c>
      <c r="C25" s="347"/>
      <c r="D25" s="347" t="s">
        <v>108</v>
      </c>
      <c r="E25" s="347" t="s">
        <v>109</v>
      </c>
      <c r="F25" s="347" t="s">
        <v>82</v>
      </c>
      <c r="G25" s="88"/>
      <c r="H25" s="88"/>
      <c r="I25" s="88"/>
      <c r="J25" s="330"/>
      <c r="K25" s="79">
        <v>13</v>
      </c>
      <c r="L25" s="79">
        <v>11</v>
      </c>
      <c r="M25" s="79">
        <v>5</v>
      </c>
      <c r="N25" s="89">
        <v>4</v>
      </c>
      <c r="O25" s="90">
        <v>0</v>
      </c>
      <c r="P25" s="91">
        <f>N25+O25</f>
        <v>4</v>
      </c>
      <c r="Q25" s="80">
        <f>IFERROR(P25/M25,"-")</f>
        <v>0.8</v>
      </c>
      <c r="R25" s="79">
        <v>1</v>
      </c>
      <c r="S25" s="79">
        <v>1</v>
      </c>
      <c r="T25" s="80">
        <f>IFERROR(R25/(P25),"-")</f>
        <v>0.25</v>
      </c>
      <c r="U25" s="336"/>
      <c r="V25" s="82">
        <v>0</v>
      </c>
      <c r="W25" s="80">
        <f>IF(P25=0,"-",V25/P25)</f>
        <v>0</v>
      </c>
      <c r="X25" s="335">
        <v>0</v>
      </c>
      <c r="Y25" s="336">
        <f>IFERROR(X25/P25,"-")</f>
        <v>0</v>
      </c>
      <c r="Z25" s="336" t="str">
        <f>IFERROR(X25/V25,"-")</f>
        <v>-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2</v>
      </c>
      <c r="BO25" s="118">
        <f>IF(P25=0,"",IF(BN25=0,"",(BN25/P25)))</f>
        <v>0.5</v>
      </c>
      <c r="BP25" s="119">
        <v>1</v>
      </c>
      <c r="BQ25" s="120">
        <f>IFERROR(BP25/BN25,"-")</f>
        <v>0.5</v>
      </c>
      <c r="BR25" s="121">
        <v>1650</v>
      </c>
      <c r="BS25" s="122">
        <f>IFERROR(BR25/BN25,"-")</f>
        <v>825</v>
      </c>
      <c r="BT25" s="123">
        <v>1</v>
      </c>
      <c r="BU25" s="123"/>
      <c r="BV25" s="123"/>
      <c r="BW25" s="124">
        <v>2</v>
      </c>
      <c r="BX25" s="125">
        <f>IF(P25=0,"",IF(BW25=0,"",(BW25/P25)))</f>
        <v>0.5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>
        <v>1650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10.12</v>
      </c>
      <c r="B26" s="347" t="s">
        <v>113</v>
      </c>
      <c r="C26" s="347"/>
      <c r="D26" s="347" t="s">
        <v>102</v>
      </c>
      <c r="E26" s="347" t="s">
        <v>103</v>
      </c>
      <c r="F26" s="347" t="s">
        <v>66</v>
      </c>
      <c r="G26" s="88" t="s">
        <v>72</v>
      </c>
      <c r="H26" s="88" t="s">
        <v>104</v>
      </c>
      <c r="I26" s="348" t="s">
        <v>114</v>
      </c>
      <c r="J26" s="330">
        <v>150000</v>
      </c>
      <c r="K26" s="79">
        <v>24</v>
      </c>
      <c r="L26" s="79">
        <v>0</v>
      </c>
      <c r="M26" s="79">
        <v>105</v>
      </c>
      <c r="N26" s="89">
        <v>8</v>
      </c>
      <c r="O26" s="90">
        <v>1</v>
      </c>
      <c r="P26" s="91">
        <f>N26+O26</f>
        <v>9</v>
      </c>
      <c r="Q26" s="80">
        <f>IFERROR(P26/M26,"-")</f>
        <v>0.085714285714286</v>
      </c>
      <c r="R26" s="79">
        <v>1</v>
      </c>
      <c r="S26" s="79">
        <v>1</v>
      </c>
      <c r="T26" s="80">
        <f>IFERROR(R26/(P26),"-")</f>
        <v>0.11111111111111</v>
      </c>
      <c r="U26" s="336">
        <f>IFERROR(J26/SUM(N26:O27),"-")</f>
        <v>11538.461538462</v>
      </c>
      <c r="V26" s="82">
        <v>2</v>
      </c>
      <c r="W26" s="80">
        <f>IF(P26=0,"-",V26/P26)</f>
        <v>0.22222222222222</v>
      </c>
      <c r="X26" s="335">
        <v>1479000</v>
      </c>
      <c r="Y26" s="336">
        <f>IFERROR(X26/P26,"-")</f>
        <v>164333.33333333</v>
      </c>
      <c r="Z26" s="336">
        <f>IFERROR(X26/V26,"-")</f>
        <v>739500</v>
      </c>
      <c r="AA26" s="330">
        <f>SUM(X26:X27)-SUM(J26:J27)</f>
        <v>1368000</v>
      </c>
      <c r="AB26" s="83">
        <f>SUM(X26:X27)/SUM(J26:J27)</f>
        <v>10.12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>
        <v>1</v>
      </c>
      <c r="AW26" s="105">
        <f>IF(P26=0,"",IF(AV26=0,"",(AV26/P26)))</f>
        <v>0.11111111111111</v>
      </c>
      <c r="AX26" s="104"/>
      <c r="AY26" s="106">
        <f>IFERROR(AX26/AV26,"-")</f>
        <v>0</v>
      </c>
      <c r="AZ26" s="107"/>
      <c r="BA26" s="108">
        <f>IFERROR(AZ26/AV26,"-")</f>
        <v>0</v>
      </c>
      <c r="BB26" s="109"/>
      <c r="BC26" s="109"/>
      <c r="BD26" s="109"/>
      <c r="BE26" s="110">
        <v>2</v>
      </c>
      <c r="BF26" s="111">
        <f>IF(P26=0,"",IF(BE26=0,"",(BE26/P26)))</f>
        <v>0.22222222222222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1</v>
      </c>
      <c r="BO26" s="118">
        <f>IF(P26=0,"",IF(BN26=0,"",(BN26/P26)))</f>
        <v>0.11111111111111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4</v>
      </c>
      <c r="BX26" s="125">
        <f>IF(P26=0,"",IF(BW26=0,"",(BW26/P26)))</f>
        <v>0.44444444444444</v>
      </c>
      <c r="BY26" s="126">
        <v>1</v>
      </c>
      <c r="BZ26" s="127">
        <f>IFERROR(BY26/BW26,"-")</f>
        <v>0.25</v>
      </c>
      <c r="CA26" s="128">
        <v>3000</v>
      </c>
      <c r="CB26" s="129">
        <f>IFERROR(CA26/BW26,"-")</f>
        <v>750</v>
      </c>
      <c r="CC26" s="130">
        <v>1</v>
      </c>
      <c r="CD26" s="130"/>
      <c r="CE26" s="130"/>
      <c r="CF26" s="131">
        <v>1</v>
      </c>
      <c r="CG26" s="132">
        <f>IF(P26=0,"",IF(CF26=0,"",(CF26/P26)))</f>
        <v>0.11111111111111</v>
      </c>
      <c r="CH26" s="133">
        <v>1</v>
      </c>
      <c r="CI26" s="134">
        <f>IFERROR(CH26/CF26,"-")</f>
        <v>1</v>
      </c>
      <c r="CJ26" s="135">
        <v>1476000</v>
      </c>
      <c r="CK26" s="136">
        <f>IFERROR(CJ26/CF26,"-")</f>
        <v>1476000</v>
      </c>
      <c r="CL26" s="137"/>
      <c r="CM26" s="137"/>
      <c r="CN26" s="137">
        <v>1</v>
      </c>
      <c r="CO26" s="138">
        <v>2</v>
      </c>
      <c r="CP26" s="139">
        <v>1479000</v>
      </c>
      <c r="CQ26" s="139">
        <v>1476000</v>
      </c>
      <c r="CR26" s="139"/>
      <c r="CS26" s="140" t="str">
        <f>IF(AND(CQ26=0,CR26=0),"",IF(AND(CQ26&lt;=100000,CR26&lt;=100000),"",IF(CQ26/CP26&gt;0.7,"男高",IF(CR26/CP26&gt;0.7,"女高",""))))</f>
        <v>男高</v>
      </c>
    </row>
    <row r="27" spans="1:98">
      <c r="A27" s="78"/>
      <c r="B27" s="347" t="s">
        <v>115</v>
      </c>
      <c r="C27" s="347"/>
      <c r="D27" s="347" t="s">
        <v>102</v>
      </c>
      <c r="E27" s="347" t="s">
        <v>103</v>
      </c>
      <c r="F27" s="347" t="s">
        <v>82</v>
      </c>
      <c r="G27" s="88"/>
      <c r="H27" s="88"/>
      <c r="I27" s="88"/>
      <c r="J27" s="330"/>
      <c r="K27" s="79">
        <v>34</v>
      </c>
      <c r="L27" s="79">
        <v>29</v>
      </c>
      <c r="M27" s="79">
        <v>2</v>
      </c>
      <c r="N27" s="89">
        <v>4</v>
      </c>
      <c r="O27" s="90">
        <v>0</v>
      </c>
      <c r="P27" s="91">
        <f>N27+O27</f>
        <v>4</v>
      </c>
      <c r="Q27" s="80">
        <f>IFERROR(P27/M27,"-")</f>
        <v>2</v>
      </c>
      <c r="R27" s="79">
        <v>2</v>
      </c>
      <c r="S27" s="79">
        <v>1</v>
      </c>
      <c r="T27" s="80">
        <f>IFERROR(R27/(P27),"-")</f>
        <v>0.5</v>
      </c>
      <c r="U27" s="336"/>
      <c r="V27" s="82">
        <v>1</v>
      </c>
      <c r="W27" s="80">
        <f>IF(P27=0,"-",V27/P27)</f>
        <v>0.25</v>
      </c>
      <c r="X27" s="335">
        <v>39000</v>
      </c>
      <c r="Y27" s="336">
        <f>IFERROR(X27/P27,"-")</f>
        <v>9750</v>
      </c>
      <c r="Z27" s="336">
        <f>IFERROR(X27/V27,"-")</f>
        <v>39000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1</v>
      </c>
      <c r="BO27" s="118">
        <f>IF(P27=0,"",IF(BN27=0,"",(BN27/P27)))</f>
        <v>0.25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1</v>
      </c>
      <c r="BX27" s="125">
        <f>IF(P27=0,"",IF(BW27=0,"",(BW27/P27)))</f>
        <v>0.25</v>
      </c>
      <c r="BY27" s="126">
        <v>1</v>
      </c>
      <c r="BZ27" s="127">
        <f>IFERROR(BY27/BW27,"-")</f>
        <v>1</v>
      </c>
      <c r="CA27" s="128">
        <v>21000</v>
      </c>
      <c r="CB27" s="129">
        <f>IFERROR(CA27/BW27,"-")</f>
        <v>21000</v>
      </c>
      <c r="CC27" s="130"/>
      <c r="CD27" s="130"/>
      <c r="CE27" s="130">
        <v>1</v>
      </c>
      <c r="CF27" s="131">
        <v>2</v>
      </c>
      <c r="CG27" s="132">
        <f>IF(P27=0,"",IF(CF27=0,"",(CF27/P27)))</f>
        <v>0.5</v>
      </c>
      <c r="CH27" s="133">
        <v>2</v>
      </c>
      <c r="CI27" s="134">
        <f>IFERROR(CH27/CF27,"-")</f>
        <v>1</v>
      </c>
      <c r="CJ27" s="135">
        <v>412000</v>
      </c>
      <c r="CK27" s="136">
        <f>IFERROR(CJ27/CF27,"-")</f>
        <v>206000</v>
      </c>
      <c r="CL27" s="137"/>
      <c r="CM27" s="137"/>
      <c r="CN27" s="137">
        <v>2</v>
      </c>
      <c r="CO27" s="138">
        <v>1</v>
      </c>
      <c r="CP27" s="139">
        <v>39000</v>
      </c>
      <c r="CQ27" s="139">
        <v>394000</v>
      </c>
      <c r="CR27" s="139"/>
      <c r="CS27" s="140" t="str">
        <f>IF(AND(CQ27=0,CR27=0),"",IF(AND(CQ27&lt;=100000,CR27&lt;=100000),"",IF(CQ27/CP27&gt;0.7,"男高",IF(CR27/CP27&gt;0.7,"女高",""))))</f>
        <v>男高</v>
      </c>
    </row>
    <row r="28" spans="1:98">
      <c r="A28" s="78">
        <f>AB28</f>
        <v>0.013636363636364</v>
      </c>
      <c r="B28" s="347" t="s">
        <v>116</v>
      </c>
      <c r="C28" s="347"/>
      <c r="D28" s="347" t="s">
        <v>117</v>
      </c>
      <c r="E28" s="347" t="s">
        <v>103</v>
      </c>
      <c r="F28" s="347" t="s">
        <v>66</v>
      </c>
      <c r="G28" s="88" t="s">
        <v>118</v>
      </c>
      <c r="H28" s="88" t="s">
        <v>119</v>
      </c>
      <c r="I28" s="348" t="s">
        <v>69</v>
      </c>
      <c r="J28" s="330">
        <v>220000</v>
      </c>
      <c r="K28" s="79">
        <v>23</v>
      </c>
      <c r="L28" s="79">
        <v>0</v>
      </c>
      <c r="M28" s="79">
        <v>147</v>
      </c>
      <c r="N28" s="89">
        <v>9</v>
      </c>
      <c r="O28" s="90">
        <v>0</v>
      </c>
      <c r="P28" s="91">
        <f>N28+O28</f>
        <v>9</v>
      </c>
      <c r="Q28" s="80">
        <f>IFERROR(P28/M28,"-")</f>
        <v>0.061224489795918</v>
      </c>
      <c r="R28" s="79">
        <v>0</v>
      </c>
      <c r="S28" s="79">
        <v>3</v>
      </c>
      <c r="T28" s="80">
        <f>IFERROR(R28/(P28),"-")</f>
        <v>0</v>
      </c>
      <c r="U28" s="336">
        <f>IFERROR(J28/SUM(N28:O29),"-")</f>
        <v>20000</v>
      </c>
      <c r="V28" s="82">
        <v>1</v>
      </c>
      <c r="W28" s="80">
        <f>IF(P28=0,"-",V28/P28)</f>
        <v>0.11111111111111</v>
      </c>
      <c r="X28" s="335">
        <v>3000</v>
      </c>
      <c r="Y28" s="336">
        <f>IFERROR(X28/P28,"-")</f>
        <v>333.33333333333</v>
      </c>
      <c r="Z28" s="336">
        <f>IFERROR(X28/V28,"-")</f>
        <v>3000</v>
      </c>
      <c r="AA28" s="330">
        <f>SUM(X28:X29)-SUM(J28:J29)</f>
        <v>-217000</v>
      </c>
      <c r="AB28" s="83">
        <f>SUM(X28:X29)/SUM(J28:J29)</f>
        <v>0.013636363636364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>
        <v>2</v>
      </c>
      <c r="AN28" s="99">
        <f>IF(P28=0,"",IF(AM28=0,"",(AM28/P28)))</f>
        <v>0.22222222222222</v>
      </c>
      <c r="AO28" s="98"/>
      <c r="AP28" s="100">
        <f>IFERROR(AO28/AM28,"-")</f>
        <v>0</v>
      </c>
      <c r="AQ28" s="101"/>
      <c r="AR28" s="102">
        <f>IFERROR(AQ28/AM28,"-")</f>
        <v>0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4</v>
      </c>
      <c r="BF28" s="111">
        <f>IF(P28=0,"",IF(BE28=0,"",(BE28/P28)))</f>
        <v>0.44444444444444</v>
      </c>
      <c r="BG28" s="110">
        <v>1</v>
      </c>
      <c r="BH28" s="112">
        <f>IFERROR(BG28/BE28,"-")</f>
        <v>0.25</v>
      </c>
      <c r="BI28" s="113">
        <v>3000</v>
      </c>
      <c r="BJ28" s="114">
        <f>IFERROR(BI28/BE28,"-")</f>
        <v>750</v>
      </c>
      <c r="BK28" s="115">
        <v>1</v>
      </c>
      <c r="BL28" s="115"/>
      <c r="BM28" s="115"/>
      <c r="BN28" s="117">
        <v>2</v>
      </c>
      <c r="BO28" s="118">
        <f>IF(P28=0,"",IF(BN28=0,"",(BN28/P28)))</f>
        <v>0.22222222222222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1</v>
      </c>
      <c r="BX28" s="125">
        <f>IF(P28=0,"",IF(BW28=0,"",(BW28/P28)))</f>
        <v>0.11111111111111</v>
      </c>
      <c r="BY28" s="126">
        <v>1</v>
      </c>
      <c r="BZ28" s="127">
        <f>IFERROR(BY28/BW28,"-")</f>
        <v>1</v>
      </c>
      <c r="CA28" s="128">
        <v>45000</v>
      </c>
      <c r="CB28" s="129">
        <f>IFERROR(CA28/BW28,"-")</f>
        <v>45000</v>
      </c>
      <c r="CC28" s="130"/>
      <c r="CD28" s="130"/>
      <c r="CE28" s="130">
        <v>1</v>
      </c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1</v>
      </c>
      <c r="CP28" s="139">
        <v>3000</v>
      </c>
      <c r="CQ28" s="139">
        <v>45000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120</v>
      </c>
      <c r="C29" s="347"/>
      <c r="D29" s="347" t="s">
        <v>117</v>
      </c>
      <c r="E29" s="347" t="s">
        <v>103</v>
      </c>
      <c r="F29" s="347" t="s">
        <v>82</v>
      </c>
      <c r="G29" s="88"/>
      <c r="H29" s="88"/>
      <c r="I29" s="88"/>
      <c r="J29" s="330"/>
      <c r="K29" s="79">
        <v>18</v>
      </c>
      <c r="L29" s="79">
        <v>13</v>
      </c>
      <c r="M29" s="79">
        <v>1</v>
      </c>
      <c r="N29" s="89">
        <v>2</v>
      </c>
      <c r="O29" s="90">
        <v>0</v>
      </c>
      <c r="P29" s="91">
        <f>N29+O29</f>
        <v>2</v>
      </c>
      <c r="Q29" s="80">
        <f>IFERROR(P29/M29,"-")</f>
        <v>2</v>
      </c>
      <c r="R29" s="79">
        <v>0</v>
      </c>
      <c r="S29" s="79">
        <v>0</v>
      </c>
      <c r="T29" s="80">
        <f>IFERROR(R29/(P29),"-")</f>
        <v>0</v>
      </c>
      <c r="U29" s="336"/>
      <c r="V29" s="82">
        <v>0</v>
      </c>
      <c r="W29" s="80">
        <f>IF(P29=0,"-",V29/P29)</f>
        <v>0</v>
      </c>
      <c r="X29" s="335">
        <v>0</v>
      </c>
      <c r="Y29" s="336">
        <f>IFERROR(X29/P29,"-")</f>
        <v>0</v>
      </c>
      <c r="Z29" s="336" t="str">
        <f>IFERROR(X29/V29,"-")</f>
        <v>-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1</v>
      </c>
      <c r="BF29" s="111">
        <f>IF(P29=0,"",IF(BE29=0,"",(BE29/P29)))</f>
        <v>0.5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1</v>
      </c>
      <c r="BO29" s="118">
        <f>IF(P29=0,"",IF(BN29=0,"",(BN29/P29)))</f>
        <v>0.5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1.6266666666667</v>
      </c>
      <c r="B30" s="347" t="s">
        <v>121</v>
      </c>
      <c r="C30" s="347"/>
      <c r="D30" s="347" t="s">
        <v>122</v>
      </c>
      <c r="E30" s="347" t="s">
        <v>109</v>
      </c>
      <c r="F30" s="347" t="s">
        <v>87</v>
      </c>
      <c r="G30" s="88" t="s">
        <v>123</v>
      </c>
      <c r="H30" s="88" t="s">
        <v>124</v>
      </c>
      <c r="I30" s="349" t="s">
        <v>105</v>
      </c>
      <c r="J30" s="330">
        <v>150000</v>
      </c>
      <c r="K30" s="79">
        <v>0</v>
      </c>
      <c r="L30" s="79">
        <v>0</v>
      </c>
      <c r="M30" s="79">
        <v>124</v>
      </c>
      <c r="N30" s="89">
        <v>0</v>
      </c>
      <c r="O30" s="90">
        <v>0</v>
      </c>
      <c r="P30" s="91">
        <f>N30+O30</f>
        <v>0</v>
      </c>
      <c r="Q30" s="80">
        <f>IFERROR(P30/M30,"-")</f>
        <v>0</v>
      </c>
      <c r="R30" s="79">
        <v>0</v>
      </c>
      <c r="S30" s="79">
        <v>0</v>
      </c>
      <c r="T30" s="80" t="str">
        <f>IFERROR(R30/(P30),"-")</f>
        <v>-</v>
      </c>
      <c r="U30" s="336">
        <f>IFERROR(J30/SUM(N30:O32),"-")</f>
        <v>7894.7368421053</v>
      </c>
      <c r="V30" s="82">
        <v>0</v>
      </c>
      <c r="W30" s="80" t="str">
        <f>IF(P30=0,"-",V30/P30)</f>
        <v>-</v>
      </c>
      <c r="X30" s="335">
        <v>0</v>
      </c>
      <c r="Y30" s="336" t="str">
        <f>IFERROR(X30/P30,"-")</f>
        <v>-</v>
      </c>
      <c r="Z30" s="336" t="str">
        <f>IFERROR(X30/V30,"-")</f>
        <v>-</v>
      </c>
      <c r="AA30" s="330">
        <f>SUM(X30:X32)-SUM(J30:J32)</f>
        <v>94000</v>
      </c>
      <c r="AB30" s="83">
        <f>SUM(X30:X32)/SUM(J30:J32)</f>
        <v>1.6266666666667</v>
      </c>
      <c r="AC30" s="77"/>
      <c r="AD30" s="92"/>
      <c r="AE30" s="93" t="str">
        <f>IF(P30=0,"",IF(AD30=0,"",(AD30/P30)))</f>
        <v/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 t="str">
        <f>IF(P30=0,"",IF(AM30=0,"",(AM30/P30)))</f>
        <v/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 t="str">
        <f>IF(P30=0,"",IF(AV30=0,"",(AV30/P30)))</f>
        <v/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 t="str">
        <f>IF(P30=0,"",IF(BE30=0,"",(BE30/P30)))</f>
        <v/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/>
      <c r="BO30" s="118" t="str">
        <f>IF(P30=0,"",IF(BN30=0,"",(BN30/P30)))</f>
        <v/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 t="str">
        <f>IF(P30=0,"",IF(BW30=0,"",(BW30/P30)))</f>
        <v/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 t="str">
        <f>IF(P30=0,"",IF(CF30=0,"",(CF30/P30)))</f>
        <v/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125</v>
      </c>
      <c r="C31" s="347"/>
      <c r="D31" s="347" t="s">
        <v>122</v>
      </c>
      <c r="E31" s="347" t="s">
        <v>109</v>
      </c>
      <c r="F31" s="347" t="s">
        <v>87</v>
      </c>
      <c r="G31" s="88"/>
      <c r="H31" s="88"/>
      <c r="I31" s="88"/>
      <c r="J31" s="330"/>
      <c r="K31" s="79">
        <v>49</v>
      </c>
      <c r="L31" s="79">
        <v>0</v>
      </c>
      <c r="M31" s="79">
        <v>161</v>
      </c>
      <c r="N31" s="89">
        <v>15</v>
      </c>
      <c r="O31" s="90">
        <v>0</v>
      </c>
      <c r="P31" s="91">
        <f>N31+O31</f>
        <v>15</v>
      </c>
      <c r="Q31" s="80">
        <f>IFERROR(P31/M31,"-")</f>
        <v>0.093167701863354</v>
      </c>
      <c r="R31" s="79">
        <v>1</v>
      </c>
      <c r="S31" s="79">
        <v>4</v>
      </c>
      <c r="T31" s="80">
        <f>IFERROR(R31/(P31),"-")</f>
        <v>0.066666666666667</v>
      </c>
      <c r="U31" s="336"/>
      <c r="V31" s="82">
        <v>1</v>
      </c>
      <c r="W31" s="80">
        <f>IF(P31=0,"-",V31/P31)</f>
        <v>0.066666666666667</v>
      </c>
      <c r="X31" s="335">
        <v>9000</v>
      </c>
      <c r="Y31" s="336">
        <f>IFERROR(X31/P31,"-")</f>
        <v>600</v>
      </c>
      <c r="Z31" s="336">
        <f>IFERROR(X31/V31,"-")</f>
        <v>9000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>
        <v>1</v>
      </c>
      <c r="AN31" s="99">
        <f>IF(P31=0,"",IF(AM31=0,"",(AM31/P31)))</f>
        <v>0.066666666666667</v>
      </c>
      <c r="AO31" s="98"/>
      <c r="AP31" s="100">
        <f>IFERROR(AO31/AM31,"-")</f>
        <v>0</v>
      </c>
      <c r="AQ31" s="101"/>
      <c r="AR31" s="102">
        <f>IFERROR(AQ31/AM31,"-")</f>
        <v>0</v>
      </c>
      <c r="AS31" s="103"/>
      <c r="AT31" s="103"/>
      <c r="AU31" s="103"/>
      <c r="AV31" s="104">
        <v>1</v>
      </c>
      <c r="AW31" s="105">
        <f>IF(P31=0,"",IF(AV31=0,"",(AV31/P31)))</f>
        <v>0.066666666666667</v>
      </c>
      <c r="AX31" s="104"/>
      <c r="AY31" s="106">
        <f>IFERROR(AX31/AV31,"-")</f>
        <v>0</v>
      </c>
      <c r="AZ31" s="107"/>
      <c r="BA31" s="108">
        <f>IFERROR(AZ31/AV31,"-")</f>
        <v>0</v>
      </c>
      <c r="BB31" s="109"/>
      <c r="BC31" s="109"/>
      <c r="BD31" s="109"/>
      <c r="BE31" s="110">
        <v>5</v>
      </c>
      <c r="BF31" s="111">
        <f>IF(P31=0,"",IF(BE31=0,"",(BE31/P31)))</f>
        <v>0.33333333333333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5</v>
      </c>
      <c r="BO31" s="118">
        <f>IF(P31=0,"",IF(BN31=0,"",(BN31/P31)))</f>
        <v>0.33333333333333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3</v>
      </c>
      <c r="BX31" s="125">
        <f>IF(P31=0,"",IF(BW31=0,"",(BW31/P31)))</f>
        <v>0.2</v>
      </c>
      <c r="BY31" s="126">
        <v>1</v>
      </c>
      <c r="BZ31" s="127">
        <f>IFERROR(BY31/BW31,"-")</f>
        <v>0.33333333333333</v>
      </c>
      <c r="CA31" s="128">
        <v>9000</v>
      </c>
      <c r="CB31" s="129">
        <f>IFERROR(CA31/BW31,"-")</f>
        <v>3000</v>
      </c>
      <c r="CC31" s="130"/>
      <c r="CD31" s="130"/>
      <c r="CE31" s="130">
        <v>1</v>
      </c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1</v>
      </c>
      <c r="CP31" s="139">
        <v>9000</v>
      </c>
      <c r="CQ31" s="139">
        <v>9000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126</v>
      </c>
      <c r="C32" s="347"/>
      <c r="D32" s="347" t="s">
        <v>122</v>
      </c>
      <c r="E32" s="347" t="s">
        <v>109</v>
      </c>
      <c r="F32" s="347" t="s">
        <v>82</v>
      </c>
      <c r="G32" s="88"/>
      <c r="H32" s="88"/>
      <c r="I32" s="88"/>
      <c r="J32" s="330"/>
      <c r="K32" s="79">
        <v>71</v>
      </c>
      <c r="L32" s="79">
        <v>21</v>
      </c>
      <c r="M32" s="79">
        <v>5</v>
      </c>
      <c r="N32" s="89">
        <v>4</v>
      </c>
      <c r="O32" s="90">
        <v>0</v>
      </c>
      <c r="P32" s="91">
        <f>N32+O32</f>
        <v>4</v>
      </c>
      <c r="Q32" s="80">
        <f>IFERROR(P32/M32,"-")</f>
        <v>0.8</v>
      </c>
      <c r="R32" s="79">
        <v>1</v>
      </c>
      <c r="S32" s="79">
        <v>0</v>
      </c>
      <c r="T32" s="80">
        <f>IFERROR(R32/(P32),"-")</f>
        <v>0.25</v>
      </c>
      <c r="U32" s="336"/>
      <c r="V32" s="82">
        <v>0</v>
      </c>
      <c r="W32" s="80">
        <f>IF(P32=0,"-",V32/P32)</f>
        <v>0</v>
      </c>
      <c r="X32" s="335">
        <v>235000</v>
      </c>
      <c r="Y32" s="336">
        <f>IFERROR(X32/P32,"-")</f>
        <v>58750</v>
      </c>
      <c r="Z32" s="336" t="str">
        <f>IFERROR(X32/V32,"-")</f>
        <v>-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1</v>
      </c>
      <c r="BO32" s="118">
        <f>IF(P32=0,"",IF(BN32=0,"",(BN32/P32)))</f>
        <v>0.25</v>
      </c>
      <c r="BP32" s="119">
        <v>1</v>
      </c>
      <c r="BQ32" s="120">
        <f>IFERROR(BP32/BN32,"-")</f>
        <v>1</v>
      </c>
      <c r="BR32" s="121">
        <v>3000</v>
      </c>
      <c r="BS32" s="122">
        <f>IFERROR(BR32/BN32,"-")</f>
        <v>3000</v>
      </c>
      <c r="BT32" s="123">
        <v>1</v>
      </c>
      <c r="BU32" s="123"/>
      <c r="BV32" s="123"/>
      <c r="BW32" s="124">
        <v>1</v>
      </c>
      <c r="BX32" s="125">
        <f>IF(P32=0,"",IF(BW32=0,"",(BW32/P32)))</f>
        <v>0.25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>
        <v>2</v>
      </c>
      <c r="CG32" s="132">
        <f>IF(P32=0,"",IF(CF32=0,"",(CF32/P32)))</f>
        <v>0.5</v>
      </c>
      <c r="CH32" s="133">
        <v>1</v>
      </c>
      <c r="CI32" s="134">
        <f>IFERROR(CH32/CF32,"-")</f>
        <v>0.5</v>
      </c>
      <c r="CJ32" s="135">
        <v>340000</v>
      </c>
      <c r="CK32" s="136">
        <f>IFERROR(CJ32/CF32,"-")</f>
        <v>170000</v>
      </c>
      <c r="CL32" s="137"/>
      <c r="CM32" s="137"/>
      <c r="CN32" s="137">
        <v>1</v>
      </c>
      <c r="CO32" s="138">
        <v>0</v>
      </c>
      <c r="CP32" s="139">
        <v>235000</v>
      </c>
      <c r="CQ32" s="139">
        <v>340000</v>
      </c>
      <c r="CR32" s="139"/>
      <c r="CS32" s="140" t="str">
        <f>IF(AND(CQ32=0,CR32=0),"",IF(AND(CQ32&lt;=100000,CR32&lt;=100000),"",IF(CQ32/CP32&gt;0.7,"男高",IF(CR32/CP32&gt;0.7,"女高",""))))</f>
        <v>男高</v>
      </c>
    </row>
    <row r="33" spans="1:98">
      <c r="A33" s="78">
        <f>AB33</f>
        <v>0.13846153846154</v>
      </c>
      <c r="B33" s="347" t="s">
        <v>127</v>
      </c>
      <c r="C33" s="347"/>
      <c r="D33" s="347" t="s">
        <v>64</v>
      </c>
      <c r="E33" s="347" t="s">
        <v>65</v>
      </c>
      <c r="F33" s="347" t="s">
        <v>87</v>
      </c>
      <c r="G33" s="88" t="s">
        <v>128</v>
      </c>
      <c r="H33" s="88" t="s">
        <v>104</v>
      </c>
      <c r="I33" s="348" t="s">
        <v>114</v>
      </c>
      <c r="J33" s="330">
        <v>130000</v>
      </c>
      <c r="K33" s="79">
        <v>1</v>
      </c>
      <c r="L33" s="79">
        <v>0</v>
      </c>
      <c r="M33" s="79">
        <v>100</v>
      </c>
      <c r="N33" s="89">
        <v>1</v>
      </c>
      <c r="O33" s="90">
        <v>0</v>
      </c>
      <c r="P33" s="91">
        <f>N33+O33</f>
        <v>1</v>
      </c>
      <c r="Q33" s="80">
        <f>IFERROR(P33/M33,"-")</f>
        <v>0.01</v>
      </c>
      <c r="R33" s="79">
        <v>0</v>
      </c>
      <c r="S33" s="79">
        <v>0</v>
      </c>
      <c r="T33" s="80">
        <f>IFERROR(R33/(P33),"-")</f>
        <v>0</v>
      </c>
      <c r="U33" s="336">
        <f>IFERROR(J33/SUM(N33:O35),"-")</f>
        <v>6842.1052631579</v>
      </c>
      <c r="V33" s="82">
        <v>0</v>
      </c>
      <c r="W33" s="80">
        <f>IF(P33=0,"-",V33/P33)</f>
        <v>0</v>
      </c>
      <c r="X33" s="335">
        <v>0</v>
      </c>
      <c r="Y33" s="336">
        <f>IFERROR(X33/P33,"-")</f>
        <v>0</v>
      </c>
      <c r="Z33" s="336" t="str">
        <f>IFERROR(X33/V33,"-")</f>
        <v>-</v>
      </c>
      <c r="AA33" s="330">
        <f>SUM(X33:X35)-SUM(J33:J35)</f>
        <v>-112000</v>
      </c>
      <c r="AB33" s="83">
        <f>SUM(X33:X35)/SUM(J33:J35)</f>
        <v>0.13846153846154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1</v>
      </c>
      <c r="BF33" s="111">
        <f>IF(P33=0,"",IF(BE33=0,"",(BE33/P33)))</f>
        <v>1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/>
      <c r="BO33" s="118">
        <f>IF(P33=0,"",IF(BN33=0,"",(BN33/P33)))</f>
        <v>0</v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129</v>
      </c>
      <c r="C34" s="347"/>
      <c r="D34" s="347" t="s">
        <v>64</v>
      </c>
      <c r="E34" s="347" t="s">
        <v>65</v>
      </c>
      <c r="F34" s="347" t="s">
        <v>87</v>
      </c>
      <c r="G34" s="88"/>
      <c r="H34" s="88"/>
      <c r="I34" s="88"/>
      <c r="J34" s="330"/>
      <c r="K34" s="79">
        <v>39</v>
      </c>
      <c r="L34" s="79">
        <v>0</v>
      </c>
      <c r="M34" s="79">
        <v>98</v>
      </c>
      <c r="N34" s="89">
        <v>14</v>
      </c>
      <c r="O34" s="90">
        <v>0</v>
      </c>
      <c r="P34" s="91">
        <f>N34+O34</f>
        <v>14</v>
      </c>
      <c r="Q34" s="80">
        <f>IFERROR(P34/M34,"-")</f>
        <v>0.14285714285714</v>
      </c>
      <c r="R34" s="79">
        <v>1</v>
      </c>
      <c r="S34" s="79">
        <v>4</v>
      </c>
      <c r="T34" s="80">
        <f>IFERROR(R34/(P34),"-")</f>
        <v>0.071428571428571</v>
      </c>
      <c r="U34" s="336"/>
      <c r="V34" s="82">
        <v>1</v>
      </c>
      <c r="W34" s="80">
        <f>IF(P34=0,"-",V34/P34)</f>
        <v>0.071428571428571</v>
      </c>
      <c r="X34" s="335">
        <v>18000</v>
      </c>
      <c r="Y34" s="336">
        <f>IFERROR(X34/P34,"-")</f>
        <v>1285.7142857143</v>
      </c>
      <c r="Z34" s="336">
        <f>IFERROR(X34/V34,"-")</f>
        <v>18000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4</v>
      </c>
      <c r="BF34" s="111">
        <f>IF(P34=0,"",IF(BE34=0,"",(BE34/P34)))</f>
        <v>0.28571428571429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9</v>
      </c>
      <c r="BO34" s="118">
        <f>IF(P34=0,"",IF(BN34=0,"",(BN34/P34)))</f>
        <v>0.64285714285714</v>
      </c>
      <c r="BP34" s="119">
        <v>1</v>
      </c>
      <c r="BQ34" s="120">
        <f>IFERROR(BP34/BN34,"-")</f>
        <v>0.11111111111111</v>
      </c>
      <c r="BR34" s="121">
        <v>18000</v>
      </c>
      <c r="BS34" s="122">
        <f>IFERROR(BR34/BN34,"-")</f>
        <v>2000</v>
      </c>
      <c r="BT34" s="123"/>
      <c r="BU34" s="123"/>
      <c r="BV34" s="123">
        <v>1</v>
      </c>
      <c r="BW34" s="124">
        <v>1</v>
      </c>
      <c r="BX34" s="125">
        <f>IF(P34=0,"",IF(BW34=0,"",(BW34/P34)))</f>
        <v>0.071428571428571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1</v>
      </c>
      <c r="CP34" s="139">
        <v>18000</v>
      </c>
      <c r="CQ34" s="139">
        <v>18000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130</v>
      </c>
      <c r="C35" s="347"/>
      <c r="D35" s="347" t="s">
        <v>64</v>
      </c>
      <c r="E35" s="347" t="s">
        <v>65</v>
      </c>
      <c r="F35" s="347" t="s">
        <v>82</v>
      </c>
      <c r="G35" s="88"/>
      <c r="H35" s="88"/>
      <c r="I35" s="88"/>
      <c r="J35" s="330"/>
      <c r="K35" s="79">
        <v>19</v>
      </c>
      <c r="L35" s="79">
        <v>14</v>
      </c>
      <c r="M35" s="79">
        <v>6</v>
      </c>
      <c r="N35" s="89">
        <v>4</v>
      </c>
      <c r="O35" s="90">
        <v>0</v>
      </c>
      <c r="P35" s="91">
        <f>N35+O35</f>
        <v>4</v>
      </c>
      <c r="Q35" s="80">
        <f>IFERROR(P35/M35,"-")</f>
        <v>0.66666666666667</v>
      </c>
      <c r="R35" s="79">
        <v>1</v>
      </c>
      <c r="S35" s="79">
        <v>0</v>
      </c>
      <c r="T35" s="80">
        <f>IFERROR(R35/(P35),"-")</f>
        <v>0.25</v>
      </c>
      <c r="U35" s="336"/>
      <c r="V35" s="82">
        <v>0</v>
      </c>
      <c r="W35" s="80">
        <f>IF(P35=0,"-",V35/P35)</f>
        <v>0</v>
      </c>
      <c r="X35" s="335">
        <v>0</v>
      </c>
      <c r="Y35" s="336">
        <f>IFERROR(X35/P35,"-")</f>
        <v>0</v>
      </c>
      <c r="Z35" s="336" t="str">
        <f>IFERROR(X35/V35,"-")</f>
        <v>-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1</v>
      </c>
      <c r="BF35" s="111">
        <f>IF(P35=0,"",IF(BE35=0,"",(BE35/P35)))</f>
        <v>0.25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3</v>
      </c>
      <c r="BO35" s="118">
        <f>IF(P35=0,"",IF(BN35=0,"",(BN35/P35)))</f>
        <v>0.75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>
        <f>AB36</f>
        <v>0.4</v>
      </c>
      <c r="B36" s="347" t="s">
        <v>131</v>
      </c>
      <c r="C36" s="347"/>
      <c r="D36" s="347" t="s">
        <v>132</v>
      </c>
      <c r="E36" s="347" t="s">
        <v>103</v>
      </c>
      <c r="F36" s="347" t="s">
        <v>66</v>
      </c>
      <c r="G36" s="88" t="s">
        <v>133</v>
      </c>
      <c r="H36" s="88" t="s">
        <v>68</v>
      </c>
      <c r="I36" s="88" t="s">
        <v>134</v>
      </c>
      <c r="J36" s="330">
        <v>120000</v>
      </c>
      <c r="K36" s="79">
        <v>0</v>
      </c>
      <c r="L36" s="79">
        <v>0</v>
      </c>
      <c r="M36" s="79">
        <v>149</v>
      </c>
      <c r="N36" s="89">
        <v>0</v>
      </c>
      <c r="O36" s="90">
        <v>0</v>
      </c>
      <c r="P36" s="91">
        <f>N36+O36</f>
        <v>0</v>
      </c>
      <c r="Q36" s="80">
        <f>IFERROR(P36/M36,"-")</f>
        <v>0</v>
      </c>
      <c r="R36" s="79">
        <v>0</v>
      </c>
      <c r="S36" s="79">
        <v>0</v>
      </c>
      <c r="T36" s="80" t="str">
        <f>IFERROR(R36/(P36),"-")</f>
        <v>-</v>
      </c>
      <c r="U36" s="336">
        <f>IFERROR(J36/SUM(N36:O38),"-")</f>
        <v>7500</v>
      </c>
      <c r="V36" s="82">
        <v>0</v>
      </c>
      <c r="W36" s="80" t="str">
        <f>IF(P36=0,"-",V36/P36)</f>
        <v>-</v>
      </c>
      <c r="X36" s="335">
        <v>0</v>
      </c>
      <c r="Y36" s="336" t="str">
        <f>IFERROR(X36/P36,"-")</f>
        <v>-</v>
      </c>
      <c r="Z36" s="336" t="str">
        <f>IFERROR(X36/V36,"-")</f>
        <v>-</v>
      </c>
      <c r="AA36" s="330">
        <f>SUM(X36:X38)-SUM(J36:J38)</f>
        <v>-72000</v>
      </c>
      <c r="AB36" s="83">
        <f>SUM(X36:X38)/SUM(J36:J38)</f>
        <v>0.4</v>
      </c>
      <c r="AC36" s="77"/>
      <c r="AD36" s="92"/>
      <c r="AE36" s="93" t="str">
        <f>IF(P36=0,"",IF(AD36=0,"",(AD36/P36)))</f>
        <v/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 t="str">
        <f>IF(P36=0,"",IF(AM36=0,"",(AM36/P36)))</f>
        <v/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 t="str">
        <f>IF(P36=0,"",IF(AV36=0,"",(AV36/P36)))</f>
        <v/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 t="str">
        <f>IF(P36=0,"",IF(BE36=0,"",(BE36/P36)))</f>
        <v/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/>
      <c r="BO36" s="118" t="str">
        <f>IF(P36=0,"",IF(BN36=0,"",(BN36/P36)))</f>
        <v/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/>
      <c r="BX36" s="125" t="str">
        <f>IF(P36=0,"",IF(BW36=0,"",(BW36/P36)))</f>
        <v/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 t="str">
        <f>IF(P36=0,"",IF(CF36=0,"",(CF36/P36)))</f>
        <v/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135</v>
      </c>
      <c r="C37" s="347"/>
      <c r="D37" s="347" t="s">
        <v>132</v>
      </c>
      <c r="E37" s="347" t="s">
        <v>103</v>
      </c>
      <c r="F37" s="347" t="s">
        <v>66</v>
      </c>
      <c r="G37" s="88"/>
      <c r="H37" s="88"/>
      <c r="I37" s="88"/>
      <c r="J37" s="330"/>
      <c r="K37" s="79">
        <v>67</v>
      </c>
      <c r="L37" s="79">
        <v>0</v>
      </c>
      <c r="M37" s="79">
        <v>174</v>
      </c>
      <c r="N37" s="89">
        <v>15</v>
      </c>
      <c r="O37" s="90">
        <v>0</v>
      </c>
      <c r="P37" s="91">
        <f>N37+O37</f>
        <v>15</v>
      </c>
      <c r="Q37" s="80">
        <f>IFERROR(P37/M37,"-")</f>
        <v>0.086206896551724</v>
      </c>
      <c r="R37" s="79">
        <v>0</v>
      </c>
      <c r="S37" s="79">
        <v>7</v>
      </c>
      <c r="T37" s="80">
        <f>IFERROR(R37/(P37),"-")</f>
        <v>0</v>
      </c>
      <c r="U37" s="336"/>
      <c r="V37" s="82">
        <v>2</v>
      </c>
      <c r="W37" s="80">
        <f>IF(P37=0,"-",V37/P37)</f>
        <v>0.13333333333333</v>
      </c>
      <c r="X37" s="335">
        <v>48000</v>
      </c>
      <c r="Y37" s="336">
        <f>IFERROR(X37/P37,"-")</f>
        <v>3200</v>
      </c>
      <c r="Z37" s="336">
        <f>IFERROR(X37/V37,"-")</f>
        <v>24000</v>
      </c>
      <c r="AA37" s="330"/>
      <c r="AB37" s="83"/>
      <c r="AC37" s="77"/>
      <c r="AD37" s="92">
        <v>1</v>
      </c>
      <c r="AE37" s="93">
        <f>IF(P37=0,"",IF(AD37=0,"",(AD37/P37)))</f>
        <v>0.066666666666667</v>
      </c>
      <c r="AF37" s="92"/>
      <c r="AG37" s="94">
        <f>IFERROR(AF37/AD37,"-")</f>
        <v>0</v>
      </c>
      <c r="AH37" s="95"/>
      <c r="AI37" s="96">
        <f>IFERROR(AH37/AD37,"-")</f>
        <v>0</v>
      </c>
      <c r="AJ37" s="97"/>
      <c r="AK37" s="97"/>
      <c r="AL37" s="97"/>
      <c r="AM37" s="98">
        <v>4</v>
      </c>
      <c r="AN37" s="99">
        <f>IF(P37=0,"",IF(AM37=0,"",(AM37/P37)))</f>
        <v>0.26666666666667</v>
      </c>
      <c r="AO37" s="98"/>
      <c r="AP37" s="100">
        <f>IFERROR(AO37/AM37,"-")</f>
        <v>0</v>
      </c>
      <c r="AQ37" s="101"/>
      <c r="AR37" s="102">
        <f>IFERROR(AQ37/AM37,"-")</f>
        <v>0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3</v>
      </c>
      <c r="BF37" s="111">
        <f>IF(P37=0,"",IF(BE37=0,"",(BE37/P37)))</f>
        <v>0.2</v>
      </c>
      <c r="BG37" s="110">
        <v>1</v>
      </c>
      <c r="BH37" s="112">
        <f>IFERROR(BG37/BE37,"-")</f>
        <v>0.33333333333333</v>
      </c>
      <c r="BI37" s="113">
        <v>22000</v>
      </c>
      <c r="BJ37" s="114">
        <f>IFERROR(BI37/BE37,"-")</f>
        <v>7333.3333333333</v>
      </c>
      <c r="BK37" s="115"/>
      <c r="BL37" s="115"/>
      <c r="BM37" s="115">
        <v>1</v>
      </c>
      <c r="BN37" s="117">
        <v>5</v>
      </c>
      <c r="BO37" s="118">
        <f>IF(P37=0,"",IF(BN37=0,"",(BN37/P37)))</f>
        <v>0.33333333333333</v>
      </c>
      <c r="BP37" s="119">
        <v>1</v>
      </c>
      <c r="BQ37" s="120">
        <f>IFERROR(BP37/BN37,"-")</f>
        <v>0.2</v>
      </c>
      <c r="BR37" s="121">
        <v>26000</v>
      </c>
      <c r="BS37" s="122">
        <f>IFERROR(BR37/BN37,"-")</f>
        <v>5200</v>
      </c>
      <c r="BT37" s="123"/>
      <c r="BU37" s="123"/>
      <c r="BV37" s="123">
        <v>1</v>
      </c>
      <c r="BW37" s="124">
        <v>1</v>
      </c>
      <c r="BX37" s="125">
        <f>IF(P37=0,"",IF(BW37=0,"",(BW37/P37)))</f>
        <v>0.066666666666667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>
        <v>1</v>
      </c>
      <c r="CG37" s="132">
        <f>IF(P37=0,"",IF(CF37=0,"",(CF37/P37)))</f>
        <v>0.066666666666667</v>
      </c>
      <c r="CH37" s="133"/>
      <c r="CI37" s="134">
        <f>IFERROR(CH37/CF37,"-")</f>
        <v>0</v>
      </c>
      <c r="CJ37" s="135"/>
      <c r="CK37" s="136">
        <f>IFERROR(CJ37/CF37,"-")</f>
        <v>0</v>
      </c>
      <c r="CL37" s="137"/>
      <c r="CM37" s="137"/>
      <c r="CN37" s="137"/>
      <c r="CO37" s="138">
        <v>2</v>
      </c>
      <c r="CP37" s="139">
        <v>48000</v>
      </c>
      <c r="CQ37" s="139">
        <v>26000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7" t="s">
        <v>136</v>
      </c>
      <c r="C38" s="347"/>
      <c r="D38" s="347" t="s">
        <v>132</v>
      </c>
      <c r="E38" s="347" t="s">
        <v>103</v>
      </c>
      <c r="F38" s="347" t="s">
        <v>82</v>
      </c>
      <c r="G38" s="88"/>
      <c r="H38" s="88"/>
      <c r="I38" s="88"/>
      <c r="J38" s="330"/>
      <c r="K38" s="79">
        <v>17</v>
      </c>
      <c r="L38" s="79">
        <v>12</v>
      </c>
      <c r="M38" s="79">
        <v>2</v>
      </c>
      <c r="N38" s="89">
        <v>1</v>
      </c>
      <c r="O38" s="90">
        <v>0</v>
      </c>
      <c r="P38" s="91">
        <f>N38+O38</f>
        <v>1</v>
      </c>
      <c r="Q38" s="80">
        <f>IFERROR(P38/M38,"-")</f>
        <v>0.5</v>
      </c>
      <c r="R38" s="79">
        <v>0</v>
      </c>
      <c r="S38" s="79">
        <v>0</v>
      </c>
      <c r="T38" s="80">
        <f>IFERROR(R38/(P38),"-")</f>
        <v>0</v>
      </c>
      <c r="U38" s="336"/>
      <c r="V38" s="82">
        <v>0</v>
      </c>
      <c r="W38" s="80">
        <f>IF(P38=0,"-",V38/P38)</f>
        <v>0</v>
      </c>
      <c r="X38" s="335">
        <v>0</v>
      </c>
      <c r="Y38" s="336">
        <f>IFERROR(X38/P38,"-")</f>
        <v>0</v>
      </c>
      <c r="Z38" s="336" t="str">
        <f>IFERROR(X38/V38,"-")</f>
        <v>-</v>
      </c>
      <c r="AA38" s="33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/>
      <c r="BO38" s="118">
        <f>IF(P38=0,"",IF(BN38=0,"",(BN38/P38)))</f>
        <v>0</v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>
        <v>1</v>
      </c>
      <c r="BX38" s="125">
        <f>IF(P38=0,"",IF(BW38=0,"",(BW38/P38)))</f>
        <v>1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>
        <f>AB39</f>
        <v>0.25833333333333</v>
      </c>
      <c r="B39" s="347" t="s">
        <v>137</v>
      </c>
      <c r="C39" s="347"/>
      <c r="D39" s="347" t="s">
        <v>138</v>
      </c>
      <c r="E39" s="347" t="s">
        <v>139</v>
      </c>
      <c r="F39" s="347" t="s">
        <v>87</v>
      </c>
      <c r="G39" s="88" t="s">
        <v>133</v>
      </c>
      <c r="H39" s="88" t="s">
        <v>68</v>
      </c>
      <c r="I39" s="88" t="s">
        <v>140</v>
      </c>
      <c r="J39" s="330">
        <v>120000</v>
      </c>
      <c r="K39" s="79">
        <v>12</v>
      </c>
      <c r="L39" s="79">
        <v>0</v>
      </c>
      <c r="M39" s="79">
        <v>67</v>
      </c>
      <c r="N39" s="89">
        <v>7</v>
      </c>
      <c r="O39" s="90">
        <v>0</v>
      </c>
      <c r="P39" s="91">
        <f>N39+O39</f>
        <v>7</v>
      </c>
      <c r="Q39" s="80">
        <f>IFERROR(P39/M39,"-")</f>
        <v>0.1044776119403</v>
      </c>
      <c r="R39" s="79">
        <v>3</v>
      </c>
      <c r="S39" s="79">
        <v>2</v>
      </c>
      <c r="T39" s="80">
        <f>IFERROR(R39/(P39),"-")</f>
        <v>0.42857142857143</v>
      </c>
      <c r="U39" s="336">
        <f>IFERROR(J39/SUM(N39:O40),"-")</f>
        <v>10909.090909091</v>
      </c>
      <c r="V39" s="82">
        <v>2</v>
      </c>
      <c r="W39" s="80">
        <f>IF(P39=0,"-",V39/P39)</f>
        <v>0.28571428571429</v>
      </c>
      <c r="X39" s="335">
        <v>28000</v>
      </c>
      <c r="Y39" s="336">
        <f>IFERROR(X39/P39,"-")</f>
        <v>4000</v>
      </c>
      <c r="Z39" s="336">
        <f>IFERROR(X39/V39,"-")</f>
        <v>14000</v>
      </c>
      <c r="AA39" s="330">
        <f>SUM(X39:X40)-SUM(J39:J40)</f>
        <v>-89000</v>
      </c>
      <c r="AB39" s="83">
        <f>SUM(X39:X40)/SUM(J39:J40)</f>
        <v>0.25833333333333</v>
      </c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1</v>
      </c>
      <c r="BF39" s="111">
        <f>IF(P39=0,"",IF(BE39=0,"",(BE39/P39)))</f>
        <v>0.14285714285714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3</v>
      </c>
      <c r="BO39" s="118">
        <f>IF(P39=0,"",IF(BN39=0,"",(BN39/P39)))</f>
        <v>0.42857142857143</v>
      </c>
      <c r="BP39" s="119">
        <v>2</v>
      </c>
      <c r="BQ39" s="120">
        <f>IFERROR(BP39/BN39,"-")</f>
        <v>0.66666666666667</v>
      </c>
      <c r="BR39" s="121">
        <v>28000</v>
      </c>
      <c r="BS39" s="122">
        <f>IFERROR(BR39/BN39,"-")</f>
        <v>9333.3333333333</v>
      </c>
      <c r="BT39" s="123">
        <v>1</v>
      </c>
      <c r="BU39" s="123"/>
      <c r="BV39" s="123">
        <v>1</v>
      </c>
      <c r="BW39" s="124">
        <v>3</v>
      </c>
      <c r="BX39" s="125">
        <f>IF(P39=0,"",IF(BW39=0,"",(BW39/P39)))</f>
        <v>0.42857142857143</v>
      </c>
      <c r="BY39" s="126"/>
      <c r="BZ39" s="127">
        <f>IFERROR(BY39/BW39,"-")</f>
        <v>0</v>
      </c>
      <c r="CA39" s="128"/>
      <c r="CB39" s="129">
        <f>IFERROR(CA39/BW39,"-")</f>
        <v>0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2</v>
      </c>
      <c r="CP39" s="139">
        <v>28000</v>
      </c>
      <c r="CQ39" s="139">
        <v>25000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141</v>
      </c>
      <c r="C40" s="347"/>
      <c r="D40" s="347" t="s">
        <v>138</v>
      </c>
      <c r="E40" s="347" t="s">
        <v>139</v>
      </c>
      <c r="F40" s="347" t="s">
        <v>82</v>
      </c>
      <c r="G40" s="88"/>
      <c r="H40" s="88"/>
      <c r="I40" s="88"/>
      <c r="J40" s="330"/>
      <c r="K40" s="79">
        <v>37</v>
      </c>
      <c r="L40" s="79">
        <v>23</v>
      </c>
      <c r="M40" s="79">
        <v>4</v>
      </c>
      <c r="N40" s="89">
        <v>4</v>
      </c>
      <c r="O40" s="90">
        <v>0</v>
      </c>
      <c r="P40" s="91">
        <f>N40+O40</f>
        <v>4</v>
      </c>
      <c r="Q40" s="80">
        <f>IFERROR(P40/M40,"-")</f>
        <v>1</v>
      </c>
      <c r="R40" s="79">
        <v>1</v>
      </c>
      <c r="S40" s="79">
        <v>1</v>
      </c>
      <c r="T40" s="80">
        <f>IFERROR(R40/(P40),"-")</f>
        <v>0.25</v>
      </c>
      <c r="U40" s="336"/>
      <c r="V40" s="82">
        <v>1</v>
      </c>
      <c r="W40" s="80">
        <f>IF(P40=0,"-",V40/P40)</f>
        <v>0.25</v>
      </c>
      <c r="X40" s="335">
        <v>3000</v>
      </c>
      <c r="Y40" s="336">
        <f>IFERROR(X40/P40,"-")</f>
        <v>750</v>
      </c>
      <c r="Z40" s="336">
        <f>IFERROR(X40/V40,"-")</f>
        <v>3000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1</v>
      </c>
      <c r="BF40" s="111">
        <f>IF(P40=0,"",IF(BE40=0,"",(BE40/P40)))</f>
        <v>0.25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1</v>
      </c>
      <c r="BO40" s="118">
        <f>IF(P40=0,"",IF(BN40=0,"",(BN40/P40)))</f>
        <v>0.25</v>
      </c>
      <c r="BP40" s="119">
        <v>1</v>
      </c>
      <c r="BQ40" s="120">
        <f>IFERROR(BP40/BN40,"-")</f>
        <v>1</v>
      </c>
      <c r="BR40" s="121">
        <v>3000</v>
      </c>
      <c r="BS40" s="122">
        <f>IFERROR(BR40/BN40,"-")</f>
        <v>3000</v>
      </c>
      <c r="BT40" s="123">
        <v>1</v>
      </c>
      <c r="BU40" s="123"/>
      <c r="BV40" s="123"/>
      <c r="BW40" s="124">
        <v>2</v>
      </c>
      <c r="BX40" s="125">
        <f>IF(P40=0,"",IF(BW40=0,"",(BW40/P40)))</f>
        <v>0.5</v>
      </c>
      <c r="BY40" s="126">
        <v>1</v>
      </c>
      <c r="BZ40" s="127">
        <f>IFERROR(BY40/BW40,"-")</f>
        <v>0.5</v>
      </c>
      <c r="CA40" s="128">
        <v>3000</v>
      </c>
      <c r="CB40" s="129">
        <f>IFERROR(CA40/BW40,"-")</f>
        <v>1500</v>
      </c>
      <c r="CC40" s="130">
        <v>1</v>
      </c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1</v>
      </c>
      <c r="CP40" s="139">
        <v>3000</v>
      </c>
      <c r="CQ40" s="139">
        <v>3000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>
        <f>AB41</f>
        <v>4.8083333333333</v>
      </c>
      <c r="B41" s="347" t="s">
        <v>142</v>
      </c>
      <c r="C41" s="347"/>
      <c r="D41" s="347" t="s">
        <v>143</v>
      </c>
      <c r="E41" s="347" t="s">
        <v>144</v>
      </c>
      <c r="F41" s="347" t="s">
        <v>66</v>
      </c>
      <c r="G41" s="88" t="s">
        <v>133</v>
      </c>
      <c r="H41" s="88" t="s">
        <v>68</v>
      </c>
      <c r="I41" s="88" t="s">
        <v>145</v>
      </c>
      <c r="J41" s="330">
        <v>120000</v>
      </c>
      <c r="K41" s="79">
        <v>14</v>
      </c>
      <c r="L41" s="79">
        <v>0</v>
      </c>
      <c r="M41" s="79">
        <v>41</v>
      </c>
      <c r="N41" s="89">
        <v>4</v>
      </c>
      <c r="O41" s="90">
        <v>0</v>
      </c>
      <c r="P41" s="91">
        <f>N41+O41</f>
        <v>4</v>
      </c>
      <c r="Q41" s="80">
        <f>IFERROR(P41/M41,"-")</f>
        <v>0.097560975609756</v>
      </c>
      <c r="R41" s="79">
        <v>0</v>
      </c>
      <c r="S41" s="79">
        <v>0</v>
      </c>
      <c r="T41" s="80">
        <f>IFERROR(R41/(P41),"-")</f>
        <v>0</v>
      </c>
      <c r="U41" s="336">
        <f>IFERROR(J41/SUM(N41:O42),"-")</f>
        <v>13333.333333333</v>
      </c>
      <c r="V41" s="82">
        <v>0</v>
      </c>
      <c r="W41" s="80">
        <f>IF(P41=0,"-",V41/P41)</f>
        <v>0</v>
      </c>
      <c r="X41" s="335">
        <v>0</v>
      </c>
      <c r="Y41" s="336">
        <f>IFERROR(X41/P41,"-")</f>
        <v>0</v>
      </c>
      <c r="Z41" s="336" t="str">
        <f>IFERROR(X41/V41,"-")</f>
        <v>-</v>
      </c>
      <c r="AA41" s="330">
        <f>SUM(X41:X42)-SUM(J41:J42)</f>
        <v>457000</v>
      </c>
      <c r="AB41" s="83">
        <f>SUM(X41:X42)/SUM(J41:J42)</f>
        <v>4.8083333333333</v>
      </c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4</v>
      </c>
      <c r="BO41" s="118">
        <f>IF(P41=0,"",IF(BN41=0,"",(BN41/P41)))</f>
        <v>1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146</v>
      </c>
      <c r="C42" s="347"/>
      <c r="D42" s="347" t="s">
        <v>143</v>
      </c>
      <c r="E42" s="347" t="s">
        <v>144</v>
      </c>
      <c r="F42" s="347" t="s">
        <v>82</v>
      </c>
      <c r="G42" s="88"/>
      <c r="H42" s="88"/>
      <c r="I42" s="88"/>
      <c r="J42" s="330"/>
      <c r="K42" s="79">
        <v>45</v>
      </c>
      <c r="L42" s="79">
        <v>24</v>
      </c>
      <c r="M42" s="79">
        <v>11</v>
      </c>
      <c r="N42" s="89">
        <v>5</v>
      </c>
      <c r="O42" s="90">
        <v>0</v>
      </c>
      <c r="P42" s="91">
        <f>N42+O42</f>
        <v>5</v>
      </c>
      <c r="Q42" s="80">
        <f>IFERROR(P42/M42,"-")</f>
        <v>0.45454545454545</v>
      </c>
      <c r="R42" s="79">
        <v>2</v>
      </c>
      <c r="S42" s="79">
        <v>0</v>
      </c>
      <c r="T42" s="80">
        <f>IFERROR(R42/(P42),"-")</f>
        <v>0.4</v>
      </c>
      <c r="U42" s="336"/>
      <c r="V42" s="82">
        <v>3</v>
      </c>
      <c r="W42" s="80">
        <f>IF(P42=0,"-",V42/P42)</f>
        <v>0.6</v>
      </c>
      <c r="X42" s="335">
        <v>577000</v>
      </c>
      <c r="Y42" s="336">
        <f>IFERROR(X42/P42,"-")</f>
        <v>115400</v>
      </c>
      <c r="Z42" s="336">
        <f>IFERROR(X42/V42,"-")</f>
        <v>192333.33333333</v>
      </c>
      <c r="AA42" s="33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1</v>
      </c>
      <c r="BF42" s="111">
        <f>IF(P42=0,"",IF(BE42=0,"",(BE42/P42)))</f>
        <v>0.2</v>
      </c>
      <c r="BG42" s="110">
        <v>1</v>
      </c>
      <c r="BH42" s="112">
        <f>IFERROR(BG42/BE42,"-")</f>
        <v>1</v>
      </c>
      <c r="BI42" s="113">
        <v>10000</v>
      </c>
      <c r="BJ42" s="114">
        <f>IFERROR(BI42/BE42,"-")</f>
        <v>10000</v>
      </c>
      <c r="BK42" s="115">
        <v>1</v>
      </c>
      <c r="BL42" s="115"/>
      <c r="BM42" s="115"/>
      <c r="BN42" s="117">
        <v>2</v>
      </c>
      <c r="BO42" s="118">
        <f>IF(P42=0,"",IF(BN42=0,"",(BN42/P42)))</f>
        <v>0.4</v>
      </c>
      <c r="BP42" s="119">
        <v>1</v>
      </c>
      <c r="BQ42" s="120">
        <f>IFERROR(BP42/BN42,"-")</f>
        <v>0.5</v>
      </c>
      <c r="BR42" s="121">
        <v>565000</v>
      </c>
      <c r="BS42" s="122">
        <f>IFERROR(BR42/BN42,"-")</f>
        <v>282500</v>
      </c>
      <c r="BT42" s="123"/>
      <c r="BU42" s="123"/>
      <c r="BV42" s="123">
        <v>1</v>
      </c>
      <c r="BW42" s="124">
        <v>1</v>
      </c>
      <c r="BX42" s="125">
        <f>IF(P42=0,"",IF(BW42=0,"",(BW42/P42)))</f>
        <v>0.2</v>
      </c>
      <c r="BY42" s="126">
        <v>1</v>
      </c>
      <c r="BZ42" s="127">
        <f>IFERROR(BY42/BW42,"-")</f>
        <v>1</v>
      </c>
      <c r="CA42" s="128">
        <v>2000</v>
      </c>
      <c r="CB42" s="129">
        <f>IFERROR(CA42/BW42,"-")</f>
        <v>2000</v>
      </c>
      <c r="CC42" s="130">
        <v>1</v>
      </c>
      <c r="CD42" s="130"/>
      <c r="CE42" s="130"/>
      <c r="CF42" s="131">
        <v>1</v>
      </c>
      <c r="CG42" s="132">
        <f>IF(P42=0,"",IF(CF42=0,"",(CF42/P42)))</f>
        <v>0.2</v>
      </c>
      <c r="CH42" s="133"/>
      <c r="CI42" s="134">
        <f>IFERROR(CH42/CF42,"-")</f>
        <v>0</v>
      </c>
      <c r="CJ42" s="135"/>
      <c r="CK42" s="136">
        <f>IFERROR(CJ42/CF42,"-")</f>
        <v>0</v>
      </c>
      <c r="CL42" s="137"/>
      <c r="CM42" s="137"/>
      <c r="CN42" s="137"/>
      <c r="CO42" s="138">
        <v>3</v>
      </c>
      <c r="CP42" s="139">
        <v>577000</v>
      </c>
      <c r="CQ42" s="139">
        <v>565000</v>
      </c>
      <c r="CR42" s="139"/>
      <c r="CS42" s="140" t="str">
        <f>IF(AND(CQ42=0,CR42=0),"",IF(AND(CQ42&lt;=100000,CR42&lt;=100000),"",IF(CQ42/CP42&gt;0.7,"男高",IF(CR42/CP42&gt;0.7,"女高",""))))</f>
        <v>男高</v>
      </c>
    </row>
    <row r="43" spans="1:98">
      <c r="A43" s="78">
        <f>AB43</f>
        <v>0.36666666666667</v>
      </c>
      <c r="B43" s="347" t="s">
        <v>147</v>
      </c>
      <c r="C43" s="347"/>
      <c r="D43" s="347" t="s">
        <v>64</v>
      </c>
      <c r="E43" s="347" t="s">
        <v>65</v>
      </c>
      <c r="F43" s="347" t="s">
        <v>87</v>
      </c>
      <c r="G43" s="88" t="s">
        <v>148</v>
      </c>
      <c r="H43" s="88" t="s">
        <v>68</v>
      </c>
      <c r="I43" s="88" t="s">
        <v>140</v>
      </c>
      <c r="J43" s="330">
        <v>150000</v>
      </c>
      <c r="K43" s="79">
        <v>0</v>
      </c>
      <c r="L43" s="79">
        <v>0</v>
      </c>
      <c r="M43" s="79">
        <v>108</v>
      </c>
      <c r="N43" s="89">
        <v>0</v>
      </c>
      <c r="O43" s="90">
        <v>0</v>
      </c>
      <c r="P43" s="91">
        <f>N43+O43</f>
        <v>0</v>
      </c>
      <c r="Q43" s="80">
        <f>IFERROR(P43/M43,"-")</f>
        <v>0</v>
      </c>
      <c r="R43" s="79">
        <v>0</v>
      </c>
      <c r="S43" s="79">
        <v>0</v>
      </c>
      <c r="T43" s="80" t="str">
        <f>IFERROR(R43/(P43),"-")</f>
        <v>-</v>
      </c>
      <c r="U43" s="336">
        <f>IFERROR(J43/SUM(N43:O45),"-")</f>
        <v>7142.8571428571</v>
      </c>
      <c r="V43" s="82">
        <v>0</v>
      </c>
      <c r="W43" s="80" t="str">
        <f>IF(P43=0,"-",V43/P43)</f>
        <v>-</v>
      </c>
      <c r="X43" s="335">
        <v>0</v>
      </c>
      <c r="Y43" s="336" t="str">
        <f>IFERROR(X43/P43,"-")</f>
        <v>-</v>
      </c>
      <c r="Z43" s="336" t="str">
        <f>IFERROR(X43/V43,"-")</f>
        <v>-</v>
      </c>
      <c r="AA43" s="330">
        <f>SUM(X43:X45)-SUM(J43:J45)</f>
        <v>-95000</v>
      </c>
      <c r="AB43" s="83">
        <f>SUM(X43:X45)/SUM(J43:J45)</f>
        <v>0.36666666666667</v>
      </c>
      <c r="AC43" s="77"/>
      <c r="AD43" s="92"/>
      <c r="AE43" s="93" t="str">
        <f>IF(P43=0,"",IF(AD43=0,"",(AD43/P43)))</f>
        <v/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 t="str">
        <f>IF(P43=0,"",IF(AM43=0,"",(AM43/P43)))</f>
        <v/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 t="str">
        <f>IF(P43=0,"",IF(AV43=0,"",(AV43/P43)))</f>
        <v/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 t="str">
        <f>IF(P43=0,"",IF(BE43=0,"",(BE43/P43)))</f>
        <v/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/>
      <c r="BO43" s="118" t="str">
        <f>IF(P43=0,"",IF(BN43=0,"",(BN43/P43)))</f>
        <v/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/>
      <c r="BX43" s="125" t="str">
        <f>IF(P43=0,"",IF(BW43=0,"",(BW43/P43)))</f>
        <v/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 t="str">
        <f>IF(P43=0,"",IF(CF43=0,"",(CF43/P43)))</f>
        <v/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149</v>
      </c>
      <c r="C44" s="347"/>
      <c r="D44" s="347" t="s">
        <v>64</v>
      </c>
      <c r="E44" s="347" t="s">
        <v>65</v>
      </c>
      <c r="F44" s="347" t="s">
        <v>87</v>
      </c>
      <c r="G44" s="88"/>
      <c r="H44" s="88"/>
      <c r="I44" s="88"/>
      <c r="J44" s="330"/>
      <c r="K44" s="79">
        <v>53</v>
      </c>
      <c r="L44" s="79">
        <v>0</v>
      </c>
      <c r="M44" s="79">
        <v>173</v>
      </c>
      <c r="N44" s="89">
        <v>19</v>
      </c>
      <c r="O44" s="90">
        <v>0</v>
      </c>
      <c r="P44" s="91">
        <f>N44+O44</f>
        <v>19</v>
      </c>
      <c r="Q44" s="80">
        <f>IFERROR(P44/M44,"-")</f>
        <v>0.10982658959538</v>
      </c>
      <c r="R44" s="79">
        <v>1</v>
      </c>
      <c r="S44" s="79">
        <v>5</v>
      </c>
      <c r="T44" s="80">
        <f>IFERROR(R44/(P44),"-")</f>
        <v>0.052631578947368</v>
      </c>
      <c r="U44" s="336"/>
      <c r="V44" s="82">
        <v>3</v>
      </c>
      <c r="W44" s="80">
        <f>IF(P44=0,"-",V44/P44)</f>
        <v>0.15789473684211</v>
      </c>
      <c r="X44" s="335">
        <v>30000</v>
      </c>
      <c r="Y44" s="336">
        <f>IFERROR(X44/P44,"-")</f>
        <v>1578.9473684211</v>
      </c>
      <c r="Z44" s="336">
        <f>IFERROR(X44/V44,"-")</f>
        <v>10000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>
        <v>1</v>
      </c>
      <c r="AN44" s="99">
        <f>IF(P44=0,"",IF(AM44=0,"",(AM44/P44)))</f>
        <v>0.052631578947368</v>
      </c>
      <c r="AO44" s="98"/>
      <c r="AP44" s="100">
        <f>IFERROR(AO44/AM44,"-")</f>
        <v>0</v>
      </c>
      <c r="AQ44" s="101"/>
      <c r="AR44" s="102">
        <f>IFERROR(AQ44/AM44,"-")</f>
        <v>0</v>
      </c>
      <c r="AS44" s="103"/>
      <c r="AT44" s="103"/>
      <c r="AU44" s="103"/>
      <c r="AV44" s="104">
        <v>3</v>
      </c>
      <c r="AW44" s="105">
        <f>IF(P44=0,"",IF(AV44=0,"",(AV44/P44)))</f>
        <v>0.15789473684211</v>
      </c>
      <c r="AX44" s="104"/>
      <c r="AY44" s="106">
        <f>IFERROR(AX44/AV44,"-")</f>
        <v>0</v>
      </c>
      <c r="AZ44" s="107"/>
      <c r="BA44" s="108">
        <f>IFERROR(AZ44/AV44,"-")</f>
        <v>0</v>
      </c>
      <c r="BB44" s="109"/>
      <c r="BC44" s="109"/>
      <c r="BD44" s="109"/>
      <c r="BE44" s="110">
        <v>3</v>
      </c>
      <c r="BF44" s="111">
        <f>IF(P44=0,"",IF(BE44=0,"",(BE44/P44)))</f>
        <v>0.15789473684211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>
        <v>8</v>
      </c>
      <c r="BO44" s="118">
        <f>IF(P44=0,"",IF(BN44=0,"",(BN44/P44)))</f>
        <v>0.42105263157895</v>
      </c>
      <c r="BP44" s="119">
        <v>3</v>
      </c>
      <c r="BQ44" s="120">
        <f>IFERROR(BP44/BN44,"-")</f>
        <v>0.375</v>
      </c>
      <c r="BR44" s="121">
        <v>30000</v>
      </c>
      <c r="BS44" s="122">
        <f>IFERROR(BR44/BN44,"-")</f>
        <v>3750</v>
      </c>
      <c r="BT44" s="123">
        <v>2</v>
      </c>
      <c r="BU44" s="123">
        <v>1</v>
      </c>
      <c r="BV44" s="123"/>
      <c r="BW44" s="124">
        <v>3</v>
      </c>
      <c r="BX44" s="125">
        <f>IF(P44=0,"",IF(BW44=0,"",(BW44/P44)))</f>
        <v>0.15789473684211</v>
      </c>
      <c r="BY44" s="126">
        <v>1</v>
      </c>
      <c r="BZ44" s="127">
        <f>IFERROR(BY44/BW44,"-")</f>
        <v>0.33333333333333</v>
      </c>
      <c r="CA44" s="128">
        <v>5000</v>
      </c>
      <c r="CB44" s="129">
        <f>IFERROR(CA44/BW44,"-")</f>
        <v>1666.6666666667</v>
      </c>
      <c r="CC44" s="130">
        <v>1</v>
      </c>
      <c r="CD44" s="130"/>
      <c r="CE44" s="130"/>
      <c r="CF44" s="131">
        <v>1</v>
      </c>
      <c r="CG44" s="132">
        <f>IF(P44=0,"",IF(CF44=0,"",(CF44/P44)))</f>
        <v>0.052631578947368</v>
      </c>
      <c r="CH44" s="133"/>
      <c r="CI44" s="134">
        <f>IFERROR(CH44/CF44,"-")</f>
        <v>0</v>
      </c>
      <c r="CJ44" s="135"/>
      <c r="CK44" s="136">
        <f>IFERROR(CJ44/CF44,"-")</f>
        <v>0</v>
      </c>
      <c r="CL44" s="137"/>
      <c r="CM44" s="137"/>
      <c r="CN44" s="137"/>
      <c r="CO44" s="138">
        <v>3</v>
      </c>
      <c r="CP44" s="139">
        <v>30000</v>
      </c>
      <c r="CQ44" s="139">
        <v>15000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150</v>
      </c>
      <c r="C45" s="347"/>
      <c r="D45" s="347" t="s">
        <v>64</v>
      </c>
      <c r="E45" s="347" t="s">
        <v>65</v>
      </c>
      <c r="F45" s="347" t="s">
        <v>82</v>
      </c>
      <c r="G45" s="88"/>
      <c r="H45" s="88"/>
      <c r="I45" s="88"/>
      <c r="J45" s="330"/>
      <c r="K45" s="79">
        <v>31</v>
      </c>
      <c r="L45" s="79">
        <v>12</v>
      </c>
      <c r="M45" s="79">
        <v>11</v>
      </c>
      <c r="N45" s="89">
        <v>2</v>
      </c>
      <c r="O45" s="90">
        <v>0</v>
      </c>
      <c r="P45" s="91">
        <f>N45+O45</f>
        <v>2</v>
      </c>
      <c r="Q45" s="80">
        <f>IFERROR(P45/M45,"-")</f>
        <v>0.18181818181818</v>
      </c>
      <c r="R45" s="79">
        <v>0</v>
      </c>
      <c r="S45" s="79">
        <v>1</v>
      </c>
      <c r="T45" s="80">
        <f>IFERROR(R45/(P45),"-")</f>
        <v>0</v>
      </c>
      <c r="U45" s="336"/>
      <c r="V45" s="82">
        <v>0</v>
      </c>
      <c r="W45" s="80">
        <f>IF(P45=0,"-",V45/P45)</f>
        <v>0</v>
      </c>
      <c r="X45" s="335">
        <v>25000</v>
      </c>
      <c r="Y45" s="336">
        <f>IFERROR(X45/P45,"-")</f>
        <v>12500</v>
      </c>
      <c r="Z45" s="336" t="str">
        <f>IFERROR(X45/V45,"-")</f>
        <v>-</v>
      </c>
      <c r="AA45" s="33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>
        <v>1</v>
      </c>
      <c r="BO45" s="118">
        <f>IF(P45=0,"",IF(BN45=0,"",(BN45/P45)))</f>
        <v>0.5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>
        <v>1</v>
      </c>
      <c r="BX45" s="125">
        <f>IF(P45=0,"",IF(BW45=0,"",(BW45/P45)))</f>
        <v>0.5</v>
      </c>
      <c r="BY45" s="126">
        <v>1</v>
      </c>
      <c r="BZ45" s="127">
        <f>IFERROR(BY45/BW45,"-")</f>
        <v>1</v>
      </c>
      <c r="CA45" s="128">
        <v>720000</v>
      </c>
      <c r="CB45" s="129">
        <f>IFERROR(CA45/BW45,"-")</f>
        <v>720000</v>
      </c>
      <c r="CC45" s="130"/>
      <c r="CD45" s="130"/>
      <c r="CE45" s="130">
        <v>1</v>
      </c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25000</v>
      </c>
      <c r="CQ45" s="139">
        <v>720000</v>
      </c>
      <c r="CR45" s="139"/>
      <c r="CS45" s="140" t="str">
        <f>IF(AND(CQ45=0,CR45=0),"",IF(AND(CQ45&lt;=100000,CR45&lt;=100000),"",IF(CQ45/CP45&gt;0.7,"男高",IF(CR45/CP45&gt;0.7,"女高",""))))</f>
        <v>男高</v>
      </c>
    </row>
    <row r="46" spans="1:98">
      <c r="A46" s="78">
        <f>AB46</f>
        <v>0.58888888888889</v>
      </c>
      <c r="B46" s="347" t="s">
        <v>151</v>
      </c>
      <c r="C46" s="347"/>
      <c r="D46" s="347" t="s">
        <v>102</v>
      </c>
      <c r="E46" s="347" t="s">
        <v>103</v>
      </c>
      <c r="F46" s="347" t="s">
        <v>87</v>
      </c>
      <c r="G46" s="88" t="s">
        <v>148</v>
      </c>
      <c r="H46" s="88" t="s">
        <v>104</v>
      </c>
      <c r="I46" s="349" t="s">
        <v>152</v>
      </c>
      <c r="J46" s="330">
        <v>90000</v>
      </c>
      <c r="K46" s="79">
        <v>13</v>
      </c>
      <c r="L46" s="79">
        <v>0</v>
      </c>
      <c r="M46" s="79">
        <v>49</v>
      </c>
      <c r="N46" s="89">
        <v>5</v>
      </c>
      <c r="O46" s="90">
        <v>0</v>
      </c>
      <c r="P46" s="91">
        <f>N46+O46</f>
        <v>5</v>
      </c>
      <c r="Q46" s="80">
        <f>IFERROR(P46/M46,"-")</f>
        <v>0.10204081632653</v>
      </c>
      <c r="R46" s="79">
        <v>1</v>
      </c>
      <c r="S46" s="79">
        <v>1</v>
      </c>
      <c r="T46" s="80">
        <f>IFERROR(R46/(P46),"-")</f>
        <v>0.2</v>
      </c>
      <c r="U46" s="336">
        <f>IFERROR(J46/SUM(N46:O47),"-")</f>
        <v>10000</v>
      </c>
      <c r="V46" s="82">
        <v>2</v>
      </c>
      <c r="W46" s="80">
        <f>IF(P46=0,"-",V46/P46)</f>
        <v>0.4</v>
      </c>
      <c r="X46" s="335">
        <v>53000</v>
      </c>
      <c r="Y46" s="336">
        <f>IFERROR(X46/P46,"-")</f>
        <v>10600</v>
      </c>
      <c r="Z46" s="336">
        <f>IFERROR(X46/V46,"-")</f>
        <v>26500</v>
      </c>
      <c r="AA46" s="330">
        <f>SUM(X46:X47)-SUM(J46:J47)</f>
        <v>-37000</v>
      </c>
      <c r="AB46" s="83">
        <f>SUM(X46:X47)/SUM(J46:J47)</f>
        <v>0.58888888888889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1</v>
      </c>
      <c r="BF46" s="111">
        <f>IF(P46=0,"",IF(BE46=0,"",(BE46/P46)))</f>
        <v>0.2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>
        <v>2</v>
      </c>
      <c r="BO46" s="118">
        <f>IF(P46=0,"",IF(BN46=0,"",(BN46/P46)))</f>
        <v>0.4</v>
      </c>
      <c r="BP46" s="119">
        <v>2</v>
      </c>
      <c r="BQ46" s="120">
        <f>IFERROR(BP46/BN46,"-")</f>
        <v>1</v>
      </c>
      <c r="BR46" s="121">
        <v>53000</v>
      </c>
      <c r="BS46" s="122">
        <f>IFERROR(BR46/BN46,"-")</f>
        <v>26500</v>
      </c>
      <c r="BT46" s="123">
        <v>1</v>
      </c>
      <c r="BU46" s="123"/>
      <c r="BV46" s="123">
        <v>1</v>
      </c>
      <c r="BW46" s="124">
        <v>2</v>
      </c>
      <c r="BX46" s="125">
        <f>IF(P46=0,"",IF(BW46=0,"",(BW46/P46)))</f>
        <v>0.4</v>
      </c>
      <c r="BY46" s="126"/>
      <c r="BZ46" s="127">
        <f>IFERROR(BY46/BW46,"-")</f>
        <v>0</v>
      </c>
      <c r="CA46" s="128"/>
      <c r="CB46" s="129">
        <f>IFERROR(CA46/BW46,"-")</f>
        <v>0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2</v>
      </c>
      <c r="CP46" s="139">
        <v>53000</v>
      </c>
      <c r="CQ46" s="139">
        <v>50000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153</v>
      </c>
      <c r="C47" s="347"/>
      <c r="D47" s="347" t="s">
        <v>102</v>
      </c>
      <c r="E47" s="347" t="s">
        <v>103</v>
      </c>
      <c r="F47" s="347" t="s">
        <v>82</v>
      </c>
      <c r="G47" s="88"/>
      <c r="H47" s="88"/>
      <c r="I47" s="88"/>
      <c r="J47" s="330"/>
      <c r="K47" s="79">
        <v>33</v>
      </c>
      <c r="L47" s="79">
        <v>17</v>
      </c>
      <c r="M47" s="79">
        <v>8</v>
      </c>
      <c r="N47" s="89">
        <v>4</v>
      </c>
      <c r="O47" s="90">
        <v>0</v>
      </c>
      <c r="P47" s="91">
        <f>N47+O47</f>
        <v>4</v>
      </c>
      <c r="Q47" s="80">
        <f>IFERROR(P47/M47,"-")</f>
        <v>0.5</v>
      </c>
      <c r="R47" s="79">
        <v>0</v>
      </c>
      <c r="S47" s="79">
        <v>0</v>
      </c>
      <c r="T47" s="80">
        <f>IFERROR(R47/(P47),"-")</f>
        <v>0</v>
      </c>
      <c r="U47" s="336"/>
      <c r="V47" s="82">
        <v>0</v>
      </c>
      <c r="W47" s="80">
        <f>IF(P47=0,"-",V47/P47)</f>
        <v>0</v>
      </c>
      <c r="X47" s="335">
        <v>0</v>
      </c>
      <c r="Y47" s="336">
        <f>IFERROR(X47/P47,"-")</f>
        <v>0</v>
      </c>
      <c r="Z47" s="336" t="str">
        <f>IFERROR(X47/V47,"-")</f>
        <v>-</v>
      </c>
      <c r="AA47" s="33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>
        <v>2</v>
      </c>
      <c r="BO47" s="118">
        <f>IF(P47=0,"",IF(BN47=0,"",(BN47/P47)))</f>
        <v>0.5</v>
      </c>
      <c r="BP47" s="119"/>
      <c r="BQ47" s="120">
        <f>IFERROR(BP47/BN47,"-")</f>
        <v>0</v>
      </c>
      <c r="BR47" s="121"/>
      <c r="BS47" s="122">
        <f>IFERROR(BR47/BN47,"-")</f>
        <v>0</v>
      </c>
      <c r="BT47" s="123"/>
      <c r="BU47" s="123"/>
      <c r="BV47" s="123"/>
      <c r="BW47" s="124">
        <v>2</v>
      </c>
      <c r="BX47" s="125">
        <f>IF(P47=0,"",IF(BW47=0,"",(BW47/P47)))</f>
        <v>0.5</v>
      </c>
      <c r="BY47" s="126"/>
      <c r="BZ47" s="127">
        <f>IFERROR(BY47/BW47,"-")</f>
        <v>0</v>
      </c>
      <c r="CA47" s="128"/>
      <c r="CB47" s="129">
        <f>IFERROR(CA47/BW47,"-")</f>
        <v>0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0</v>
      </c>
      <c r="B48" s="347" t="s">
        <v>154</v>
      </c>
      <c r="C48" s="347"/>
      <c r="D48" s="347" t="s">
        <v>155</v>
      </c>
      <c r="E48" s="347" t="s">
        <v>103</v>
      </c>
      <c r="F48" s="347" t="s">
        <v>66</v>
      </c>
      <c r="G48" s="88" t="s">
        <v>118</v>
      </c>
      <c r="H48" s="88" t="s">
        <v>156</v>
      </c>
      <c r="I48" s="88" t="s">
        <v>134</v>
      </c>
      <c r="J48" s="330">
        <v>60000</v>
      </c>
      <c r="K48" s="79">
        <v>0</v>
      </c>
      <c r="L48" s="79">
        <v>0</v>
      </c>
      <c r="M48" s="79">
        <v>39</v>
      </c>
      <c r="N48" s="89">
        <v>0</v>
      </c>
      <c r="O48" s="90">
        <v>0</v>
      </c>
      <c r="P48" s="91">
        <f>N48+O48</f>
        <v>0</v>
      </c>
      <c r="Q48" s="80">
        <f>IFERROR(P48/M48,"-")</f>
        <v>0</v>
      </c>
      <c r="R48" s="79">
        <v>0</v>
      </c>
      <c r="S48" s="79">
        <v>0</v>
      </c>
      <c r="T48" s="80" t="str">
        <f>IFERROR(R48/(P48),"-")</f>
        <v>-</v>
      </c>
      <c r="U48" s="336">
        <f>IFERROR(J48/SUM(N48:O50),"-")</f>
        <v>60000</v>
      </c>
      <c r="V48" s="82">
        <v>0</v>
      </c>
      <c r="W48" s="80" t="str">
        <f>IF(P48=0,"-",V48/P48)</f>
        <v>-</v>
      </c>
      <c r="X48" s="335">
        <v>0</v>
      </c>
      <c r="Y48" s="336" t="str">
        <f>IFERROR(X48/P48,"-")</f>
        <v>-</v>
      </c>
      <c r="Z48" s="336" t="str">
        <f>IFERROR(X48/V48,"-")</f>
        <v>-</v>
      </c>
      <c r="AA48" s="330">
        <f>SUM(X48:X50)-SUM(J48:J50)</f>
        <v>-60000</v>
      </c>
      <c r="AB48" s="83">
        <f>SUM(X48:X50)/SUM(J48:J50)</f>
        <v>0</v>
      </c>
      <c r="AC48" s="77"/>
      <c r="AD48" s="92"/>
      <c r="AE48" s="93" t="str">
        <f>IF(P48=0,"",IF(AD48=0,"",(AD48/P48)))</f>
        <v/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 t="str">
        <f>IF(P48=0,"",IF(AM48=0,"",(AM48/P48)))</f>
        <v/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 t="str">
        <f>IF(P48=0,"",IF(AV48=0,"",(AV48/P48)))</f>
        <v/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 t="str">
        <f>IF(P48=0,"",IF(BE48=0,"",(BE48/P48)))</f>
        <v/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/>
      <c r="BO48" s="118" t="str">
        <f>IF(P48=0,"",IF(BN48=0,"",(BN48/P48)))</f>
        <v/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/>
      <c r="BX48" s="125" t="str">
        <f>IF(P48=0,"",IF(BW48=0,"",(BW48/P48)))</f>
        <v/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 t="str">
        <f>IF(P48=0,"",IF(CF48=0,"",(CF48/P48)))</f>
        <v/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157</v>
      </c>
      <c r="C49" s="347"/>
      <c r="D49" s="347" t="s">
        <v>155</v>
      </c>
      <c r="E49" s="347" t="s">
        <v>103</v>
      </c>
      <c r="F49" s="347" t="s">
        <v>66</v>
      </c>
      <c r="G49" s="88"/>
      <c r="H49" s="88"/>
      <c r="I49" s="88"/>
      <c r="J49" s="330"/>
      <c r="K49" s="79">
        <v>7</v>
      </c>
      <c r="L49" s="79">
        <v>0</v>
      </c>
      <c r="M49" s="79">
        <v>41</v>
      </c>
      <c r="N49" s="89">
        <v>1</v>
      </c>
      <c r="O49" s="90">
        <v>0</v>
      </c>
      <c r="P49" s="91">
        <f>N49+O49</f>
        <v>1</v>
      </c>
      <c r="Q49" s="80">
        <f>IFERROR(P49/M49,"-")</f>
        <v>0.024390243902439</v>
      </c>
      <c r="R49" s="79">
        <v>0</v>
      </c>
      <c r="S49" s="79">
        <v>1</v>
      </c>
      <c r="T49" s="80">
        <f>IFERROR(R49/(P49),"-")</f>
        <v>0</v>
      </c>
      <c r="U49" s="336"/>
      <c r="V49" s="82">
        <v>0</v>
      </c>
      <c r="W49" s="80">
        <f>IF(P49=0,"-",V49/P49)</f>
        <v>0</v>
      </c>
      <c r="X49" s="335">
        <v>0</v>
      </c>
      <c r="Y49" s="336">
        <f>IFERROR(X49/P49,"-")</f>
        <v>0</v>
      </c>
      <c r="Z49" s="336" t="str">
        <f>IFERROR(X49/V49,"-")</f>
        <v>-</v>
      </c>
      <c r="AA49" s="33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>
        <v>1</v>
      </c>
      <c r="AN49" s="99">
        <f>IF(P49=0,"",IF(AM49=0,"",(AM49/P49)))</f>
        <v>1</v>
      </c>
      <c r="AO49" s="98"/>
      <c r="AP49" s="100">
        <f>IFERROR(AO49/AM49,"-")</f>
        <v>0</v>
      </c>
      <c r="AQ49" s="101"/>
      <c r="AR49" s="102">
        <f>IFERROR(AQ49/AM49,"-")</f>
        <v>0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/>
      <c r="BO49" s="118">
        <f>IF(P49=0,"",IF(BN49=0,"",(BN49/P49)))</f>
        <v>0</v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158</v>
      </c>
      <c r="C50" s="347"/>
      <c r="D50" s="347" t="s">
        <v>155</v>
      </c>
      <c r="E50" s="347" t="s">
        <v>103</v>
      </c>
      <c r="F50" s="347" t="s">
        <v>82</v>
      </c>
      <c r="G50" s="88"/>
      <c r="H50" s="88"/>
      <c r="I50" s="88"/>
      <c r="J50" s="330"/>
      <c r="K50" s="79">
        <v>5</v>
      </c>
      <c r="L50" s="79">
        <v>5</v>
      </c>
      <c r="M50" s="79">
        <v>3</v>
      </c>
      <c r="N50" s="89">
        <v>0</v>
      </c>
      <c r="O50" s="90">
        <v>0</v>
      </c>
      <c r="P50" s="91">
        <f>N50+O50</f>
        <v>0</v>
      </c>
      <c r="Q50" s="80">
        <f>IFERROR(P50/M50,"-")</f>
        <v>0</v>
      </c>
      <c r="R50" s="79">
        <v>0</v>
      </c>
      <c r="S50" s="79">
        <v>0</v>
      </c>
      <c r="T50" s="80" t="str">
        <f>IFERROR(R50/(P50),"-")</f>
        <v>-</v>
      </c>
      <c r="U50" s="336"/>
      <c r="V50" s="82">
        <v>0</v>
      </c>
      <c r="W50" s="80" t="str">
        <f>IF(P50=0,"-",V50/P50)</f>
        <v>-</v>
      </c>
      <c r="X50" s="335">
        <v>0</v>
      </c>
      <c r="Y50" s="336" t="str">
        <f>IFERROR(X50/P50,"-")</f>
        <v>-</v>
      </c>
      <c r="Z50" s="336" t="str">
        <f>IFERROR(X50/V50,"-")</f>
        <v>-</v>
      </c>
      <c r="AA50" s="330"/>
      <c r="AB50" s="83"/>
      <c r="AC50" s="77"/>
      <c r="AD50" s="92"/>
      <c r="AE50" s="93" t="str">
        <f>IF(P50=0,"",IF(AD50=0,"",(AD50/P50)))</f>
        <v/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 t="str">
        <f>IF(P50=0,"",IF(AM50=0,"",(AM50/P50)))</f>
        <v/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 t="str">
        <f>IF(P50=0,"",IF(AV50=0,"",(AV50/P50)))</f>
        <v/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 t="str">
        <f>IF(P50=0,"",IF(BE50=0,"",(BE50/P50)))</f>
        <v/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/>
      <c r="BO50" s="118" t="str">
        <f>IF(P50=0,"",IF(BN50=0,"",(BN50/P50)))</f>
        <v/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/>
      <c r="BX50" s="125" t="str">
        <f>IF(P50=0,"",IF(BW50=0,"",(BW50/P50)))</f>
        <v/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 t="str">
        <f>IF(P50=0,"",IF(CF50=0,"",(CF50/P50)))</f>
        <v/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>
        <f>AB51</f>
        <v>0</v>
      </c>
      <c r="B51" s="347" t="s">
        <v>159</v>
      </c>
      <c r="C51" s="347"/>
      <c r="D51" s="347" t="s">
        <v>155</v>
      </c>
      <c r="E51" s="347" t="s">
        <v>103</v>
      </c>
      <c r="F51" s="347" t="s">
        <v>66</v>
      </c>
      <c r="G51" s="88" t="s">
        <v>123</v>
      </c>
      <c r="H51" s="88" t="s">
        <v>156</v>
      </c>
      <c r="I51" s="348" t="s">
        <v>160</v>
      </c>
      <c r="J51" s="330">
        <v>60000</v>
      </c>
      <c r="K51" s="79">
        <v>0</v>
      </c>
      <c r="L51" s="79">
        <v>0</v>
      </c>
      <c r="M51" s="79">
        <v>90</v>
      </c>
      <c r="N51" s="89">
        <v>0</v>
      </c>
      <c r="O51" s="90">
        <v>0</v>
      </c>
      <c r="P51" s="91">
        <f>N51+O51</f>
        <v>0</v>
      </c>
      <c r="Q51" s="80">
        <f>IFERROR(P51/M51,"-")</f>
        <v>0</v>
      </c>
      <c r="R51" s="79">
        <v>0</v>
      </c>
      <c r="S51" s="79">
        <v>0</v>
      </c>
      <c r="T51" s="80" t="str">
        <f>IFERROR(R51/(P51),"-")</f>
        <v>-</v>
      </c>
      <c r="U51" s="336">
        <f>IFERROR(J51/SUM(N51:O53),"-")</f>
        <v>10000</v>
      </c>
      <c r="V51" s="82">
        <v>0</v>
      </c>
      <c r="W51" s="80" t="str">
        <f>IF(P51=0,"-",V51/P51)</f>
        <v>-</v>
      </c>
      <c r="X51" s="335">
        <v>0</v>
      </c>
      <c r="Y51" s="336" t="str">
        <f>IFERROR(X51/P51,"-")</f>
        <v>-</v>
      </c>
      <c r="Z51" s="336" t="str">
        <f>IFERROR(X51/V51,"-")</f>
        <v>-</v>
      </c>
      <c r="AA51" s="330">
        <f>SUM(X51:X53)-SUM(J51:J53)</f>
        <v>-60000</v>
      </c>
      <c r="AB51" s="83">
        <f>SUM(X51:X53)/SUM(J51:J53)</f>
        <v>0</v>
      </c>
      <c r="AC51" s="77"/>
      <c r="AD51" s="92"/>
      <c r="AE51" s="93" t="str">
        <f>IF(P51=0,"",IF(AD51=0,"",(AD51/P51)))</f>
        <v/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 t="str">
        <f>IF(P51=0,"",IF(AM51=0,"",(AM51/P51)))</f>
        <v/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 t="str">
        <f>IF(P51=0,"",IF(AV51=0,"",(AV51/P51)))</f>
        <v/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 t="str">
        <f>IF(P51=0,"",IF(BE51=0,"",(BE51/P51)))</f>
        <v/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/>
      <c r="BO51" s="118" t="str">
        <f>IF(P51=0,"",IF(BN51=0,"",(BN51/P51)))</f>
        <v/>
      </c>
      <c r="BP51" s="119"/>
      <c r="BQ51" s="120" t="str">
        <f>IFERROR(BP51/BN51,"-")</f>
        <v>-</v>
      </c>
      <c r="BR51" s="121"/>
      <c r="BS51" s="122" t="str">
        <f>IFERROR(BR51/BN51,"-")</f>
        <v>-</v>
      </c>
      <c r="BT51" s="123"/>
      <c r="BU51" s="123"/>
      <c r="BV51" s="123"/>
      <c r="BW51" s="124"/>
      <c r="BX51" s="125" t="str">
        <f>IF(P51=0,"",IF(BW51=0,"",(BW51/P51)))</f>
        <v/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/>
      <c r="CG51" s="132" t="str">
        <f>IF(P51=0,"",IF(CF51=0,"",(CF51/P51)))</f>
        <v/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161</v>
      </c>
      <c r="C52" s="347"/>
      <c r="D52" s="347" t="s">
        <v>155</v>
      </c>
      <c r="E52" s="347" t="s">
        <v>103</v>
      </c>
      <c r="F52" s="347" t="s">
        <v>66</v>
      </c>
      <c r="G52" s="88"/>
      <c r="H52" s="88"/>
      <c r="I52" s="88"/>
      <c r="J52" s="330"/>
      <c r="K52" s="79">
        <v>46</v>
      </c>
      <c r="L52" s="79">
        <v>0</v>
      </c>
      <c r="M52" s="79">
        <v>109</v>
      </c>
      <c r="N52" s="89">
        <v>5</v>
      </c>
      <c r="O52" s="90">
        <v>0</v>
      </c>
      <c r="P52" s="91">
        <f>N52+O52</f>
        <v>5</v>
      </c>
      <c r="Q52" s="80">
        <f>IFERROR(P52/M52,"-")</f>
        <v>0.045871559633028</v>
      </c>
      <c r="R52" s="79">
        <v>1</v>
      </c>
      <c r="S52" s="79">
        <v>1</v>
      </c>
      <c r="T52" s="80">
        <f>IFERROR(R52/(P52),"-")</f>
        <v>0.2</v>
      </c>
      <c r="U52" s="336"/>
      <c r="V52" s="82">
        <v>0</v>
      </c>
      <c r="W52" s="80">
        <f>IF(P52=0,"-",V52/P52)</f>
        <v>0</v>
      </c>
      <c r="X52" s="335">
        <v>0</v>
      </c>
      <c r="Y52" s="336">
        <f>IFERROR(X52/P52,"-")</f>
        <v>0</v>
      </c>
      <c r="Z52" s="336" t="str">
        <f>IFERROR(X52/V52,"-")</f>
        <v>-</v>
      </c>
      <c r="AA52" s="33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>
        <v>2</v>
      </c>
      <c r="BF52" s="111">
        <f>IF(P52=0,"",IF(BE52=0,"",(BE52/P52)))</f>
        <v>0.4</v>
      </c>
      <c r="BG52" s="110"/>
      <c r="BH52" s="112">
        <f>IFERROR(BG52/BE52,"-")</f>
        <v>0</v>
      </c>
      <c r="BI52" s="113"/>
      <c r="BJ52" s="114">
        <f>IFERROR(BI52/BE52,"-")</f>
        <v>0</v>
      </c>
      <c r="BK52" s="115"/>
      <c r="BL52" s="115"/>
      <c r="BM52" s="115"/>
      <c r="BN52" s="117">
        <v>2</v>
      </c>
      <c r="BO52" s="118">
        <f>IF(P52=0,"",IF(BN52=0,"",(BN52/P52)))</f>
        <v>0.4</v>
      </c>
      <c r="BP52" s="119"/>
      <c r="BQ52" s="120">
        <f>IFERROR(BP52/BN52,"-")</f>
        <v>0</v>
      </c>
      <c r="BR52" s="121"/>
      <c r="BS52" s="122">
        <f>IFERROR(BR52/BN52,"-")</f>
        <v>0</v>
      </c>
      <c r="BT52" s="123"/>
      <c r="BU52" s="123"/>
      <c r="BV52" s="123"/>
      <c r="BW52" s="124"/>
      <c r="BX52" s="125">
        <f>IF(P52=0,"",IF(BW52=0,"",(BW52/P52)))</f>
        <v>0</v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>
        <v>1</v>
      </c>
      <c r="CG52" s="132">
        <f>IF(P52=0,"",IF(CF52=0,"",(CF52/P52)))</f>
        <v>0.2</v>
      </c>
      <c r="CH52" s="133"/>
      <c r="CI52" s="134">
        <f>IFERROR(CH52/CF52,"-")</f>
        <v>0</v>
      </c>
      <c r="CJ52" s="135"/>
      <c r="CK52" s="136">
        <f>IFERROR(CJ52/CF52,"-")</f>
        <v>0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347" t="s">
        <v>162</v>
      </c>
      <c r="C53" s="347"/>
      <c r="D53" s="347" t="s">
        <v>155</v>
      </c>
      <c r="E53" s="347" t="s">
        <v>103</v>
      </c>
      <c r="F53" s="347" t="s">
        <v>82</v>
      </c>
      <c r="G53" s="88"/>
      <c r="H53" s="88"/>
      <c r="I53" s="88"/>
      <c r="J53" s="330"/>
      <c r="K53" s="79">
        <v>12</v>
      </c>
      <c r="L53" s="79">
        <v>11</v>
      </c>
      <c r="M53" s="79">
        <v>1</v>
      </c>
      <c r="N53" s="89">
        <v>1</v>
      </c>
      <c r="O53" s="90">
        <v>0</v>
      </c>
      <c r="P53" s="91">
        <f>N53+O53</f>
        <v>1</v>
      </c>
      <c r="Q53" s="80">
        <f>IFERROR(P53/M53,"-")</f>
        <v>1</v>
      </c>
      <c r="R53" s="79">
        <v>0</v>
      </c>
      <c r="S53" s="79">
        <v>0</v>
      </c>
      <c r="T53" s="80">
        <f>IFERROR(R53/(P53),"-")</f>
        <v>0</v>
      </c>
      <c r="U53" s="336"/>
      <c r="V53" s="82">
        <v>0</v>
      </c>
      <c r="W53" s="80">
        <f>IF(P53=0,"-",V53/P53)</f>
        <v>0</v>
      </c>
      <c r="X53" s="335">
        <v>0</v>
      </c>
      <c r="Y53" s="336">
        <f>IFERROR(X53/P53,"-")</f>
        <v>0</v>
      </c>
      <c r="Z53" s="336" t="str">
        <f>IFERROR(X53/V53,"-")</f>
        <v>-</v>
      </c>
      <c r="AA53" s="33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>
        <f>IF(P53=0,"",IF(BE53=0,"",(BE53/P53)))</f>
        <v>0</v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>
        <v>1</v>
      </c>
      <c r="BO53" s="118">
        <f>IF(P53=0,"",IF(BN53=0,"",(BN53/P53)))</f>
        <v>1</v>
      </c>
      <c r="BP53" s="119"/>
      <c r="BQ53" s="120">
        <f>IFERROR(BP53/BN53,"-")</f>
        <v>0</v>
      </c>
      <c r="BR53" s="121"/>
      <c r="BS53" s="122">
        <f>IFERROR(BR53/BN53,"-")</f>
        <v>0</v>
      </c>
      <c r="BT53" s="123"/>
      <c r="BU53" s="123"/>
      <c r="BV53" s="123"/>
      <c r="BW53" s="124"/>
      <c r="BX53" s="125">
        <f>IF(P53=0,"",IF(BW53=0,"",(BW53/P53)))</f>
        <v>0</v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>
        <f>AB54</f>
        <v>0</v>
      </c>
      <c r="B54" s="347" t="s">
        <v>163</v>
      </c>
      <c r="C54" s="347"/>
      <c r="D54" s="347" t="s">
        <v>155</v>
      </c>
      <c r="E54" s="347" t="s">
        <v>103</v>
      </c>
      <c r="F54" s="347" t="s">
        <v>66</v>
      </c>
      <c r="G54" s="88" t="s">
        <v>128</v>
      </c>
      <c r="H54" s="88" t="s">
        <v>156</v>
      </c>
      <c r="I54" s="88" t="s">
        <v>134</v>
      </c>
      <c r="J54" s="330">
        <v>65000</v>
      </c>
      <c r="K54" s="79">
        <v>0</v>
      </c>
      <c r="L54" s="79">
        <v>0</v>
      </c>
      <c r="M54" s="79">
        <v>31</v>
      </c>
      <c r="N54" s="89">
        <v>0</v>
      </c>
      <c r="O54" s="90">
        <v>0</v>
      </c>
      <c r="P54" s="91">
        <f>N54+O54</f>
        <v>0</v>
      </c>
      <c r="Q54" s="80">
        <f>IFERROR(P54/M54,"-")</f>
        <v>0</v>
      </c>
      <c r="R54" s="79">
        <v>0</v>
      </c>
      <c r="S54" s="79">
        <v>0</v>
      </c>
      <c r="T54" s="80" t="str">
        <f>IFERROR(R54/(P54),"-")</f>
        <v>-</v>
      </c>
      <c r="U54" s="336">
        <f>IFERROR(J54/SUM(N54:O56),"-")</f>
        <v>10833.333333333</v>
      </c>
      <c r="V54" s="82">
        <v>0</v>
      </c>
      <c r="W54" s="80" t="str">
        <f>IF(P54=0,"-",V54/P54)</f>
        <v>-</v>
      </c>
      <c r="X54" s="335">
        <v>0</v>
      </c>
      <c r="Y54" s="336" t="str">
        <f>IFERROR(X54/P54,"-")</f>
        <v>-</v>
      </c>
      <c r="Z54" s="336" t="str">
        <f>IFERROR(X54/V54,"-")</f>
        <v>-</v>
      </c>
      <c r="AA54" s="330">
        <f>SUM(X54:X56)-SUM(J54:J56)</f>
        <v>-65000</v>
      </c>
      <c r="AB54" s="83">
        <f>SUM(X54:X56)/SUM(J54:J56)</f>
        <v>0</v>
      </c>
      <c r="AC54" s="77"/>
      <c r="AD54" s="92"/>
      <c r="AE54" s="93" t="str">
        <f>IF(P54=0,"",IF(AD54=0,"",(AD54/P54)))</f>
        <v/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 t="str">
        <f>IF(P54=0,"",IF(AM54=0,"",(AM54/P54)))</f>
        <v/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 t="str">
        <f>IF(P54=0,"",IF(AV54=0,"",(AV54/P54)))</f>
        <v/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 t="str">
        <f>IF(P54=0,"",IF(BE54=0,"",(BE54/P54)))</f>
        <v/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/>
      <c r="BO54" s="118" t="str">
        <f>IF(P54=0,"",IF(BN54=0,"",(BN54/P54)))</f>
        <v/>
      </c>
      <c r="BP54" s="119"/>
      <c r="BQ54" s="120" t="str">
        <f>IFERROR(BP54/BN54,"-")</f>
        <v>-</v>
      </c>
      <c r="BR54" s="121"/>
      <c r="BS54" s="122" t="str">
        <f>IFERROR(BR54/BN54,"-")</f>
        <v>-</v>
      </c>
      <c r="BT54" s="123"/>
      <c r="BU54" s="123"/>
      <c r="BV54" s="123"/>
      <c r="BW54" s="124"/>
      <c r="BX54" s="125" t="str">
        <f>IF(P54=0,"",IF(BW54=0,"",(BW54/P54)))</f>
        <v/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 t="str">
        <f>IF(P54=0,"",IF(CF54=0,"",(CF54/P54)))</f>
        <v/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164</v>
      </c>
      <c r="C55" s="347"/>
      <c r="D55" s="347" t="s">
        <v>155</v>
      </c>
      <c r="E55" s="347" t="s">
        <v>103</v>
      </c>
      <c r="F55" s="347" t="s">
        <v>66</v>
      </c>
      <c r="G55" s="88"/>
      <c r="H55" s="88"/>
      <c r="I55" s="88"/>
      <c r="J55" s="330"/>
      <c r="K55" s="79">
        <v>15</v>
      </c>
      <c r="L55" s="79">
        <v>0</v>
      </c>
      <c r="M55" s="79">
        <v>42</v>
      </c>
      <c r="N55" s="89">
        <v>5</v>
      </c>
      <c r="O55" s="90">
        <v>0</v>
      </c>
      <c r="P55" s="91">
        <f>N55+O55</f>
        <v>5</v>
      </c>
      <c r="Q55" s="80">
        <f>IFERROR(P55/M55,"-")</f>
        <v>0.11904761904762</v>
      </c>
      <c r="R55" s="79">
        <v>0</v>
      </c>
      <c r="S55" s="79">
        <v>0</v>
      </c>
      <c r="T55" s="80">
        <f>IFERROR(R55/(P55),"-")</f>
        <v>0</v>
      </c>
      <c r="U55" s="336"/>
      <c r="V55" s="82">
        <v>0</v>
      </c>
      <c r="W55" s="80">
        <f>IF(P55=0,"-",V55/P55)</f>
        <v>0</v>
      </c>
      <c r="X55" s="335">
        <v>0</v>
      </c>
      <c r="Y55" s="336">
        <f>IFERROR(X55/P55,"-")</f>
        <v>0</v>
      </c>
      <c r="Z55" s="336" t="str">
        <f>IFERROR(X55/V55,"-")</f>
        <v>-</v>
      </c>
      <c r="AA55" s="330"/>
      <c r="AB55" s="83"/>
      <c r="AC55" s="77"/>
      <c r="AD55" s="92">
        <v>1</v>
      </c>
      <c r="AE55" s="93">
        <f>IF(P55=0,"",IF(AD55=0,"",(AD55/P55)))</f>
        <v>0.2</v>
      </c>
      <c r="AF55" s="92"/>
      <c r="AG55" s="94">
        <f>IFERROR(AF55/AD55,"-")</f>
        <v>0</v>
      </c>
      <c r="AH55" s="95"/>
      <c r="AI55" s="96">
        <f>IFERROR(AH55/AD55,"-")</f>
        <v>0</v>
      </c>
      <c r="AJ55" s="97"/>
      <c r="AK55" s="97"/>
      <c r="AL55" s="97"/>
      <c r="AM55" s="98">
        <v>1</v>
      </c>
      <c r="AN55" s="99">
        <f>IF(P55=0,"",IF(AM55=0,"",(AM55/P55)))</f>
        <v>0.2</v>
      </c>
      <c r="AO55" s="98"/>
      <c r="AP55" s="100">
        <f>IFERROR(AO55/AM55,"-")</f>
        <v>0</v>
      </c>
      <c r="AQ55" s="101"/>
      <c r="AR55" s="102">
        <f>IFERROR(AQ55/AM55,"-")</f>
        <v>0</v>
      </c>
      <c r="AS55" s="103"/>
      <c r="AT55" s="103"/>
      <c r="AU55" s="103"/>
      <c r="AV55" s="104">
        <v>1</v>
      </c>
      <c r="AW55" s="105">
        <f>IF(P55=0,"",IF(AV55=0,"",(AV55/P55)))</f>
        <v>0.2</v>
      </c>
      <c r="AX55" s="104"/>
      <c r="AY55" s="106">
        <f>IFERROR(AX55/AV55,"-")</f>
        <v>0</v>
      </c>
      <c r="AZ55" s="107"/>
      <c r="BA55" s="108">
        <f>IFERROR(AZ55/AV55,"-")</f>
        <v>0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/>
      <c r="BO55" s="118">
        <f>IF(P55=0,"",IF(BN55=0,"",(BN55/P55)))</f>
        <v>0</v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>
        <v>2</v>
      </c>
      <c r="BX55" s="125">
        <f>IF(P55=0,"",IF(BW55=0,"",(BW55/P55)))</f>
        <v>0.4</v>
      </c>
      <c r="BY55" s="126"/>
      <c r="BZ55" s="127">
        <f>IFERROR(BY55/BW55,"-")</f>
        <v>0</v>
      </c>
      <c r="CA55" s="128"/>
      <c r="CB55" s="129">
        <f>IFERROR(CA55/BW55,"-")</f>
        <v>0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347" t="s">
        <v>165</v>
      </c>
      <c r="C56" s="347"/>
      <c r="D56" s="347" t="s">
        <v>155</v>
      </c>
      <c r="E56" s="347" t="s">
        <v>103</v>
      </c>
      <c r="F56" s="347" t="s">
        <v>82</v>
      </c>
      <c r="G56" s="88"/>
      <c r="H56" s="88"/>
      <c r="I56" s="88"/>
      <c r="J56" s="330"/>
      <c r="K56" s="79">
        <v>14</v>
      </c>
      <c r="L56" s="79">
        <v>9</v>
      </c>
      <c r="M56" s="79">
        <v>2</v>
      </c>
      <c r="N56" s="89">
        <v>1</v>
      </c>
      <c r="O56" s="90">
        <v>0</v>
      </c>
      <c r="P56" s="91">
        <f>N56+O56</f>
        <v>1</v>
      </c>
      <c r="Q56" s="80">
        <f>IFERROR(P56/M56,"-")</f>
        <v>0.5</v>
      </c>
      <c r="R56" s="79">
        <v>0</v>
      </c>
      <c r="S56" s="79">
        <v>0</v>
      </c>
      <c r="T56" s="80">
        <f>IFERROR(R56/(P56),"-")</f>
        <v>0</v>
      </c>
      <c r="U56" s="336"/>
      <c r="V56" s="82">
        <v>0</v>
      </c>
      <c r="W56" s="80">
        <f>IF(P56=0,"-",V56/P56)</f>
        <v>0</v>
      </c>
      <c r="X56" s="335">
        <v>0</v>
      </c>
      <c r="Y56" s="336">
        <f>IFERROR(X56/P56,"-")</f>
        <v>0</v>
      </c>
      <c r="Z56" s="336" t="str">
        <f>IFERROR(X56/V56,"-")</f>
        <v>-</v>
      </c>
      <c r="AA56" s="330"/>
      <c r="AB56" s="83"/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>
        <f>IF(P56=0,"",IF(BE56=0,"",(BE56/P56)))</f>
        <v>0</v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>
        <v>1</v>
      </c>
      <c r="BO56" s="118">
        <f>IF(P56=0,"",IF(BN56=0,"",(BN56/P56)))</f>
        <v>1</v>
      </c>
      <c r="BP56" s="119">
        <v>1</v>
      </c>
      <c r="BQ56" s="120">
        <f>IFERROR(BP56/BN56,"-")</f>
        <v>1</v>
      </c>
      <c r="BR56" s="121">
        <v>206000</v>
      </c>
      <c r="BS56" s="122">
        <f>IFERROR(BR56/BN56,"-")</f>
        <v>206000</v>
      </c>
      <c r="BT56" s="123"/>
      <c r="BU56" s="123"/>
      <c r="BV56" s="123">
        <v>1</v>
      </c>
      <c r="BW56" s="124"/>
      <c r="BX56" s="125">
        <f>IF(P56=0,"",IF(BW56=0,"",(BW56/P56)))</f>
        <v>0</v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>
        <v>206000</v>
      </c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>
        <f>AB57</f>
        <v>6.2923076923077</v>
      </c>
      <c r="B57" s="347" t="s">
        <v>166</v>
      </c>
      <c r="C57" s="347"/>
      <c r="D57" s="347" t="s">
        <v>167</v>
      </c>
      <c r="E57" s="347" t="s">
        <v>139</v>
      </c>
      <c r="F57" s="347" t="s">
        <v>87</v>
      </c>
      <c r="G57" s="88" t="s">
        <v>128</v>
      </c>
      <c r="H57" s="88" t="s">
        <v>156</v>
      </c>
      <c r="I57" s="348" t="s">
        <v>69</v>
      </c>
      <c r="J57" s="330">
        <v>65000</v>
      </c>
      <c r="K57" s="79">
        <v>12</v>
      </c>
      <c r="L57" s="79">
        <v>0</v>
      </c>
      <c r="M57" s="79">
        <v>42</v>
      </c>
      <c r="N57" s="89">
        <v>4</v>
      </c>
      <c r="O57" s="90">
        <v>0</v>
      </c>
      <c r="P57" s="91">
        <f>N57+O57</f>
        <v>4</v>
      </c>
      <c r="Q57" s="80">
        <f>IFERROR(P57/M57,"-")</f>
        <v>0.095238095238095</v>
      </c>
      <c r="R57" s="79">
        <v>0</v>
      </c>
      <c r="S57" s="79">
        <v>2</v>
      </c>
      <c r="T57" s="80">
        <f>IFERROR(R57/(P57),"-")</f>
        <v>0</v>
      </c>
      <c r="U57" s="336">
        <f>IFERROR(J57/SUM(N57:O58),"-")</f>
        <v>10833.333333333</v>
      </c>
      <c r="V57" s="82">
        <v>0</v>
      </c>
      <c r="W57" s="80">
        <f>IF(P57=0,"-",V57/P57)</f>
        <v>0</v>
      </c>
      <c r="X57" s="335">
        <v>0</v>
      </c>
      <c r="Y57" s="336">
        <f>IFERROR(X57/P57,"-")</f>
        <v>0</v>
      </c>
      <c r="Z57" s="336" t="str">
        <f>IFERROR(X57/V57,"-")</f>
        <v>-</v>
      </c>
      <c r="AA57" s="330">
        <f>SUM(X57:X58)-SUM(J57:J58)</f>
        <v>344000</v>
      </c>
      <c r="AB57" s="83">
        <f>SUM(X57:X58)/SUM(J57:J58)</f>
        <v>6.2923076923077</v>
      </c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>
        <v>1</v>
      </c>
      <c r="AN57" s="99">
        <f>IF(P57=0,"",IF(AM57=0,"",(AM57/P57)))</f>
        <v>0.25</v>
      </c>
      <c r="AO57" s="98"/>
      <c r="AP57" s="100">
        <f>IFERROR(AO57/AM57,"-")</f>
        <v>0</v>
      </c>
      <c r="AQ57" s="101"/>
      <c r="AR57" s="102">
        <f>IFERROR(AQ57/AM57,"-")</f>
        <v>0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>
        <v>2</v>
      </c>
      <c r="BO57" s="118">
        <f>IF(P57=0,"",IF(BN57=0,"",(BN57/P57)))</f>
        <v>0.5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>
        <v>1</v>
      </c>
      <c r="BX57" s="125">
        <f>IF(P57=0,"",IF(BW57=0,"",(BW57/P57)))</f>
        <v>0.25</v>
      </c>
      <c r="BY57" s="126"/>
      <c r="BZ57" s="127">
        <f>IFERROR(BY57/BW57,"-")</f>
        <v>0</v>
      </c>
      <c r="CA57" s="128"/>
      <c r="CB57" s="129">
        <f>IFERROR(CA57/BW57,"-")</f>
        <v>0</v>
      </c>
      <c r="CC57" s="130"/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347" t="s">
        <v>168</v>
      </c>
      <c r="C58" s="347"/>
      <c r="D58" s="347" t="s">
        <v>167</v>
      </c>
      <c r="E58" s="347" t="s">
        <v>139</v>
      </c>
      <c r="F58" s="347" t="s">
        <v>82</v>
      </c>
      <c r="G58" s="88"/>
      <c r="H58" s="88"/>
      <c r="I58" s="88"/>
      <c r="J58" s="330"/>
      <c r="K58" s="79">
        <v>14</v>
      </c>
      <c r="L58" s="79">
        <v>14</v>
      </c>
      <c r="M58" s="79">
        <v>4</v>
      </c>
      <c r="N58" s="89">
        <v>2</v>
      </c>
      <c r="O58" s="90">
        <v>0</v>
      </c>
      <c r="P58" s="91">
        <f>N58+O58</f>
        <v>2</v>
      </c>
      <c r="Q58" s="80">
        <f>IFERROR(P58/M58,"-")</f>
        <v>0.5</v>
      </c>
      <c r="R58" s="79">
        <v>1</v>
      </c>
      <c r="S58" s="79">
        <v>0</v>
      </c>
      <c r="T58" s="80">
        <f>IFERROR(R58/(P58),"-")</f>
        <v>0.5</v>
      </c>
      <c r="U58" s="336"/>
      <c r="V58" s="82">
        <v>2</v>
      </c>
      <c r="W58" s="80">
        <f>IF(P58=0,"-",V58/P58)</f>
        <v>1</v>
      </c>
      <c r="X58" s="335">
        <v>409000</v>
      </c>
      <c r="Y58" s="336">
        <f>IFERROR(X58/P58,"-")</f>
        <v>204500</v>
      </c>
      <c r="Z58" s="336">
        <f>IFERROR(X58/V58,"-")</f>
        <v>204500</v>
      </c>
      <c r="AA58" s="330"/>
      <c r="AB58" s="83"/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>
        <f>IF(P58=0,"",IF(BE58=0,"",(BE58/P58)))</f>
        <v>0</v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>
        <v>1</v>
      </c>
      <c r="BO58" s="118">
        <f>IF(P58=0,"",IF(BN58=0,"",(BN58/P58)))</f>
        <v>0.5</v>
      </c>
      <c r="BP58" s="119">
        <v>1</v>
      </c>
      <c r="BQ58" s="120">
        <f>IFERROR(BP58/BN58,"-")</f>
        <v>1</v>
      </c>
      <c r="BR58" s="121">
        <v>6000</v>
      </c>
      <c r="BS58" s="122">
        <f>IFERROR(BR58/BN58,"-")</f>
        <v>6000</v>
      </c>
      <c r="BT58" s="123"/>
      <c r="BU58" s="123">
        <v>1</v>
      </c>
      <c r="BV58" s="123"/>
      <c r="BW58" s="124"/>
      <c r="BX58" s="125">
        <f>IF(P58=0,"",IF(BW58=0,"",(BW58/P58)))</f>
        <v>0</v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>
        <v>1</v>
      </c>
      <c r="CG58" s="132">
        <f>IF(P58=0,"",IF(CF58=0,"",(CF58/P58)))</f>
        <v>0.5</v>
      </c>
      <c r="CH58" s="133">
        <v>1</v>
      </c>
      <c r="CI58" s="134">
        <f>IFERROR(CH58/CF58,"-")</f>
        <v>1</v>
      </c>
      <c r="CJ58" s="135">
        <v>403000</v>
      </c>
      <c r="CK58" s="136">
        <f>IFERROR(CJ58/CF58,"-")</f>
        <v>403000</v>
      </c>
      <c r="CL58" s="137"/>
      <c r="CM58" s="137"/>
      <c r="CN58" s="137">
        <v>1</v>
      </c>
      <c r="CO58" s="138">
        <v>2</v>
      </c>
      <c r="CP58" s="139">
        <v>409000</v>
      </c>
      <c r="CQ58" s="139">
        <v>403000</v>
      </c>
      <c r="CR58" s="139"/>
      <c r="CS58" s="140" t="str">
        <f>IF(AND(CQ58=0,CR58=0),"",IF(AND(CQ58&lt;=100000,CR58&lt;=100000),"",IF(CQ58/CP58&gt;0.7,"男高",IF(CR58/CP58&gt;0.7,"女高",""))))</f>
        <v>男高</v>
      </c>
    </row>
    <row r="59" spans="1:98">
      <c r="A59" s="78">
        <f>AB59</f>
        <v>0</v>
      </c>
      <c r="B59" s="347" t="s">
        <v>169</v>
      </c>
      <c r="C59" s="347"/>
      <c r="D59" s="347" t="s">
        <v>170</v>
      </c>
      <c r="E59" s="347" t="s">
        <v>171</v>
      </c>
      <c r="F59" s="347" t="s">
        <v>66</v>
      </c>
      <c r="G59" s="88" t="s">
        <v>172</v>
      </c>
      <c r="H59" s="88" t="s">
        <v>173</v>
      </c>
      <c r="I59" s="88" t="s">
        <v>174</v>
      </c>
      <c r="J59" s="330">
        <v>50000</v>
      </c>
      <c r="K59" s="79">
        <v>5</v>
      </c>
      <c r="L59" s="79">
        <v>0</v>
      </c>
      <c r="M59" s="79">
        <v>26</v>
      </c>
      <c r="N59" s="89">
        <v>2</v>
      </c>
      <c r="O59" s="90">
        <v>0</v>
      </c>
      <c r="P59" s="91">
        <f>N59+O59</f>
        <v>2</v>
      </c>
      <c r="Q59" s="80">
        <f>IFERROR(P59/M59,"-")</f>
        <v>0.076923076923077</v>
      </c>
      <c r="R59" s="79">
        <v>0</v>
      </c>
      <c r="S59" s="79">
        <v>2</v>
      </c>
      <c r="T59" s="80">
        <f>IFERROR(R59/(P59),"-")</f>
        <v>0</v>
      </c>
      <c r="U59" s="336">
        <f>IFERROR(J59/SUM(N59:O60),"-")</f>
        <v>12500</v>
      </c>
      <c r="V59" s="82">
        <v>0</v>
      </c>
      <c r="W59" s="80">
        <f>IF(P59=0,"-",V59/P59)</f>
        <v>0</v>
      </c>
      <c r="X59" s="335">
        <v>0</v>
      </c>
      <c r="Y59" s="336">
        <f>IFERROR(X59/P59,"-")</f>
        <v>0</v>
      </c>
      <c r="Z59" s="336" t="str">
        <f>IFERROR(X59/V59,"-")</f>
        <v>-</v>
      </c>
      <c r="AA59" s="330">
        <f>SUM(X59:X60)-SUM(J59:J60)</f>
        <v>-50000</v>
      </c>
      <c r="AB59" s="83">
        <f>SUM(X59:X60)/SUM(J59:J60)</f>
        <v>0</v>
      </c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>
        <v>1</v>
      </c>
      <c r="AW59" s="105">
        <f>IF(P59=0,"",IF(AV59=0,"",(AV59/P59)))</f>
        <v>0.5</v>
      </c>
      <c r="AX59" s="104"/>
      <c r="AY59" s="106">
        <f>IFERROR(AX59/AV59,"-")</f>
        <v>0</v>
      </c>
      <c r="AZ59" s="107"/>
      <c r="BA59" s="108">
        <f>IFERROR(AZ59/AV59,"-")</f>
        <v>0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>
        <v>1</v>
      </c>
      <c r="BO59" s="118">
        <f>IF(P59=0,"",IF(BN59=0,"",(BN59/P59)))</f>
        <v>0.5</v>
      </c>
      <c r="BP59" s="119"/>
      <c r="BQ59" s="120">
        <f>IFERROR(BP59/BN59,"-")</f>
        <v>0</v>
      </c>
      <c r="BR59" s="121"/>
      <c r="BS59" s="122">
        <f>IFERROR(BR59/BN59,"-")</f>
        <v>0</v>
      </c>
      <c r="BT59" s="123"/>
      <c r="BU59" s="123"/>
      <c r="BV59" s="123"/>
      <c r="BW59" s="124"/>
      <c r="BX59" s="125">
        <f>IF(P59=0,"",IF(BW59=0,"",(BW59/P59)))</f>
        <v>0</v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347" t="s">
        <v>175</v>
      </c>
      <c r="C60" s="347"/>
      <c r="D60" s="347" t="s">
        <v>170</v>
      </c>
      <c r="E60" s="347" t="s">
        <v>171</v>
      </c>
      <c r="F60" s="347" t="s">
        <v>82</v>
      </c>
      <c r="G60" s="88"/>
      <c r="H60" s="88"/>
      <c r="I60" s="88"/>
      <c r="J60" s="330"/>
      <c r="K60" s="79">
        <v>8</v>
      </c>
      <c r="L60" s="79">
        <v>8</v>
      </c>
      <c r="M60" s="79">
        <v>3</v>
      </c>
      <c r="N60" s="89">
        <v>2</v>
      </c>
      <c r="O60" s="90">
        <v>0</v>
      </c>
      <c r="P60" s="91">
        <f>N60+O60</f>
        <v>2</v>
      </c>
      <c r="Q60" s="80">
        <f>IFERROR(P60/M60,"-")</f>
        <v>0.66666666666667</v>
      </c>
      <c r="R60" s="79">
        <v>0</v>
      </c>
      <c r="S60" s="79">
        <v>0</v>
      </c>
      <c r="T60" s="80">
        <f>IFERROR(R60/(P60),"-")</f>
        <v>0</v>
      </c>
      <c r="U60" s="336"/>
      <c r="V60" s="82">
        <v>0</v>
      </c>
      <c r="W60" s="80">
        <f>IF(P60=0,"-",V60/P60)</f>
        <v>0</v>
      </c>
      <c r="X60" s="335">
        <v>0</v>
      </c>
      <c r="Y60" s="336">
        <f>IFERROR(X60/P60,"-")</f>
        <v>0</v>
      </c>
      <c r="Z60" s="336" t="str">
        <f>IFERROR(X60/V60,"-")</f>
        <v>-</v>
      </c>
      <c r="AA60" s="330"/>
      <c r="AB60" s="83"/>
      <c r="AC60" s="77"/>
      <c r="AD60" s="92">
        <v>1</v>
      </c>
      <c r="AE60" s="93">
        <f>IF(P60=0,"",IF(AD60=0,"",(AD60/P60)))</f>
        <v>0.5</v>
      </c>
      <c r="AF60" s="92"/>
      <c r="AG60" s="94">
        <f>IFERROR(AF60/AD60,"-")</f>
        <v>0</v>
      </c>
      <c r="AH60" s="95"/>
      <c r="AI60" s="96">
        <f>IFERROR(AH60/AD60,"-")</f>
        <v>0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>
        <f>IF(P60=0,"",IF(BE60=0,"",(BE60/P60)))</f>
        <v>0</v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>
        <v>1</v>
      </c>
      <c r="BO60" s="118">
        <f>IF(P60=0,"",IF(BN60=0,"",(BN60/P60)))</f>
        <v>0.5</v>
      </c>
      <c r="BP60" s="119"/>
      <c r="BQ60" s="120">
        <f>IFERROR(BP60/BN60,"-")</f>
        <v>0</v>
      </c>
      <c r="BR60" s="121"/>
      <c r="BS60" s="122">
        <f>IFERROR(BR60/BN60,"-")</f>
        <v>0</v>
      </c>
      <c r="BT60" s="123"/>
      <c r="BU60" s="123"/>
      <c r="BV60" s="123"/>
      <c r="BW60" s="124"/>
      <c r="BX60" s="125">
        <f>IF(P60=0,"",IF(BW60=0,"",(BW60/P60)))</f>
        <v>0</v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>
        <f>AB61</f>
        <v>0.5</v>
      </c>
      <c r="B61" s="347" t="s">
        <v>176</v>
      </c>
      <c r="C61" s="347"/>
      <c r="D61" s="347" t="s">
        <v>177</v>
      </c>
      <c r="E61" s="347" t="s">
        <v>178</v>
      </c>
      <c r="F61" s="347" t="s">
        <v>87</v>
      </c>
      <c r="G61" s="88" t="s">
        <v>172</v>
      </c>
      <c r="H61" s="88" t="s">
        <v>173</v>
      </c>
      <c r="I61" s="88" t="s">
        <v>179</v>
      </c>
      <c r="J61" s="330">
        <v>50000</v>
      </c>
      <c r="K61" s="79">
        <v>6</v>
      </c>
      <c r="L61" s="79">
        <v>0</v>
      </c>
      <c r="M61" s="79">
        <v>34</v>
      </c>
      <c r="N61" s="89">
        <v>2</v>
      </c>
      <c r="O61" s="90">
        <v>0</v>
      </c>
      <c r="P61" s="91">
        <f>N61+O61</f>
        <v>2</v>
      </c>
      <c r="Q61" s="80">
        <f>IFERROR(P61/M61,"-")</f>
        <v>0.058823529411765</v>
      </c>
      <c r="R61" s="79">
        <v>0</v>
      </c>
      <c r="S61" s="79">
        <v>0</v>
      </c>
      <c r="T61" s="80">
        <f>IFERROR(R61/(P61),"-")</f>
        <v>0</v>
      </c>
      <c r="U61" s="336">
        <f>IFERROR(J61/SUM(N61:O62),"-")</f>
        <v>16666.666666667</v>
      </c>
      <c r="V61" s="82">
        <v>1</v>
      </c>
      <c r="W61" s="80">
        <f>IF(P61=0,"-",V61/P61)</f>
        <v>0.5</v>
      </c>
      <c r="X61" s="335">
        <v>25000</v>
      </c>
      <c r="Y61" s="336">
        <f>IFERROR(X61/P61,"-")</f>
        <v>12500</v>
      </c>
      <c r="Z61" s="336">
        <f>IFERROR(X61/V61,"-")</f>
        <v>25000</v>
      </c>
      <c r="AA61" s="330">
        <f>SUM(X61:X62)-SUM(J61:J62)</f>
        <v>-25000</v>
      </c>
      <c r="AB61" s="83">
        <f>SUM(X61:X62)/SUM(J61:J62)</f>
        <v>0.5</v>
      </c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>
        <f>IF(P61=0,"",IF(BE61=0,"",(BE61/P61)))</f>
        <v>0</v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>
        <v>1</v>
      </c>
      <c r="BO61" s="118">
        <f>IF(P61=0,"",IF(BN61=0,"",(BN61/P61)))</f>
        <v>0.5</v>
      </c>
      <c r="BP61" s="119"/>
      <c r="BQ61" s="120">
        <f>IFERROR(BP61/BN61,"-")</f>
        <v>0</v>
      </c>
      <c r="BR61" s="121"/>
      <c r="BS61" s="122">
        <f>IFERROR(BR61/BN61,"-")</f>
        <v>0</v>
      </c>
      <c r="BT61" s="123"/>
      <c r="BU61" s="123"/>
      <c r="BV61" s="123"/>
      <c r="BW61" s="124"/>
      <c r="BX61" s="125">
        <f>IF(P61=0,"",IF(BW61=0,"",(BW61/P61)))</f>
        <v>0</v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>
        <v>1</v>
      </c>
      <c r="CG61" s="132">
        <f>IF(P61=0,"",IF(CF61=0,"",(CF61/P61)))</f>
        <v>0.5</v>
      </c>
      <c r="CH61" s="133">
        <v>1</v>
      </c>
      <c r="CI61" s="134">
        <f>IFERROR(CH61/CF61,"-")</f>
        <v>1</v>
      </c>
      <c r="CJ61" s="135">
        <v>25000</v>
      </c>
      <c r="CK61" s="136">
        <f>IFERROR(CJ61/CF61,"-")</f>
        <v>25000</v>
      </c>
      <c r="CL61" s="137"/>
      <c r="CM61" s="137"/>
      <c r="CN61" s="137">
        <v>1</v>
      </c>
      <c r="CO61" s="138">
        <v>1</v>
      </c>
      <c r="CP61" s="139">
        <v>25000</v>
      </c>
      <c r="CQ61" s="139">
        <v>25000</v>
      </c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347" t="s">
        <v>180</v>
      </c>
      <c r="C62" s="347"/>
      <c r="D62" s="347" t="s">
        <v>177</v>
      </c>
      <c r="E62" s="347" t="s">
        <v>178</v>
      </c>
      <c r="F62" s="347" t="s">
        <v>82</v>
      </c>
      <c r="G62" s="88"/>
      <c r="H62" s="88"/>
      <c r="I62" s="88"/>
      <c r="J62" s="330"/>
      <c r="K62" s="79">
        <v>7</v>
      </c>
      <c r="L62" s="79">
        <v>7</v>
      </c>
      <c r="M62" s="79">
        <v>0</v>
      </c>
      <c r="N62" s="89">
        <v>1</v>
      </c>
      <c r="O62" s="90">
        <v>0</v>
      </c>
      <c r="P62" s="91">
        <f>N62+O62</f>
        <v>1</v>
      </c>
      <c r="Q62" s="80" t="str">
        <f>IFERROR(P62/M62,"-")</f>
        <v>-</v>
      </c>
      <c r="R62" s="79">
        <v>0</v>
      </c>
      <c r="S62" s="79">
        <v>0</v>
      </c>
      <c r="T62" s="80">
        <f>IFERROR(R62/(P62),"-")</f>
        <v>0</v>
      </c>
      <c r="U62" s="336"/>
      <c r="V62" s="82">
        <v>0</v>
      </c>
      <c r="W62" s="80">
        <f>IF(P62=0,"-",V62/P62)</f>
        <v>0</v>
      </c>
      <c r="X62" s="335">
        <v>0</v>
      </c>
      <c r="Y62" s="336">
        <f>IFERROR(X62/P62,"-")</f>
        <v>0</v>
      </c>
      <c r="Z62" s="336" t="str">
        <f>IFERROR(X62/V62,"-")</f>
        <v>-</v>
      </c>
      <c r="AA62" s="330"/>
      <c r="AB62" s="83"/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>
        <v>1</v>
      </c>
      <c r="BO62" s="118">
        <f>IF(P62=0,"",IF(BN62=0,"",(BN62/P62)))</f>
        <v>1</v>
      </c>
      <c r="BP62" s="119">
        <v>1</v>
      </c>
      <c r="BQ62" s="120">
        <f>IFERROR(BP62/BN62,"-")</f>
        <v>1</v>
      </c>
      <c r="BR62" s="121">
        <v>6000</v>
      </c>
      <c r="BS62" s="122">
        <f>IFERROR(BR62/BN62,"-")</f>
        <v>6000</v>
      </c>
      <c r="BT62" s="123"/>
      <c r="BU62" s="123">
        <v>1</v>
      </c>
      <c r="BV62" s="123"/>
      <c r="BW62" s="124"/>
      <c r="BX62" s="125">
        <f>IF(P62=0,"",IF(BW62=0,"",(BW62/P62)))</f>
        <v>0</v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>
        <v>6000</v>
      </c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>
        <f>AB63</f>
        <v>0</v>
      </c>
      <c r="B63" s="347" t="s">
        <v>181</v>
      </c>
      <c r="C63" s="347"/>
      <c r="D63" s="347" t="s">
        <v>182</v>
      </c>
      <c r="E63" s="347" t="s">
        <v>183</v>
      </c>
      <c r="F63" s="347" t="s">
        <v>66</v>
      </c>
      <c r="G63" s="88" t="s">
        <v>133</v>
      </c>
      <c r="H63" s="88" t="s">
        <v>184</v>
      </c>
      <c r="I63" s="348" t="s">
        <v>114</v>
      </c>
      <c r="J63" s="330">
        <v>80000</v>
      </c>
      <c r="K63" s="79">
        <v>3</v>
      </c>
      <c r="L63" s="79">
        <v>0</v>
      </c>
      <c r="M63" s="79">
        <v>86</v>
      </c>
      <c r="N63" s="89">
        <v>1</v>
      </c>
      <c r="O63" s="90">
        <v>0</v>
      </c>
      <c r="P63" s="91">
        <f>N63+O63</f>
        <v>1</v>
      </c>
      <c r="Q63" s="80">
        <f>IFERROR(P63/M63,"-")</f>
        <v>0.011627906976744</v>
      </c>
      <c r="R63" s="79">
        <v>0</v>
      </c>
      <c r="S63" s="79">
        <v>1</v>
      </c>
      <c r="T63" s="80">
        <f>IFERROR(R63/(P63),"-")</f>
        <v>0</v>
      </c>
      <c r="U63" s="336">
        <f>IFERROR(J63/SUM(N63:O67),"-")</f>
        <v>8888.8888888889</v>
      </c>
      <c r="V63" s="82">
        <v>0</v>
      </c>
      <c r="W63" s="80">
        <f>IF(P63=0,"-",V63/P63)</f>
        <v>0</v>
      </c>
      <c r="X63" s="335">
        <v>0</v>
      </c>
      <c r="Y63" s="336">
        <f>IFERROR(X63/P63,"-")</f>
        <v>0</v>
      </c>
      <c r="Z63" s="336" t="str">
        <f>IFERROR(X63/V63,"-")</f>
        <v>-</v>
      </c>
      <c r="AA63" s="330">
        <f>SUM(X63:X67)-SUM(J63:J67)</f>
        <v>-80000</v>
      </c>
      <c r="AB63" s="83">
        <f>SUM(X63:X67)/SUM(J63:J67)</f>
        <v>0</v>
      </c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>
        <f>IF(P63=0,"",IF(BE63=0,"",(BE63/P63)))</f>
        <v>0</v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>
        <v>1</v>
      </c>
      <c r="BO63" s="118">
        <f>IF(P63=0,"",IF(BN63=0,"",(BN63/P63)))</f>
        <v>1</v>
      </c>
      <c r="BP63" s="119"/>
      <c r="BQ63" s="120">
        <f>IFERROR(BP63/BN63,"-")</f>
        <v>0</v>
      </c>
      <c r="BR63" s="121"/>
      <c r="BS63" s="122">
        <f>IFERROR(BR63/BN63,"-")</f>
        <v>0</v>
      </c>
      <c r="BT63" s="123"/>
      <c r="BU63" s="123"/>
      <c r="BV63" s="123"/>
      <c r="BW63" s="124"/>
      <c r="BX63" s="125">
        <f>IF(P63=0,"",IF(BW63=0,"",(BW63/P63)))</f>
        <v>0</v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347" t="s">
        <v>185</v>
      </c>
      <c r="C64" s="347"/>
      <c r="D64" s="347" t="s">
        <v>186</v>
      </c>
      <c r="E64" s="347" t="s">
        <v>187</v>
      </c>
      <c r="F64" s="347" t="s">
        <v>87</v>
      </c>
      <c r="G64" s="88" t="s">
        <v>133</v>
      </c>
      <c r="H64" s="88" t="s">
        <v>184</v>
      </c>
      <c r="I64" s="348" t="s">
        <v>188</v>
      </c>
      <c r="J64" s="330"/>
      <c r="K64" s="79">
        <v>6</v>
      </c>
      <c r="L64" s="79">
        <v>0</v>
      </c>
      <c r="M64" s="79">
        <v>83</v>
      </c>
      <c r="N64" s="89">
        <v>2</v>
      </c>
      <c r="O64" s="90">
        <v>0</v>
      </c>
      <c r="P64" s="91">
        <f>N64+O64</f>
        <v>2</v>
      </c>
      <c r="Q64" s="80">
        <f>IFERROR(P64/M64,"-")</f>
        <v>0.024096385542169</v>
      </c>
      <c r="R64" s="79">
        <v>1</v>
      </c>
      <c r="S64" s="79">
        <v>0</v>
      </c>
      <c r="T64" s="80">
        <f>IFERROR(R64/(P64),"-")</f>
        <v>0.5</v>
      </c>
      <c r="U64" s="336"/>
      <c r="V64" s="82">
        <v>0</v>
      </c>
      <c r="W64" s="80">
        <f>IF(P64=0,"-",V64/P64)</f>
        <v>0</v>
      </c>
      <c r="X64" s="335">
        <v>0</v>
      </c>
      <c r="Y64" s="336">
        <f>IFERROR(X64/P64,"-")</f>
        <v>0</v>
      </c>
      <c r="Z64" s="336" t="str">
        <f>IFERROR(X64/V64,"-")</f>
        <v>-</v>
      </c>
      <c r="AA64" s="330"/>
      <c r="AB64" s="83"/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>
        <v>2</v>
      </c>
      <c r="AN64" s="99">
        <f>IF(P64=0,"",IF(AM64=0,"",(AM64/P64)))</f>
        <v>1</v>
      </c>
      <c r="AO64" s="98"/>
      <c r="AP64" s="100">
        <f>IFERROR(AO64/AM64,"-")</f>
        <v>0</v>
      </c>
      <c r="AQ64" s="101"/>
      <c r="AR64" s="102">
        <f>IFERROR(AQ64/AM64,"-")</f>
        <v>0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>
        <f>IF(P64=0,"",IF(BE64=0,"",(BE64/P64)))</f>
        <v>0</v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/>
      <c r="BO64" s="118">
        <f>IF(P64=0,"",IF(BN64=0,"",(BN64/P64)))</f>
        <v>0</v>
      </c>
      <c r="BP64" s="119"/>
      <c r="BQ64" s="120" t="str">
        <f>IFERROR(BP64/BN64,"-")</f>
        <v>-</v>
      </c>
      <c r="BR64" s="121"/>
      <c r="BS64" s="122" t="str">
        <f>IFERROR(BR64/BN64,"-")</f>
        <v>-</v>
      </c>
      <c r="BT64" s="123"/>
      <c r="BU64" s="123"/>
      <c r="BV64" s="123"/>
      <c r="BW64" s="124"/>
      <c r="BX64" s="125">
        <f>IF(P64=0,"",IF(BW64=0,"",(BW64/P64)))</f>
        <v>0</v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347" t="s">
        <v>189</v>
      </c>
      <c r="C65" s="347"/>
      <c r="D65" s="347" t="s">
        <v>190</v>
      </c>
      <c r="E65" s="347" t="s">
        <v>191</v>
      </c>
      <c r="F65" s="347" t="s">
        <v>66</v>
      </c>
      <c r="G65" s="88" t="s">
        <v>133</v>
      </c>
      <c r="H65" s="88" t="s">
        <v>184</v>
      </c>
      <c r="I65" s="348" t="s">
        <v>160</v>
      </c>
      <c r="J65" s="330"/>
      <c r="K65" s="79">
        <v>3</v>
      </c>
      <c r="L65" s="79">
        <v>0</v>
      </c>
      <c r="M65" s="79">
        <v>65</v>
      </c>
      <c r="N65" s="89">
        <v>2</v>
      </c>
      <c r="O65" s="90">
        <v>0</v>
      </c>
      <c r="P65" s="91">
        <f>N65+O65</f>
        <v>2</v>
      </c>
      <c r="Q65" s="80">
        <f>IFERROR(P65/M65,"-")</f>
        <v>0.030769230769231</v>
      </c>
      <c r="R65" s="79">
        <v>0</v>
      </c>
      <c r="S65" s="79">
        <v>1</v>
      </c>
      <c r="T65" s="80">
        <f>IFERROR(R65/(P65),"-")</f>
        <v>0</v>
      </c>
      <c r="U65" s="336"/>
      <c r="V65" s="82">
        <v>0</v>
      </c>
      <c r="W65" s="80">
        <f>IF(P65=0,"-",V65/P65)</f>
        <v>0</v>
      </c>
      <c r="X65" s="335">
        <v>0</v>
      </c>
      <c r="Y65" s="336">
        <f>IFERROR(X65/P65,"-")</f>
        <v>0</v>
      </c>
      <c r="Z65" s="336" t="str">
        <f>IFERROR(X65/V65,"-")</f>
        <v>-</v>
      </c>
      <c r="AA65" s="330"/>
      <c r="AB65" s="83"/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>
        <v>1</v>
      </c>
      <c r="AN65" s="99">
        <f>IF(P65=0,"",IF(AM65=0,"",(AM65/P65)))</f>
        <v>0.5</v>
      </c>
      <c r="AO65" s="98"/>
      <c r="AP65" s="100">
        <f>IFERROR(AO65/AM65,"-")</f>
        <v>0</v>
      </c>
      <c r="AQ65" s="101"/>
      <c r="AR65" s="102">
        <f>IFERROR(AQ65/AM65,"-")</f>
        <v>0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>
        <v>1</v>
      </c>
      <c r="BF65" s="111">
        <f>IF(P65=0,"",IF(BE65=0,"",(BE65/P65)))</f>
        <v>0.5</v>
      </c>
      <c r="BG65" s="110"/>
      <c r="BH65" s="112">
        <f>IFERROR(BG65/BE65,"-")</f>
        <v>0</v>
      </c>
      <c r="BI65" s="113"/>
      <c r="BJ65" s="114">
        <f>IFERROR(BI65/BE65,"-")</f>
        <v>0</v>
      </c>
      <c r="BK65" s="115"/>
      <c r="BL65" s="115"/>
      <c r="BM65" s="115"/>
      <c r="BN65" s="117"/>
      <c r="BO65" s="118">
        <f>IF(P65=0,"",IF(BN65=0,"",(BN65/P65)))</f>
        <v>0</v>
      </c>
      <c r="BP65" s="119"/>
      <c r="BQ65" s="120" t="str">
        <f>IFERROR(BP65/BN65,"-")</f>
        <v>-</v>
      </c>
      <c r="BR65" s="121"/>
      <c r="BS65" s="122" t="str">
        <f>IFERROR(BR65/BN65,"-")</f>
        <v>-</v>
      </c>
      <c r="BT65" s="123"/>
      <c r="BU65" s="123"/>
      <c r="BV65" s="123"/>
      <c r="BW65" s="124"/>
      <c r="BX65" s="125">
        <f>IF(P65=0,"",IF(BW65=0,"",(BW65/P65)))</f>
        <v>0</v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347" t="s">
        <v>192</v>
      </c>
      <c r="C66" s="347"/>
      <c r="D66" s="347" t="s">
        <v>193</v>
      </c>
      <c r="E66" s="347" t="s">
        <v>194</v>
      </c>
      <c r="F66" s="347" t="s">
        <v>87</v>
      </c>
      <c r="G66" s="88" t="s">
        <v>133</v>
      </c>
      <c r="H66" s="88" t="s">
        <v>184</v>
      </c>
      <c r="I66" s="348" t="s">
        <v>69</v>
      </c>
      <c r="J66" s="330"/>
      <c r="K66" s="79">
        <v>3</v>
      </c>
      <c r="L66" s="79">
        <v>0</v>
      </c>
      <c r="M66" s="79">
        <v>64</v>
      </c>
      <c r="N66" s="89">
        <v>1</v>
      </c>
      <c r="O66" s="90">
        <v>0</v>
      </c>
      <c r="P66" s="91">
        <f>N66+O66</f>
        <v>1</v>
      </c>
      <c r="Q66" s="80">
        <f>IFERROR(P66/M66,"-")</f>
        <v>0.015625</v>
      </c>
      <c r="R66" s="79">
        <v>0</v>
      </c>
      <c r="S66" s="79">
        <v>0</v>
      </c>
      <c r="T66" s="80">
        <f>IFERROR(R66/(P66),"-")</f>
        <v>0</v>
      </c>
      <c r="U66" s="336"/>
      <c r="V66" s="82">
        <v>0</v>
      </c>
      <c r="W66" s="80">
        <f>IF(P66=0,"-",V66/P66)</f>
        <v>0</v>
      </c>
      <c r="X66" s="335">
        <v>0</v>
      </c>
      <c r="Y66" s="336">
        <f>IFERROR(X66/P66,"-")</f>
        <v>0</v>
      </c>
      <c r="Z66" s="336" t="str">
        <f>IFERROR(X66/V66,"-")</f>
        <v>-</v>
      </c>
      <c r="AA66" s="330"/>
      <c r="AB66" s="83"/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>
        <f>IF(P66=0,"",IF(BE66=0,"",(BE66/P66)))</f>
        <v>0</v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>
        <v>1</v>
      </c>
      <c r="BO66" s="118">
        <f>IF(P66=0,"",IF(BN66=0,"",(BN66/P66)))</f>
        <v>1</v>
      </c>
      <c r="BP66" s="119"/>
      <c r="BQ66" s="120">
        <f>IFERROR(BP66/BN66,"-")</f>
        <v>0</v>
      </c>
      <c r="BR66" s="121"/>
      <c r="BS66" s="122">
        <f>IFERROR(BR66/BN66,"-")</f>
        <v>0</v>
      </c>
      <c r="BT66" s="123"/>
      <c r="BU66" s="123"/>
      <c r="BV66" s="123"/>
      <c r="BW66" s="124"/>
      <c r="BX66" s="125">
        <f>IF(P66=0,"",IF(BW66=0,"",(BW66/P66)))</f>
        <v>0</v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347" t="s">
        <v>195</v>
      </c>
      <c r="C67" s="347"/>
      <c r="D67" s="347" t="s">
        <v>81</v>
      </c>
      <c r="E67" s="347" t="s">
        <v>81</v>
      </c>
      <c r="F67" s="347" t="s">
        <v>82</v>
      </c>
      <c r="G67" s="88" t="s">
        <v>196</v>
      </c>
      <c r="H67" s="88"/>
      <c r="I67" s="88"/>
      <c r="J67" s="330"/>
      <c r="K67" s="79">
        <v>39</v>
      </c>
      <c r="L67" s="79">
        <v>17</v>
      </c>
      <c r="M67" s="79">
        <v>30</v>
      </c>
      <c r="N67" s="89">
        <v>3</v>
      </c>
      <c r="O67" s="90">
        <v>0</v>
      </c>
      <c r="P67" s="91">
        <f>N67+O67</f>
        <v>3</v>
      </c>
      <c r="Q67" s="80">
        <f>IFERROR(P67/M67,"-")</f>
        <v>0.1</v>
      </c>
      <c r="R67" s="79">
        <v>0</v>
      </c>
      <c r="S67" s="79">
        <v>0</v>
      </c>
      <c r="T67" s="80">
        <f>IFERROR(R67/(P67),"-")</f>
        <v>0</v>
      </c>
      <c r="U67" s="336"/>
      <c r="V67" s="82">
        <v>0</v>
      </c>
      <c r="W67" s="80">
        <f>IF(P67=0,"-",V67/P67)</f>
        <v>0</v>
      </c>
      <c r="X67" s="335">
        <v>0</v>
      </c>
      <c r="Y67" s="336">
        <f>IFERROR(X67/P67,"-")</f>
        <v>0</v>
      </c>
      <c r="Z67" s="336" t="str">
        <f>IFERROR(X67/V67,"-")</f>
        <v>-</v>
      </c>
      <c r="AA67" s="330"/>
      <c r="AB67" s="83"/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>
        <v>1</v>
      </c>
      <c r="AN67" s="99">
        <f>IF(P67=0,"",IF(AM67=0,"",(AM67/P67)))</f>
        <v>0.33333333333333</v>
      </c>
      <c r="AO67" s="98"/>
      <c r="AP67" s="100">
        <f>IFERROR(AO67/AM67,"-")</f>
        <v>0</v>
      </c>
      <c r="AQ67" s="101"/>
      <c r="AR67" s="102">
        <f>IFERROR(AQ67/AM67,"-")</f>
        <v>0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>
        <v>1</v>
      </c>
      <c r="BF67" s="111">
        <f>IF(P67=0,"",IF(BE67=0,"",(BE67/P67)))</f>
        <v>0.33333333333333</v>
      </c>
      <c r="BG67" s="110"/>
      <c r="BH67" s="112">
        <f>IFERROR(BG67/BE67,"-")</f>
        <v>0</v>
      </c>
      <c r="BI67" s="113"/>
      <c r="BJ67" s="114">
        <f>IFERROR(BI67/BE67,"-")</f>
        <v>0</v>
      </c>
      <c r="BK67" s="115"/>
      <c r="BL67" s="115"/>
      <c r="BM67" s="115"/>
      <c r="BN67" s="117">
        <v>1</v>
      </c>
      <c r="BO67" s="118">
        <f>IF(P67=0,"",IF(BN67=0,"",(BN67/P67)))</f>
        <v>0.33333333333333</v>
      </c>
      <c r="BP67" s="119"/>
      <c r="BQ67" s="120">
        <f>IFERROR(BP67/BN67,"-")</f>
        <v>0</v>
      </c>
      <c r="BR67" s="121"/>
      <c r="BS67" s="122">
        <f>IFERROR(BR67/BN67,"-")</f>
        <v>0</v>
      </c>
      <c r="BT67" s="123"/>
      <c r="BU67" s="123"/>
      <c r="BV67" s="123"/>
      <c r="BW67" s="124"/>
      <c r="BX67" s="125">
        <f>IF(P67=0,"",IF(BW67=0,"",(BW67/P67)))</f>
        <v>0</v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 t="str">
        <f>AB68</f>
        <v>0</v>
      </c>
      <c r="B68" s="347" t="s">
        <v>197</v>
      </c>
      <c r="C68" s="347"/>
      <c r="D68" s="347"/>
      <c r="E68" s="347"/>
      <c r="F68" s="347" t="s">
        <v>87</v>
      </c>
      <c r="G68" s="88" t="s">
        <v>198</v>
      </c>
      <c r="H68" s="88" t="s">
        <v>199</v>
      </c>
      <c r="I68" s="348" t="s">
        <v>69</v>
      </c>
      <c r="J68" s="330">
        <v>0</v>
      </c>
      <c r="K68" s="79">
        <v>7</v>
      </c>
      <c r="L68" s="79">
        <v>0</v>
      </c>
      <c r="M68" s="79">
        <v>32</v>
      </c>
      <c r="N68" s="89">
        <v>3</v>
      </c>
      <c r="O68" s="90">
        <v>0</v>
      </c>
      <c r="P68" s="91">
        <f>N68+O68</f>
        <v>3</v>
      </c>
      <c r="Q68" s="80">
        <f>IFERROR(P68/M68,"-")</f>
        <v>0.09375</v>
      </c>
      <c r="R68" s="79">
        <v>0</v>
      </c>
      <c r="S68" s="79">
        <v>3</v>
      </c>
      <c r="T68" s="80">
        <f>IFERROR(R68/(P68),"-")</f>
        <v>0</v>
      </c>
      <c r="U68" s="336">
        <f>IFERROR(J68/SUM(N68:O69),"-")</f>
        <v>0</v>
      </c>
      <c r="V68" s="82">
        <v>1</v>
      </c>
      <c r="W68" s="80">
        <f>IF(P68=0,"-",V68/P68)</f>
        <v>0.33333333333333</v>
      </c>
      <c r="X68" s="335">
        <v>11000</v>
      </c>
      <c r="Y68" s="336">
        <f>IFERROR(X68/P68,"-")</f>
        <v>3666.6666666667</v>
      </c>
      <c r="Z68" s="336">
        <f>IFERROR(X68/V68,"-")</f>
        <v>11000</v>
      </c>
      <c r="AA68" s="330">
        <f>SUM(X68:X69)-SUM(J68:J69)</f>
        <v>11000</v>
      </c>
      <c r="AB68" s="83" t="str">
        <f>SUM(X68:X69)/SUM(J68:J69)</f>
        <v>0</v>
      </c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>
        <v>1</v>
      </c>
      <c r="AW68" s="105">
        <f>IF(P68=0,"",IF(AV68=0,"",(AV68/P68)))</f>
        <v>0.33333333333333</v>
      </c>
      <c r="AX68" s="104"/>
      <c r="AY68" s="106">
        <f>IFERROR(AX68/AV68,"-")</f>
        <v>0</v>
      </c>
      <c r="AZ68" s="107"/>
      <c r="BA68" s="108">
        <f>IFERROR(AZ68/AV68,"-")</f>
        <v>0</v>
      </c>
      <c r="BB68" s="109"/>
      <c r="BC68" s="109"/>
      <c r="BD68" s="109"/>
      <c r="BE68" s="110"/>
      <c r="BF68" s="111">
        <f>IF(P68=0,"",IF(BE68=0,"",(BE68/P68)))</f>
        <v>0</v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>
        <v>2</v>
      </c>
      <c r="BO68" s="118">
        <f>IF(P68=0,"",IF(BN68=0,"",(BN68/P68)))</f>
        <v>0.66666666666667</v>
      </c>
      <c r="BP68" s="119">
        <v>1</v>
      </c>
      <c r="BQ68" s="120">
        <f>IFERROR(BP68/BN68,"-")</f>
        <v>0.5</v>
      </c>
      <c r="BR68" s="121">
        <v>11000</v>
      </c>
      <c r="BS68" s="122">
        <f>IFERROR(BR68/BN68,"-")</f>
        <v>5500</v>
      </c>
      <c r="BT68" s="123"/>
      <c r="BU68" s="123"/>
      <c r="BV68" s="123">
        <v>1</v>
      </c>
      <c r="BW68" s="124"/>
      <c r="BX68" s="125">
        <f>IF(P68=0,"",IF(BW68=0,"",(BW68/P68)))</f>
        <v>0</v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1</v>
      </c>
      <c r="CP68" s="139">
        <v>11000</v>
      </c>
      <c r="CQ68" s="139">
        <v>11000</v>
      </c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347" t="s">
        <v>200</v>
      </c>
      <c r="C69" s="347"/>
      <c r="D69" s="347"/>
      <c r="E69" s="347"/>
      <c r="F69" s="347" t="s">
        <v>82</v>
      </c>
      <c r="G69" s="88"/>
      <c r="H69" s="88"/>
      <c r="I69" s="88"/>
      <c r="J69" s="330"/>
      <c r="K69" s="79">
        <v>0</v>
      </c>
      <c r="L69" s="79">
        <v>0</v>
      </c>
      <c r="M69" s="79">
        <v>0</v>
      </c>
      <c r="N69" s="89">
        <v>0</v>
      </c>
      <c r="O69" s="90">
        <v>0</v>
      </c>
      <c r="P69" s="91">
        <f>N69+O69</f>
        <v>0</v>
      </c>
      <c r="Q69" s="80" t="str">
        <f>IFERROR(P69/M69,"-")</f>
        <v>-</v>
      </c>
      <c r="R69" s="79">
        <v>0</v>
      </c>
      <c r="S69" s="79">
        <v>0</v>
      </c>
      <c r="T69" s="80" t="str">
        <f>IFERROR(R69/(P69),"-")</f>
        <v>-</v>
      </c>
      <c r="U69" s="336"/>
      <c r="V69" s="82">
        <v>0</v>
      </c>
      <c r="W69" s="80" t="str">
        <f>IF(P69=0,"-",V69/P69)</f>
        <v>-</v>
      </c>
      <c r="X69" s="335">
        <v>0</v>
      </c>
      <c r="Y69" s="336" t="str">
        <f>IFERROR(X69/P69,"-")</f>
        <v>-</v>
      </c>
      <c r="Z69" s="336" t="str">
        <f>IFERROR(X69/V69,"-")</f>
        <v>-</v>
      </c>
      <c r="AA69" s="330"/>
      <c r="AB69" s="83"/>
      <c r="AC69" s="77"/>
      <c r="AD69" s="92"/>
      <c r="AE69" s="93" t="str">
        <f>IF(P69=0,"",IF(AD69=0,"",(AD69/P69)))</f>
        <v/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 t="str">
        <f>IF(P69=0,"",IF(AM69=0,"",(AM69/P69)))</f>
        <v/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 t="str">
        <f>IF(P69=0,"",IF(AV69=0,"",(AV69/P69)))</f>
        <v/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 t="str">
        <f>IF(P69=0,"",IF(BE69=0,"",(BE69/P69)))</f>
        <v/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/>
      <c r="BO69" s="118" t="str">
        <f>IF(P69=0,"",IF(BN69=0,"",(BN69/P69)))</f>
        <v/>
      </c>
      <c r="BP69" s="119"/>
      <c r="BQ69" s="120" t="str">
        <f>IFERROR(BP69/BN69,"-")</f>
        <v>-</v>
      </c>
      <c r="BR69" s="121"/>
      <c r="BS69" s="122" t="str">
        <f>IFERROR(BR69/BN69,"-")</f>
        <v>-</v>
      </c>
      <c r="BT69" s="123"/>
      <c r="BU69" s="123"/>
      <c r="BV69" s="123"/>
      <c r="BW69" s="124"/>
      <c r="BX69" s="125" t="str">
        <f>IF(P69=0,"",IF(BW69=0,"",(BW69/P69)))</f>
        <v/>
      </c>
      <c r="BY69" s="126"/>
      <c r="BZ69" s="127" t="str">
        <f>IFERROR(BY69/BW69,"-")</f>
        <v>-</v>
      </c>
      <c r="CA69" s="128"/>
      <c r="CB69" s="129" t="str">
        <f>IFERROR(CA69/BW69,"-")</f>
        <v>-</v>
      </c>
      <c r="CC69" s="130"/>
      <c r="CD69" s="130"/>
      <c r="CE69" s="130"/>
      <c r="CF69" s="131"/>
      <c r="CG69" s="132" t="str">
        <f>IF(P69=0,"",IF(CF69=0,"",(CF69/P69)))</f>
        <v/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30"/>
      <c r="B70" s="85"/>
      <c r="C70" s="86"/>
      <c r="D70" s="86"/>
      <c r="E70" s="86"/>
      <c r="F70" s="87"/>
      <c r="G70" s="88"/>
      <c r="H70" s="88"/>
      <c r="I70" s="88"/>
      <c r="J70" s="331"/>
      <c r="K70" s="34"/>
      <c r="L70" s="34"/>
      <c r="M70" s="31"/>
      <c r="N70" s="23"/>
      <c r="O70" s="23"/>
      <c r="P70" s="23"/>
      <c r="Q70" s="32"/>
      <c r="R70" s="32"/>
      <c r="S70" s="23"/>
      <c r="T70" s="32"/>
      <c r="U70" s="337"/>
      <c r="V70" s="25"/>
      <c r="W70" s="25"/>
      <c r="X70" s="337"/>
      <c r="Y70" s="337"/>
      <c r="Z70" s="337"/>
      <c r="AA70" s="337"/>
      <c r="AB70" s="33"/>
      <c r="AC70" s="57"/>
      <c r="AD70" s="61"/>
      <c r="AE70" s="62"/>
      <c r="AF70" s="61"/>
      <c r="AG70" s="65"/>
      <c r="AH70" s="66"/>
      <c r="AI70" s="67"/>
      <c r="AJ70" s="68"/>
      <c r="AK70" s="68"/>
      <c r="AL70" s="68"/>
      <c r="AM70" s="61"/>
      <c r="AN70" s="62"/>
      <c r="AO70" s="61"/>
      <c r="AP70" s="65"/>
      <c r="AQ70" s="66"/>
      <c r="AR70" s="67"/>
      <c r="AS70" s="68"/>
      <c r="AT70" s="68"/>
      <c r="AU70" s="68"/>
      <c r="AV70" s="61"/>
      <c r="AW70" s="62"/>
      <c r="AX70" s="61"/>
      <c r="AY70" s="65"/>
      <c r="AZ70" s="66"/>
      <c r="BA70" s="67"/>
      <c r="BB70" s="68"/>
      <c r="BC70" s="68"/>
      <c r="BD70" s="68"/>
      <c r="BE70" s="61"/>
      <c r="BF70" s="62"/>
      <c r="BG70" s="61"/>
      <c r="BH70" s="65"/>
      <c r="BI70" s="66"/>
      <c r="BJ70" s="67"/>
      <c r="BK70" s="68"/>
      <c r="BL70" s="68"/>
      <c r="BM70" s="68"/>
      <c r="BN70" s="63"/>
      <c r="BO70" s="64"/>
      <c r="BP70" s="61"/>
      <c r="BQ70" s="65"/>
      <c r="BR70" s="66"/>
      <c r="BS70" s="67"/>
      <c r="BT70" s="68"/>
      <c r="BU70" s="68"/>
      <c r="BV70" s="68"/>
      <c r="BW70" s="63"/>
      <c r="BX70" s="64"/>
      <c r="BY70" s="61"/>
      <c r="BZ70" s="65"/>
      <c r="CA70" s="66"/>
      <c r="CB70" s="67"/>
      <c r="CC70" s="68"/>
      <c r="CD70" s="68"/>
      <c r="CE70" s="68"/>
      <c r="CF70" s="63"/>
      <c r="CG70" s="64"/>
      <c r="CH70" s="61"/>
      <c r="CI70" s="65"/>
      <c r="CJ70" s="66"/>
      <c r="CK70" s="67"/>
      <c r="CL70" s="68"/>
      <c r="CM70" s="68"/>
      <c r="CN70" s="68"/>
      <c r="CO70" s="69"/>
      <c r="CP70" s="66"/>
      <c r="CQ70" s="66"/>
      <c r="CR70" s="66"/>
      <c r="CS70" s="70"/>
    </row>
    <row r="71" spans="1:98">
      <c r="A71" s="30"/>
      <c r="B71" s="37"/>
      <c r="C71" s="21"/>
      <c r="D71" s="21"/>
      <c r="E71" s="21"/>
      <c r="F71" s="22"/>
      <c r="G71" s="36"/>
      <c r="H71" s="36"/>
      <c r="I71" s="73"/>
      <c r="J71" s="332"/>
      <c r="K71" s="34"/>
      <c r="L71" s="34"/>
      <c r="M71" s="31"/>
      <c r="N71" s="23"/>
      <c r="O71" s="23"/>
      <c r="P71" s="23"/>
      <c r="Q71" s="32"/>
      <c r="R71" s="32"/>
      <c r="S71" s="23"/>
      <c r="T71" s="32"/>
      <c r="U71" s="337"/>
      <c r="V71" s="25"/>
      <c r="W71" s="25"/>
      <c r="X71" s="337"/>
      <c r="Y71" s="337"/>
      <c r="Z71" s="337"/>
      <c r="AA71" s="337"/>
      <c r="AB71" s="33"/>
      <c r="AC71" s="59"/>
      <c r="AD71" s="61"/>
      <c r="AE71" s="62"/>
      <c r="AF71" s="61"/>
      <c r="AG71" s="65"/>
      <c r="AH71" s="66"/>
      <c r="AI71" s="67"/>
      <c r="AJ71" s="68"/>
      <c r="AK71" s="68"/>
      <c r="AL71" s="68"/>
      <c r="AM71" s="61"/>
      <c r="AN71" s="62"/>
      <c r="AO71" s="61"/>
      <c r="AP71" s="65"/>
      <c r="AQ71" s="66"/>
      <c r="AR71" s="67"/>
      <c r="AS71" s="68"/>
      <c r="AT71" s="68"/>
      <c r="AU71" s="68"/>
      <c r="AV71" s="61"/>
      <c r="AW71" s="62"/>
      <c r="AX71" s="61"/>
      <c r="AY71" s="65"/>
      <c r="AZ71" s="66"/>
      <c r="BA71" s="67"/>
      <c r="BB71" s="68"/>
      <c r="BC71" s="68"/>
      <c r="BD71" s="68"/>
      <c r="BE71" s="61"/>
      <c r="BF71" s="62"/>
      <c r="BG71" s="61"/>
      <c r="BH71" s="65"/>
      <c r="BI71" s="66"/>
      <c r="BJ71" s="67"/>
      <c r="BK71" s="68"/>
      <c r="BL71" s="68"/>
      <c r="BM71" s="68"/>
      <c r="BN71" s="63"/>
      <c r="BO71" s="64"/>
      <c r="BP71" s="61"/>
      <c r="BQ71" s="65"/>
      <c r="BR71" s="66"/>
      <c r="BS71" s="67"/>
      <c r="BT71" s="68"/>
      <c r="BU71" s="68"/>
      <c r="BV71" s="68"/>
      <c r="BW71" s="63"/>
      <c r="BX71" s="64"/>
      <c r="BY71" s="61"/>
      <c r="BZ71" s="65"/>
      <c r="CA71" s="66"/>
      <c r="CB71" s="67"/>
      <c r="CC71" s="68"/>
      <c r="CD71" s="68"/>
      <c r="CE71" s="68"/>
      <c r="CF71" s="63"/>
      <c r="CG71" s="64"/>
      <c r="CH71" s="61"/>
      <c r="CI71" s="65"/>
      <c r="CJ71" s="66"/>
      <c r="CK71" s="67"/>
      <c r="CL71" s="68"/>
      <c r="CM71" s="68"/>
      <c r="CN71" s="68"/>
      <c r="CO71" s="69"/>
      <c r="CP71" s="66"/>
      <c r="CQ71" s="66"/>
      <c r="CR71" s="66"/>
      <c r="CS71" s="70"/>
    </row>
    <row r="72" spans="1:98">
      <c r="A72" s="19">
        <f>AB72</f>
        <v>1.5238410596026</v>
      </c>
      <c r="B72" s="39"/>
      <c r="C72" s="39"/>
      <c r="D72" s="39"/>
      <c r="E72" s="39"/>
      <c r="F72" s="39"/>
      <c r="G72" s="40" t="s">
        <v>201</v>
      </c>
      <c r="H72" s="40"/>
      <c r="I72" s="40"/>
      <c r="J72" s="333">
        <f>SUM(J6:J71)</f>
        <v>3020000</v>
      </c>
      <c r="K72" s="41">
        <f>SUM(K6:K71)</f>
        <v>1383</v>
      </c>
      <c r="L72" s="41">
        <f>SUM(L6:L71)</f>
        <v>393</v>
      </c>
      <c r="M72" s="41">
        <f>SUM(M6:M71)</f>
        <v>4358</v>
      </c>
      <c r="N72" s="41">
        <f>SUM(N6:N71)</f>
        <v>309</v>
      </c>
      <c r="O72" s="41">
        <f>SUM(O6:O71)</f>
        <v>1</v>
      </c>
      <c r="P72" s="41">
        <f>SUM(P6:P71)</f>
        <v>310</v>
      </c>
      <c r="Q72" s="42">
        <f>IFERROR(P72/M72,"-")</f>
        <v>0.071133547498853</v>
      </c>
      <c r="R72" s="76">
        <f>SUM(R6:R71)</f>
        <v>27</v>
      </c>
      <c r="S72" s="76">
        <f>SUM(S6:S71)</f>
        <v>95</v>
      </c>
      <c r="T72" s="42">
        <f>IFERROR(R72/P72,"-")</f>
        <v>0.087096774193548</v>
      </c>
      <c r="U72" s="338">
        <f>IFERROR(J72/P72,"-")</f>
        <v>9741.935483871</v>
      </c>
      <c r="V72" s="44">
        <f>SUM(V6:V71)</f>
        <v>37</v>
      </c>
      <c r="W72" s="42">
        <f>IFERROR(V72/P72,"-")</f>
        <v>0.11935483870968</v>
      </c>
      <c r="X72" s="333">
        <f>SUM(X6:X71)</f>
        <v>4602000</v>
      </c>
      <c r="Y72" s="333">
        <f>IFERROR(X72/P72,"-")</f>
        <v>14845.161290323</v>
      </c>
      <c r="Z72" s="333">
        <f>IFERROR(X72/V72,"-")</f>
        <v>124378.37837838</v>
      </c>
      <c r="AA72" s="333">
        <f>X72-J72</f>
        <v>1582000</v>
      </c>
      <c r="AB72" s="45">
        <f>X72/J72</f>
        <v>1.5238410596026</v>
      </c>
      <c r="AC72" s="58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4"/>
    <mergeCell ref="J6:J14"/>
    <mergeCell ref="U6:U14"/>
    <mergeCell ref="AA6:AA14"/>
    <mergeCell ref="AB6:AB14"/>
    <mergeCell ref="A15:A20"/>
    <mergeCell ref="J15:J20"/>
    <mergeCell ref="U15:U20"/>
    <mergeCell ref="AA15:AA20"/>
    <mergeCell ref="AB15:AB20"/>
    <mergeCell ref="A21:A22"/>
    <mergeCell ref="J21:J22"/>
    <mergeCell ref="U21:U22"/>
    <mergeCell ref="AA21:AA22"/>
    <mergeCell ref="AB21:AB22"/>
    <mergeCell ref="A23:A25"/>
    <mergeCell ref="J23:J25"/>
    <mergeCell ref="U23:U25"/>
    <mergeCell ref="AA23:AA25"/>
    <mergeCell ref="AB23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2"/>
    <mergeCell ref="J30:J32"/>
    <mergeCell ref="U30:U32"/>
    <mergeCell ref="AA30:AA32"/>
    <mergeCell ref="AB30:AB32"/>
    <mergeCell ref="A33:A35"/>
    <mergeCell ref="J33:J35"/>
    <mergeCell ref="U33:U35"/>
    <mergeCell ref="AA33:AA35"/>
    <mergeCell ref="AB33:AB35"/>
    <mergeCell ref="A36:A38"/>
    <mergeCell ref="J36:J38"/>
    <mergeCell ref="U36:U38"/>
    <mergeCell ref="AA36:AA38"/>
    <mergeCell ref="AB36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5"/>
    <mergeCell ref="J43:J45"/>
    <mergeCell ref="U43:U45"/>
    <mergeCell ref="AA43:AA45"/>
    <mergeCell ref="AB43:AB45"/>
    <mergeCell ref="A46:A47"/>
    <mergeCell ref="J46:J47"/>
    <mergeCell ref="U46:U47"/>
    <mergeCell ref="AA46:AA47"/>
    <mergeCell ref="AB46:AB47"/>
    <mergeCell ref="A48:A50"/>
    <mergeCell ref="J48:J50"/>
    <mergeCell ref="U48:U50"/>
    <mergeCell ref="AA48:AA50"/>
    <mergeCell ref="AB48:AB50"/>
    <mergeCell ref="A51:A53"/>
    <mergeCell ref="J51:J53"/>
    <mergeCell ref="U51:U53"/>
    <mergeCell ref="AA51:AA53"/>
    <mergeCell ref="AB51:AB53"/>
    <mergeCell ref="A54:A56"/>
    <mergeCell ref="J54:J56"/>
    <mergeCell ref="U54:U56"/>
    <mergeCell ref="AA54:AA56"/>
    <mergeCell ref="AB54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7"/>
    <mergeCell ref="J63:J67"/>
    <mergeCell ref="U63:U67"/>
    <mergeCell ref="AA63:AA67"/>
    <mergeCell ref="AB63:AB67"/>
    <mergeCell ref="A68:A69"/>
    <mergeCell ref="J68:J69"/>
    <mergeCell ref="U68:U69"/>
    <mergeCell ref="AA68:AA69"/>
    <mergeCell ref="AB68:AB6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9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202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8.3000625</v>
      </c>
      <c r="B6" s="347" t="s">
        <v>203</v>
      </c>
      <c r="C6" s="347" t="s">
        <v>204</v>
      </c>
      <c r="D6" s="347" t="s">
        <v>205</v>
      </c>
      <c r="E6" s="347" t="s">
        <v>206</v>
      </c>
      <c r="F6" s="347" t="s">
        <v>87</v>
      </c>
      <c r="G6" s="88" t="s">
        <v>207</v>
      </c>
      <c r="H6" s="88" t="s">
        <v>208</v>
      </c>
      <c r="I6" s="349" t="s">
        <v>209</v>
      </c>
      <c r="J6" s="330">
        <v>80000</v>
      </c>
      <c r="K6" s="79">
        <v>1</v>
      </c>
      <c r="L6" s="79">
        <v>0</v>
      </c>
      <c r="M6" s="79">
        <v>178</v>
      </c>
      <c r="N6" s="89">
        <v>0</v>
      </c>
      <c r="O6" s="90">
        <v>0</v>
      </c>
      <c r="P6" s="91">
        <f>N6+O6</f>
        <v>0</v>
      </c>
      <c r="Q6" s="80">
        <f>IFERROR(P6/M6,"-")</f>
        <v>0</v>
      </c>
      <c r="R6" s="79">
        <v>0</v>
      </c>
      <c r="S6" s="79">
        <v>0</v>
      </c>
      <c r="T6" s="80" t="str">
        <f>IFERROR(R6/(P6),"-")</f>
        <v>-</v>
      </c>
      <c r="U6" s="336">
        <f>IFERROR(J6/SUM(N6:O8),"-")</f>
        <v>1632.6530612245</v>
      </c>
      <c r="V6" s="82">
        <v>0</v>
      </c>
      <c r="W6" s="80" t="str">
        <f>IF(P6=0,"-",V6/P6)</f>
        <v>-</v>
      </c>
      <c r="X6" s="335">
        <v>0</v>
      </c>
      <c r="Y6" s="336" t="str">
        <f>IFERROR(X6/P6,"-")</f>
        <v>-</v>
      </c>
      <c r="Z6" s="336" t="str">
        <f>IFERROR(X6/V6,"-")</f>
        <v>-</v>
      </c>
      <c r="AA6" s="330">
        <f>SUM(X6:X8)-SUM(J6:J8)</f>
        <v>584005</v>
      </c>
      <c r="AB6" s="83">
        <f>SUM(X6:X8)/SUM(J6:J8)</f>
        <v>8.3000625</v>
      </c>
      <c r="AC6" s="77"/>
      <c r="AD6" s="92"/>
      <c r="AE6" s="93" t="str">
        <f>IF(P6=0,"",IF(AD6=0,"",(AD6/P6)))</f>
        <v/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 t="str">
        <f>IF(P6=0,"",IF(AM6=0,"",(AM6/P6)))</f>
        <v/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 t="str">
        <f>IF(P6=0,"",IF(AV6=0,"",(AV6/P6)))</f>
        <v/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 t="str">
        <f>IF(P6=0,"",IF(BE6=0,"",(BE6/P6)))</f>
        <v/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 t="str">
        <f>IF(P6=0,"",IF(BN6=0,"",(BN6/P6)))</f>
        <v/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 t="str">
        <f>IF(P6=0,"",IF(BW6=0,"",(BW6/P6)))</f>
        <v/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 t="str">
        <f>IF(P6=0,"",IF(CF6=0,"",(CF6/P6)))</f>
        <v/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210</v>
      </c>
      <c r="C7" s="347"/>
      <c r="D7" s="347"/>
      <c r="E7" s="347"/>
      <c r="F7" s="347" t="s">
        <v>87</v>
      </c>
      <c r="G7" s="88"/>
      <c r="H7" s="88"/>
      <c r="I7" s="88"/>
      <c r="J7" s="330"/>
      <c r="K7" s="79">
        <v>102</v>
      </c>
      <c r="L7" s="79">
        <v>0</v>
      </c>
      <c r="M7" s="79">
        <v>288</v>
      </c>
      <c r="N7" s="89">
        <v>40</v>
      </c>
      <c r="O7" s="90">
        <v>1</v>
      </c>
      <c r="P7" s="91">
        <f>N7+O7</f>
        <v>41</v>
      </c>
      <c r="Q7" s="80">
        <f>IFERROR(P7/M7,"-")</f>
        <v>0.14236111111111</v>
      </c>
      <c r="R7" s="79">
        <v>1</v>
      </c>
      <c r="S7" s="79">
        <v>13</v>
      </c>
      <c r="T7" s="80">
        <f>IFERROR(R7/(P7),"-")</f>
        <v>0.024390243902439</v>
      </c>
      <c r="U7" s="336"/>
      <c r="V7" s="82">
        <v>6</v>
      </c>
      <c r="W7" s="80">
        <f>IF(P7=0,"-",V7/P7)</f>
        <v>0.14634146341463</v>
      </c>
      <c r="X7" s="335">
        <v>29000</v>
      </c>
      <c r="Y7" s="336">
        <f>IFERROR(X7/P7,"-")</f>
        <v>707.31707317073</v>
      </c>
      <c r="Z7" s="336">
        <f>IFERROR(X7/V7,"-")</f>
        <v>4833.3333333333</v>
      </c>
      <c r="AA7" s="330"/>
      <c r="AB7" s="83"/>
      <c r="AC7" s="77"/>
      <c r="AD7" s="92">
        <v>2</v>
      </c>
      <c r="AE7" s="93">
        <f>IF(P7=0,"",IF(AD7=0,"",(AD7/P7)))</f>
        <v>0.048780487804878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23</v>
      </c>
      <c r="AN7" s="99">
        <f>IF(P7=0,"",IF(AM7=0,"",(AM7/P7)))</f>
        <v>0.5609756097561</v>
      </c>
      <c r="AO7" s="98">
        <v>5</v>
      </c>
      <c r="AP7" s="100">
        <f>IFERROR(AO7/AM7,"-")</f>
        <v>0.21739130434783</v>
      </c>
      <c r="AQ7" s="101">
        <v>24000</v>
      </c>
      <c r="AR7" s="102">
        <f>IFERROR(AQ7/AM7,"-")</f>
        <v>1043.4782608696</v>
      </c>
      <c r="AS7" s="103">
        <v>3</v>
      </c>
      <c r="AT7" s="103">
        <v>2</v>
      </c>
      <c r="AU7" s="103"/>
      <c r="AV7" s="104">
        <v>2</v>
      </c>
      <c r="AW7" s="105">
        <f>IF(P7=0,"",IF(AV7=0,"",(AV7/P7)))</f>
        <v>0.048780487804878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10</v>
      </c>
      <c r="BF7" s="111">
        <f>IF(P7=0,"",IF(BE7=0,"",(BE7/P7)))</f>
        <v>0.24390243902439</v>
      </c>
      <c r="BG7" s="110">
        <v>1</v>
      </c>
      <c r="BH7" s="112">
        <f>IFERROR(BG7/BE7,"-")</f>
        <v>0.1</v>
      </c>
      <c r="BI7" s="113">
        <v>3000</v>
      </c>
      <c r="BJ7" s="114">
        <f>IFERROR(BI7/BE7,"-")</f>
        <v>300</v>
      </c>
      <c r="BK7" s="115">
        <v>1</v>
      </c>
      <c r="BL7" s="115"/>
      <c r="BM7" s="115"/>
      <c r="BN7" s="117">
        <v>3</v>
      </c>
      <c r="BO7" s="118">
        <f>IF(P7=0,"",IF(BN7=0,"",(BN7/P7)))</f>
        <v>0.073170731707317</v>
      </c>
      <c r="BP7" s="119">
        <v>2</v>
      </c>
      <c r="BQ7" s="120">
        <f>IFERROR(BP7/BN7,"-")</f>
        <v>0.66666666666667</v>
      </c>
      <c r="BR7" s="121">
        <v>11000</v>
      </c>
      <c r="BS7" s="122">
        <f>IFERROR(BR7/BN7,"-")</f>
        <v>3666.6666666667</v>
      </c>
      <c r="BT7" s="123">
        <v>1</v>
      </c>
      <c r="BU7" s="123">
        <v>1</v>
      </c>
      <c r="BV7" s="123"/>
      <c r="BW7" s="124">
        <v>1</v>
      </c>
      <c r="BX7" s="125">
        <f>IF(P7=0,"",IF(BW7=0,"",(BW7/P7)))</f>
        <v>0.024390243902439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6</v>
      </c>
      <c r="CP7" s="139">
        <v>29000</v>
      </c>
      <c r="CQ7" s="139">
        <v>8000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211</v>
      </c>
      <c r="C8" s="347"/>
      <c r="D8" s="347"/>
      <c r="E8" s="347"/>
      <c r="F8" s="347" t="s">
        <v>82</v>
      </c>
      <c r="G8" s="88"/>
      <c r="H8" s="88"/>
      <c r="I8" s="88"/>
      <c r="J8" s="330"/>
      <c r="K8" s="79">
        <v>76</v>
      </c>
      <c r="L8" s="79">
        <v>34</v>
      </c>
      <c r="M8" s="79">
        <v>20</v>
      </c>
      <c r="N8" s="89">
        <v>8</v>
      </c>
      <c r="O8" s="90">
        <v>0</v>
      </c>
      <c r="P8" s="91">
        <f>N8+O8</f>
        <v>8</v>
      </c>
      <c r="Q8" s="80">
        <f>IFERROR(P8/M8,"-")</f>
        <v>0.4</v>
      </c>
      <c r="R8" s="79">
        <v>3</v>
      </c>
      <c r="S8" s="79">
        <v>2</v>
      </c>
      <c r="T8" s="80">
        <f>IFERROR(R8/(P8),"-")</f>
        <v>0.375</v>
      </c>
      <c r="U8" s="336"/>
      <c r="V8" s="82">
        <v>1</v>
      </c>
      <c r="W8" s="80">
        <f>IF(P8=0,"-",V8/P8)</f>
        <v>0.125</v>
      </c>
      <c r="X8" s="335">
        <v>635005</v>
      </c>
      <c r="Y8" s="336">
        <f>IFERROR(X8/P8,"-")</f>
        <v>79375.625</v>
      </c>
      <c r="Z8" s="336">
        <f>IFERROR(X8/V8,"-")</f>
        <v>635005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2</v>
      </c>
      <c r="AN8" s="99">
        <f>IF(P8=0,"",IF(AM8=0,"",(AM8/P8)))</f>
        <v>0.25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1</v>
      </c>
      <c r="AW8" s="105">
        <f>IF(P8=0,"",IF(AV8=0,"",(AV8/P8)))</f>
        <v>0.125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1</v>
      </c>
      <c r="BF8" s="111">
        <f>IF(P8=0,"",IF(BE8=0,"",(BE8/P8)))</f>
        <v>0.125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2</v>
      </c>
      <c r="BO8" s="118">
        <f>IF(P8=0,"",IF(BN8=0,"",(BN8/P8)))</f>
        <v>0.25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2</v>
      </c>
      <c r="BX8" s="125">
        <f>IF(P8=0,"",IF(BW8=0,"",(BW8/P8)))</f>
        <v>0.25</v>
      </c>
      <c r="BY8" s="126">
        <v>1</v>
      </c>
      <c r="BZ8" s="127">
        <f>IFERROR(BY8/BW8,"-")</f>
        <v>0.5</v>
      </c>
      <c r="CA8" s="128">
        <v>635005</v>
      </c>
      <c r="CB8" s="129">
        <f>IFERROR(CA8/BW8,"-")</f>
        <v>317502.5</v>
      </c>
      <c r="CC8" s="130"/>
      <c r="CD8" s="130"/>
      <c r="CE8" s="130">
        <v>1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635005</v>
      </c>
      <c r="CQ8" s="139">
        <v>635005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>
        <f>AB9</f>
        <v>1.64</v>
      </c>
      <c r="B9" s="347" t="s">
        <v>212</v>
      </c>
      <c r="C9" s="347" t="s">
        <v>213</v>
      </c>
      <c r="D9" s="347" t="s">
        <v>214</v>
      </c>
      <c r="E9" s="347"/>
      <c r="F9" s="347" t="s">
        <v>87</v>
      </c>
      <c r="G9" s="88" t="s">
        <v>215</v>
      </c>
      <c r="H9" s="88" t="s">
        <v>216</v>
      </c>
      <c r="I9" s="88" t="s">
        <v>179</v>
      </c>
      <c r="J9" s="330">
        <v>75000</v>
      </c>
      <c r="K9" s="79">
        <v>12</v>
      </c>
      <c r="L9" s="79">
        <v>0</v>
      </c>
      <c r="M9" s="79">
        <v>37</v>
      </c>
      <c r="N9" s="89">
        <v>9</v>
      </c>
      <c r="O9" s="90">
        <v>0</v>
      </c>
      <c r="P9" s="91">
        <f>N9+O9</f>
        <v>9</v>
      </c>
      <c r="Q9" s="80">
        <f>IFERROR(P9/M9,"-")</f>
        <v>0.24324324324324</v>
      </c>
      <c r="R9" s="79">
        <v>0</v>
      </c>
      <c r="S9" s="79">
        <v>1</v>
      </c>
      <c r="T9" s="80">
        <f>IFERROR(R9/(P9),"-")</f>
        <v>0</v>
      </c>
      <c r="U9" s="336">
        <f>IFERROR(J9/SUM(N9:O10),"-")</f>
        <v>4411.7647058824</v>
      </c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>
        <f>SUM(X9:X10)-SUM(J9:J10)</f>
        <v>48000</v>
      </c>
      <c r="AB9" s="83">
        <f>SUM(X9:X10)/SUM(J9:J10)</f>
        <v>1.64</v>
      </c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4</v>
      </c>
      <c r="AN9" s="99">
        <f>IF(P9=0,"",IF(AM9=0,"",(AM9/P9)))</f>
        <v>0.44444444444444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2</v>
      </c>
      <c r="AW9" s="105">
        <f>IF(P9=0,"",IF(AV9=0,"",(AV9/P9)))</f>
        <v>0.22222222222222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1</v>
      </c>
      <c r="BF9" s="111">
        <f>IF(P9=0,"",IF(BE9=0,"",(BE9/P9)))</f>
        <v>0.11111111111111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2</v>
      </c>
      <c r="BO9" s="118">
        <f>IF(P9=0,"",IF(BN9=0,"",(BN9/P9)))</f>
        <v>0.22222222222222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217</v>
      </c>
      <c r="C10" s="347"/>
      <c r="D10" s="347"/>
      <c r="E10" s="347"/>
      <c r="F10" s="347" t="s">
        <v>82</v>
      </c>
      <c r="G10" s="88"/>
      <c r="H10" s="88"/>
      <c r="I10" s="88"/>
      <c r="J10" s="330"/>
      <c r="K10" s="79">
        <v>86</v>
      </c>
      <c r="L10" s="79">
        <v>39</v>
      </c>
      <c r="M10" s="79">
        <v>15</v>
      </c>
      <c r="N10" s="89">
        <v>8</v>
      </c>
      <c r="O10" s="90">
        <v>0</v>
      </c>
      <c r="P10" s="91">
        <f>N10+O10</f>
        <v>8</v>
      </c>
      <c r="Q10" s="80">
        <f>IFERROR(P10/M10,"-")</f>
        <v>0.53333333333333</v>
      </c>
      <c r="R10" s="79">
        <v>1</v>
      </c>
      <c r="S10" s="79">
        <v>1</v>
      </c>
      <c r="T10" s="80">
        <f>IFERROR(R10/(P10),"-")</f>
        <v>0.125</v>
      </c>
      <c r="U10" s="336"/>
      <c r="V10" s="82">
        <v>2</v>
      </c>
      <c r="W10" s="80">
        <f>IF(P10=0,"-",V10/P10)</f>
        <v>0.25</v>
      </c>
      <c r="X10" s="335">
        <v>123000</v>
      </c>
      <c r="Y10" s="336">
        <f>IFERROR(X10/P10,"-")</f>
        <v>15375</v>
      </c>
      <c r="Z10" s="336">
        <f>IFERROR(X10/V10,"-")</f>
        <v>61500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0.125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2</v>
      </c>
      <c r="BF10" s="111">
        <f>IF(P10=0,"",IF(BE10=0,"",(BE10/P10)))</f>
        <v>0.25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4</v>
      </c>
      <c r="BO10" s="118">
        <f>IF(P10=0,"",IF(BN10=0,"",(BN10/P10)))</f>
        <v>0.5</v>
      </c>
      <c r="BP10" s="119">
        <v>1</v>
      </c>
      <c r="BQ10" s="120">
        <f>IFERROR(BP10/BN10,"-")</f>
        <v>0.25</v>
      </c>
      <c r="BR10" s="121">
        <v>3000</v>
      </c>
      <c r="BS10" s="122">
        <f>IFERROR(BR10/BN10,"-")</f>
        <v>750</v>
      </c>
      <c r="BT10" s="123">
        <v>1</v>
      </c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>
        <v>1</v>
      </c>
      <c r="CG10" s="132">
        <f>IF(P10=0,"",IF(CF10=0,"",(CF10/P10)))</f>
        <v>0.125</v>
      </c>
      <c r="CH10" s="133">
        <v>1</v>
      </c>
      <c r="CI10" s="134">
        <f>IFERROR(CH10/CF10,"-")</f>
        <v>1</v>
      </c>
      <c r="CJ10" s="135">
        <v>120000</v>
      </c>
      <c r="CK10" s="136">
        <f>IFERROR(CJ10/CF10,"-")</f>
        <v>120000</v>
      </c>
      <c r="CL10" s="137"/>
      <c r="CM10" s="137"/>
      <c r="CN10" s="137">
        <v>1</v>
      </c>
      <c r="CO10" s="138">
        <v>2</v>
      </c>
      <c r="CP10" s="139">
        <v>123000</v>
      </c>
      <c r="CQ10" s="139">
        <v>120000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>
        <f>AB11</f>
        <v>0.28</v>
      </c>
      <c r="B11" s="347" t="s">
        <v>218</v>
      </c>
      <c r="C11" s="347" t="s">
        <v>219</v>
      </c>
      <c r="D11" s="347" t="s">
        <v>220</v>
      </c>
      <c r="E11" s="347"/>
      <c r="F11" s="347" t="s">
        <v>87</v>
      </c>
      <c r="G11" s="88" t="s">
        <v>221</v>
      </c>
      <c r="H11" s="88" t="s">
        <v>222</v>
      </c>
      <c r="I11" s="88" t="s">
        <v>223</v>
      </c>
      <c r="J11" s="330">
        <v>75000</v>
      </c>
      <c r="K11" s="79">
        <v>35</v>
      </c>
      <c r="L11" s="79">
        <v>0</v>
      </c>
      <c r="M11" s="79">
        <v>147</v>
      </c>
      <c r="N11" s="89">
        <v>13</v>
      </c>
      <c r="O11" s="90">
        <v>0</v>
      </c>
      <c r="P11" s="91">
        <f>N11+O11</f>
        <v>13</v>
      </c>
      <c r="Q11" s="80">
        <f>IFERROR(P11/M11,"-")</f>
        <v>0.08843537414966</v>
      </c>
      <c r="R11" s="79">
        <v>2</v>
      </c>
      <c r="S11" s="79">
        <v>2</v>
      </c>
      <c r="T11" s="80">
        <f>IFERROR(R11/(P11),"-")</f>
        <v>0.15384615384615</v>
      </c>
      <c r="U11" s="336">
        <f>IFERROR(J11/SUM(N11:O12),"-")</f>
        <v>3000</v>
      </c>
      <c r="V11" s="82">
        <v>0</v>
      </c>
      <c r="W11" s="80">
        <f>IF(P11=0,"-",V11/P11)</f>
        <v>0</v>
      </c>
      <c r="X11" s="335">
        <v>0</v>
      </c>
      <c r="Y11" s="336">
        <f>IFERROR(X11/P11,"-")</f>
        <v>0</v>
      </c>
      <c r="Z11" s="336" t="str">
        <f>IFERROR(X11/V11,"-")</f>
        <v>-</v>
      </c>
      <c r="AA11" s="330">
        <f>SUM(X11:X12)-SUM(J11:J12)</f>
        <v>-54000</v>
      </c>
      <c r="AB11" s="83">
        <f>SUM(X11:X12)/SUM(J11:J12)</f>
        <v>0.28</v>
      </c>
      <c r="AC11" s="77"/>
      <c r="AD11" s="92">
        <v>1</v>
      </c>
      <c r="AE11" s="93">
        <f>IF(P11=0,"",IF(AD11=0,"",(AD11/P11)))</f>
        <v>0.076923076923077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>
        <v>5</v>
      </c>
      <c r="AN11" s="99">
        <f>IF(P11=0,"",IF(AM11=0,"",(AM11/P11)))</f>
        <v>0.38461538461538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1</v>
      </c>
      <c r="AW11" s="105">
        <f>IF(P11=0,"",IF(AV11=0,"",(AV11/P11)))</f>
        <v>0.076923076923077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2</v>
      </c>
      <c r="BF11" s="111">
        <f>IF(P11=0,"",IF(BE11=0,"",(BE11/P11)))</f>
        <v>0.15384615384615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</v>
      </c>
      <c r="BO11" s="118">
        <f>IF(P11=0,"",IF(BN11=0,"",(BN11/P11)))</f>
        <v>0.076923076923077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</v>
      </c>
      <c r="BX11" s="125">
        <f>IF(P11=0,"",IF(BW11=0,"",(BW11/P11)))</f>
        <v>0.076923076923077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>
        <v>2</v>
      </c>
      <c r="CG11" s="132">
        <f>IF(P11=0,"",IF(CF11=0,"",(CF11/P11)))</f>
        <v>0.15384615384615</v>
      </c>
      <c r="CH11" s="133">
        <v>1</v>
      </c>
      <c r="CI11" s="134">
        <f>IFERROR(CH11/CF11,"-")</f>
        <v>0.5</v>
      </c>
      <c r="CJ11" s="135">
        <v>820000</v>
      </c>
      <c r="CK11" s="136">
        <f>IFERROR(CJ11/CF11,"-")</f>
        <v>410000</v>
      </c>
      <c r="CL11" s="137"/>
      <c r="CM11" s="137"/>
      <c r="CN11" s="137">
        <v>1</v>
      </c>
      <c r="CO11" s="138">
        <v>0</v>
      </c>
      <c r="CP11" s="139">
        <v>0</v>
      </c>
      <c r="CQ11" s="139">
        <v>820000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224</v>
      </c>
      <c r="C12" s="347"/>
      <c r="D12" s="347"/>
      <c r="E12" s="347"/>
      <c r="F12" s="347" t="s">
        <v>82</v>
      </c>
      <c r="G12" s="88"/>
      <c r="H12" s="88"/>
      <c r="I12" s="88"/>
      <c r="J12" s="330"/>
      <c r="K12" s="79">
        <v>90</v>
      </c>
      <c r="L12" s="79">
        <v>58</v>
      </c>
      <c r="M12" s="79">
        <v>22</v>
      </c>
      <c r="N12" s="89">
        <v>12</v>
      </c>
      <c r="O12" s="90">
        <v>0</v>
      </c>
      <c r="P12" s="91">
        <f>N12+O12</f>
        <v>12</v>
      </c>
      <c r="Q12" s="80">
        <f>IFERROR(P12/M12,"-")</f>
        <v>0.54545454545455</v>
      </c>
      <c r="R12" s="79">
        <v>1</v>
      </c>
      <c r="S12" s="79">
        <v>3</v>
      </c>
      <c r="T12" s="80">
        <f>IFERROR(R12/(P12),"-")</f>
        <v>0.083333333333333</v>
      </c>
      <c r="U12" s="336"/>
      <c r="V12" s="82">
        <v>2</v>
      </c>
      <c r="W12" s="80">
        <f>IF(P12=0,"-",V12/P12)</f>
        <v>0.16666666666667</v>
      </c>
      <c r="X12" s="335">
        <v>21000</v>
      </c>
      <c r="Y12" s="336">
        <f>IFERROR(X12/P12,"-")</f>
        <v>1750</v>
      </c>
      <c r="Z12" s="336">
        <f>IFERROR(X12/V12,"-")</f>
        <v>10500</v>
      </c>
      <c r="AA12" s="330"/>
      <c r="AB12" s="83"/>
      <c r="AC12" s="77"/>
      <c r="AD12" s="92">
        <v>2</v>
      </c>
      <c r="AE12" s="93">
        <f>IF(P12=0,"",IF(AD12=0,"",(AD12/P12)))</f>
        <v>0.16666666666667</v>
      </c>
      <c r="AF12" s="92">
        <v>1</v>
      </c>
      <c r="AG12" s="94">
        <f>IFERROR(AF12/AD12,"-")</f>
        <v>0.5</v>
      </c>
      <c r="AH12" s="95">
        <v>3000</v>
      </c>
      <c r="AI12" s="96">
        <f>IFERROR(AH12/AD12,"-")</f>
        <v>1500</v>
      </c>
      <c r="AJ12" s="97">
        <v>1</v>
      </c>
      <c r="AK12" s="97"/>
      <c r="AL12" s="97"/>
      <c r="AM12" s="98">
        <v>2</v>
      </c>
      <c r="AN12" s="99">
        <f>IF(P12=0,"",IF(AM12=0,"",(AM12/P12)))</f>
        <v>0.16666666666667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1</v>
      </c>
      <c r="AW12" s="105">
        <f>IF(P12=0,"",IF(AV12=0,"",(AV12/P12)))</f>
        <v>0.083333333333333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2</v>
      </c>
      <c r="BF12" s="111">
        <f>IF(P12=0,"",IF(BE12=0,"",(BE12/P12)))</f>
        <v>0.16666666666667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3</v>
      </c>
      <c r="BO12" s="118">
        <f>IF(P12=0,"",IF(BN12=0,"",(BN12/P12)))</f>
        <v>0.25</v>
      </c>
      <c r="BP12" s="119">
        <v>1</v>
      </c>
      <c r="BQ12" s="120">
        <f>IFERROR(BP12/BN12,"-")</f>
        <v>0.33333333333333</v>
      </c>
      <c r="BR12" s="121">
        <v>18000</v>
      </c>
      <c r="BS12" s="122">
        <f>IFERROR(BR12/BN12,"-")</f>
        <v>6000</v>
      </c>
      <c r="BT12" s="123"/>
      <c r="BU12" s="123"/>
      <c r="BV12" s="123">
        <v>1</v>
      </c>
      <c r="BW12" s="124">
        <v>2</v>
      </c>
      <c r="BX12" s="125">
        <f>IF(P12=0,"",IF(BW12=0,"",(BW12/P12)))</f>
        <v>0.16666666666667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2</v>
      </c>
      <c r="CP12" s="139">
        <v>21000</v>
      </c>
      <c r="CQ12" s="139">
        <v>18000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>
        <f>AB13</f>
        <v>4.9933333333333</v>
      </c>
      <c r="B13" s="347" t="s">
        <v>225</v>
      </c>
      <c r="C13" s="347" t="s">
        <v>213</v>
      </c>
      <c r="D13" s="347" t="s">
        <v>214</v>
      </c>
      <c r="E13" s="347"/>
      <c r="F13" s="347" t="s">
        <v>87</v>
      </c>
      <c r="G13" s="88" t="s">
        <v>226</v>
      </c>
      <c r="H13" s="88" t="s">
        <v>216</v>
      </c>
      <c r="I13" s="88" t="s">
        <v>227</v>
      </c>
      <c r="J13" s="330">
        <v>75000</v>
      </c>
      <c r="K13" s="79">
        <v>42</v>
      </c>
      <c r="L13" s="79">
        <v>0</v>
      </c>
      <c r="M13" s="79">
        <v>129</v>
      </c>
      <c r="N13" s="89">
        <v>17</v>
      </c>
      <c r="O13" s="90">
        <v>0</v>
      </c>
      <c r="P13" s="91">
        <f>N13+O13</f>
        <v>17</v>
      </c>
      <c r="Q13" s="80">
        <f>IFERROR(P13/M13,"-")</f>
        <v>0.13178294573643</v>
      </c>
      <c r="R13" s="79">
        <v>2</v>
      </c>
      <c r="S13" s="79">
        <v>5</v>
      </c>
      <c r="T13" s="80">
        <f>IFERROR(R13/(P13),"-")</f>
        <v>0.11764705882353</v>
      </c>
      <c r="U13" s="336">
        <f>IFERROR(J13/SUM(N13:O14),"-")</f>
        <v>1704.5454545455</v>
      </c>
      <c r="V13" s="82">
        <v>3</v>
      </c>
      <c r="W13" s="80">
        <f>IF(P13=0,"-",V13/P13)</f>
        <v>0.17647058823529</v>
      </c>
      <c r="X13" s="335">
        <v>135000</v>
      </c>
      <c r="Y13" s="336">
        <f>IFERROR(X13/P13,"-")</f>
        <v>7941.1764705882</v>
      </c>
      <c r="Z13" s="336">
        <f>IFERROR(X13/V13,"-")</f>
        <v>45000</v>
      </c>
      <c r="AA13" s="330">
        <f>SUM(X13:X14)-SUM(J13:J14)</f>
        <v>299500</v>
      </c>
      <c r="AB13" s="83">
        <f>SUM(X13:X14)/SUM(J13:J14)</f>
        <v>4.9933333333333</v>
      </c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2</v>
      </c>
      <c r="AN13" s="99">
        <f>IF(P13=0,"",IF(AM13=0,"",(AM13/P13)))</f>
        <v>0.11764705882353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3</v>
      </c>
      <c r="BF13" s="111">
        <f>IF(P13=0,"",IF(BE13=0,"",(BE13/P13)))</f>
        <v>0.17647058823529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5</v>
      </c>
      <c r="BO13" s="118">
        <f>IF(P13=0,"",IF(BN13=0,"",(BN13/P13)))</f>
        <v>0.29411764705882</v>
      </c>
      <c r="BP13" s="119">
        <v>3</v>
      </c>
      <c r="BQ13" s="120">
        <f>IFERROR(BP13/BN13,"-")</f>
        <v>0.6</v>
      </c>
      <c r="BR13" s="121">
        <v>169000</v>
      </c>
      <c r="BS13" s="122">
        <f>IFERROR(BR13/BN13,"-")</f>
        <v>33800</v>
      </c>
      <c r="BT13" s="123"/>
      <c r="BU13" s="123"/>
      <c r="BV13" s="123">
        <v>3</v>
      </c>
      <c r="BW13" s="124">
        <v>7</v>
      </c>
      <c r="BX13" s="125">
        <f>IF(P13=0,"",IF(BW13=0,"",(BW13/P13)))</f>
        <v>0.41176470588235</v>
      </c>
      <c r="BY13" s="126">
        <v>1</v>
      </c>
      <c r="BZ13" s="127">
        <f>IFERROR(BY13/BW13,"-")</f>
        <v>0.14285714285714</v>
      </c>
      <c r="CA13" s="128">
        <v>5000</v>
      </c>
      <c r="CB13" s="129">
        <f>IFERROR(CA13/BW13,"-")</f>
        <v>714.28571428571</v>
      </c>
      <c r="CC13" s="130">
        <v>1</v>
      </c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3</v>
      </c>
      <c r="CP13" s="139">
        <v>135000</v>
      </c>
      <c r="CQ13" s="139">
        <v>119000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78"/>
      <c r="B14" s="347" t="s">
        <v>228</v>
      </c>
      <c r="C14" s="347"/>
      <c r="D14" s="347"/>
      <c r="E14" s="347"/>
      <c r="F14" s="347" t="s">
        <v>82</v>
      </c>
      <c r="G14" s="88"/>
      <c r="H14" s="88"/>
      <c r="I14" s="88"/>
      <c r="J14" s="330"/>
      <c r="K14" s="79">
        <v>245</v>
      </c>
      <c r="L14" s="79">
        <v>87</v>
      </c>
      <c r="M14" s="79">
        <v>50</v>
      </c>
      <c r="N14" s="89">
        <v>27</v>
      </c>
      <c r="O14" s="90">
        <v>0</v>
      </c>
      <c r="P14" s="91">
        <f>N14+O14</f>
        <v>27</v>
      </c>
      <c r="Q14" s="80">
        <f>IFERROR(P14/M14,"-")</f>
        <v>0.54</v>
      </c>
      <c r="R14" s="79">
        <v>7</v>
      </c>
      <c r="S14" s="79">
        <v>2</v>
      </c>
      <c r="T14" s="80">
        <f>IFERROR(R14/(P14),"-")</f>
        <v>0.25925925925926</v>
      </c>
      <c r="U14" s="336"/>
      <c r="V14" s="82">
        <v>6</v>
      </c>
      <c r="W14" s="80">
        <f>IF(P14=0,"-",V14/P14)</f>
        <v>0.22222222222222</v>
      </c>
      <c r="X14" s="335">
        <v>239500</v>
      </c>
      <c r="Y14" s="336">
        <f>IFERROR(X14/P14,"-")</f>
        <v>8870.3703703704</v>
      </c>
      <c r="Z14" s="336">
        <f>IFERROR(X14/V14,"-")</f>
        <v>39916.666666667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0.037037037037037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6</v>
      </c>
      <c r="BF14" s="111">
        <f>IF(P14=0,"",IF(BE14=0,"",(BE14/P14)))</f>
        <v>0.22222222222222</v>
      </c>
      <c r="BG14" s="110">
        <v>1</v>
      </c>
      <c r="BH14" s="112">
        <f>IFERROR(BG14/BE14,"-")</f>
        <v>0.16666666666667</v>
      </c>
      <c r="BI14" s="113">
        <v>157000</v>
      </c>
      <c r="BJ14" s="114">
        <f>IFERROR(BI14/BE14,"-")</f>
        <v>26166.666666667</v>
      </c>
      <c r="BK14" s="115"/>
      <c r="BL14" s="115"/>
      <c r="BM14" s="115">
        <v>1</v>
      </c>
      <c r="BN14" s="117">
        <v>10</v>
      </c>
      <c r="BO14" s="118">
        <f>IF(P14=0,"",IF(BN14=0,"",(BN14/P14)))</f>
        <v>0.37037037037037</v>
      </c>
      <c r="BP14" s="119">
        <v>3</v>
      </c>
      <c r="BQ14" s="120">
        <f>IFERROR(BP14/BN14,"-")</f>
        <v>0.3</v>
      </c>
      <c r="BR14" s="121">
        <v>76000</v>
      </c>
      <c r="BS14" s="122">
        <f>IFERROR(BR14/BN14,"-")</f>
        <v>7600</v>
      </c>
      <c r="BT14" s="123">
        <v>1</v>
      </c>
      <c r="BU14" s="123">
        <v>1</v>
      </c>
      <c r="BV14" s="123">
        <v>1</v>
      </c>
      <c r="BW14" s="124">
        <v>4</v>
      </c>
      <c r="BX14" s="125">
        <f>IF(P14=0,"",IF(BW14=0,"",(BW14/P14)))</f>
        <v>0.14814814814815</v>
      </c>
      <c r="BY14" s="126">
        <v>2</v>
      </c>
      <c r="BZ14" s="127">
        <f>IFERROR(BY14/BW14,"-")</f>
        <v>0.5</v>
      </c>
      <c r="CA14" s="128">
        <v>6500</v>
      </c>
      <c r="CB14" s="129">
        <f>IFERROR(CA14/BW14,"-")</f>
        <v>1625</v>
      </c>
      <c r="CC14" s="130">
        <v>2</v>
      </c>
      <c r="CD14" s="130"/>
      <c r="CE14" s="130"/>
      <c r="CF14" s="131">
        <v>6</v>
      </c>
      <c r="CG14" s="132">
        <f>IF(P14=0,"",IF(CF14=0,"",(CF14/P14)))</f>
        <v>0.22222222222222</v>
      </c>
      <c r="CH14" s="133">
        <v>1</v>
      </c>
      <c r="CI14" s="134">
        <f>IFERROR(CH14/CF14,"-")</f>
        <v>0.16666666666667</v>
      </c>
      <c r="CJ14" s="135">
        <v>28000</v>
      </c>
      <c r="CK14" s="136">
        <f>IFERROR(CJ14/CF14,"-")</f>
        <v>4666.6666666667</v>
      </c>
      <c r="CL14" s="137"/>
      <c r="CM14" s="137"/>
      <c r="CN14" s="137">
        <v>1</v>
      </c>
      <c r="CO14" s="138">
        <v>6</v>
      </c>
      <c r="CP14" s="139">
        <v>239500</v>
      </c>
      <c r="CQ14" s="139">
        <v>157000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>
        <f>AB15</f>
        <v>0.272</v>
      </c>
      <c r="B15" s="347" t="s">
        <v>229</v>
      </c>
      <c r="C15" s="347" t="s">
        <v>230</v>
      </c>
      <c r="D15" s="347" t="s">
        <v>231</v>
      </c>
      <c r="E15" s="347"/>
      <c r="F15" s="347" t="s">
        <v>87</v>
      </c>
      <c r="G15" s="88" t="s">
        <v>232</v>
      </c>
      <c r="H15" s="88" t="s">
        <v>233</v>
      </c>
      <c r="I15" s="88" t="s">
        <v>227</v>
      </c>
      <c r="J15" s="330">
        <v>125000</v>
      </c>
      <c r="K15" s="79">
        <v>10</v>
      </c>
      <c r="L15" s="79">
        <v>0</v>
      </c>
      <c r="M15" s="79">
        <v>35</v>
      </c>
      <c r="N15" s="89">
        <v>3</v>
      </c>
      <c r="O15" s="90">
        <v>0</v>
      </c>
      <c r="P15" s="91">
        <f>N15+O15</f>
        <v>3</v>
      </c>
      <c r="Q15" s="80">
        <f>IFERROR(P15/M15,"-")</f>
        <v>0.085714285714286</v>
      </c>
      <c r="R15" s="79">
        <v>0</v>
      </c>
      <c r="S15" s="79">
        <v>1</v>
      </c>
      <c r="T15" s="80">
        <f>IFERROR(R15/(P15),"-")</f>
        <v>0</v>
      </c>
      <c r="U15" s="336">
        <f>IFERROR(J15/SUM(N15:O16),"-")</f>
        <v>10416.666666667</v>
      </c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>
        <f>SUM(X15:X16)-SUM(J15:J16)</f>
        <v>-91000</v>
      </c>
      <c r="AB15" s="83">
        <f>SUM(X15:X16)/SUM(J15:J16)</f>
        <v>0.272</v>
      </c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>
        <v>1</v>
      </c>
      <c r="AW15" s="105">
        <f>IF(P15=0,"",IF(AV15=0,"",(AV15/P15)))</f>
        <v>0.33333333333333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1</v>
      </c>
      <c r="BO15" s="118">
        <f>IF(P15=0,"",IF(BN15=0,"",(BN15/P15)))</f>
        <v>0.33333333333333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1</v>
      </c>
      <c r="BX15" s="125">
        <f>IF(P15=0,"",IF(BW15=0,"",(BW15/P15)))</f>
        <v>0.33333333333333</v>
      </c>
      <c r="BY15" s="126">
        <v>1</v>
      </c>
      <c r="BZ15" s="127">
        <f>IFERROR(BY15/BW15,"-")</f>
        <v>1</v>
      </c>
      <c r="CA15" s="128">
        <v>1000</v>
      </c>
      <c r="CB15" s="129">
        <f>IFERROR(CA15/BW15,"-")</f>
        <v>1000</v>
      </c>
      <c r="CC15" s="130">
        <v>1</v>
      </c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>
        <v>1000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234</v>
      </c>
      <c r="C16" s="347"/>
      <c r="D16" s="347"/>
      <c r="E16" s="347"/>
      <c r="F16" s="347" t="s">
        <v>82</v>
      </c>
      <c r="G16" s="88"/>
      <c r="H16" s="88"/>
      <c r="I16" s="88"/>
      <c r="J16" s="330"/>
      <c r="K16" s="79">
        <v>125</v>
      </c>
      <c r="L16" s="79">
        <v>52</v>
      </c>
      <c r="M16" s="79">
        <v>11</v>
      </c>
      <c r="N16" s="89">
        <v>9</v>
      </c>
      <c r="O16" s="90">
        <v>0</v>
      </c>
      <c r="P16" s="91">
        <f>N16+O16</f>
        <v>9</v>
      </c>
      <c r="Q16" s="80">
        <f>IFERROR(P16/M16,"-")</f>
        <v>0.81818181818182</v>
      </c>
      <c r="R16" s="79">
        <v>0</v>
      </c>
      <c r="S16" s="79">
        <v>2</v>
      </c>
      <c r="T16" s="80">
        <f>IFERROR(R16/(P16),"-")</f>
        <v>0</v>
      </c>
      <c r="U16" s="336"/>
      <c r="V16" s="82">
        <v>2</v>
      </c>
      <c r="W16" s="80">
        <f>IF(P16=0,"-",V16/P16)</f>
        <v>0.22222222222222</v>
      </c>
      <c r="X16" s="335">
        <v>34000</v>
      </c>
      <c r="Y16" s="336">
        <f>IFERROR(X16/P16,"-")</f>
        <v>3777.7777777778</v>
      </c>
      <c r="Z16" s="336">
        <f>IFERROR(X16/V16,"-")</f>
        <v>17000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1</v>
      </c>
      <c r="AN16" s="99">
        <f>IF(P16=0,"",IF(AM16=0,"",(AM16/P16)))</f>
        <v>0.11111111111111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>
        <v>1</v>
      </c>
      <c r="AW16" s="105">
        <f>IF(P16=0,"",IF(AV16=0,"",(AV16/P16)))</f>
        <v>0.11111111111111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2</v>
      </c>
      <c r="BF16" s="111">
        <f>IF(P16=0,"",IF(BE16=0,"",(BE16/P16)))</f>
        <v>0.22222222222222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3</v>
      </c>
      <c r="BO16" s="118">
        <f>IF(P16=0,"",IF(BN16=0,"",(BN16/P16)))</f>
        <v>0.33333333333333</v>
      </c>
      <c r="BP16" s="119">
        <v>1</v>
      </c>
      <c r="BQ16" s="120">
        <f>IFERROR(BP16/BN16,"-")</f>
        <v>0.33333333333333</v>
      </c>
      <c r="BR16" s="121">
        <v>3000</v>
      </c>
      <c r="BS16" s="122">
        <f>IFERROR(BR16/BN16,"-")</f>
        <v>1000</v>
      </c>
      <c r="BT16" s="123">
        <v>1</v>
      </c>
      <c r="BU16" s="123"/>
      <c r="BV16" s="123"/>
      <c r="BW16" s="124">
        <v>2</v>
      </c>
      <c r="BX16" s="125">
        <f>IF(P16=0,"",IF(BW16=0,"",(BW16/P16)))</f>
        <v>0.22222222222222</v>
      </c>
      <c r="BY16" s="126">
        <v>2</v>
      </c>
      <c r="BZ16" s="127">
        <f>IFERROR(BY16/BW16,"-")</f>
        <v>1</v>
      </c>
      <c r="CA16" s="128">
        <v>36000</v>
      </c>
      <c r="CB16" s="129">
        <f>IFERROR(CA16/BW16,"-")</f>
        <v>18000</v>
      </c>
      <c r="CC16" s="130">
        <v>1</v>
      </c>
      <c r="CD16" s="130"/>
      <c r="CE16" s="130">
        <v>1</v>
      </c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2</v>
      </c>
      <c r="CP16" s="139">
        <v>34000</v>
      </c>
      <c r="CQ16" s="139">
        <v>31000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30"/>
      <c r="B17" s="85"/>
      <c r="C17" s="86"/>
      <c r="D17" s="86"/>
      <c r="E17" s="86"/>
      <c r="F17" s="87"/>
      <c r="G17" s="88"/>
      <c r="H17" s="88"/>
      <c r="I17" s="88"/>
      <c r="J17" s="331"/>
      <c r="K17" s="34"/>
      <c r="L17" s="34"/>
      <c r="M17" s="31"/>
      <c r="N17" s="23"/>
      <c r="O17" s="23"/>
      <c r="P17" s="23"/>
      <c r="Q17" s="32"/>
      <c r="R17" s="32"/>
      <c r="S17" s="23"/>
      <c r="T17" s="32"/>
      <c r="U17" s="337"/>
      <c r="V17" s="25"/>
      <c r="W17" s="25"/>
      <c r="X17" s="337"/>
      <c r="Y17" s="337"/>
      <c r="Z17" s="337"/>
      <c r="AA17" s="337"/>
      <c r="AB17" s="33"/>
      <c r="AC17" s="57"/>
      <c r="AD17" s="61"/>
      <c r="AE17" s="62"/>
      <c r="AF17" s="61"/>
      <c r="AG17" s="65"/>
      <c r="AH17" s="66"/>
      <c r="AI17" s="67"/>
      <c r="AJ17" s="68"/>
      <c r="AK17" s="68"/>
      <c r="AL17" s="68"/>
      <c r="AM17" s="61"/>
      <c r="AN17" s="62"/>
      <c r="AO17" s="61"/>
      <c r="AP17" s="65"/>
      <c r="AQ17" s="66"/>
      <c r="AR17" s="67"/>
      <c r="AS17" s="68"/>
      <c r="AT17" s="68"/>
      <c r="AU17" s="68"/>
      <c r="AV17" s="61"/>
      <c r="AW17" s="62"/>
      <c r="AX17" s="61"/>
      <c r="AY17" s="65"/>
      <c r="AZ17" s="66"/>
      <c r="BA17" s="67"/>
      <c r="BB17" s="68"/>
      <c r="BC17" s="68"/>
      <c r="BD17" s="68"/>
      <c r="BE17" s="61"/>
      <c r="BF17" s="62"/>
      <c r="BG17" s="61"/>
      <c r="BH17" s="65"/>
      <c r="BI17" s="66"/>
      <c r="BJ17" s="67"/>
      <c r="BK17" s="68"/>
      <c r="BL17" s="68"/>
      <c r="BM17" s="68"/>
      <c r="BN17" s="63"/>
      <c r="BO17" s="64"/>
      <c r="BP17" s="61"/>
      <c r="BQ17" s="65"/>
      <c r="BR17" s="66"/>
      <c r="BS17" s="67"/>
      <c r="BT17" s="68"/>
      <c r="BU17" s="68"/>
      <c r="BV17" s="68"/>
      <c r="BW17" s="63"/>
      <c r="BX17" s="64"/>
      <c r="BY17" s="61"/>
      <c r="BZ17" s="65"/>
      <c r="CA17" s="66"/>
      <c r="CB17" s="67"/>
      <c r="CC17" s="68"/>
      <c r="CD17" s="68"/>
      <c r="CE17" s="68"/>
      <c r="CF17" s="63"/>
      <c r="CG17" s="64"/>
      <c r="CH17" s="61"/>
      <c r="CI17" s="65"/>
      <c r="CJ17" s="66"/>
      <c r="CK17" s="67"/>
      <c r="CL17" s="68"/>
      <c r="CM17" s="68"/>
      <c r="CN17" s="68"/>
      <c r="CO17" s="69"/>
      <c r="CP17" s="66"/>
      <c r="CQ17" s="66"/>
      <c r="CR17" s="66"/>
      <c r="CS17" s="70"/>
    </row>
    <row r="18" spans="1:98">
      <c r="A18" s="30"/>
      <c r="B18" s="37"/>
      <c r="C18" s="21"/>
      <c r="D18" s="21"/>
      <c r="E18" s="21"/>
      <c r="F18" s="22"/>
      <c r="G18" s="36"/>
      <c r="H18" s="36"/>
      <c r="I18" s="73"/>
      <c r="J18" s="332"/>
      <c r="K18" s="34"/>
      <c r="L18" s="34"/>
      <c r="M18" s="31"/>
      <c r="N18" s="23"/>
      <c r="O18" s="23"/>
      <c r="P18" s="23"/>
      <c r="Q18" s="32"/>
      <c r="R18" s="32"/>
      <c r="S18" s="23"/>
      <c r="T18" s="32"/>
      <c r="U18" s="337"/>
      <c r="V18" s="25"/>
      <c r="W18" s="25"/>
      <c r="X18" s="337"/>
      <c r="Y18" s="337"/>
      <c r="Z18" s="337"/>
      <c r="AA18" s="337"/>
      <c r="AB18" s="33"/>
      <c r="AC18" s="59"/>
      <c r="AD18" s="61"/>
      <c r="AE18" s="62"/>
      <c r="AF18" s="61"/>
      <c r="AG18" s="65"/>
      <c r="AH18" s="66"/>
      <c r="AI18" s="67"/>
      <c r="AJ18" s="68"/>
      <c r="AK18" s="68"/>
      <c r="AL18" s="68"/>
      <c r="AM18" s="61"/>
      <c r="AN18" s="62"/>
      <c r="AO18" s="61"/>
      <c r="AP18" s="65"/>
      <c r="AQ18" s="66"/>
      <c r="AR18" s="67"/>
      <c r="AS18" s="68"/>
      <c r="AT18" s="68"/>
      <c r="AU18" s="68"/>
      <c r="AV18" s="61"/>
      <c r="AW18" s="62"/>
      <c r="AX18" s="61"/>
      <c r="AY18" s="65"/>
      <c r="AZ18" s="66"/>
      <c r="BA18" s="67"/>
      <c r="BB18" s="68"/>
      <c r="BC18" s="68"/>
      <c r="BD18" s="68"/>
      <c r="BE18" s="61"/>
      <c r="BF18" s="62"/>
      <c r="BG18" s="61"/>
      <c r="BH18" s="65"/>
      <c r="BI18" s="66"/>
      <c r="BJ18" s="67"/>
      <c r="BK18" s="68"/>
      <c r="BL18" s="68"/>
      <c r="BM18" s="68"/>
      <c r="BN18" s="63"/>
      <c r="BO18" s="64"/>
      <c r="BP18" s="61"/>
      <c r="BQ18" s="65"/>
      <c r="BR18" s="66"/>
      <c r="BS18" s="67"/>
      <c r="BT18" s="68"/>
      <c r="BU18" s="68"/>
      <c r="BV18" s="68"/>
      <c r="BW18" s="63"/>
      <c r="BX18" s="64"/>
      <c r="BY18" s="61"/>
      <c r="BZ18" s="65"/>
      <c r="CA18" s="66"/>
      <c r="CB18" s="67"/>
      <c r="CC18" s="68"/>
      <c r="CD18" s="68"/>
      <c r="CE18" s="68"/>
      <c r="CF18" s="63"/>
      <c r="CG18" s="64"/>
      <c r="CH18" s="61"/>
      <c r="CI18" s="65"/>
      <c r="CJ18" s="66"/>
      <c r="CK18" s="67"/>
      <c r="CL18" s="68"/>
      <c r="CM18" s="68"/>
      <c r="CN18" s="68"/>
      <c r="CO18" s="69"/>
      <c r="CP18" s="66"/>
      <c r="CQ18" s="66"/>
      <c r="CR18" s="66"/>
      <c r="CS18" s="70"/>
    </row>
    <row r="19" spans="1:98">
      <c r="A19" s="19">
        <f>AB19</f>
        <v>2.8290813953488</v>
      </c>
      <c r="B19" s="39"/>
      <c r="C19" s="39"/>
      <c r="D19" s="39"/>
      <c r="E19" s="39"/>
      <c r="F19" s="39"/>
      <c r="G19" s="40" t="s">
        <v>235</v>
      </c>
      <c r="H19" s="40"/>
      <c r="I19" s="40"/>
      <c r="J19" s="333">
        <f>SUM(J6:J18)</f>
        <v>430000</v>
      </c>
      <c r="K19" s="41">
        <f>SUM(K6:K18)</f>
        <v>824</v>
      </c>
      <c r="L19" s="41">
        <f>SUM(L6:L18)</f>
        <v>270</v>
      </c>
      <c r="M19" s="41">
        <f>SUM(M6:M18)</f>
        <v>932</v>
      </c>
      <c r="N19" s="41">
        <f>SUM(N6:N18)</f>
        <v>146</v>
      </c>
      <c r="O19" s="41">
        <f>SUM(O6:O18)</f>
        <v>1</v>
      </c>
      <c r="P19" s="41">
        <f>SUM(P6:P18)</f>
        <v>147</v>
      </c>
      <c r="Q19" s="42">
        <f>IFERROR(P19/M19,"-")</f>
        <v>0.15772532188841</v>
      </c>
      <c r="R19" s="76">
        <f>SUM(R6:R18)</f>
        <v>17</v>
      </c>
      <c r="S19" s="76">
        <f>SUM(S6:S18)</f>
        <v>32</v>
      </c>
      <c r="T19" s="42">
        <f>IFERROR(R19/P19,"-")</f>
        <v>0.1156462585034</v>
      </c>
      <c r="U19" s="338">
        <f>IFERROR(J19/P19,"-")</f>
        <v>2925.1700680272</v>
      </c>
      <c r="V19" s="44">
        <f>SUM(V6:V18)</f>
        <v>22</v>
      </c>
      <c r="W19" s="42">
        <f>IFERROR(V19/P19,"-")</f>
        <v>0.14965986394558</v>
      </c>
      <c r="X19" s="333">
        <f>SUM(X6:X18)</f>
        <v>1216505</v>
      </c>
      <c r="Y19" s="333">
        <f>IFERROR(X19/P19,"-")</f>
        <v>8275.5442176871</v>
      </c>
      <c r="Z19" s="333">
        <f>IFERROR(X19/V19,"-")</f>
        <v>55295.681818182</v>
      </c>
      <c r="AA19" s="333">
        <f>X19-J19</f>
        <v>786505</v>
      </c>
      <c r="AB19" s="45">
        <f>X19/J19</f>
        <v>2.8290813953488</v>
      </c>
      <c r="AC19" s="58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8"/>
    <mergeCell ref="J6:J8"/>
    <mergeCell ref="U6:U8"/>
    <mergeCell ref="AA6:AA8"/>
    <mergeCell ref="AB6:AB8"/>
    <mergeCell ref="A9:A10"/>
    <mergeCell ref="J9:J10"/>
    <mergeCell ref="U9:U10"/>
    <mergeCell ref="AA9:AA10"/>
    <mergeCell ref="AB9:AB10"/>
    <mergeCell ref="A11:A12"/>
    <mergeCell ref="J11:J12"/>
    <mergeCell ref="U11:U12"/>
    <mergeCell ref="AA11:AA12"/>
    <mergeCell ref="AB11:AB12"/>
    <mergeCell ref="A13:A14"/>
    <mergeCell ref="J13:J14"/>
    <mergeCell ref="U13:U14"/>
    <mergeCell ref="AA13:AA14"/>
    <mergeCell ref="AB13:AB14"/>
    <mergeCell ref="A15:A16"/>
    <mergeCell ref="J15:J16"/>
    <mergeCell ref="U15:U16"/>
    <mergeCell ref="AA15:AA16"/>
    <mergeCell ref="AB15:AB16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7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31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32</v>
      </c>
      <c r="CM2" s="307" t="s">
        <v>33</v>
      </c>
      <c r="CN2" s="310" t="s">
        <v>34</v>
      </c>
      <c r="CO2" s="311"/>
      <c r="CP2" s="312"/>
    </row>
    <row r="3" spans="1:96" customHeight="1" ht="14.25">
      <c r="A3" s="145" t="s">
        <v>236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36</v>
      </c>
      <c r="AB3" s="319"/>
      <c r="AC3" s="319"/>
      <c r="AD3" s="319"/>
      <c r="AE3" s="319"/>
      <c r="AF3" s="319"/>
      <c r="AG3" s="319"/>
      <c r="AH3" s="319"/>
      <c r="AI3" s="319"/>
      <c r="AJ3" s="320" t="s">
        <v>37</v>
      </c>
      <c r="AK3" s="321"/>
      <c r="AL3" s="321"/>
      <c r="AM3" s="321"/>
      <c r="AN3" s="321"/>
      <c r="AO3" s="321"/>
      <c r="AP3" s="321"/>
      <c r="AQ3" s="321"/>
      <c r="AR3" s="322"/>
      <c r="AS3" s="323" t="s">
        <v>38</v>
      </c>
      <c r="AT3" s="324"/>
      <c r="AU3" s="324"/>
      <c r="AV3" s="324"/>
      <c r="AW3" s="324"/>
      <c r="AX3" s="324"/>
      <c r="AY3" s="324"/>
      <c r="AZ3" s="324"/>
      <c r="BA3" s="325"/>
      <c r="BB3" s="326" t="s">
        <v>39</v>
      </c>
      <c r="BC3" s="327"/>
      <c r="BD3" s="327"/>
      <c r="BE3" s="327"/>
      <c r="BF3" s="327"/>
      <c r="BG3" s="327"/>
      <c r="BH3" s="327"/>
      <c r="BI3" s="327"/>
      <c r="BJ3" s="328"/>
      <c r="BK3" s="313" t="s">
        <v>40</v>
      </c>
      <c r="BL3" s="314"/>
      <c r="BM3" s="314"/>
      <c r="BN3" s="314"/>
      <c r="BO3" s="314"/>
      <c r="BP3" s="314"/>
      <c r="BQ3" s="314"/>
      <c r="BR3" s="314"/>
      <c r="BS3" s="315"/>
      <c r="BT3" s="294" t="s">
        <v>41</v>
      </c>
      <c r="BU3" s="295"/>
      <c r="BV3" s="295"/>
      <c r="BW3" s="295"/>
      <c r="BX3" s="295"/>
      <c r="BY3" s="295"/>
      <c r="BZ3" s="295"/>
      <c r="CA3" s="295"/>
      <c r="CB3" s="296"/>
      <c r="CC3" s="297" t="s">
        <v>42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43</v>
      </c>
      <c r="CO3" s="301"/>
      <c r="CP3" s="302" t="s">
        <v>44</v>
      </c>
    </row>
    <row r="4" spans="1:96">
      <c r="A4" s="151"/>
      <c r="B4" s="152" t="s">
        <v>45</v>
      </c>
      <c r="C4" s="152" t="s">
        <v>237</v>
      </c>
      <c r="D4" s="153" t="s">
        <v>49</v>
      </c>
      <c r="E4" s="152" t="s">
        <v>50</v>
      </c>
      <c r="F4" s="154" t="s">
        <v>52</v>
      </c>
      <c r="G4" s="152" t="s">
        <v>4</v>
      </c>
      <c r="H4" s="152" t="s">
        <v>238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239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53</v>
      </c>
      <c r="AB4" s="158" t="s">
        <v>54</v>
      </c>
      <c r="AC4" s="158" t="s">
        <v>55</v>
      </c>
      <c r="AD4" s="158" t="s">
        <v>17</v>
      </c>
      <c r="AE4" s="158" t="s">
        <v>56</v>
      </c>
      <c r="AF4" s="158" t="s">
        <v>57</v>
      </c>
      <c r="AG4" s="158" t="s">
        <v>58</v>
      </c>
      <c r="AH4" s="158" t="s">
        <v>59</v>
      </c>
      <c r="AI4" s="158" t="s">
        <v>60</v>
      </c>
      <c r="AJ4" s="159" t="s">
        <v>53</v>
      </c>
      <c r="AK4" s="159" t="s">
        <v>54</v>
      </c>
      <c r="AL4" s="159" t="s">
        <v>55</v>
      </c>
      <c r="AM4" s="159" t="s">
        <v>17</v>
      </c>
      <c r="AN4" s="159" t="s">
        <v>56</v>
      </c>
      <c r="AO4" s="159" t="s">
        <v>57</v>
      </c>
      <c r="AP4" s="159" t="s">
        <v>58</v>
      </c>
      <c r="AQ4" s="159" t="s">
        <v>59</v>
      </c>
      <c r="AR4" s="159" t="s">
        <v>60</v>
      </c>
      <c r="AS4" s="160" t="s">
        <v>53</v>
      </c>
      <c r="AT4" s="160" t="s">
        <v>54</v>
      </c>
      <c r="AU4" s="160" t="s">
        <v>55</v>
      </c>
      <c r="AV4" s="160" t="s">
        <v>17</v>
      </c>
      <c r="AW4" s="160" t="s">
        <v>56</v>
      </c>
      <c r="AX4" s="160" t="s">
        <v>57</v>
      </c>
      <c r="AY4" s="160" t="s">
        <v>58</v>
      </c>
      <c r="AZ4" s="160" t="s">
        <v>59</v>
      </c>
      <c r="BA4" s="160" t="s">
        <v>60</v>
      </c>
      <c r="BB4" s="161" t="s">
        <v>53</v>
      </c>
      <c r="BC4" s="161" t="s">
        <v>54</v>
      </c>
      <c r="BD4" s="161" t="s">
        <v>55</v>
      </c>
      <c r="BE4" s="161" t="s">
        <v>17</v>
      </c>
      <c r="BF4" s="161" t="s">
        <v>56</v>
      </c>
      <c r="BG4" s="161" t="s">
        <v>57</v>
      </c>
      <c r="BH4" s="161" t="s">
        <v>58</v>
      </c>
      <c r="BI4" s="161" t="s">
        <v>59</v>
      </c>
      <c r="BJ4" s="161" t="s">
        <v>60</v>
      </c>
      <c r="BK4" s="162" t="s">
        <v>53</v>
      </c>
      <c r="BL4" s="162" t="s">
        <v>54</v>
      </c>
      <c r="BM4" s="162" t="s">
        <v>55</v>
      </c>
      <c r="BN4" s="162" t="s">
        <v>17</v>
      </c>
      <c r="BO4" s="162" t="s">
        <v>56</v>
      </c>
      <c r="BP4" s="162" t="s">
        <v>57</v>
      </c>
      <c r="BQ4" s="162" t="s">
        <v>58</v>
      </c>
      <c r="BR4" s="162" t="s">
        <v>59</v>
      </c>
      <c r="BS4" s="162" t="s">
        <v>60</v>
      </c>
      <c r="BT4" s="163" t="s">
        <v>53</v>
      </c>
      <c r="BU4" s="163" t="s">
        <v>54</v>
      </c>
      <c r="BV4" s="163" t="s">
        <v>55</v>
      </c>
      <c r="BW4" s="163" t="s">
        <v>17</v>
      </c>
      <c r="BX4" s="163" t="s">
        <v>56</v>
      </c>
      <c r="BY4" s="163" t="s">
        <v>57</v>
      </c>
      <c r="BZ4" s="163" t="s">
        <v>58</v>
      </c>
      <c r="CA4" s="163" t="s">
        <v>59</v>
      </c>
      <c r="CB4" s="163" t="s">
        <v>60</v>
      </c>
      <c r="CC4" s="164" t="s">
        <v>53</v>
      </c>
      <c r="CD4" s="164" t="s">
        <v>54</v>
      </c>
      <c r="CE4" s="164" t="s">
        <v>55</v>
      </c>
      <c r="CF4" s="164" t="s">
        <v>17</v>
      </c>
      <c r="CG4" s="164" t="s">
        <v>56</v>
      </c>
      <c r="CH4" s="164" t="s">
        <v>57</v>
      </c>
      <c r="CI4" s="164" t="s">
        <v>58</v>
      </c>
      <c r="CJ4" s="164" t="s">
        <v>59</v>
      </c>
      <c r="CK4" s="164" t="s">
        <v>60</v>
      </c>
      <c r="CL4" s="306"/>
      <c r="CM4" s="309"/>
      <c r="CN4" s="165" t="s">
        <v>61</v>
      </c>
      <c r="CO4" s="165" t="s">
        <v>62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240</v>
      </c>
      <c r="C6" s="347"/>
      <c r="D6" s="347" t="s">
        <v>87</v>
      </c>
      <c r="E6" s="175" t="s">
        <v>241</v>
      </c>
      <c r="F6" s="175" t="s">
        <v>242</v>
      </c>
      <c r="G6" s="340">
        <v>0</v>
      </c>
      <c r="H6" s="340">
        <v>1500</v>
      </c>
      <c r="I6" s="176">
        <v>0</v>
      </c>
      <c r="J6" s="176">
        <v>0</v>
      </c>
      <c r="K6" s="176">
        <v>6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243</v>
      </c>
      <c r="C7" s="347"/>
      <c r="D7" s="347" t="s">
        <v>87</v>
      </c>
      <c r="E7" s="175" t="s">
        <v>244</v>
      </c>
      <c r="F7" s="175" t="s">
        <v>242</v>
      </c>
      <c r="G7" s="340">
        <v>0</v>
      </c>
      <c r="H7" s="340">
        <v>1500</v>
      </c>
      <c r="I7" s="176">
        <v>0</v>
      </c>
      <c r="J7" s="176">
        <v>0</v>
      </c>
      <c r="K7" s="176">
        <v>4</v>
      </c>
      <c r="L7" s="177">
        <v>0</v>
      </c>
      <c r="M7" s="178">
        <v>0</v>
      </c>
      <c r="N7" s="179">
        <f>IFERROR(L7/K7,"-")</f>
        <v>0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245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10</v>
      </c>
      <c r="L10" s="250">
        <f>SUM(L6:L9)</f>
        <v>0</v>
      </c>
      <c r="M10" s="250">
        <f>SUM(M6:M9)</f>
        <v>0</v>
      </c>
      <c r="N10" s="252">
        <f>IFERROR(L10/K10,"-")</f>
        <v>0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8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31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32</v>
      </c>
      <c r="CK2" s="307" t="s">
        <v>33</v>
      </c>
      <c r="CL2" s="310" t="s">
        <v>34</v>
      </c>
      <c r="CM2" s="311"/>
      <c r="CN2" s="312"/>
    </row>
    <row r="3" spans="1:94" customHeight="1" ht="14.25">
      <c r="A3" s="145" t="s">
        <v>246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36</v>
      </c>
      <c r="Z3" s="319"/>
      <c r="AA3" s="319"/>
      <c r="AB3" s="319"/>
      <c r="AC3" s="319"/>
      <c r="AD3" s="319"/>
      <c r="AE3" s="319"/>
      <c r="AF3" s="319"/>
      <c r="AG3" s="319"/>
      <c r="AH3" s="320" t="s">
        <v>37</v>
      </c>
      <c r="AI3" s="321"/>
      <c r="AJ3" s="321"/>
      <c r="AK3" s="321"/>
      <c r="AL3" s="321"/>
      <c r="AM3" s="321"/>
      <c r="AN3" s="321"/>
      <c r="AO3" s="321"/>
      <c r="AP3" s="322"/>
      <c r="AQ3" s="323" t="s">
        <v>38</v>
      </c>
      <c r="AR3" s="324"/>
      <c r="AS3" s="324"/>
      <c r="AT3" s="324"/>
      <c r="AU3" s="324"/>
      <c r="AV3" s="324"/>
      <c r="AW3" s="324"/>
      <c r="AX3" s="324"/>
      <c r="AY3" s="325"/>
      <c r="AZ3" s="326" t="s">
        <v>39</v>
      </c>
      <c r="BA3" s="327"/>
      <c r="BB3" s="327"/>
      <c r="BC3" s="327"/>
      <c r="BD3" s="327"/>
      <c r="BE3" s="327"/>
      <c r="BF3" s="327"/>
      <c r="BG3" s="327"/>
      <c r="BH3" s="328"/>
      <c r="BI3" s="313" t="s">
        <v>40</v>
      </c>
      <c r="BJ3" s="314"/>
      <c r="BK3" s="314"/>
      <c r="BL3" s="314"/>
      <c r="BM3" s="314"/>
      <c r="BN3" s="314"/>
      <c r="BO3" s="314"/>
      <c r="BP3" s="314"/>
      <c r="BQ3" s="315"/>
      <c r="BR3" s="294" t="s">
        <v>41</v>
      </c>
      <c r="BS3" s="295"/>
      <c r="BT3" s="295"/>
      <c r="BU3" s="295"/>
      <c r="BV3" s="295"/>
      <c r="BW3" s="295"/>
      <c r="BX3" s="295"/>
      <c r="BY3" s="295"/>
      <c r="BZ3" s="296"/>
      <c r="CA3" s="297" t="s">
        <v>42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43</v>
      </c>
      <c r="CM3" s="301"/>
      <c r="CN3" s="302" t="s">
        <v>44</v>
      </c>
    </row>
    <row r="4" spans="1:94">
      <c r="A4" s="151"/>
      <c r="B4" s="152" t="s">
        <v>45</v>
      </c>
      <c r="C4" s="152" t="s">
        <v>237</v>
      </c>
      <c r="D4" s="153" t="s">
        <v>49</v>
      </c>
      <c r="E4" s="152" t="s">
        <v>50</v>
      </c>
      <c r="F4" s="154" t="s">
        <v>52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53</v>
      </c>
      <c r="Z4" s="158" t="s">
        <v>54</v>
      </c>
      <c r="AA4" s="158" t="s">
        <v>55</v>
      </c>
      <c r="AB4" s="158" t="s">
        <v>17</v>
      </c>
      <c r="AC4" s="158" t="s">
        <v>56</v>
      </c>
      <c r="AD4" s="158" t="s">
        <v>57</v>
      </c>
      <c r="AE4" s="158" t="s">
        <v>58</v>
      </c>
      <c r="AF4" s="158" t="s">
        <v>59</v>
      </c>
      <c r="AG4" s="158" t="s">
        <v>60</v>
      </c>
      <c r="AH4" s="159" t="s">
        <v>53</v>
      </c>
      <c r="AI4" s="159" t="s">
        <v>54</v>
      </c>
      <c r="AJ4" s="159" t="s">
        <v>55</v>
      </c>
      <c r="AK4" s="159" t="s">
        <v>17</v>
      </c>
      <c r="AL4" s="159" t="s">
        <v>56</v>
      </c>
      <c r="AM4" s="159" t="s">
        <v>57</v>
      </c>
      <c r="AN4" s="159" t="s">
        <v>58</v>
      </c>
      <c r="AO4" s="159" t="s">
        <v>59</v>
      </c>
      <c r="AP4" s="159" t="s">
        <v>60</v>
      </c>
      <c r="AQ4" s="160" t="s">
        <v>53</v>
      </c>
      <c r="AR4" s="160" t="s">
        <v>54</v>
      </c>
      <c r="AS4" s="160" t="s">
        <v>55</v>
      </c>
      <c r="AT4" s="160" t="s">
        <v>17</v>
      </c>
      <c r="AU4" s="160" t="s">
        <v>56</v>
      </c>
      <c r="AV4" s="160" t="s">
        <v>57</v>
      </c>
      <c r="AW4" s="160" t="s">
        <v>58</v>
      </c>
      <c r="AX4" s="160" t="s">
        <v>59</v>
      </c>
      <c r="AY4" s="160" t="s">
        <v>60</v>
      </c>
      <c r="AZ4" s="161" t="s">
        <v>53</v>
      </c>
      <c r="BA4" s="161" t="s">
        <v>54</v>
      </c>
      <c r="BB4" s="161" t="s">
        <v>55</v>
      </c>
      <c r="BC4" s="161" t="s">
        <v>17</v>
      </c>
      <c r="BD4" s="161" t="s">
        <v>56</v>
      </c>
      <c r="BE4" s="161" t="s">
        <v>57</v>
      </c>
      <c r="BF4" s="161" t="s">
        <v>58</v>
      </c>
      <c r="BG4" s="161" t="s">
        <v>59</v>
      </c>
      <c r="BH4" s="161" t="s">
        <v>60</v>
      </c>
      <c r="BI4" s="162" t="s">
        <v>53</v>
      </c>
      <c r="BJ4" s="162" t="s">
        <v>54</v>
      </c>
      <c r="BK4" s="162" t="s">
        <v>55</v>
      </c>
      <c r="BL4" s="162" t="s">
        <v>17</v>
      </c>
      <c r="BM4" s="162" t="s">
        <v>56</v>
      </c>
      <c r="BN4" s="162" t="s">
        <v>57</v>
      </c>
      <c r="BO4" s="162" t="s">
        <v>58</v>
      </c>
      <c r="BP4" s="162" t="s">
        <v>59</v>
      </c>
      <c r="BQ4" s="162" t="s">
        <v>60</v>
      </c>
      <c r="BR4" s="163" t="s">
        <v>53</v>
      </c>
      <c r="BS4" s="163" t="s">
        <v>54</v>
      </c>
      <c r="BT4" s="163" t="s">
        <v>55</v>
      </c>
      <c r="BU4" s="163" t="s">
        <v>17</v>
      </c>
      <c r="BV4" s="163" t="s">
        <v>56</v>
      </c>
      <c r="BW4" s="163" t="s">
        <v>57</v>
      </c>
      <c r="BX4" s="163" t="s">
        <v>58</v>
      </c>
      <c r="BY4" s="163" t="s">
        <v>59</v>
      </c>
      <c r="BZ4" s="163" t="s">
        <v>60</v>
      </c>
      <c r="CA4" s="164" t="s">
        <v>53</v>
      </c>
      <c r="CB4" s="164" t="s">
        <v>54</v>
      </c>
      <c r="CC4" s="164" t="s">
        <v>55</v>
      </c>
      <c r="CD4" s="164" t="s">
        <v>17</v>
      </c>
      <c r="CE4" s="164" t="s">
        <v>56</v>
      </c>
      <c r="CF4" s="164" t="s">
        <v>57</v>
      </c>
      <c r="CG4" s="164" t="s">
        <v>58</v>
      </c>
      <c r="CH4" s="164" t="s">
        <v>59</v>
      </c>
      <c r="CI4" s="164" t="s">
        <v>60</v>
      </c>
      <c r="CJ4" s="306"/>
      <c r="CK4" s="309"/>
      <c r="CL4" s="165" t="s">
        <v>61</v>
      </c>
      <c r="CM4" s="165" t="s">
        <v>62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247</v>
      </c>
      <c r="C6" s="347" t="s">
        <v>248</v>
      </c>
      <c r="D6" s="347" t="s">
        <v>66</v>
      </c>
      <c r="E6" s="175" t="s">
        <v>249</v>
      </c>
      <c r="F6" s="175" t="s">
        <v>242</v>
      </c>
      <c r="G6" s="340">
        <v>0</v>
      </c>
      <c r="H6" s="176">
        <v>0</v>
      </c>
      <c r="I6" s="176">
        <v>0</v>
      </c>
      <c r="J6" s="176">
        <v>6</v>
      </c>
      <c r="K6" s="177">
        <v>0</v>
      </c>
      <c r="L6" s="179">
        <f>IFERROR(K6/J6,"-")</f>
        <v>0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1.533820196092</v>
      </c>
      <c r="B7" s="347" t="s">
        <v>250</v>
      </c>
      <c r="C7" s="347" t="s">
        <v>248</v>
      </c>
      <c r="D7" s="347" t="s">
        <v>66</v>
      </c>
      <c r="E7" s="175" t="s">
        <v>251</v>
      </c>
      <c r="F7" s="175" t="s">
        <v>242</v>
      </c>
      <c r="G7" s="340">
        <v>2123391</v>
      </c>
      <c r="H7" s="176">
        <v>1606</v>
      </c>
      <c r="I7" s="176">
        <v>0</v>
      </c>
      <c r="J7" s="176">
        <v>111814</v>
      </c>
      <c r="K7" s="177">
        <v>623</v>
      </c>
      <c r="L7" s="179">
        <f>IFERROR(K7/J7,"-")</f>
        <v>0.005571753089953</v>
      </c>
      <c r="M7" s="176">
        <v>43</v>
      </c>
      <c r="N7" s="176">
        <v>239</v>
      </c>
      <c r="O7" s="179">
        <f>IFERROR(M7/(K7),"-")</f>
        <v>0.069020866773676</v>
      </c>
      <c r="P7" s="180">
        <f>IFERROR(G7/SUM(K7:K7),"-")</f>
        <v>3408.3322632424</v>
      </c>
      <c r="Q7" s="181">
        <v>74</v>
      </c>
      <c r="R7" s="179">
        <f>IF(K7=0,"-",Q7/K7)</f>
        <v>0.11878009630819</v>
      </c>
      <c r="S7" s="345">
        <v>3256900</v>
      </c>
      <c r="T7" s="346">
        <f>IFERROR(S7/K7,"-")</f>
        <v>5227.7688603531</v>
      </c>
      <c r="U7" s="346">
        <f>IFERROR(S7/Q7,"-")</f>
        <v>44012.162162162</v>
      </c>
      <c r="V7" s="340">
        <f>SUM(S7:S7)-SUM(G7:G7)</f>
        <v>1133509</v>
      </c>
      <c r="W7" s="183">
        <f>SUM(S7:S7)/SUM(G7:G7)</f>
        <v>1.533820196092</v>
      </c>
      <c r="Y7" s="184"/>
      <c r="Z7" s="185">
        <f>IF(K7=0,"",IF(Y7=0,"",(Y7/K7)))</f>
        <v>0</v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>
        <v>12</v>
      </c>
      <c r="AI7" s="191">
        <f>IF(K7=0,"",IF(AH7=0,"",(AH7/K7)))</f>
        <v>0.019261637239165</v>
      </c>
      <c r="AJ7" s="190">
        <v>1</v>
      </c>
      <c r="AK7" s="192">
        <f>IFERROR(AJ7/AH7,"-")</f>
        <v>0.083333333333333</v>
      </c>
      <c r="AL7" s="193">
        <v>6000</v>
      </c>
      <c r="AM7" s="194">
        <f>IFERROR(AL7/AH7,"-")</f>
        <v>500</v>
      </c>
      <c r="AN7" s="195"/>
      <c r="AO7" s="195">
        <v>1</v>
      </c>
      <c r="AP7" s="195"/>
      <c r="AQ7" s="196">
        <v>5</v>
      </c>
      <c r="AR7" s="197">
        <f>IF(K7=0,"",IF(AQ7=0,"",(AQ7/K7)))</f>
        <v>0.0080256821829856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24</v>
      </c>
      <c r="BA7" s="203">
        <f>IF(K7=0,"",IF(AZ7=0,"",(AZ7/K7)))</f>
        <v>0.038523274478331</v>
      </c>
      <c r="BB7" s="202">
        <v>2</v>
      </c>
      <c r="BC7" s="204">
        <f>IFERROR(BB7/AZ7,"-")</f>
        <v>0.083333333333333</v>
      </c>
      <c r="BD7" s="205">
        <v>24000</v>
      </c>
      <c r="BE7" s="206">
        <f>IFERROR(BD7/AZ7,"-")</f>
        <v>1000</v>
      </c>
      <c r="BF7" s="207">
        <v>1</v>
      </c>
      <c r="BG7" s="207"/>
      <c r="BH7" s="207">
        <v>1</v>
      </c>
      <c r="BI7" s="208">
        <v>361</v>
      </c>
      <c r="BJ7" s="209">
        <f>IF(K7=0,"",IF(BI7=0,"",(BI7/K7)))</f>
        <v>0.57945425361156</v>
      </c>
      <c r="BK7" s="210">
        <v>45</v>
      </c>
      <c r="BL7" s="211">
        <f>IFERROR(BK7/BI7,"-")</f>
        <v>0.12465373961219</v>
      </c>
      <c r="BM7" s="212">
        <v>1641900</v>
      </c>
      <c r="BN7" s="213">
        <f>IFERROR(BM7/BI7,"-")</f>
        <v>4548.1994459834</v>
      </c>
      <c r="BO7" s="214">
        <v>23</v>
      </c>
      <c r="BP7" s="214">
        <v>3</v>
      </c>
      <c r="BQ7" s="214">
        <v>19</v>
      </c>
      <c r="BR7" s="215">
        <v>180</v>
      </c>
      <c r="BS7" s="216">
        <f>IF(K7=0,"",IF(BR7=0,"",(BR7/K7)))</f>
        <v>0.28892455858748</v>
      </c>
      <c r="BT7" s="217">
        <v>22</v>
      </c>
      <c r="BU7" s="218">
        <f>IFERROR(BT7/BR7,"-")</f>
        <v>0.12222222222222</v>
      </c>
      <c r="BV7" s="219">
        <v>993000</v>
      </c>
      <c r="BW7" s="220">
        <f>IFERROR(BV7/BR7,"-")</f>
        <v>5516.6666666667</v>
      </c>
      <c r="BX7" s="221">
        <v>7</v>
      </c>
      <c r="BY7" s="221">
        <v>4</v>
      </c>
      <c r="BZ7" s="221">
        <v>11</v>
      </c>
      <c r="CA7" s="222">
        <v>41</v>
      </c>
      <c r="CB7" s="223">
        <f>IF(K7=0,"",IF(CA7=0,"",(CA7/K7)))</f>
        <v>0.065810593900482</v>
      </c>
      <c r="CC7" s="224">
        <v>4</v>
      </c>
      <c r="CD7" s="225">
        <f>IFERROR(CC7/CA7,"-")</f>
        <v>0.097560975609756</v>
      </c>
      <c r="CE7" s="226">
        <v>592000</v>
      </c>
      <c r="CF7" s="227">
        <f>IFERROR(CE7/CA7,"-")</f>
        <v>14439.024390244</v>
      </c>
      <c r="CG7" s="228">
        <v>1</v>
      </c>
      <c r="CH7" s="228">
        <v>1</v>
      </c>
      <c r="CI7" s="228">
        <v>2</v>
      </c>
      <c r="CJ7" s="229">
        <v>74</v>
      </c>
      <c r="CK7" s="230">
        <v>3256900</v>
      </c>
      <c r="CL7" s="230">
        <v>548000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1.0003534117273</v>
      </c>
      <c r="B8" s="347" t="s">
        <v>252</v>
      </c>
      <c r="C8" s="347" t="s">
        <v>248</v>
      </c>
      <c r="D8" s="347" t="s">
        <v>66</v>
      </c>
      <c r="E8" s="175" t="s">
        <v>253</v>
      </c>
      <c r="F8" s="175" t="s">
        <v>242</v>
      </c>
      <c r="G8" s="340">
        <v>3834055</v>
      </c>
      <c r="H8" s="176">
        <v>2454</v>
      </c>
      <c r="I8" s="176">
        <v>0</v>
      </c>
      <c r="J8" s="176">
        <v>72929</v>
      </c>
      <c r="K8" s="177">
        <v>1351</v>
      </c>
      <c r="L8" s="179">
        <f>IFERROR(K8/J8,"-")</f>
        <v>0.018524866651126</v>
      </c>
      <c r="M8" s="176">
        <v>57</v>
      </c>
      <c r="N8" s="176">
        <v>510</v>
      </c>
      <c r="O8" s="179">
        <f>IFERROR(M8/(K8),"-")</f>
        <v>0.04219096965211</v>
      </c>
      <c r="P8" s="180">
        <f>IFERROR(G8/SUM(K8:K8),"-")</f>
        <v>2837.9385640266</v>
      </c>
      <c r="Q8" s="181">
        <v>135</v>
      </c>
      <c r="R8" s="179">
        <f>IF(K8=0,"-",Q8/K8)</f>
        <v>0.099925980754996</v>
      </c>
      <c r="S8" s="345">
        <v>3835410</v>
      </c>
      <c r="T8" s="346">
        <f>IFERROR(S8/K8,"-")</f>
        <v>2838.9415247964</v>
      </c>
      <c r="U8" s="346">
        <f>IFERROR(S8/Q8,"-")</f>
        <v>28410.444444444</v>
      </c>
      <c r="V8" s="340">
        <f>SUM(S8:S8)-SUM(G8:G8)</f>
        <v>1355</v>
      </c>
      <c r="W8" s="183">
        <f>SUM(S8:S8)/SUM(G8:G8)</f>
        <v>1.0003534117273</v>
      </c>
      <c r="Y8" s="184">
        <v>51</v>
      </c>
      <c r="Z8" s="185">
        <f>IF(K8=0,"",IF(Y8=0,"",(Y8/K8)))</f>
        <v>0.037749814951887</v>
      </c>
      <c r="AA8" s="184">
        <v>2</v>
      </c>
      <c r="AB8" s="186">
        <f>IFERROR(AA8/Y8,"-")</f>
        <v>0.03921568627451</v>
      </c>
      <c r="AC8" s="187">
        <v>8000</v>
      </c>
      <c r="AD8" s="188">
        <f>IFERROR(AC8/Y8,"-")</f>
        <v>156.86274509804</v>
      </c>
      <c r="AE8" s="189">
        <v>2</v>
      </c>
      <c r="AF8" s="189"/>
      <c r="AG8" s="189"/>
      <c r="AH8" s="190">
        <v>259</v>
      </c>
      <c r="AI8" s="191">
        <f>IF(K8=0,"",IF(AH8=0,"",(AH8/K8)))</f>
        <v>0.19170984455959</v>
      </c>
      <c r="AJ8" s="190">
        <v>13</v>
      </c>
      <c r="AK8" s="192">
        <f>IFERROR(AJ8/AH8,"-")</f>
        <v>0.05019305019305</v>
      </c>
      <c r="AL8" s="193">
        <v>48460</v>
      </c>
      <c r="AM8" s="194">
        <f>IFERROR(AL8/AH8,"-")</f>
        <v>187.10424710425</v>
      </c>
      <c r="AN8" s="195">
        <v>9</v>
      </c>
      <c r="AO8" s="195">
        <v>2</v>
      </c>
      <c r="AP8" s="195">
        <v>2</v>
      </c>
      <c r="AQ8" s="196">
        <v>176</v>
      </c>
      <c r="AR8" s="197">
        <f>IF(K8=0,"",IF(AQ8=0,"",(AQ8/K8)))</f>
        <v>0.13027387120651</v>
      </c>
      <c r="AS8" s="196">
        <v>11</v>
      </c>
      <c r="AT8" s="198">
        <f>IFERROR(AS8/AQ8,"-")</f>
        <v>0.0625</v>
      </c>
      <c r="AU8" s="199">
        <v>55260</v>
      </c>
      <c r="AV8" s="200">
        <f>IFERROR(AU8/AQ8,"-")</f>
        <v>313.97727272727</v>
      </c>
      <c r="AW8" s="201">
        <v>5</v>
      </c>
      <c r="AX8" s="201">
        <v>3</v>
      </c>
      <c r="AY8" s="201">
        <v>3</v>
      </c>
      <c r="AZ8" s="202">
        <v>339</v>
      </c>
      <c r="BA8" s="203">
        <f>IF(K8=0,"",IF(AZ8=0,"",(AZ8/K8)))</f>
        <v>0.25092524056255</v>
      </c>
      <c r="BB8" s="202">
        <v>32</v>
      </c>
      <c r="BC8" s="204">
        <f>IFERROR(BB8/AZ8,"-")</f>
        <v>0.094395280235988</v>
      </c>
      <c r="BD8" s="205">
        <v>296610</v>
      </c>
      <c r="BE8" s="206">
        <f>IFERROR(BD8/AZ8,"-")</f>
        <v>874.95575221239</v>
      </c>
      <c r="BF8" s="207">
        <v>17</v>
      </c>
      <c r="BG8" s="207">
        <v>9</v>
      </c>
      <c r="BH8" s="207">
        <v>6</v>
      </c>
      <c r="BI8" s="208">
        <v>377</v>
      </c>
      <c r="BJ8" s="209">
        <f>IF(K8=0,"",IF(BI8=0,"",(BI8/K8)))</f>
        <v>0.27905255366395</v>
      </c>
      <c r="BK8" s="210">
        <v>46</v>
      </c>
      <c r="BL8" s="211">
        <f>IFERROR(BK8/BI8,"-")</f>
        <v>0.12201591511936</v>
      </c>
      <c r="BM8" s="212">
        <v>1780000</v>
      </c>
      <c r="BN8" s="213">
        <f>IFERROR(BM8/BI8,"-")</f>
        <v>4721.4854111406</v>
      </c>
      <c r="BO8" s="214">
        <v>25</v>
      </c>
      <c r="BP8" s="214">
        <v>5</v>
      </c>
      <c r="BQ8" s="214">
        <v>16</v>
      </c>
      <c r="BR8" s="215">
        <v>116</v>
      </c>
      <c r="BS8" s="216">
        <f>IF(K8=0,"",IF(BR8=0,"",(BR8/K8)))</f>
        <v>0.085862324204293</v>
      </c>
      <c r="BT8" s="217">
        <v>24</v>
      </c>
      <c r="BU8" s="218">
        <f>IFERROR(BT8/BR8,"-")</f>
        <v>0.20689655172414</v>
      </c>
      <c r="BV8" s="219">
        <v>710580</v>
      </c>
      <c r="BW8" s="220">
        <f>IFERROR(BV8/BR8,"-")</f>
        <v>6125.6896551724</v>
      </c>
      <c r="BX8" s="221">
        <v>8</v>
      </c>
      <c r="BY8" s="221">
        <v>5</v>
      </c>
      <c r="BZ8" s="221">
        <v>11</v>
      </c>
      <c r="CA8" s="222">
        <v>33</v>
      </c>
      <c r="CB8" s="223">
        <f>IF(K8=0,"",IF(CA8=0,"",(CA8/K8)))</f>
        <v>0.024426350851221</v>
      </c>
      <c r="CC8" s="224">
        <v>7</v>
      </c>
      <c r="CD8" s="225">
        <f>IFERROR(CC8/CA8,"-")</f>
        <v>0.21212121212121</v>
      </c>
      <c r="CE8" s="226">
        <v>936500</v>
      </c>
      <c r="CF8" s="227">
        <f>IFERROR(CE8/CA8,"-")</f>
        <v>28378.787878788</v>
      </c>
      <c r="CG8" s="228">
        <v>3</v>
      </c>
      <c r="CH8" s="228">
        <v>1</v>
      </c>
      <c r="CI8" s="228">
        <v>3</v>
      </c>
      <c r="CJ8" s="229">
        <v>135</v>
      </c>
      <c r="CK8" s="230">
        <v>3835410</v>
      </c>
      <c r="CL8" s="230">
        <v>840000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232"/>
      <c r="B9" s="151"/>
      <c r="C9" s="233"/>
      <c r="D9" s="234"/>
      <c r="E9" s="175"/>
      <c r="F9" s="175"/>
      <c r="G9" s="341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172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232"/>
      <c r="B10" s="246"/>
      <c r="C10" s="176"/>
      <c r="D10" s="176"/>
      <c r="E10" s="247"/>
      <c r="F10" s="248"/>
      <c r="G10" s="342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249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166">
        <f>Z11</f>
        <v/>
      </c>
      <c r="B11" s="250"/>
      <c r="C11" s="250"/>
      <c r="D11" s="250"/>
      <c r="E11" s="251" t="s">
        <v>254</v>
      </c>
      <c r="F11" s="251"/>
      <c r="G11" s="343">
        <f>SUM(G6:G10)</f>
        <v>5957446</v>
      </c>
      <c r="H11" s="250">
        <f>SUM(H6:H10)</f>
        <v>4060</v>
      </c>
      <c r="I11" s="250">
        <f>SUM(I6:I10)</f>
        <v>0</v>
      </c>
      <c r="J11" s="250">
        <f>SUM(J6:J10)</f>
        <v>184749</v>
      </c>
      <c r="K11" s="250">
        <f>SUM(K6:K10)</f>
        <v>1974</v>
      </c>
      <c r="L11" s="252">
        <f>IFERROR(K11/J11,"-")</f>
        <v>0.010684766899956</v>
      </c>
      <c r="M11" s="253">
        <f>SUM(M6:M10)</f>
        <v>100</v>
      </c>
      <c r="N11" s="253">
        <f>SUM(N6:N10)</f>
        <v>749</v>
      </c>
      <c r="O11" s="252">
        <f>IFERROR(M11/K11,"-")</f>
        <v>0.050658561296859</v>
      </c>
      <c r="P11" s="254">
        <f>IFERROR(G11/K11,"-")</f>
        <v>3017.9564336373</v>
      </c>
      <c r="Q11" s="255">
        <f>SUM(Q6:Q10)</f>
        <v>209</v>
      </c>
      <c r="R11" s="252">
        <f>IFERROR(Q11/K11,"-")</f>
        <v>0.10587639311044</v>
      </c>
      <c r="S11" s="343">
        <f>SUM(S6:S10)</f>
        <v>7092310</v>
      </c>
      <c r="T11" s="343">
        <f>IFERROR(S11/K11,"-")</f>
        <v>3592.8622087133</v>
      </c>
      <c r="U11" s="343">
        <f>IFERROR(S11/Q11,"-")</f>
        <v>33934.497607656</v>
      </c>
      <c r="V11" s="343">
        <f>S11-G11</f>
        <v>1134864</v>
      </c>
      <c r="W11" s="256">
        <f>S11/G11</f>
        <v>1.1904950544243</v>
      </c>
      <c r="X11" s="257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  <c r="BA11" s="258"/>
      <c r="BB11" s="258"/>
      <c r="BC11" s="258"/>
      <c r="BD11" s="258"/>
      <c r="BE11" s="258"/>
      <c r="BF11" s="258"/>
      <c r="BG11" s="258"/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258"/>
      <c r="BS11" s="258"/>
      <c r="BT11" s="258"/>
      <c r="BU11" s="258"/>
      <c r="BV11" s="258"/>
      <c r="BW11" s="258"/>
      <c r="BX11" s="258"/>
      <c r="BY11" s="258"/>
      <c r="BZ11" s="258"/>
      <c r="CA11" s="258"/>
      <c r="CB11" s="258"/>
      <c r="CC11" s="258"/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