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<sst xmlns="http://schemas.openxmlformats.org/spreadsheetml/2006/main" uniqueCount="214">
  <si>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</si>
  <si>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</si>
  <si>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</si>
  <si>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</si>
  <si>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</si>
  <si>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</si>
  <si>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</si>
  <si>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</si>
  <si>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</si>
  <si>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</si>
  <si>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</si>
  <si>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</si>
  <si>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</si>
  <si>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</si>
  <si>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</si>
  <si>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</si>
  <si>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</si>
  <si>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</si>
  <si>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</si>
  <si>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</si>
  <si>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</si>
  <si>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</si>
  <si>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</si>
  <si>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</si>
  <si>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</si>
  <si>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</si>
  <si>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</si>
  <si>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</si>
  <si>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</si>
  <si>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</si>
  <si>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</si>
  <si>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</si>
  <si>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</si>
  <si>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</si>
  <si>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</si>
  <si>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</si>
  <si>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</si>
  <si>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</si>
  <si>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</si>
  <si>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</si>
  <si>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</si>
  <si>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</si>
  <si>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</si>
  <si>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</si>
  <si>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</si>
  <si>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</si>
  <si>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</si>
  <si>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</si>
  <si>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</si>
  <si>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</si>
  <si>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</si>
  <si>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</si>
  <si>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</si>
  <si>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</si>
  <si>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</si>
  <si>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</si>
  <si>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</si>
  <si>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</si>
  <si>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</si>
  <si>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</si>
  <si>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</si>
  <si>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</si>
  <si>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</si>
  <si>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ic2543</t>
  </si>
  <si>
    <t>デリヘル版3（高宮菜々子）</t>
  </si>
  <si>
    <t>70歳までの出会いリクルート</t>
  </si>
  <si>
    <t>lp07</t>
  </si>
  <si>
    <t>スポニチ関東</t>
  </si>
  <si>
    <t>4C終面全5段</t>
  </si>
  <si>
    <t>9月25日(土)</t>
  </si>
  <si>
    <t>ic2544</t>
  </si>
  <si>
    <t>スポニチ関西</t>
  </si>
  <si>
    <t>ic2545</t>
  </si>
  <si>
    <t>スポニチ西部</t>
  </si>
  <si>
    <t>ic2546</t>
  </si>
  <si>
    <t>スポニチ北海道</t>
  </si>
  <si>
    <t>ic2547</t>
  </si>
  <si>
    <t>(空電共通)</t>
  </si>
  <si>
    <t>空電</t>
  </si>
  <si>
    <t>空電 (共通)</t>
  </si>
  <si>
    <t>ic2548</t>
  </si>
  <si>
    <t>ニッカン西部</t>
  </si>
  <si>
    <t>全5段つかみ5回</t>
  </si>
  <si>
    <t>ic2549</t>
  </si>
  <si>
    <t>新書籍版（晶エリー）</t>
  </si>
  <si>
    <t>え？女性3人とたった3000円で？</t>
  </si>
  <si>
    <t>lp01</t>
  </si>
  <si>
    <t>ic2550</t>
  </si>
  <si>
    <t>右女3（大浦真奈美）</t>
  </si>
  <si>
    <t>逆指名祭り</t>
  </si>
  <si>
    <t>ic2551</t>
  </si>
  <si>
    <t>ic2552</t>
  </si>
  <si>
    <t>①大正版（高宮菜々子）</t>
  </si>
  <si>
    <t>①70歳までの出会いリクルート</t>
  </si>
  <si>
    <t>半2段つかみ20段保証</t>
  </si>
  <si>
    <t>1～10日</t>
  </si>
  <si>
    <t>ic2553</t>
  </si>
  <si>
    <t>②No.1誤解版（晶エリー）</t>
  </si>
  <si>
    <t>②新カップルが続々登場！</t>
  </si>
  <si>
    <t>11～20日</t>
  </si>
  <si>
    <t>ic2554</t>
  </si>
  <si>
    <t>③再婚&amp;理解者版（大浦真奈美）</t>
  </si>
  <si>
    <t>③再婚&amp;理解者</t>
  </si>
  <si>
    <t>21～31日</t>
  </si>
  <si>
    <t>ic2555</t>
  </si>
  <si>
    <t>ic2556</t>
  </si>
  <si>
    <t>高麗人参版（高宮菜々子）</t>
  </si>
  <si>
    <t>女性が好きな私にとって神サイトです</t>
  </si>
  <si>
    <t>ニッカン関西</t>
  </si>
  <si>
    <t>4C全面</t>
  </si>
  <si>
    <t>9月11日(土)</t>
  </si>
  <si>
    <t>ic2557</t>
  </si>
  <si>
    <t>ic2558</t>
  </si>
  <si>
    <t>全5段</t>
  </si>
  <si>
    <t>ic2559</t>
  </si>
  <si>
    <t>ic2560</t>
  </si>
  <si>
    <t>9月19日(日)</t>
  </si>
  <si>
    <t>ic2561</t>
  </si>
  <si>
    <t>ic2562</t>
  </si>
  <si>
    <t>9月04日(土)</t>
  </si>
  <si>
    <t>ic2563</t>
  </si>
  <si>
    <t>ic2564</t>
  </si>
  <si>
    <t>ic2565</t>
  </si>
  <si>
    <t>ic2566</t>
  </si>
  <si>
    <t>新書籍版（高宮菜々子）</t>
  </si>
  <si>
    <t>サンスポ関東</t>
  </si>
  <si>
    <t>1C終面全5段</t>
  </si>
  <si>
    <t>ic2567</t>
  </si>
  <si>
    <t>ic2568</t>
  </si>
  <si>
    <t>サンスポ関西</t>
  </si>
  <si>
    <t>9月18日(土)</t>
  </si>
  <si>
    <t>ic2569</t>
  </si>
  <si>
    <t>ic2570</t>
  </si>
  <si>
    <t>デイリースポーツ関西</t>
  </si>
  <si>
    <t>ic2571</t>
  </si>
  <si>
    <t>ic2572</t>
  </si>
  <si>
    <t>9月12日(日)</t>
  </si>
  <si>
    <t>ic2573</t>
  </si>
  <si>
    <t>ic2574</t>
  </si>
  <si>
    <t>ic2575</t>
  </si>
  <si>
    <t>ic2576</t>
  </si>
  <si>
    <t>中京スポーツ</t>
  </si>
  <si>
    <t>ic2577</t>
  </si>
  <si>
    <t>ic2578</t>
  </si>
  <si>
    <t>右女3（晶エリー）</t>
  </si>
  <si>
    <t>1日1回かんたん出会い隙間時間に少しだけでOK</t>
  </si>
  <si>
    <t>9月24日(金)</t>
  </si>
  <si>
    <t>ic2579</t>
  </si>
  <si>
    <t>ic2580</t>
  </si>
  <si>
    <t>デリヘル版3（大浦真奈美）</t>
  </si>
  <si>
    <t>半5段</t>
  </si>
  <si>
    <t>9月05日(日)</t>
  </si>
  <si>
    <t>ic2581</t>
  </si>
  <si>
    <t>ic2582</t>
  </si>
  <si>
    <t>9月26日(日)</t>
  </si>
  <si>
    <t>ic2583</t>
  </si>
  <si>
    <t>ic2584</t>
  </si>
  <si>
    <t>大正版（高宮菜々子）</t>
  </si>
  <si>
    <t>男性求む</t>
  </si>
  <si>
    <t>スポーツ報知関東</t>
  </si>
  <si>
    <t>4C終面雑報</t>
  </si>
  <si>
    <t>9月10日(金)</t>
  </si>
  <si>
    <t>ic2585</t>
  </si>
  <si>
    <t>ic2586</t>
  </si>
  <si>
    <t>旧デイリー風（大浦真奈美）</t>
  </si>
  <si>
    <t>9月22日(水)</t>
  </si>
  <si>
    <t>ic2587</t>
  </si>
  <si>
    <t>ic2588</t>
  </si>
  <si>
    <t>九スポ</t>
  </si>
  <si>
    <t>記事枠</t>
  </si>
  <si>
    <t>ic2589</t>
  </si>
  <si>
    <t>新聞 TOTAL</t>
  </si>
  <si>
    <t>●雑誌 広告</t>
  </si>
  <si>
    <t>za205</t>
  </si>
  <si>
    <t>ぶんか社</t>
  </si>
  <si>
    <t>黄色黒版（ソフトver）（大浦真奈美）</t>
  </si>
  <si>
    <t>もう50代の熟女だけど</t>
  </si>
  <si>
    <t>EXMAX!</t>
  </si>
  <si>
    <t>表4</t>
  </si>
  <si>
    <t>za206</t>
  </si>
  <si>
    <t>ad742</t>
  </si>
  <si>
    <t>徳間書店</t>
  </si>
  <si>
    <t>DVD漫画きよし_袋裏用セリフアレンジ</t>
  </si>
  <si>
    <t>アサヒ芸能.2W火</t>
  </si>
  <si>
    <t>DVD袋裏4C</t>
  </si>
  <si>
    <t>9月14日(火)</t>
  </si>
  <si>
    <t>ad743</t>
  </si>
  <si>
    <t>ad744</t>
  </si>
  <si>
    <t>大洋図書</t>
  </si>
  <si>
    <t>2Pスポーツ新聞_v01_ヘスティア(高宮菜々子さん)</t>
  </si>
  <si>
    <t>ナックルズ極ベスト</t>
  </si>
  <si>
    <t>1C2P</t>
  </si>
  <si>
    <t>9月15日(水)</t>
  </si>
  <si>
    <t>ad745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</si>
  <si>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</si>
  <si>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</si>
  <si>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</si>
  <si>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</si>
  <si>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</si>
  <si>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</si>
  <si>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</si>
  <si>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9/1～9/30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</si>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</sst>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47</v>
      </c>
      <c r="D6" s="330">
        <v>3040000</v>
      </c>
      <c r="E6" s="79">
        <v>1274</v>
      </c>
      <c r="F6" s="79">
        <v>581</v>
      </c>
      <c r="G6" s="79">
        <v>2010</v>
      </c>
      <c r="H6" s="89">
        <v>277</v>
      </c>
      <c r="I6" s="90">
        <v>1</v>
      </c>
      <c r="J6" s="143">
        <f>H6+I6</f>
        <v>278</v>
      </c>
      <c r="K6" s="80">
        <f>IFERROR(J6/G6,"-")</f>
        <v>0.13830845771144</v>
      </c>
      <c r="L6" s="79">
        <v>47</v>
      </c>
      <c r="M6" s="79">
        <v>65</v>
      </c>
      <c r="N6" s="80">
        <f>IFERROR(L6/J6,"-")</f>
        <v>0.16906474820144</v>
      </c>
      <c r="O6" s="81">
        <f>IFERROR(D6/J6,"-")</f>
        <v>10935.251798561</v>
      </c>
      <c r="P6" s="82">
        <v>61</v>
      </c>
      <c r="Q6" s="80">
        <f>IFERROR(P6/J6,"-")</f>
        <v>0.21942446043165</v>
      </c>
      <c r="R6" s="335">
        <v>7151150</v>
      </c>
      <c r="S6" s="336">
        <f>IFERROR(R6/J6,"-")</f>
        <v>25723.561151079</v>
      </c>
      <c r="T6" s="336">
        <f>IFERROR(R6/P6,"-")</f>
        <v>117231.96721311</v>
      </c>
      <c r="U6" s="330">
        <f>IFERROR(R6-D6,"-")</f>
        <v>4111150</v>
      </c>
      <c r="V6" s="83">
        <f>R6/D6</f>
        <v>2.3523519736842</v>
      </c>
      <c r="W6" s="77"/>
      <c r="X6" s="142"/>
    </row>
    <row r="7" spans="1:24">
      <c r="A7" s="78"/>
      <c r="B7" s="84" t="s">
        <v>24</v>
      </c>
      <c r="C7" s="84">
        <v>6</v>
      </c>
      <c r="D7" s="330">
        <v>200000</v>
      </c>
      <c r="E7" s="79">
        <v>529</v>
      </c>
      <c r="F7" s="79">
        <v>156</v>
      </c>
      <c r="G7" s="79">
        <v>235</v>
      </c>
      <c r="H7" s="89">
        <v>59</v>
      </c>
      <c r="I7" s="90">
        <v>0</v>
      </c>
      <c r="J7" s="143">
        <f>H7+I7</f>
        <v>59</v>
      </c>
      <c r="K7" s="80">
        <f>IFERROR(J7/G7,"-")</f>
        <v>0.25106382978723</v>
      </c>
      <c r="L7" s="79">
        <v>5</v>
      </c>
      <c r="M7" s="79">
        <v>13</v>
      </c>
      <c r="N7" s="80">
        <f>IFERROR(L7/J7,"-")</f>
        <v>0.084745762711864</v>
      </c>
      <c r="O7" s="81">
        <f>IFERROR(D7/J7,"-")</f>
        <v>3389.8305084746</v>
      </c>
      <c r="P7" s="82">
        <v>10</v>
      </c>
      <c r="Q7" s="80">
        <f>IFERROR(P7/J7,"-")</f>
        <v>0.16949152542373</v>
      </c>
      <c r="R7" s="335">
        <v>234300</v>
      </c>
      <c r="S7" s="336">
        <f>IFERROR(R7/J7,"-")</f>
        <v>3971.186440678</v>
      </c>
      <c r="T7" s="336">
        <f>IFERROR(R7/P7,"-")</f>
        <v>23430</v>
      </c>
      <c r="U7" s="330">
        <f>IFERROR(R7-D7,"-")</f>
        <v>34300</v>
      </c>
      <c r="V7" s="83">
        <f>R7/D7</f>
        <v>1.1715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318000</v>
      </c>
      <c r="E8" s="79">
        <v>336</v>
      </c>
      <c r="F8" s="79">
        <v>0</v>
      </c>
      <c r="G8" s="79">
        <v>881</v>
      </c>
      <c r="H8" s="89">
        <v>207</v>
      </c>
      <c r="I8" s="90">
        <v>5</v>
      </c>
      <c r="J8" s="143">
        <f>H8+I8</f>
        <v>212</v>
      </c>
      <c r="K8" s="80">
        <f>IFERROR(J8/G8,"-")</f>
        <v>0.24063564131669</v>
      </c>
      <c r="L8" s="79">
        <v>3</v>
      </c>
      <c r="M8" s="79">
        <v>69</v>
      </c>
      <c r="N8" s="80">
        <f>IFERROR(L8/J8,"-")</f>
        <v>0.014150943396226</v>
      </c>
      <c r="O8" s="81">
        <f>IFERROR(D8/J8,"-")</f>
        <v>1500</v>
      </c>
      <c r="P8" s="82">
        <v>12</v>
      </c>
      <c r="Q8" s="80">
        <f>IFERROR(P8/J8,"-")</f>
        <v>0.056603773584906</v>
      </c>
      <c r="R8" s="335">
        <v>102840</v>
      </c>
      <c r="S8" s="336">
        <f>IFERROR(R8/J8,"-")</f>
        <v>485.09433962264</v>
      </c>
      <c r="T8" s="336">
        <f>IFERROR(R8/P8,"-")</f>
        <v>8570</v>
      </c>
      <c r="U8" s="330">
        <f>IFERROR(R8-D8,"-")</f>
        <v>-215160</v>
      </c>
      <c r="V8" s="83">
        <f>R8/D8</f>
        <v>0.32339622641509</v>
      </c>
      <c r="W8" s="77"/>
      <c r="X8" s="142"/>
    </row>
    <row r="9" spans="1:24">
      <c r="A9" s="78"/>
      <c r="B9" s="84" t="s">
        <v>26</v>
      </c>
      <c r="C9" s="84">
        <v>3</v>
      </c>
      <c r="D9" s="330">
        <v>9211484</v>
      </c>
      <c r="E9" s="79">
        <v>7432</v>
      </c>
      <c r="F9" s="79">
        <v>0</v>
      </c>
      <c r="G9" s="79">
        <v>331290</v>
      </c>
      <c r="H9" s="89">
        <v>3564</v>
      </c>
      <c r="I9" s="90">
        <v>173</v>
      </c>
      <c r="J9" s="143">
        <f>H9+I9</f>
        <v>3737</v>
      </c>
      <c r="K9" s="80">
        <f>IFERROR(J9/G9,"-")</f>
        <v>0.011280147302967</v>
      </c>
      <c r="L9" s="79">
        <v>183</v>
      </c>
      <c r="M9" s="79">
        <v>1372</v>
      </c>
      <c r="N9" s="80">
        <f>IFERROR(L9/J9,"-")</f>
        <v>0.048969761841049</v>
      </c>
      <c r="O9" s="81">
        <f>IFERROR(D9/J9,"-")</f>
        <v>2464.9408616537</v>
      </c>
      <c r="P9" s="82">
        <v>458</v>
      </c>
      <c r="Q9" s="80">
        <f>IFERROR(P9/J9,"-")</f>
        <v>0.12255820176612</v>
      </c>
      <c r="R9" s="335">
        <v>20244150</v>
      </c>
      <c r="S9" s="336">
        <f>IFERROR(R9/J9,"-")</f>
        <v>5417.2196949425</v>
      </c>
      <c r="T9" s="336">
        <f>IFERROR(R9/P9,"-")</f>
        <v>44201.200873362</v>
      </c>
      <c r="U9" s="330">
        <f>IFERROR(R9-D9,"-")</f>
        <v>11032666</v>
      </c>
      <c r="V9" s="83">
        <f>R9/D9</f>
        <v>2.1977077743391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12769484</v>
      </c>
      <c r="E12" s="41">
        <f>SUM(E6:E10)</f>
        <v>9571</v>
      </c>
      <c r="F12" s="41">
        <f>SUM(F6:F10)</f>
        <v>737</v>
      </c>
      <c r="G12" s="41">
        <f>SUM(G6:G10)</f>
        <v>334416</v>
      </c>
      <c r="H12" s="41">
        <f>SUM(H6:H10)</f>
        <v>4107</v>
      </c>
      <c r="I12" s="41">
        <f>SUM(I6:I10)</f>
        <v>179</v>
      </c>
      <c r="J12" s="41">
        <f>SUM(J6:J10)</f>
        <v>4286</v>
      </c>
      <c r="K12" s="42">
        <f>IFERROR(J12/G12,"-")</f>
        <v>0.012816372422372</v>
      </c>
      <c r="L12" s="76">
        <f>SUM(L6:L10)</f>
        <v>238</v>
      </c>
      <c r="M12" s="76">
        <f>SUM(M6:M10)</f>
        <v>1519</v>
      </c>
      <c r="N12" s="42">
        <f>IFERROR(L12/J12,"-")</f>
        <v>0.055529631357909</v>
      </c>
      <c r="O12" s="43">
        <f>IFERROR(D12/J12,"-")</f>
        <v>2979.3476434904</v>
      </c>
      <c r="P12" s="44">
        <f>SUM(P6:P10)</f>
        <v>541</v>
      </c>
      <c r="Q12" s="42">
        <f>IFERROR(P12/J12,"-")</f>
        <v>0.12622491833878</v>
      </c>
      <c r="R12" s="333">
        <f>SUM(R6:R10)</f>
        <v>27732440</v>
      </c>
      <c r="S12" s="333">
        <f>IFERROR(R12/J12,"-")</f>
        <v>6470.4713019132</v>
      </c>
      <c r="T12" s="333">
        <f>IFERROR(P12/P12,"-")</f>
        <v>1</v>
      </c>
      <c r="U12" s="333">
        <f>SUM(U6:U10)</f>
        <v>14962956</v>
      </c>
      <c r="V12" s="45">
        <f>IFERROR(R12/D12,"-")</f>
        <v>2.1717745211944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0.974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348" t="s">
        <v>69</v>
      </c>
      <c r="J6" s="330">
        <v>700000</v>
      </c>
      <c r="K6" s="79">
        <v>66</v>
      </c>
      <c r="L6" s="79">
        <v>0</v>
      </c>
      <c r="M6" s="79">
        <v>214</v>
      </c>
      <c r="N6" s="89">
        <v>26</v>
      </c>
      <c r="O6" s="90">
        <v>0</v>
      </c>
      <c r="P6" s="91">
        <f>N6+O6</f>
        <v>26</v>
      </c>
      <c r="Q6" s="80">
        <f>IFERROR(P6/M6,"-")</f>
        <v>0.1214953271028</v>
      </c>
      <c r="R6" s="79">
        <v>2</v>
      </c>
      <c r="S6" s="79">
        <v>7</v>
      </c>
      <c r="T6" s="80">
        <f>IFERROR(R6/(P6),"-")</f>
        <v>0.076923076923077</v>
      </c>
      <c r="U6" s="336">
        <f>IFERROR(J6/SUM(N6:O10),"-")</f>
        <v>8974.358974359</v>
      </c>
      <c r="V6" s="82">
        <v>2</v>
      </c>
      <c r="W6" s="80">
        <f>IF(P6=0,"-",V6/P6)</f>
        <v>0.076923076923077</v>
      </c>
      <c r="X6" s="335">
        <v>429000</v>
      </c>
      <c r="Y6" s="336">
        <f>IFERROR(X6/P6,"-")</f>
        <v>16500</v>
      </c>
      <c r="Z6" s="336">
        <f>IFERROR(X6/V6,"-")</f>
        <v>214500</v>
      </c>
      <c r="AA6" s="330">
        <f>SUM(X6:X10)-SUM(J6:J10)</f>
        <v>-18200</v>
      </c>
      <c r="AB6" s="83">
        <f>SUM(X6:X10)/SUM(J6:J10)</f>
        <v>0.974</v>
      </c>
      <c r="AC6" s="77"/>
      <c r="AD6" s="92">
        <v>2</v>
      </c>
      <c r="AE6" s="93">
        <f>IF(P6=0,"",IF(AD6=0,"",(AD6/P6)))</f>
        <v>0.076923076923077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0.038461538461538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0.076923076923077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0.15384615384615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0.30769230769231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7</v>
      </c>
      <c r="BX6" s="125">
        <f>IF(P6=0,"",IF(BW6=0,"",(BW6/P6)))</f>
        <v>0.26923076923077</v>
      </c>
      <c r="BY6" s="126">
        <v>2</v>
      </c>
      <c r="BZ6" s="127">
        <f>IFERROR(BY6/BW6,"-")</f>
        <v>0.28571428571429</v>
      </c>
      <c r="CA6" s="128">
        <v>429000</v>
      </c>
      <c r="CB6" s="129">
        <f>IFERROR(CA6/BW6,"-")</f>
        <v>61285.714285714</v>
      </c>
      <c r="CC6" s="130">
        <v>1</v>
      </c>
      <c r="CD6" s="130"/>
      <c r="CE6" s="130">
        <v>1</v>
      </c>
      <c r="CF6" s="131">
        <v>2</v>
      </c>
      <c r="CG6" s="132">
        <f>IF(P6=0,"",IF(CF6=0,"",(CF6/P6)))</f>
        <v>0.076923076923077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429000</v>
      </c>
      <c r="CQ6" s="139">
        <v>419000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66</v>
      </c>
      <c r="G7" s="88" t="s">
        <v>71</v>
      </c>
      <c r="H7" s="88" t="s">
        <v>68</v>
      </c>
      <c r="I7" s="348" t="s">
        <v>69</v>
      </c>
      <c r="J7" s="330"/>
      <c r="K7" s="79">
        <v>41</v>
      </c>
      <c r="L7" s="79">
        <v>0</v>
      </c>
      <c r="M7" s="79">
        <v>161</v>
      </c>
      <c r="N7" s="89">
        <v>20</v>
      </c>
      <c r="O7" s="90">
        <v>1</v>
      </c>
      <c r="P7" s="91">
        <f>N7+O7</f>
        <v>21</v>
      </c>
      <c r="Q7" s="80">
        <f>IFERROR(P7/M7,"-")</f>
        <v>0.1304347826087</v>
      </c>
      <c r="R7" s="79">
        <v>3</v>
      </c>
      <c r="S7" s="79">
        <v>4</v>
      </c>
      <c r="T7" s="80">
        <f>IFERROR(R7/(P7),"-")</f>
        <v>0.14285714285714</v>
      </c>
      <c r="U7" s="336"/>
      <c r="V7" s="82">
        <v>4</v>
      </c>
      <c r="W7" s="80">
        <f>IF(P7=0,"-",V7/P7)</f>
        <v>0.19047619047619</v>
      </c>
      <c r="X7" s="335">
        <v>15000</v>
      </c>
      <c r="Y7" s="336">
        <f>IFERROR(X7/P7,"-")</f>
        <v>714.28571428571</v>
      </c>
      <c r="Z7" s="336">
        <f>IFERROR(X7/V7,"-")</f>
        <v>3750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0.047619047619048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0.095238095238095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0.19047619047619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0.47619047619048</v>
      </c>
      <c r="BP7" s="119">
        <v>2</v>
      </c>
      <c r="BQ7" s="120">
        <f>IFERROR(BP7/BN7,"-")</f>
        <v>0.2</v>
      </c>
      <c r="BR7" s="121">
        <v>9000</v>
      </c>
      <c r="BS7" s="122">
        <f>IFERROR(BR7/BN7,"-")</f>
        <v>900</v>
      </c>
      <c r="BT7" s="123">
        <v>1</v>
      </c>
      <c r="BU7" s="123">
        <v>1</v>
      </c>
      <c r="BV7" s="123"/>
      <c r="BW7" s="124">
        <v>3</v>
      </c>
      <c r="BX7" s="125">
        <f>IF(P7=0,"",IF(BW7=0,"",(BW7/P7)))</f>
        <v>0.14285714285714</v>
      </c>
      <c r="BY7" s="126">
        <v>1</v>
      </c>
      <c r="BZ7" s="127">
        <f>IFERROR(BY7/BW7,"-")</f>
        <v>0.33333333333333</v>
      </c>
      <c r="CA7" s="128">
        <v>3000</v>
      </c>
      <c r="CB7" s="129">
        <f>IFERROR(CA7/BW7,"-")</f>
        <v>1000</v>
      </c>
      <c r="CC7" s="130">
        <v>1</v>
      </c>
      <c r="CD7" s="130"/>
      <c r="CE7" s="130"/>
      <c r="CF7" s="131">
        <v>1</v>
      </c>
      <c r="CG7" s="132">
        <f>IF(P7=0,"",IF(CF7=0,"",(CF7/P7)))</f>
        <v>0.047619047619048</v>
      </c>
      <c r="CH7" s="133">
        <v>1</v>
      </c>
      <c r="CI7" s="134">
        <f>IFERROR(CH7/CF7,"-")</f>
        <v>1</v>
      </c>
      <c r="CJ7" s="135">
        <v>3000</v>
      </c>
      <c r="CK7" s="136">
        <f>IFERROR(CJ7/CF7,"-")</f>
        <v>3000</v>
      </c>
      <c r="CL7" s="137">
        <v>1</v>
      </c>
      <c r="CM7" s="137"/>
      <c r="CN7" s="137"/>
      <c r="CO7" s="138">
        <v>4</v>
      </c>
      <c r="CP7" s="139">
        <v>15000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73</v>
      </c>
      <c r="H8" s="88" t="s">
        <v>68</v>
      </c>
      <c r="I8" s="348" t="s">
        <v>69</v>
      </c>
      <c r="J8" s="330"/>
      <c r="K8" s="79">
        <v>17</v>
      </c>
      <c r="L8" s="79">
        <v>0</v>
      </c>
      <c r="M8" s="79">
        <v>72</v>
      </c>
      <c r="N8" s="89">
        <v>6</v>
      </c>
      <c r="O8" s="90">
        <v>0</v>
      </c>
      <c r="P8" s="91">
        <f>N8+O8</f>
        <v>6</v>
      </c>
      <c r="Q8" s="80">
        <f>IFERROR(P8/M8,"-")</f>
        <v>0.083333333333333</v>
      </c>
      <c r="R8" s="79">
        <v>0</v>
      </c>
      <c r="S8" s="79">
        <v>2</v>
      </c>
      <c r="T8" s="80">
        <f>IFERROR(R8/(P8),"-")</f>
        <v>0</v>
      </c>
      <c r="U8" s="336"/>
      <c r="V8" s="82">
        <v>1</v>
      </c>
      <c r="W8" s="80">
        <f>IF(P8=0,"-",V8/P8)</f>
        <v>0.16666666666667</v>
      </c>
      <c r="X8" s="335">
        <v>13000</v>
      </c>
      <c r="Y8" s="336">
        <f>IFERROR(X8/P8,"-")</f>
        <v>2166.6666666667</v>
      </c>
      <c r="Z8" s="336">
        <f>IFERROR(X8/V8,"-")</f>
        <v>13000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0.33333333333333</v>
      </c>
      <c r="BP8" s="119">
        <v>1</v>
      </c>
      <c r="BQ8" s="120">
        <f>IFERROR(BP8/BN8,"-")</f>
        <v>0.5</v>
      </c>
      <c r="BR8" s="121">
        <v>13000</v>
      </c>
      <c r="BS8" s="122">
        <f>IFERROR(BR8/BN8,"-")</f>
        <v>6500</v>
      </c>
      <c r="BT8" s="123"/>
      <c r="BU8" s="123"/>
      <c r="BV8" s="123">
        <v>1</v>
      </c>
      <c r="BW8" s="124">
        <v>2</v>
      </c>
      <c r="BX8" s="125">
        <f>IF(P8=0,"",IF(BW8=0,"",(BW8/P8)))</f>
        <v>0.33333333333333</v>
      </c>
      <c r="BY8" s="126">
        <v>1</v>
      </c>
      <c r="BZ8" s="127">
        <f>IFERROR(BY8/BW8,"-")</f>
        <v>0.5</v>
      </c>
      <c r="CA8" s="128">
        <v>3000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13000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66</v>
      </c>
      <c r="G9" s="88" t="s">
        <v>75</v>
      </c>
      <c r="H9" s="88" t="s">
        <v>68</v>
      </c>
      <c r="I9" s="348" t="s">
        <v>69</v>
      </c>
      <c r="J9" s="330"/>
      <c r="K9" s="79">
        <v>17</v>
      </c>
      <c r="L9" s="79">
        <v>0</v>
      </c>
      <c r="M9" s="79">
        <v>62</v>
      </c>
      <c r="N9" s="89">
        <v>3</v>
      </c>
      <c r="O9" s="90">
        <v>0</v>
      </c>
      <c r="P9" s="91">
        <f>N9+O9</f>
        <v>3</v>
      </c>
      <c r="Q9" s="80">
        <f>IFERROR(P9/M9,"-")</f>
        <v>0.048387096774194</v>
      </c>
      <c r="R9" s="79">
        <v>1</v>
      </c>
      <c r="S9" s="79">
        <v>1</v>
      </c>
      <c r="T9" s="80">
        <f>IFERROR(R9/(P9),"-")</f>
        <v>0.33333333333333</v>
      </c>
      <c r="U9" s="336"/>
      <c r="V9" s="82">
        <v>2</v>
      </c>
      <c r="W9" s="80">
        <f>IF(P9=0,"-",V9/P9)</f>
        <v>0.66666666666667</v>
      </c>
      <c r="X9" s="335">
        <v>127000</v>
      </c>
      <c r="Y9" s="336">
        <f>IFERROR(X9/P9,"-")</f>
        <v>42333.333333333</v>
      </c>
      <c r="Z9" s="336">
        <f>IFERROR(X9/V9,"-")</f>
        <v>63500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0.33333333333333</v>
      </c>
      <c r="CH9" s="133">
        <v>1</v>
      </c>
      <c r="CI9" s="134">
        <f>IFERROR(CH9/CF9,"-")</f>
        <v>1</v>
      </c>
      <c r="CJ9" s="135">
        <v>124000</v>
      </c>
      <c r="CK9" s="136">
        <f>IFERROR(CJ9/CF9,"-")</f>
        <v>124000</v>
      </c>
      <c r="CL9" s="137"/>
      <c r="CM9" s="137"/>
      <c r="CN9" s="137">
        <v>1</v>
      </c>
      <c r="CO9" s="138">
        <v>2</v>
      </c>
      <c r="CP9" s="139">
        <v>127000</v>
      </c>
      <c r="CQ9" s="139">
        <v>124000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7" t="s">
        <v>76</v>
      </c>
      <c r="C10" s="347"/>
      <c r="D10" s="347" t="s">
        <v>77</v>
      </c>
      <c r="E10" s="347" t="s">
        <v>77</v>
      </c>
      <c r="F10" s="347" t="s">
        <v>78</v>
      </c>
      <c r="G10" s="88" t="s">
        <v>79</v>
      </c>
      <c r="H10" s="88"/>
      <c r="I10" s="88"/>
      <c r="J10" s="330"/>
      <c r="K10" s="79">
        <v>171</v>
      </c>
      <c r="L10" s="79">
        <v>124</v>
      </c>
      <c r="M10" s="79">
        <v>32</v>
      </c>
      <c r="N10" s="89">
        <v>22</v>
      </c>
      <c r="O10" s="90">
        <v>0</v>
      </c>
      <c r="P10" s="91">
        <f>N10+O10</f>
        <v>22</v>
      </c>
      <c r="Q10" s="80">
        <f>IFERROR(P10/M10,"-")</f>
        <v>0.6875</v>
      </c>
      <c r="R10" s="79">
        <v>6</v>
      </c>
      <c r="S10" s="79">
        <v>8</v>
      </c>
      <c r="T10" s="80">
        <f>IFERROR(R10/(P10),"-")</f>
        <v>0.27272727272727</v>
      </c>
      <c r="U10" s="336"/>
      <c r="V10" s="82">
        <v>4</v>
      </c>
      <c r="W10" s="80">
        <f>IF(P10=0,"-",V10/P10)</f>
        <v>0.18181818181818</v>
      </c>
      <c r="X10" s="335">
        <v>97800</v>
      </c>
      <c r="Y10" s="336">
        <f>IFERROR(X10/P10,"-")</f>
        <v>4445.4545454545</v>
      </c>
      <c r="Z10" s="336">
        <f>IFERROR(X10/V10,"-")</f>
        <v>24450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0.045454545454545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0.090909090909091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0.27272727272727</v>
      </c>
      <c r="BP10" s="119">
        <v>3</v>
      </c>
      <c r="BQ10" s="120">
        <f>IFERROR(BP10/BN10,"-")</f>
        <v>0.5</v>
      </c>
      <c r="BR10" s="121">
        <v>179800</v>
      </c>
      <c r="BS10" s="122">
        <f>IFERROR(BR10/BN10,"-")</f>
        <v>29966.666666667</v>
      </c>
      <c r="BT10" s="123">
        <v>1</v>
      </c>
      <c r="BU10" s="123"/>
      <c r="BV10" s="123">
        <v>2</v>
      </c>
      <c r="BW10" s="124">
        <v>8</v>
      </c>
      <c r="BX10" s="125">
        <f>IF(P10=0,"",IF(BW10=0,"",(BW10/P10)))</f>
        <v>0.36363636363636</v>
      </c>
      <c r="BY10" s="126">
        <v>4</v>
      </c>
      <c r="BZ10" s="127">
        <f>IFERROR(BY10/BW10,"-")</f>
        <v>0.5</v>
      </c>
      <c r="CA10" s="128">
        <v>81000</v>
      </c>
      <c r="CB10" s="129">
        <f>IFERROR(CA10/BW10,"-")</f>
        <v>10125</v>
      </c>
      <c r="CC10" s="130">
        <v>1</v>
      </c>
      <c r="CD10" s="130">
        <v>1</v>
      </c>
      <c r="CE10" s="130">
        <v>2</v>
      </c>
      <c r="CF10" s="131">
        <v>5</v>
      </c>
      <c r="CG10" s="132">
        <f>IF(P10=0,"",IF(CF10=0,"",(CF10/P10)))</f>
        <v>0.22727272727273</v>
      </c>
      <c r="CH10" s="133">
        <v>1</v>
      </c>
      <c r="CI10" s="134">
        <f>IFERROR(CH10/CF10,"-")</f>
        <v>0.2</v>
      </c>
      <c r="CJ10" s="135">
        <v>92000</v>
      </c>
      <c r="CK10" s="136">
        <f>IFERROR(CJ10/CF10,"-")</f>
        <v>18400</v>
      </c>
      <c r="CL10" s="137"/>
      <c r="CM10" s="137"/>
      <c r="CN10" s="137">
        <v>1</v>
      </c>
      <c r="CO10" s="138">
        <v>4</v>
      </c>
      <c r="CP10" s="139">
        <v>97800</v>
      </c>
      <c r="CQ10" s="139">
        <v>140000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</v>
      </c>
      <c r="B11" s="347" t="s">
        <v>80</v>
      </c>
      <c r="C11" s="347"/>
      <c r="D11" s="347" t="s">
        <v>64</v>
      </c>
      <c r="E11" s="347" t="s">
        <v>65</v>
      </c>
      <c r="F11" s="347" t="s">
        <v>66</v>
      </c>
      <c r="G11" s="88" t="s">
        <v>81</v>
      </c>
      <c r="H11" s="88" t="s">
        <v>82</v>
      </c>
      <c r="I11" s="88"/>
      <c r="J11" s="330">
        <v>150000</v>
      </c>
      <c r="K11" s="79">
        <v>9</v>
      </c>
      <c r="L11" s="79">
        <v>0</v>
      </c>
      <c r="M11" s="79">
        <v>40</v>
      </c>
      <c r="N11" s="89">
        <v>2</v>
      </c>
      <c r="O11" s="90">
        <v>0</v>
      </c>
      <c r="P11" s="91">
        <f>N11+O11</f>
        <v>2</v>
      </c>
      <c r="Q11" s="80">
        <f>IFERROR(P11/M11,"-")</f>
        <v>0.05</v>
      </c>
      <c r="R11" s="79">
        <v>0</v>
      </c>
      <c r="S11" s="79">
        <v>0</v>
      </c>
      <c r="T11" s="80">
        <f>IFERROR(R11/(P11),"-")</f>
        <v>0</v>
      </c>
      <c r="U11" s="336">
        <f>IFERROR(J11/SUM(N11:O14),"-")</f>
        <v>18750</v>
      </c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>
        <f>SUM(X11:X14)-SUM(J11:J14)</f>
        <v>-150000</v>
      </c>
      <c r="AB11" s="83">
        <f>SUM(X11:X14)/SUM(J11:J14)</f>
        <v>0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83</v>
      </c>
      <c r="C12" s="347"/>
      <c r="D12" s="347" t="s">
        <v>84</v>
      </c>
      <c r="E12" s="347" t="s">
        <v>85</v>
      </c>
      <c r="F12" s="347" t="s">
        <v>86</v>
      </c>
      <c r="G12" s="88" t="s">
        <v>81</v>
      </c>
      <c r="H12" s="88" t="s">
        <v>82</v>
      </c>
      <c r="I12" s="88"/>
      <c r="J12" s="330"/>
      <c r="K12" s="79">
        <v>0</v>
      </c>
      <c r="L12" s="79">
        <v>0</v>
      </c>
      <c r="M12" s="79">
        <v>5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66</v>
      </c>
      <c r="G13" s="88" t="s">
        <v>81</v>
      </c>
      <c r="H13" s="88" t="s">
        <v>82</v>
      </c>
      <c r="I13" s="88"/>
      <c r="J13" s="330"/>
      <c r="K13" s="79">
        <v>3</v>
      </c>
      <c r="L13" s="79">
        <v>0</v>
      </c>
      <c r="M13" s="79">
        <v>7</v>
      </c>
      <c r="N13" s="89">
        <v>2</v>
      </c>
      <c r="O13" s="90">
        <v>0</v>
      </c>
      <c r="P13" s="91">
        <f>N13+O13</f>
        <v>2</v>
      </c>
      <c r="Q13" s="80">
        <f>IFERROR(P13/M13,"-")</f>
        <v>0.28571428571429</v>
      </c>
      <c r="R13" s="79">
        <v>1</v>
      </c>
      <c r="S13" s="79">
        <v>0</v>
      </c>
      <c r="T13" s="80">
        <f>IFERROR(R13/(P13),"-")</f>
        <v>0.5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0.5</v>
      </c>
      <c r="CH13" s="133">
        <v>1</v>
      </c>
      <c r="CI13" s="134">
        <f>IFERROR(CH13/CF13,"-")</f>
        <v>1</v>
      </c>
      <c r="CJ13" s="135">
        <v>44000</v>
      </c>
      <c r="CK13" s="136">
        <f>IFERROR(CJ13/CF13,"-")</f>
        <v>44000</v>
      </c>
      <c r="CL13" s="137"/>
      <c r="CM13" s="137"/>
      <c r="CN13" s="137">
        <v>1</v>
      </c>
      <c r="CO13" s="138">
        <v>0</v>
      </c>
      <c r="CP13" s="139">
        <v>0</v>
      </c>
      <c r="CQ13" s="139">
        <v>44000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90</v>
      </c>
      <c r="C14" s="347"/>
      <c r="D14" s="347" t="s">
        <v>77</v>
      </c>
      <c r="E14" s="347" t="s">
        <v>77</v>
      </c>
      <c r="F14" s="347" t="s">
        <v>78</v>
      </c>
      <c r="G14" s="88" t="s">
        <v>79</v>
      </c>
      <c r="H14" s="88"/>
      <c r="I14" s="88"/>
      <c r="J14" s="330"/>
      <c r="K14" s="79">
        <v>48</v>
      </c>
      <c r="L14" s="79">
        <v>29</v>
      </c>
      <c r="M14" s="79">
        <v>16</v>
      </c>
      <c r="N14" s="89">
        <v>4</v>
      </c>
      <c r="O14" s="90">
        <v>0</v>
      </c>
      <c r="P14" s="91">
        <f>N14+O14</f>
        <v>4</v>
      </c>
      <c r="Q14" s="80">
        <f>IFERROR(P14/M14,"-")</f>
        <v>0.25</v>
      </c>
      <c r="R14" s="79">
        <v>1</v>
      </c>
      <c r="S14" s="79">
        <v>0</v>
      </c>
      <c r="T14" s="80">
        <f>IFERROR(R14/(P14),"-")</f>
        <v>0.25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2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8.90945</v>
      </c>
      <c r="B15" s="347" t="s">
        <v>91</v>
      </c>
      <c r="C15" s="347"/>
      <c r="D15" s="347" t="s">
        <v>92</v>
      </c>
      <c r="E15" s="347" t="s">
        <v>93</v>
      </c>
      <c r="F15" s="347" t="s">
        <v>66</v>
      </c>
      <c r="G15" s="88" t="s">
        <v>81</v>
      </c>
      <c r="H15" s="88" t="s">
        <v>94</v>
      </c>
      <c r="I15" s="88" t="s">
        <v>95</v>
      </c>
      <c r="J15" s="330">
        <v>200000</v>
      </c>
      <c r="K15" s="79">
        <v>15</v>
      </c>
      <c r="L15" s="79">
        <v>0</v>
      </c>
      <c r="M15" s="79">
        <v>60</v>
      </c>
      <c r="N15" s="89">
        <v>5</v>
      </c>
      <c r="O15" s="90">
        <v>0</v>
      </c>
      <c r="P15" s="91">
        <f>N15+O15</f>
        <v>5</v>
      </c>
      <c r="Q15" s="80">
        <f>IFERROR(P15/M15,"-")</f>
        <v>0.083333333333333</v>
      </c>
      <c r="R15" s="79">
        <v>1</v>
      </c>
      <c r="S15" s="79">
        <v>1</v>
      </c>
      <c r="T15" s="80">
        <f>IFERROR(R15/(P15),"-")</f>
        <v>0.2</v>
      </c>
      <c r="U15" s="336">
        <f>IFERROR(J15/SUM(N15:O18),"-")</f>
        <v>10526.315789474</v>
      </c>
      <c r="V15" s="82">
        <v>2</v>
      </c>
      <c r="W15" s="80">
        <f>IF(P15=0,"-",V15/P15)</f>
        <v>0.4</v>
      </c>
      <c r="X15" s="335">
        <v>18000</v>
      </c>
      <c r="Y15" s="336">
        <f>IFERROR(X15/P15,"-")</f>
        <v>3600</v>
      </c>
      <c r="Z15" s="336">
        <f>IFERROR(X15/V15,"-")</f>
        <v>9000</v>
      </c>
      <c r="AA15" s="330">
        <f>SUM(X15:X18)-SUM(J15:J18)</f>
        <v>1581890</v>
      </c>
      <c r="AB15" s="83">
        <f>SUM(X15:X18)/SUM(J15:J18)</f>
        <v>8.90945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>
        <v>1</v>
      </c>
      <c r="BQ15" s="120">
        <f>IFERROR(BP15/BN15,"-")</f>
        <v>1</v>
      </c>
      <c r="BR15" s="121">
        <v>8000</v>
      </c>
      <c r="BS15" s="122">
        <f>IFERROR(BR15/BN15,"-")</f>
        <v>8000</v>
      </c>
      <c r="BT15" s="123"/>
      <c r="BU15" s="123">
        <v>1</v>
      </c>
      <c r="BV15" s="123"/>
      <c r="BW15" s="124">
        <v>2</v>
      </c>
      <c r="BX15" s="125">
        <f>IF(P15=0,"",IF(BW15=0,"",(BW15/P15)))</f>
        <v>0.4</v>
      </c>
      <c r="BY15" s="126">
        <v>1</v>
      </c>
      <c r="BZ15" s="127">
        <f>IFERROR(BY15/BW15,"-")</f>
        <v>0.5</v>
      </c>
      <c r="CA15" s="128">
        <v>10000</v>
      </c>
      <c r="CB15" s="129">
        <f>IFERROR(CA15/BW15,"-")</f>
        <v>5000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18000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96</v>
      </c>
      <c r="C16" s="347"/>
      <c r="D16" s="347" t="s">
        <v>97</v>
      </c>
      <c r="E16" s="347" t="s">
        <v>98</v>
      </c>
      <c r="F16" s="347" t="s">
        <v>86</v>
      </c>
      <c r="G16" s="88"/>
      <c r="H16" s="88" t="s">
        <v>94</v>
      </c>
      <c r="I16" s="88" t="s">
        <v>99</v>
      </c>
      <c r="J16" s="330"/>
      <c r="K16" s="79">
        <v>7</v>
      </c>
      <c r="L16" s="79">
        <v>0</v>
      </c>
      <c r="M16" s="79">
        <v>30</v>
      </c>
      <c r="N16" s="89">
        <v>1</v>
      </c>
      <c r="O16" s="90">
        <v>0</v>
      </c>
      <c r="P16" s="91">
        <f>N16+O16</f>
        <v>1</v>
      </c>
      <c r="Q16" s="80">
        <f>IFERROR(P16/M16,"-")</f>
        <v>0.033333333333333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100</v>
      </c>
      <c r="C17" s="347"/>
      <c r="D17" s="347" t="s">
        <v>101</v>
      </c>
      <c r="E17" s="347" t="s">
        <v>102</v>
      </c>
      <c r="F17" s="347" t="s">
        <v>66</v>
      </c>
      <c r="G17" s="88"/>
      <c r="H17" s="88" t="s">
        <v>94</v>
      </c>
      <c r="I17" s="88" t="s">
        <v>103</v>
      </c>
      <c r="J17" s="330"/>
      <c r="K17" s="79">
        <v>12</v>
      </c>
      <c r="L17" s="79">
        <v>0</v>
      </c>
      <c r="M17" s="79">
        <v>43</v>
      </c>
      <c r="N17" s="89">
        <v>5</v>
      </c>
      <c r="O17" s="90">
        <v>0</v>
      </c>
      <c r="P17" s="91">
        <f>N17+O17</f>
        <v>5</v>
      </c>
      <c r="Q17" s="80">
        <f>IFERROR(P17/M17,"-")</f>
        <v>0.11627906976744</v>
      </c>
      <c r="R17" s="79">
        <v>2</v>
      </c>
      <c r="S17" s="79">
        <v>1</v>
      </c>
      <c r="T17" s="80">
        <f>IFERROR(R17/(P17),"-")</f>
        <v>0.4</v>
      </c>
      <c r="U17" s="336"/>
      <c r="V17" s="82">
        <v>2</v>
      </c>
      <c r="W17" s="80">
        <f>IF(P17=0,"-",V17/P17)</f>
        <v>0.4</v>
      </c>
      <c r="X17" s="335">
        <v>1713000</v>
      </c>
      <c r="Y17" s="336">
        <f>IFERROR(X17/P17,"-")</f>
        <v>342600</v>
      </c>
      <c r="Z17" s="336">
        <f>IFERROR(X17/V17,"-")</f>
        <v>856500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4</v>
      </c>
      <c r="BX17" s="125">
        <f>IF(P17=0,"",IF(BW17=0,"",(BW17/P17)))</f>
        <v>0.8</v>
      </c>
      <c r="BY17" s="126">
        <v>2</v>
      </c>
      <c r="BZ17" s="127">
        <f>IFERROR(BY17/BW17,"-")</f>
        <v>0.5</v>
      </c>
      <c r="CA17" s="128">
        <v>1713000</v>
      </c>
      <c r="CB17" s="129">
        <f>IFERROR(CA17/BW17,"-")</f>
        <v>428250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1713000</v>
      </c>
      <c r="CQ17" s="139">
        <v>1710000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347" t="s">
        <v>104</v>
      </c>
      <c r="C18" s="347"/>
      <c r="D18" s="347" t="s">
        <v>77</v>
      </c>
      <c r="E18" s="347" t="s">
        <v>77</v>
      </c>
      <c r="F18" s="347" t="s">
        <v>78</v>
      </c>
      <c r="G18" s="88"/>
      <c r="H18" s="88"/>
      <c r="I18" s="88"/>
      <c r="J18" s="330"/>
      <c r="K18" s="79">
        <v>54</v>
      </c>
      <c r="L18" s="79">
        <v>31</v>
      </c>
      <c r="M18" s="79">
        <v>11</v>
      </c>
      <c r="N18" s="89">
        <v>8</v>
      </c>
      <c r="O18" s="90">
        <v>0</v>
      </c>
      <c r="P18" s="91">
        <f>N18+O18</f>
        <v>8</v>
      </c>
      <c r="Q18" s="80">
        <f>IFERROR(P18/M18,"-")</f>
        <v>0.72727272727273</v>
      </c>
      <c r="R18" s="79">
        <v>1</v>
      </c>
      <c r="S18" s="79">
        <v>3</v>
      </c>
      <c r="T18" s="80">
        <f>IFERROR(R18/(P18),"-")</f>
        <v>0.125</v>
      </c>
      <c r="U18" s="336"/>
      <c r="V18" s="82">
        <v>2</v>
      </c>
      <c r="W18" s="80">
        <f>IF(P18=0,"-",V18/P18)</f>
        <v>0.25</v>
      </c>
      <c r="X18" s="335">
        <v>50890</v>
      </c>
      <c r="Y18" s="336">
        <f>IFERROR(X18/P18,"-")</f>
        <v>6361.25</v>
      </c>
      <c r="Z18" s="336">
        <f>IFERROR(X18/V18,"-")</f>
        <v>25445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0.125</v>
      </c>
      <c r="AX18" s="104">
        <v>1</v>
      </c>
      <c r="AY18" s="106">
        <f>IFERROR(AX18/AV18,"-")</f>
        <v>1</v>
      </c>
      <c r="AZ18" s="107">
        <v>39890</v>
      </c>
      <c r="BA18" s="108">
        <f>IFERROR(AZ18/AV18,"-")</f>
        <v>39890</v>
      </c>
      <c r="BB18" s="109"/>
      <c r="BC18" s="109"/>
      <c r="BD18" s="109">
        <v>1</v>
      </c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5</v>
      </c>
      <c r="BO18" s="118">
        <f>IF(P18=0,"",IF(BN18=0,"",(BN18/P18)))</f>
        <v>0.625</v>
      </c>
      <c r="BP18" s="119">
        <v>1</v>
      </c>
      <c r="BQ18" s="120">
        <f>IFERROR(BP18/BN18,"-")</f>
        <v>0.2</v>
      </c>
      <c r="BR18" s="121">
        <v>3000</v>
      </c>
      <c r="BS18" s="122">
        <f>IFERROR(BR18/BN18,"-")</f>
        <v>600</v>
      </c>
      <c r="BT18" s="123">
        <v>1</v>
      </c>
      <c r="BU18" s="123"/>
      <c r="BV18" s="123"/>
      <c r="BW18" s="124">
        <v>1</v>
      </c>
      <c r="BX18" s="125">
        <f>IF(P18=0,"",IF(BW18=0,"",(BW18/P18)))</f>
        <v>0.125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0.125</v>
      </c>
      <c r="CH18" s="133">
        <v>1</v>
      </c>
      <c r="CI18" s="134">
        <f>IFERROR(CH18/CF18,"-")</f>
        <v>1</v>
      </c>
      <c r="CJ18" s="135">
        <v>8000</v>
      </c>
      <c r="CK18" s="136">
        <f>IFERROR(CJ18/CF18,"-")</f>
        <v>8000</v>
      </c>
      <c r="CL18" s="137"/>
      <c r="CM18" s="137">
        <v>1</v>
      </c>
      <c r="CN18" s="137"/>
      <c r="CO18" s="138">
        <v>2</v>
      </c>
      <c r="CP18" s="139">
        <v>50890</v>
      </c>
      <c r="CQ18" s="139">
        <v>39890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0.45625</v>
      </c>
      <c r="B19" s="347" t="s">
        <v>105</v>
      </c>
      <c r="C19" s="347"/>
      <c r="D19" s="347" t="s">
        <v>106</v>
      </c>
      <c r="E19" s="347" t="s">
        <v>107</v>
      </c>
      <c r="F19" s="347" t="s">
        <v>66</v>
      </c>
      <c r="G19" s="88" t="s">
        <v>108</v>
      </c>
      <c r="H19" s="88" t="s">
        <v>109</v>
      </c>
      <c r="I19" s="348" t="s">
        <v>110</v>
      </c>
      <c r="J19" s="330">
        <v>320000</v>
      </c>
      <c r="K19" s="79">
        <v>17</v>
      </c>
      <c r="L19" s="79">
        <v>0</v>
      </c>
      <c r="M19" s="79">
        <v>60</v>
      </c>
      <c r="N19" s="89">
        <v>8</v>
      </c>
      <c r="O19" s="90">
        <v>0</v>
      </c>
      <c r="P19" s="91">
        <f>N19+O19</f>
        <v>8</v>
      </c>
      <c r="Q19" s="80">
        <f>IFERROR(P19/M19,"-")</f>
        <v>0.13333333333333</v>
      </c>
      <c r="R19" s="79">
        <v>0</v>
      </c>
      <c r="S19" s="79">
        <v>4</v>
      </c>
      <c r="T19" s="80">
        <f>IFERROR(R19/(P19),"-")</f>
        <v>0</v>
      </c>
      <c r="U19" s="336">
        <f>IFERROR(J19/SUM(N19:O20),"-")</f>
        <v>16000</v>
      </c>
      <c r="V19" s="82">
        <v>1</v>
      </c>
      <c r="W19" s="80">
        <f>IF(P19=0,"-",V19/P19)</f>
        <v>0.125</v>
      </c>
      <c r="X19" s="335">
        <v>9000</v>
      </c>
      <c r="Y19" s="336">
        <f>IFERROR(X19/P19,"-")</f>
        <v>1125</v>
      </c>
      <c r="Z19" s="336">
        <f>IFERROR(X19/V19,"-")</f>
        <v>9000</v>
      </c>
      <c r="AA19" s="330">
        <f>SUM(X19:X20)-SUM(J19:J20)</f>
        <v>-174000</v>
      </c>
      <c r="AB19" s="83">
        <f>SUM(X19:X20)/SUM(J19:J20)</f>
        <v>0.45625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5</v>
      </c>
      <c r="BO19" s="118">
        <f>IF(P19=0,"",IF(BN19=0,"",(BN19/P19)))</f>
        <v>0.625</v>
      </c>
      <c r="BP19" s="119">
        <v>1</v>
      </c>
      <c r="BQ19" s="120">
        <f>IFERROR(BP19/BN19,"-")</f>
        <v>0.2</v>
      </c>
      <c r="BR19" s="121">
        <v>3000</v>
      </c>
      <c r="BS19" s="122">
        <f>IFERROR(BR19/BN19,"-")</f>
        <v>600</v>
      </c>
      <c r="BT19" s="123">
        <v>1</v>
      </c>
      <c r="BU19" s="123"/>
      <c r="BV19" s="123"/>
      <c r="BW19" s="124">
        <v>3</v>
      </c>
      <c r="BX19" s="125">
        <f>IF(P19=0,"",IF(BW19=0,"",(BW19/P19)))</f>
        <v>0.375</v>
      </c>
      <c r="BY19" s="126">
        <v>1</v>
      </c>
      <c r="BZ19" s="127">
        <f>IFERROR(BY19/BW19,"-")</f>
        <v>0.33333333333333</v>
      </c>
      <c r="CA19" s="128">
        <v>6000</v>
      </c>
      <c r="CB19" s="129">
        <f>IFERROR(CA19/BW19,"-")</f>
        <v>2000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9000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111</v>
      </c>
      <c r="C20" s="347"/>
      <c r="D20" s="347" t="s">
        <v>106</v>
      </c>
      <c r="E20" s="347" t="s">
        <v>107</v>
      </c>
      <c r="F20" s="347" t="s">
        <v>78</v>
      </c>
      <c r="G20" s="88"/>
      <c r="H20" s="88"/>
      <c r="I20" s="88"/>
      <c r="J20" s="330"/>
      <c r="K20" s="79">
        <v>51</v>
      </c>
      <c r="L20" s="79">
        <v>39</v>
      </c>
      <c r="M20" s="79">
        <v>16</v>
      </c>
      <c r="N20" s="89">
        <v>12</v>
      </c>
      <c r="O20" s="90">
        <v>0</v>
      </c>
      <c r="P20" s="91">
        <f>N20+O20</f>
        <v>12</v>
      </c>
      <c r="Q20" s="80">
        <f>IFERROR(P20/M20,"-")</f>
        <v>0.75</v>
      </c>
      <c r="R20" s="79">
        <v>1</v>
      </c>
      <c r="S20" s="79">
        <v>2</v>
      </c>
      <c r="T20" s="80">
        <f>IFERROR(R20/(P20),"-")</f>
        <v>0.083333333333333</v>
      </c>
      <c r="U20" s="336"/>
      <c r="V20" s="82">
        <v>2</v>
      </c>
      <c r="W20" s="80">
        <f>IF(P20=0,"-",V20/P20)</f>
        <v>0.16666666666667</v>
      </c>
      <c r="X20" s="335">
        <v>137000</v>
      </c>
      <c r="Y20" s="336">
        <f>IFERROR(X20/P20,"-")</f>
        <v>11416.666666667</v>
      </c>
      <c r="Z20" s="336">
        <f>IFERROR(X20/V20,"-")</f>
        <v>68500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0.083333333333333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0.083333333333333</v>
      </c>
      <c r="BG20" s="110">
        <v>1</v>
      </c>
      <c r="BH20" s="112">
        <f>IFERROR(BG20/BE20,"-")</f>
        <v>1</v>
      </c>
      <c r="BI20" s="113">
        <v>5000</v>
      </c>
      <c r="BJ20" s="114">
        <f>IFERROR(BI20/BE20,"-")</f>
        <v>5000</v>
      </c>
      <c r="BK20" s="115">
        <v>1</v>
      </c>
      <c r="BL20" s="115"/>
      <c r="BM20" s="115"/>
      <c r="BN20" s="117">
        <v>4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4</v>
      </c>
      <c r="BX20" s="125">
        <f>IF(P20=0,"",IF(BW20=0,"",(BW20/P20)))</f>
        <v>0.33333333333333</v>
      </c>
      <c r="BY20" s="126">
        <v>1</v>
      </c>
      <c r="BZ20" s="127">
        <f>IFERROR(BY20/BW20,"-")</f>
        <v>0.25</v>
      </c>
      <c r="CA20" s="128">
        <v>11000</v>
      </c>
      <c r="CB20" s="129">
        <f>IFERROR(CA20/BW20,"-")</f>
        <v>2750</v>
      </c>
      <c r="CC20" s="130"/>
      <c r="CD20" s="130">
        <v>1</v>
      </c>
      <c r="CE20" s="130"/>
      <c r="CF20" s="131">
        <v>2</v>
      </c>
      <c r="CG20" s="132">
        <f>IF(P20=0,"",IF(CF20=0,"",(CF20/P20)))</f>
        <v>0.16666666666667</v>
      </c>
      <c r="CH20" s="133">
        <v>1</v>
      </c>
      <c r="CI20" s="134">
        <f>IFERROR(CH20/CF20,"-")</f>
        <v>0.5</v>
      </c>
      <c r="CJ20" s="135">
        <v>121000</v>
      </c>
      <c r="CK20" s="136">
        <f>IFERROR(CJ20/CF20,"-")</f>
        <v>60500</v>
      </c>
      <c r="CL20" s="137"/>
      <c r="CM20" s="137"/>
      <c r="CN20" s="137">
        <v>1</v>
      </c>
      <c r="CO20" s="138">
        <v>2</v>
      </c>
      <c r="CP20" s="139">
        <v>137000</v>
      </c>
      <c r="CQ20" s="139">
        <v>121000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13.970833333333</v>
      </c>
      <c r="B21" s="347" t="s">
        <v>112</v>
      </c>
      <c r="C21" s="347"/>
      <c r="D21" s="347" t="s">
        <v>64</v>
      </c>
      <c r="E21" s="347" t="s">
        <v>65</v>
      </c>
      <c r="F21" s="347" t="s">
        <v>66</v>
      </c>
      <c r="G21" s="88" t="s">
        <v>67</v>
      </c>
      <c r="H21" s="88" t="s">
        <v>113</v>
      </c>
      <c r="I21" s="348" t="s">
        <v>110</v>
      </c>
      <c r="J21" s="330">
        <v>120000</v>
      </c>
      <c r="K21" s="79">
        <v>45</v>
      </c>
      <c r="L21" s="79">
        <v>0</v>
      </c>
      <c r="M21" s="79">
        <v>133</v>
      </c>
      <c r="N21" s="89">
        <v>22</v>
      </c>
      <c r="O21" s="90">
        <v>0</v>
      </c>
      <c r="P21" s="91">
        <f>N21+O21</f>
        <v>22</v>
      </c>
      <c r="Q21" s="80">
        <f>IFERROR(P21/M21,"-")</f>
        <v>0.16541353383459</v>
      </c>
      <c r="R21" s="79">
        <v>2</v>
      </c>
      <c r="S21" s="79">
        <v>8</v>
      </c>
      <c r="T21" s="80">
        <f>IFERROR(R21/(P21),"-")</f>
        <v>0.090909090909091</v>
      </c>
      <c r="U21" s="336">
        <f>IFERROR(J21/SUM(N21:O22),"-")</f>
        <v>3529.4117647059</v>
      </c>
      <c r="V21" s="82">
        <v>4</v>
      </c>
      <c r="W21" s="80">
        <f>IF(P21=0,"-",V21/P21)</f>
        <v>0.18181818181818</v>
      </c>
      <c r="X21" s="335">
        <v>156000</v>
      </c>
      <c r="Y21" s="336">
        <f>IFERROR(X21/P21,"-")</f>
        <v>7090.9090909091</v>
      </c>
      <c r="Z21" s="336">
        <f>IFERROR(X21/V21,"-")</f>
        <v>39000</v>
      </c>
      <c r="AA21" s="330">
        <f>SUM(X21:X22)-SUM(J21:J22)</f>
        <v>1556500</v>
      </c>
      <c r="AB21" s="83">
        <f>SUM(X21:X22)/SUM(J21:J22)</f>
        <v>13.970833333333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0.045454545454545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3</v>
      </c>
      <c r="AW21" s="105">
        <f>IF(P21=0,"",IF(AV21=0,"",(AV21/P21)))</f>
        <v>0.13636363636364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0.090909090909091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7</v>
      </c>
      <c r="BO21" s="118">
        <f>IF(P21=0,"",IF(BN21=0,"",(BN21/P21)))</f>
        <v>0.31818181818182</v>
      </c>
      <c r="BP21" s="119">
        <v>2</v>
      </c>
      <c r="BQ21" s="120">
        <f>IFERROR(BP21/BN21,"-")</f>
        <v>0.28571428571429</v>
      </c>
      <c r="BR21" s="121">
        <v>144000</v>
      </c>
      <c r="BS21" s="122">
        <f>IFERROR(BR21/BN21,"-")</f>
        <v>20571.428571429</v>
      </c>
      <c r="BT21" s="123"/>
      <c r="BU21" s="123"/>
      <c r="BV21" s="123">
        <v>2</v>
      </c>
      <c r="BW21" s="124">
        <v>9</v>
      </c>
      <c r="BX21" s="125">
        <f>IF(P21=0,"",IF(BW21=0,"",(BW21/P21)))</f>
        <v>0.40909090909091</v>
      </c>
      <c r="BY21" s="126">
        <v>2</v>
      </c>
      <c r="BZ21" s="127">
        <f>IFERROR(BY21/BW21,"-")</f>
        <v>0.22222222222222</v>
      </c>
      <c r="CA21" s="128">
        <v>12000</v>
      </c>
      <c r="CB21" s="129">
        <f>IFERROR(CA21/BW21,"-")</f>
        <v>1333.3333333333</v>
      </c>
      <c r="CC21" s="130">
        <v>1</v>
      </c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4</v>
      </c>
      <c r="CP21" s="139">
        <v>156000</v>
      </c>
      <c r="CQ21" s="139">
        <v>130000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347" t="s">
        <v>114</v>
      </c>
      <c r="C22" s="347"/>
      <c r="D22" s="347" t="s">
        <v>64</v>
      </c>
      <c r="E22" s="347" t="s">
        <v>65</v>
      </c>
      <c r="F22" s="347" t="s">
        <v>78</v>
      </c>
      <c r="G22" s="88"/>
      <c r="H22" s="88"/>
      <c r="I22" s="88"/>
      <c r="J22" s="330"/>
      <c r="K22" s="79">
        <v>50</v>
      </c>
      <c r="L22" s="79">
        <v>35</v>
      </c>
      <c r="M22" s="79">
        <v>29</v>
      </c>
      <c r="N22" s="89">
        <v>12</v>
      </c>
      <c r="O22" s="90">
        <v>0</v>
      </c>
      <c r="P22" s="91">
        <f>N22+O22</f>
        <v>12</v>
      </c>
      <c r="Q22" s="80">
        <f>IFERROR(P22/M22,"-")</f>
        <v>0.41379310344828</v>
      </c>
      <c r="R22" s="79">
        <v>5</v>
      </c>
      <c r="S22" s="79">
        <v>0</v>
      </c>
      <c r="T22" s="80">
        <f>IFERROR(R22/(P22),"-")</f>
        <v>0.41666666666667</v>
      </c>
      <c r="U22" s="336"/>
      <c r="V22" s="82">
        <v>5</v>
      </c>
      <c r="W22" s="80">
        <f>IF(P22=0,"-",V22/P22)</f>
        <v>0.41666666666667</v>
      </c>
      <c r="X22" s="335">
        <v>1520500</v>
      </c>
      <c r="Y22" s="336">
        <f>IFERROR(X22/P22,"-")</f>
        <v>126708.33333333</v>
      </c>
      <c r="Z22" s="336">
        <f>IFERROR(X22/V22,"-")</f>
        <v>304100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0.083333333333333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8</v>
      </c>
      <c r="BX22" s="125">
        <f>IF(P22=0,"",IF(BW22=0,"",(BW22/P22)))</f>
        <v>0.66666666666667</v>
      </c>
      <c r="BY22" s="126">
        <v>4</v>
      </c>
      <c r="BZ22" s="127">
        <f>IFERROR(BY22/BW22,"-")</f>
        <v>0.5</v>
      </c>
      <c r="CA22" s="128">
        <v>536000</v>
      </c>
      <c r="CB22" s="129">
        <f>IFERROR(CA22/BW22,"-")</f>
        <v>67000</v>
      </c>
      <c r="CC22" s="130"/>
      <c r="CD22" s="130"/>
      <c r="CE22" s="130">
        <v>4</v>
      </c>
      <c r="CF22" s="131">
        <v>3</v>
      </c>
      <c r="CG22" s="132">
        <f>IF(P22=0,"",IF(CF22=0,"",(CF22/P22)))</f>
        <v>0.25</v>
      </c>
      <c r="CH22" s="133">
        <v>1</v>
      </c>
      <c r="CI22" s="134">
        <f>IFERROR(CH22/CF22,"-")</f>
        <v>0.33333333333333</v>
      </c>
      <c r="CJ22" s="135">
        <v>989000</v>
      </c>
      <c r="CK22" s="136">
        <f>IFERROR(CJ22/CF22,"-")</f>
        <v>329666.66666667</v>
      </c>
      <c r="CL22" s="137"/>
      <c r="CM22" s="137"/>
      <c r="CN22" s="137">
        <v>1</v>
      </c>
      <c r="CO22" s="138">
        <v>5</v>
      </c>
      <c r="CP22" s="139">
        <v>1520500</v>
      </c>
      <c r="CQ22" s="139">
        <v>989000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0.66666666666667</v>
      </c>
      <c r="B23" s="347" t="s">
        <v>115</v>
      </c>
      <c r="C23" s="347"/>
      <c r="D23" s="347" t="s">
        <v>84</v>
      </c>
      <c r="E23" s="347" t="s">
        <v>85</v>
      </c>
      <c r="F23" s="347" t="s">
        <v>86</v>
      </c>
      <c r="G23" s="88" t="s">
        <v>67</v>
      </c>
      <c r="H23" s="88" t="s">
        <v>113</v>
      </c>
      <c r="I23" s="349" t="s">
        <v>116</v>
      </c>
      <c r="J23" s="330">
        <v>120000</v>
      </c>
      <c r="K23" s="79">
        <v>4</v>
      </c>
      <c r="L23" s="79">
        <v>0</v>
      </c>
      <c r="M23" s="79">
        <v>34</v>
      </c>
      <c r="N23" s="89">
        <v>2</v>
      </c>
      <c r="O23" s="90">
        <v>0</v>
      </c>
      <c r="P23" s="91">
        <f>N23+O23</f>
        <v>2</v>
      </c>
      <c r="Q23" s="80">
        <f>IFERROR(P23/M23,"-")</f>
        <v>0.058823529411765</v>
      </c>
      <c r="R23" s="79">
        <v>0</v>
      </c>
      <c r="S23" s="79">
        <v>2</v>
      </c>
      <c r="T23" s="80">
        <f>IFERROR(R23/(P23),"-")</f>
        <v>0</v>
      </c>
      <c r="U23" s="336">
        <f>IFERROR(J23/SUM(N23:O24),"-")</f>
        <v>17142.857142857</v>
      </c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>
        <f>SUM(X23:X24)-SUM(J23:J24)</f>
        <v>-40000</v>
      </c>
      <c r="AB23" s="83">
        <f>SUM(X23:X24)/SUM(J23:J24)</f>
        <v>0.66666666666667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1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117</v>
      </c>
      <c r="C24" s="347"/>
      <c r="D24" s="347" t="s">
        <v>84</v>
      </c>
      <c r="E24" s="347" t="s">
        <v>85</v>
      </c>
      <c r="F24" s="347" t="s">
        <v>78</v>
      </c>
      <c r="G24" s="88"/>
      <c r="H24" s="88"/>
      <c r="I24" s="88"/>
      <c r="J24" s="330"/>
      <c r="K24" s="79">
        <v>37</v>
      </c>
      <c r="L24" s="79">
        <v>21</v>
      </c>
      <c r="M24" s="79">
        <v>7</v>
      </c>
      <c r="N24" s="89">
        <v>5</v>
      </c>
      <c r="O24" s="90">
        <v>0</v>
      </c>
      <c r="P24" s="91">
        <f>N24+O24</f>
        <v>5</v>
      </c>
      <c r="Q24" s="80">
        <f>IFERROR(P24/M24,"-")</f>
        <v>0.71428571428571</v>
      </c>
      <c r="R24" s="79">
        <v>2</v>
      </c>
      <c r="S24" s="79">
        <v>1</v>
      </c>
      <c r="T24" s="80">
        <f>IFERROR(R24/(P24),"-")</f>
        <v>0.4</v>
      </c>
      <c r="U24" s="336"/>
      <c r="V24" s="82">
        <v>1</v>
      </c>
      <c r="W24" s="80">
        <f>IF(P24=0,"-",V24/P24)</f>
        <v>0.2</v>
      </c>
      <c r="X24" s="335">
        <v>80000</v>
      </c>
      <c r="Y24" s="336">
        <f>IFERROR(X24/P24,"-")</f>
        <v>16000</v>
      </c>
      <c r="Z24" s="336">
        <f>IFERROR(X24/V24,"-")</f>
        <v>80000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0.4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0.2</v>
      </c>
      <c r="CH24" s="133">
        <v>1</v>
      </c>
      <c r="CI24" s="134">
        <f>IFERROR(CH24/CF24,"-")</f>
        <v>1</v>
      </c>
      <c r="CJ24" s="135">
        <v>80000</v>
      </c>
      <c r="CK24" s="136">
        <f>IFERROR(CJ24/CF24,"-")</f>
        <v>80000</v>
      </c>
      <c r="CL24" s="137"/>
      <c r="CM24" s="137"/>
      <c r="CN24" s="137">
        <v>1</v>
      </c>
      <c r="CO24" s="138">
        <v>1</v>
      </c>
      <c r="CP24" s="139">
        <v>80000</v>
      </c>
      <c r="CQ24" s="139">
        <v>80000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1.8454666666667</v>
      </c>
      <c r="B25" s="347" t="s">
        <v>118</v>
      </c>
      <c r="C25" s="347"/>
      <c r="D25" s="347" t="s">
        <v>64</v>
      </c>
      <c r="E25" s="347" t="s">
        <v>65</v>
      </c>
      <c r="F25" s="347" t="s">
        <v>66</v>
      </c>
      <c r="G25" s="88" t="s">
        <v>71</v>
      </c>
      <c r="H25" s="88" t="s">
        <v>113</v>
      </c>
      <c r="I25" s="348" t="s">
        <v>119</v>
      </c>
      <c r="J25" s="330">
        <v>150000</v>
      </c>
      <c r="K25" s="79">
        <v>31</v>
      </c>
      <c r="L25" s="79">
        <v>0</v>
      </c>
      <c r="M25" s="79">
        <v>108</v>
      </c>
      <c r="N25" s="89">
        <v>11</v>
      </c>
      <c r="O25" s="90">
        <v>0</v>
      </c>
      <c r="P25" s="91">
        <f>N25+O25</f>
        <v>11</v>
      </c>
      <c r="Q25" s="80">
        <f>IFERROR(P25/M25,"-")</f>
        <v>0.10185185185185</v>
      </c>
      <c r="R25" s="79">
        <v>1</v>
      </c>
      <c r="S25" s="79">
        <v>2</v>
      </c>
      <c r="T25" s="80">
        <f>IFERROR(R25/(P25),"-")</f>
        <v>0.090909090909091</v>
      </c>
      <c r="U25" s="336">
        <f>IFERROR(J25/SUM(N25:O26),"-")</f>
        <v>10714.285714286</v>
      </c>
      <c r="V25" s="82">
        <v>2</v>
      </c>
      <c r="W25" s="80">
        <f>IF(P25=0,"-",V25/P25)</f>
        <v>0.18181818181818</v>
      </c>
      <c r="X25" s="335">
        <v>6820</v>
      </c>
      <c r="Y25" s="336">
        <f>IFERROR(X25/P25,"-")</f>
        <v>620</v>
      </c>
      <c r="Z25" s="336">
        <f>IFERROR(X25/V25,"-")</f>
        <v>3410</v>
      </c>
      <c r="AA25" s="330">
        <f>SUM(X25:X26)-SUM(J25:J26)</f>
        <v>126820</v>
      </c>
      <c r="AB25" s="83">
        <f>SUM(X25:X26)/SUM(J25:J26)</f>
        <v>1.8454666666667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0.090909090909091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0.090909090909091</v>
      </c>
      <c r="BG25" s="110">
        <v>1</v>
      </c>
      <c r="BH25" s="112">
        <f>IFERROR(BG25/BE25,"-")</f>
        <v>1</v>
      </c>
      <c r="BI25" s="113">
        <v>820</v>
      </c>
      <c r="BJ25" s="114">
        <f>IFERROR(BI25/BE25,"-")</f>
        <v>820</v>
      </c>
      <c r="BK25" s="115">
        <v>1</v>
      </c>
      <c r="BL25" s="115"/>
      <c r="BM25" s="115"/>
      <c r="BN25" s="117">
        <v>6</v>
      </c>
      <c r="BO25" s="118">
        <f>IF(P25=0,"",IF(BN25=0,"",(BN25/P25)))</f>
        <v>0.54545454545455</v>
      </c>
      <c r="BP25" s="119">
        <v>1</v>
      </c>
      <c r="BQ25" s="120">
        <f>IFERROR(BP25/BN25,"-")</f>
        <v>0.16666666666667</v>
      </c>
      <c r="BR25" s="121">
        <v>6000</v>
      </c>
      <c r="BS25" s="122">
        <f>IFERROR(BR25/BN25,"-")</f>
        <v>1000</v>
      </c>
      <c r="BT25" s="123"/>
      <c r="BU25" s="123">
        <v>1</v>
      </c>
      <c r="BV25" s="123"/>
      <c r="BW25" s="124">
        <v>3</v>
      </c>
      <c r="BX25" s="125">
        <f>IF(P25=0,"",IF(BW25=0,"",(BW25/P25)))</f>
        <v>0.27272727272727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6820</v>
      </c>
      <c r="CQ25" s="139">
        <v>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120</v>
      </c>
      <c r="C26" s="347"/>
      <c r="D26" s="347" t="s">
        <v>64</v>
      </c>
      <c r="E26" s="347" t="s">
        <v>65</v>
      </c>
      <c r="F26" s="347" t="s">
        <v>78</v>
      </c>
      <c r="G26" s="88"/>
      <c r="H26" s="88"/>
      <c r="I26" s="88"/>
      <c r="J26" s="330"/>
      <c r="K26" s="79">
        <v>38</v>
      </c>
      <c r="L26" s="79">
        <v>30</v>
      </c>
      <c r="M26" s="79">
        <v>5</v>
      </c>
      <c r="N26" s="89">
        <v>3</v>
      </c>
      <c r="O26" s="90">
        <v>0</v>
      </c>
      <c r="P26" s="91">
        <f>N26+O26</f>
        <v>3</v>
      </c>
      <c r="Q26" s="80">
        <f>IFERROR(P26/M26,"-")</f>
        <v>0.6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0.33333333333333</v>
      </c>
      <c r="X26" s="335">
        <v>270000</v>
      </c>
      <c r="Y26" s="336">
        <f>IFERROR(X26/P26,"-")</f>
        <v>90000</v>
      </c>
      <c r="Z26" s="336">
        <f>IFERROR(X26/V26,"-")</f>
        <v>270000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>
        <v>1</v>
      </c>
      <c r="BQ26" s="120">
        <f>IFERROR(BP26/BN26,"-")</f>
        <v>1</v>
      </c>
      <c r="BR26" s="121">
        <v>260000</v>
      </c>
      <c r="BS26" s="122">
        <f>IFERROR(BR26/BN26,"-")</f>
        <v>260000</v>
      </c>
      <c r="BT26" s="123"/>
      <c r="BU26" s="123"/>
      <c r="BV26" s="123">
        <v>1</v>
      </c>
      <c r="BW26" s="124">
        <v>2</v>
      </c>
      <c r="BX26" s="125">
        <f>IF(P26=0,"",IF(BW26=0,"",(BW26/P26)))</f>
        <v>0.66666666666667</v>
      </c>
      <c r="BY26" s="126">
        <v>1</v>
      </c>
      <c r="BZ26" s="127">
        <f>IFERROR(BY26/BW26,"-")</f>
        <v>0.5</v>
      </c>
      <c r="CA26" s="128">
        <v>15000</v>
      </c>
      <c r="CB26" s="129">
        <f>IFERROR(CA26/BW26,"-")</f>
        <v>7500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270000</v>
      </c>
      <c r="CQ26" s="139">
        <v>260000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0.48866666666667</v>
      </c>
      <c r="B27" s="347" t="s">
        <v>121</v>
      </c>
      <c r="C27" s="347"/>
      <c r="D27" s="347" t="s">
        <v>84</v>
      </c>
      <c r="E27" s="347" t="s">
        <v>85</v>
      </c>
      <c r="F27" s="347" t="s">
        <v>86</v>
      </c>
      <c r="G27" s="88" t="s">
        <v>71</v>
      </c>
      <c r="H27" s="88" t="s">
        <v>113</v>
      </c>
      <c r="I27" s="349" t="s">
        <v>116</v>
      </c>
      <c r="J27" s="330">
        <v>150000</v>
      </c>
      <c r="K27" s="79">
        <v>7</v>
      </c>
      <c r="L27" s="79">
        <v>0</v>
      </c>
      <c r="M27" s="79">
        <v>38</v>
      </c>
      <c r="N27" s="89">
        <v>2</v>
      </c>
      <c r="O27" s="90">
        <v>0</v>
      </c>
      <c r="P27" s="91">
        <f>N27+O27</f>
        <v>2</v>
      </c>
      <c r="Q27" s="80">
        <f>IFERROR(P27/M27,"-")</f>
        <v>0.052631578947368</v>
      </c>
      <c r="R27" s="79">
        <v>1</v>
      </c>
      <c r="S27" s="79">
        <v>0</v>
      </c>
      <c r="T27" s="80">
        <f>IFERROR(R27/(P27),"-")</f>
        <v>0.5</v>
      </c>
      <c r="U27" s="336">
        <f>IFERROR(J27/SUM(N27:O28),"-")</f>
        <v>30000</v>
      </c>
      <c r="V27" s="82">
        <v>1</v>
      </c>
      <c r="W27" s="80">
        <f>IF(P27=0,"-",V27/P27)</f>
        <v>0.5</v>
      </c>
      <c r="X27" s="335">
        <v>21000</v>
      </c>
      <c r="Y27" s="336">
        <f>IFERROR(X27/P27,"-")</f>
        <v>10500</v>
      </c>
      <c r="Z27" s="336">
        <f>IFERROR(X27/V27,"-")</f>
        <v>21000</v>
      </c>
      <c r="AA27" s="330">
        <f>SUM(X27:X28)-SUM(J27:J28)</f>
        <v>-76700</v>
      </c>
      <c r="AB27" s="83">
        <f>SUM(X27:X28)/SUM(J27:J28)</f>
        <v>0.48866666666667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>
        <v>1</v>
      </c>
      <c r="BZ27" s="127">
        <f>IFERROR(BY27/BW27,"-")</f>
        <v>1</v>
      </c>
      <c r="CA27" s="128">
        <v>21000</v>
      </c>
      <c r="CB27" s="129">
        <f>IFERROR(CA27/BW27,"-")</f>
        <v>21000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21000</v>
      </c>
      <c r="CQ27" s="139">
        <v>21000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122</v>
      </c>
      <c r="C28" s="347"/>
      <c r="D28" s="347" t="s">
        <v>84</v>
      </c>
      <c r="E28" s="347" t="s">
        <v>85</v>
      </c>
      <c r="F28" s="347" t="s">
        <v>78</v>
      </c>
      <c r="G28" s="88"/>
      <c r="H28" s="88"/>
      <c r="I28" s="88"/>
      <c r="J28" s="330"/>
      <c r="K28" s="79">
        <v>24</v>
      </c>
      <c r="L28" s="79">
        <v>16</v>
      </c>
      <c r="M28" s="79">
        <v>4</v>
      </c>
      <c r="N28" s="89">
        <v>3</v>
      </c>
      <c r="O28" s="90">
        <v>0</v>
      </c>
      <c r="P28" s="91">
        <f>N28+O28</f>
        <v>3</v>
      </c>
      <c r="Q28" s="80">
        <f>IFERROR(P28/M28,"-")</f>
        <v>0.75</v>
      </c>
      <c r="R28" s="79">
        <v>1</v>
      </c>
      <c r="S28" s="79">
        <v>0</v>
      </c>
      <c r="T28" s="80">
        <f>IFERROR(R28/(P28),"-")</f>
        <v>0.33333333333333</v>
      </c>
      <c r="U28" s="336"/>
      <c r="V28" s="82">
        <v>1</v>
      </c>
      <c r="W28" s="80">
        <f>IF(P28=0,"-",V28/P28)</f>
        <v>0.33333333333333</v>
      </c>
      <c r="X28" s="335">
        <v>52300</v>
      </c>
      <c r="Y28" s="336">
        <f>IFERROR(X28/P28,"-")</f>
        <v>17433.333333333</v>
      </c>
      <c r="Z28" s="336">
        <f>IFERROR(X28/V28,"-")</f>
        <v>52300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2</v>
      </c>
      <c r="CG28" s="132">
        <f>IF(P28=0,"",IF(CF28=0,"",(CF28/P28)))</f>
        <v>0.66666666666667</v>
      </c>
      <c r="CH28" s="133">
        <v>1</v>
      </c>
      <c r="CI28" s="134">
        <f>IFERROR(CH28/CF28,"-")</f>
        <v>0.5</v>
      </c>
      <c r="CJ28" s="135">
        <v>52300</v>
      </c>
      <c r="CK28" s="136">
        <f>IFERROR(CJ28/CF28,"-")</f>
        <v>26150</v>
      </c>
      <c r="CL28" s="137"/>
      <c r="CM28" s="137"/>
      <c r="CN28" s="137">
        <v>1</v>
      </c>
      <c r="CO28" s="138">
        <v>1</v>
      </c>
      <c r="CP28" s="139">
        <v>52300</v>
      </c>
      <c r="CQ28" s="139">
        <v>52300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0.57893333333333</v>
      </c>
      <c r="B29" s="347" t="s">
        <v>123</v>
      </c>
      <c r="C29" s="347"/>
      <c r="D29" s="347" t="s">
        <v>124</v>
      </c>
      <c r="E29" s="347" t="s">
        <v>65</v>
      </c>
      <c r="F29" s="347" t="s">
        <v>66</v>
      </c>
      <c r="G29" s="88" t="s">
        <v>125</v>
      </c>
      <c r="H29" s="88" t="s">
        <v>126</v>
      </c>
      <c r="I29" s="348" t="s">
        <v>110</v>
      </c>
      <c r="J29" s="330">
        <v>150000</v>
      </c>
      <c r="K29" s="79">
        <v>14</v>
      </c>
      <c r="L29" s="79">
        <v>0</v>
      </c>
      <c r="M29" s="79">
        <v>43</v>
      </c>
      <c r="N29" s="89">
        <v>4</v>
      </c>
      <c r="O29" s="90">
        <v>0</v>
      </c>
      <c r="P29" s="91">
        <f>N29+O29</f>
        <v>4</v>
      </c>
      <c r="Q29" s="80">
        <f>IFERROR(P29/M29,"-")</f>
        <v>0.093023255813953</v>
      </c>
      <c r="R29" s="79">
        <v>0</v>
      </c>
      <c r="S29" s="79">
        <v>0</v>
      </c>
      <c r="T29" s="80">
        <f>IFERROR(R29/(P29),"-")</f>
        <v>0</v>
      </c>
      <c r="U29" s="336">
        <f>IFERROR(J29/SUM(N29:O30),"-")</f>
        <v>10000</v>
      </c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>
        <f>SUM(X29:X30)-SUM(J29:J30)</f>
        <v>-63160</v>
      </c>
      <c r="AB29" s="83">
        <f>SUM(X29:X30)/SUM(J29:J30)</f>
        <v>0.57893333333333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3</v>
      </c>
      <c r="BX29" s="125">
        <f>IF(P29=0,"",IF(BW29=0,"",(BW29/P29)))</f>
        <v>0.75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127</v>
      </c>
      <c r="C30" s="347"/>
      <c r="D30" s="347" t="s">
        <v>124</v>
      </c>
      <c r="E30" s="347" t="s">
        <v>65</v>
      </c>
      <c r="F30" s="347" t="s">
        <v>78</v>
      </c>
      <c r="G30" s="88"/>
      <c r="H30" s="88"/>
      <c r="I30" s="88"/>
      <c r="J30" s="330"/>
      <c r="K30" s="79">
        <v>53</v>
      </c>
      <c r="L30" s="79">
        <v>41</v>
      </c>
      <c r="M30" s="79">
        <v>18</v>
      </c>
      <c r="N30" s="89">
        <v>11</v>
      </c>
      <c r="O30" s="90">
        <v>0</v>
      </c>
      <c r="P30" s="91">
        <f>N30+O30</f>
        <v>11</v>
      </c>
      <c r="Q30" s="80">
        <f>IFERROR(P30/M30,"-")</f>
        <v>0.61111111111111</v>
      </c>
      <c r="R30" s="79">
        <v>1</v>
      </c>
      <c r="S30" s="79">
        <v>1</v>
      </c>
      <c r="T30" s="80">
        <f>IFERROR(R30/(P30),"-")</f>
        <v>0.090909090909091</v>
      </c>
      <c r="U30" s="336"/>
      <c r="V30" s="82">
        <v>4</v>
      </c>
      <c r="W30" s="80">
        <f>IF(P30=0,"-",V30/P30)</f>
        <v>0.36363636363636</v>
      </c>
      <c r="X30" s="335">
        <v>86840</v>
      </c>
      <c r="Y30" s="336">
        <f>IFERROR(X30/P30,"-")</f>
        <v>7894.5454545455</v>
      </c>
      <c r="Z30" s="336">
        <f>IFERROR(X30/V30,"-")</f>
        <v>21710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0.27272727272727</v>
      </c>
      <c r="BP30" s="119">
        <v>3</v>
      </c>
      <c r="BQ30" s="120">
        <f>IFERROR(BP30/BN30,"-")</f>
        <v>1</v>
      </c>
      <c r="BR30" s="121">
        <v>86000</v>
      </c>
      <c r="BS30" s="122">
        <f>IFERROR(BR30/BN30,"-")</f>
        <v>28666.666666667</v>
      </c>
      <c r="BT30" s="123">
        <v>1</v>
      </c>
      <c r="BU30" s="123"/>
      <c r="BV30" s="123">
        <v>2</v>
      </c>
      <c r="BW30" s="124">
        <v>5</v>
      </c>
      <c r="BX30" s="125">
        <f>IF(P30=0,"",IF(BW30=0,"",(BW30/P30)))</f>
        <v>0.45454545454545</v>
      </c>
      <c r="BY30" s="126">
        <v>1</v>
      </c>
      <c r="BZ30" s="127">
        <f>IFERROR(BY30/BW30,"-")</f>
        <v>0.2</v>
      </c>
      <c r="CA30" s="128">
        <v>840</v>
      </c>
      <c r="CB30" s="129">
        <f>IFERROR(CA30/BW30,"-")</f>
        <v>168</v>
      </c>
      <c r="CC30" s="130">
        <v>1</v>
      </c>
      <c r="CD30" s="130"/>
      <c r="CE30" s="130"/>
      <c r="CF30" s="131">
        <v>3</v>
      </c>
      <c r="CG30" s="132">
        <f>IF(P30=0,"",IF(CF30=0,"",(CF30/P30)))</f>
        <v>0.27272727272727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4</v>
      </c>
      <c r="CP30" s="139">
        <v>86840</v>
      </c>
      <c r="CQ30" s="139">
        <v>49000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9.6133333333333</v>
      </c>
      <c r="B31" s="347" t="s">
        <v>128</v>
      </c>
      <c r="C31" s="347"/>
      <c r="D31" s="347" t="s">
        <v>124</v>
      </c>
      <c r="E31" s="347" t="s">
        <v>65</v>
      </c>
      <c r="F31" s="347" t="s">
        <v>86</v>
      </c>
      <c r="G31" s="88" t="s">
        <v>129</v>
      </c>
      <c r="H31" s="88" t="s">
        <v>126</v>
      </c>
      <c r="I31" s="348" t="s">
        <v>130</v>
      </c>
      <c r="J31" s="330">
        <v>150000</v>
      </c>
      <c r="K31" s="79">
        <v>9</v>
      </c>
      <c r="L31" s="79">
        <v>0</v>
      </c>
      <c r="M31" s="79">
        <v>47</v>
      </c>
      <c r="N31" s="89">
        <v>2</v>
      </c>
      <c r="O31" s="90">
        <v>0</v>
      </c>
      <c r="P31" s="91">
        <f>N31+O31</f>
        <v>2</v>
      </c>
      <c r="Q31" s="80">
        <f>IFERROR(P31/M31,"-")</f>
        <v>0.042553191489362</v>
      </c>
      <c r="R31" s="79">
        <v>0</v>
      </c>
      <c r="S31" s="79">
        <v>1</v>
      </c>
      <c r="T31" s="80">
        <f>IFERROR(R31/(P31),"-")</f>
        <v>0</v>
      </c>
      <c r="U31" s="336">
        <f>IFERROR(J31/SUM(N31:O32),"-")</f>
        <v>15000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SUM(X31:X32)-SUM(J31:J32)</f>
        <v>1292000</v>
      </c>
      <c r="AB31" s="83">
        <f>SUM(X31:X32)/SUM(J31:J32)</f>
        <v>9.6133333333333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1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131</v>
      </c>
      <c r="C32" s="347"/>
      <c r="D32" s="347" t="s">
        <v>124</v>
      </c>
      <c r="E32" s="347" t="s">
        <v>65</v>
      </c>
      <c r="F32" s="347" t="s">
        <v>78</v>
      </c>
      <c r="G32" s="88"/>
      <c r="H32" s="88"/>
      <c r="I32" s="88"/>
      <c r="J32" s="330"/>
      <c r="K32" s="79">
        <v>55</v>
      </c>
      <c r="L32" s="79">
        <v>46</v>
      </c>
      <c r="M32" s="79">
        <v>13</v>
      </c>
      <c r="N32" s="89">
        <v>8</v>
      </c>
      <c r="O32" s="90">
        <v>0</v>
      </c>
      <c r="P32" s="91">
        <f>N32+O32</f>
        <v>8</v>
      </c>
      <c r="Q32" s="80">
        <f>IFERROR(P32/M32,"-")</f>
        <v>0.61538461538462</v>
      </c>
      <c r="R32" s="79">
        <v>2</v>
      </c>
      <c r="S32" s="79">
        <v>0</v>
      </c>
      <c r="T32" s="80">
        <f>IFERROR(R32/(P32),"-")</f>
        <v>0.25</v>
      </c>
      <c r="U32" s="336"/>
      <c r="V32" s="82">
        <v>3</v>
      </c>
      <c r="W32" s="80">
        <f>IF(P32=0,"-",V32/P32)</f>
        <v>0.375</v>
      </c>
      <c r="X32" s="335">
        <v>1442000</v>
      </c>
      <c r="Y32" s="336">
        <f>IFERROR(X32/P32,"-")</f>
        <v>180250</v>
      </c>
      <c r="Z32" s="336">
        <f>IFERROR(X32/V32,"-")</f>
        <v>480666.66666667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0.125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0.25</v>
      </c>
      <c r="BY32" s="126">
        <v>2</v>
      </c>
      <c r="BZ32" s="127">
        <f>IFERROR(BY32/BW32,"-")</f>
        <v>1</v>
      </c>
      <c r="CA32" s="128">
        <v>1439000</v>
      </c>
      <c r="CB32" s="129">
        <f>IFERROR(CA32/BW32,"-")</f>
        <v>719500</v>
      </c>
      <c r="CC32" s="130">
        <v>1</v>
      </c>
      <c r="CD32" s="130"/>
      <c r="CE32" s="130">
        <v>1</v>
      </c>
      <c r="CF32" s="131">
        <v>3</v>
      </c>
      <c r="CG32" s="132">
        <f>IF(P32=0,"",IF(CF32=0,"",(CF32/P32)))</f>
        <v>0.375</v>
      </c>
      <c r="CH32" s="133">
        <v>2</v>
      </c>
      <c r="CI32" s="134">
        <f>IFERROR(CH32/CF32,"-")</f>
        <v>0.66666666666667</v>
      </c>
      <c r="CJ32" s="135">
        <v>18000</v>
      </c>
      <c r="CK32" s="136">
        <f>IFERROR(CJ32/CF32,"-")</f>
        <v>6000</v>
      </c>
      <c r="CL32" s="137">
        <v>1</v>
      </c>
      <c r="CM32" s="137"/>
      <c r="CN32" s="137">
        <v>1</v>
      </c>
      <c r="CO32" s="138">
        <v>3</v>
      </c>
      <c r="CP32" s="139">
        <v>1442000</v>
      </c>
      <c r="CQ32" s="139">
        <v>1434000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1.2666666666667</v>
      </c>
      <c r="B33" s="347" t="s">
        <v>132</v>
      </c>
      <c r="C33" s="347"/>
      <c r="D33" s="347" t="s">
        <v>64</v>
      </c>
      <c r="E33" s="347" t="s">
        <v>65</v>
      </c>
      <c r="F33" s="347" t="s">
        <v>66</v>
      </c>
      <c r="G33" s="88" t="s">
        <v>133</v>
      </c>
      <c r="H33" s="88" t="s">
        <v>68</v>
      </c>
      <c r="I33" s="348" t="s">
        <v>119</v>
      </c>
      <c r="J33" s="330">
        <v>120000</v>
      </c>
      <c r="K33" s="79">
        <v>28</v>
      </c>
      <c r="L33" s="79">
        <v>0</v>
      </c>
      <c r="M33" s="79">
        <v>161</v>
      </c>
      <c r="N33" s="89">
        <v>8</v>
      </c>
      <c r="O33" s="90">
        <v>0</v>
      </c>
      <c r="P33" s="91">
        <f>N33+O33</f>
        <v>8</v>
      </c>
      <c r="Q33" s="80">
        <f>IFERROR(P33/M33,"-")</f>
        <v>0.049689440993789</v>
      </c>
      <c r="R33" s="79">
        <v>1</v>
      </c>
      <c r="S33" s="79">
        <v>3</v>
      </c>
      <c r="T33" s="80">
        <f>IFERROR(R33/(P33),"-")</f>
        <v>0.125</v>
      </c>
      <c r="U33" s="336">
        <f>IFERROR(J33/SUM(N33:O34),"-")</f>
        <v>10000</v>
      </c>
      <c r="V33" s="82">
        <v>2</v>
      </c>
      <c r="W33" s="80">
        <f>IF(P33=0,"-",V33/P33)</f>
        <v>0.25</v>
      </c>
      <c r="X33" s="335">
        <v>31000</v>
      </c>
      <c r="Y33" s="336">
        <f>IFERROR(X33/P33,"-")</f>
        <v>3875</v>
      </c>
      <c r="Z33" s="336">
        <f>IFERROR(X33/V33,"-")</f>
        <v>15500</v>
      </c>
      <c r="AA33" s="330">
        <f>SUM(X33:X34)-SUM(J33:J34)</f>
        <v>32000</v>
      </c>
      <c r="AB33" s="83">
        <f>SUM(X33:X34)/SUM(J33:J34)</f>
        <v>1.2666666666667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0.375</v>
      </c>
      <c r="BP33" s="119">
        <v>1</v>
      </c>
      <c r="BQ33" s="120">
        <f>IFERROR(BP33/BN33,"-")</f>
        <v>0.33333333333333</v>
      </c>
      <c r="BR33" s="121">
        <v>10000</v>
      </c>
      <c r="BS33" s="122">
        <f>IFERROR(BR33/BN33,"-")</f>
        <v>3333.3333333333</v>
      </c>
      <c r="BT33" s="123">
        <v>1</v>
      </c>
      <c r="BU33" s="123"/>
      <c r="BV33" s="123"/>
      <c r="BW33" s="124">
        <v>2</v>
      </c>
      <c r="BX33" s="125">
        <f>IF(P33=0,"",IF(BW33=0,"",(BW33/P33)))</f>
        <v>0.25</v>
      </c>
      <c r="BY33" s="126">
        <v>1</v>
      </c>
      <c r="BZ33" s="127">
        <f>IFERROR(BY33/BW33,"-")</f>
        <v>0.5</v>
      </c>
      <c r="CA33" s="128">
        <v>21000</v>
      </c>
      <c r="CB33" s="129">
        <f>IFERROR(CA33/BW33,"-")</f>
        <v>10500</v>
      </c>
      <c r="CC33" s="130"/>
      <c r="CD33" s="130"/>
      <c r="CE33" s="130">
        <v>1</v>
      </c>
      <c r="CF33" s="131">
        <v>1</v>
      </c>
      <c r="CG33" s="132">
        <f>IF(P33=0,"",IF(CF33=0,"",(CF33/P33)))</f>
        <v>0.125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31000</v>
      </c>
      <c r="CQ33" s="139">
        <v>21000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134</v>
      </c>
      <c r="C34" s="347"/>
      <c r="D34" s="347" t="s">
        <v>64</v>
      </c>
      <c r="E34" s="347" t="s">
        <v>65</v>
      </c>
      <c r="F34" s="347" t="s">
        <v>78</v>
      </c>
      <c r="G34" s="88"/>
      <c r="H34" s="88"/>
      <c r="I34" s="88"/>
      <c r="J34" s="330"/>
      <c r="K34" s="79">
        <v>49</v>
      </c>
      <c r="L34" s="79">
        <v>35</v>
      </c>
      <c r="M34" s="79">
        <v>10</v>
      </c>
      <c r="N34" s="89">
        <v>4</v>
      </c>
      <c r="O34" s="90">
        <v>0</v>
      </c>
      <c r="P34" s="91">
        <f>N34+O34</f>
        <v>4</v>
      </c>
      <c r="Q34" s="80">
        <f>IFERROR(P34/M34,"-")</f>
        <v>0.4</v>
      </c>
      <c r="R34" s="79">
        <v>1</v>
      </c>
      <c r="S34" s="79">
        <v>0</v>
      </c>
      <c r="T34" s="80">
        <f>IFERROR(R34/(P34),"-")</f>
        <v>0.25</v>
      </c>
      <c r="U34" s="336"/>
      <c r="V34" s="82">
        <v>1</v>
      </c>
      <c r="W34" s="80">
        <f>IF(P34=0,"-",V34/P34)</f>
        <v>0.25</v>
      </c>
      <c r="X34" s="335">
        <v>121000</v>
      </c>
      <c r="Y34" s="336">
        <f>IFERROR(X34/P34,"-")</f>
        <v>30250</v>
      </c>
      <c r="Z34" s="336">
        <f>IFERROR(X34/V34,"-")</f>
        <v>121000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0.75</v>
      </c>
      <c r="BY34" s="126">
        <v>2</v>
      </c>
      <c r="BZ34" s="127">
        <f>IFERROR(BY34/BW34,"-")</f>
        <v>0.66666666666667</v>
      </c>
      <c r="CA34" s="128">
        <v>124000</v>
      </c>
      <c r="CB34" s="129">
        <f>IFERROR(CA34/BW34,"-")</f>
        <v>41333.333333333</v>
      </c>
      <c r="CC34" s="130">
        <v>1</v>
      </c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121000</v>
      </c>
      <c r="CQ34" s="139">
        <v>121000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</v>
      </c>
      <c r="B35" s="347" t="s">
        <v>135</v>
      </c>
      <c r="C35" s="347"/>
      <c r="D35" s="347" t="s">
        <v>84</v>
      </c>
      <c r="E35" s="347" t="s">
        <v>85</v>
      </c>
      <c r="F35" s="347" t="s">
        <v>86</v>
      </c>
      <c r="G35" s="88" t="s">
        <v>133</v>
      </c>
      <c r="H35" s="88" t="s">
        <v>68</v>
      </c>
      <c r="I35" s="349" t="s">
        <v>136</v>
      </c>
      <c r="J35" s="330">
        <v>120000</v>
      </c>
      <c r="K35" s="79">
        <v>6</v>
      </c>
      <c r="L35" s="79">
        <v>0</v>
      </c>
      <c r="M35" s="79">
        <v>34</v>
      </c>
      <c r="N35" s="89">
        <v>1</v>
      </c>
      <c r="O35" s="90">
        <v>0</v>
      </c>
      <c r="P35" s="91">
        <f>N35+O35</f>
        <v>1</v>
      </c>
      <c r="Q35" s="80">
        <f>IFERROR(P35/M35,"-")</f>
        <v>0.029411764705882</v>
      </c>
      <c r="R35" s="79">
        <v>0</v>
      </c>
      <c r="S35" s="79">
        <v>0</v>
      </c>
      <c r="T35" s="80">
        <f>IFERROR(R35/(P35),"-")</f>
        <v>0</v>
      </c>
      <c r="U35" s="336">
        <f>IFERROR(J35/SUM(N35:O36),"-")</f>
        <v>20000</v>
      </c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>
        <f>SUM(X35:X36)-SUM(J35:J36)</f>
        <v>-120000</v>
      </c>
      <c r="AB35" s="83">
        <f>SUM(X35:X36)/SUM(J35:J36)</f>
        <v>0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137</v>
      </c>
      <c r="C36" s="347"/>
      <c r="D36" s="347" t="s">
        <v>84</v>
      </c>
      <c r="E36" s="347" t="s">
        <v>85</v>
      </c>
      <c r="F36" s="347" t="s">
        <v>78</v>
      </c>
      <c r="G36" s="88"/>
      <c r="H36" s="88"/>
      <c r="I36" s="88"/>
      <c r="J36" s="330"/>
      <c r="K36" s="79">
        <v>45</v>
      </c>
      <c r="L36" s="79">
        <v>25</v>
      </c>
      <c r="M36" s="79">
        <v>5</v>
      </c>
      <c r="N36" s="89">
        <v>5</v>
      </c>
      <c r="O36" s="90">
        <v>0</v>
      </c>
      <c r="P36" s="91">
        <f>N36+O36</f>
        <v>5</v>
      </c>
      <c r="Q36" s="80">
        <f>IFERROR(P36/M36,"-")</f>
        <v>1</v>
      </c>
      <c r="R36" s="79">
        <v>1</v>
      </c>
      <c r="S36" s="79">
        <v>0</v>
      </c>
      <c r="T36" s="80">
        <f>IFERROR(R36/(P36),"-")</f>
        <v>0.2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0.6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</v>
      </c>
      <c r="BY36" s="126">
        <v>1</v>
      </c>
      <c r="BZ36" s="127">
        <f>IFERROR(BY36/BW36,"-")</f>
        <v>1</v>
      </c>
      <c r="CA36" s="128">
        <v>113000</v>
      </c>
      <c r="CB36" s="129">
        <f>IFERROR(CA36/BW36,"-")</f>
        <v>113000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>
        <v>113000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1.6833333333333</v>
      </c>
      <c r="B37" s="347" t="s">
        <v>138</v>
      </c>
      <c r="C37" s="347"/>
      <c r="D37" s="347" t="s">
        <v>88</v>
      </c>
      <c r="E37" s="347" t="s">
        <v>89</v>
      </c>
      <c r="F37" s="347" t="s">
        <v>66</v>
      </c>
      <c r="G37" s="88" t="s">
        <v>133</v>
      </c>
      <c r="H37" s="88" t="s">
        <v>68</v>
      </c>
      <c r="I37" s="348" t="s">
        <v>130</v>
      </c>
      <c r="J37" s="330">
        <v>120000</v>
      </c>
      <c r="K37" s="79">
        <v>16</v>
      </c>
      <c r="L37" s="79">
        <v>0</v>
      </c>
      <c r="M37" s="79">
        <v>74</v>
      </c>
      <c r="N37" s="89">
        <v>7</v>
      </c>
      <c r="O37" s="90">
        <v>0</v>
      </c>
      <c r="P37" s="91">
        <f>N37+O37</f>
        <v>7</v>
      </c>
      <c r="Q37" s="80">
        <f>IFERROR(P37/M37,"-")</f>
        <v>0.094594594594595</v>
      </c>
      <c r="R37" s="79">
        <v>1</v>
      </c>
      <c r="S37" s="79">
        <v>2</v>
      </c>
      <c r="T37" s="80">
        <f>IFERROR(R37/(P37),"-")</f>
        <v>0.14285714285714</v>
      </c>
      <c r="U37" s="336">
        <f>IFERROR(J37/SUM(N37:O38),"-")</f>
        <v>12000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82000</v>
      </c>
      <c r="AB37" s="83">
        <f>SUM(X37:X38)/SUM(J37:J38)</f>
        <v>1.6833333333333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0.42857142857143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0.14285714285714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0.28571428571429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0.14285714285714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139</v>
      </c>
      <c r="C38" s="347"/>
      <c r="D38" s="347" t="s">
        <v>88</v>
      </c>
      <c r="E38" s="347" t="s">
        <v>89</v>
      </c>
      <c r="F38" s="347" t="s">
        <v>78</v>
      </c>
      <c r="G38" s="88"/>
      <c r="H38" s="88"/>
      <c r="I38" s="88"/>
      <c r="J38" s="330"/>
      <c r="K38" s="79">
        <v>25</v>
      </c>
      <c r="L38" s="79">
        <v>23</v>
      </c>
      <c r="M38" s="79">
        <v>7</v>
      </c>
      <c r="N38" s="89">
        <v>3</v>
      </c>
      <c r="O38" s="90">
        <v>0</v>
      </c>
      <c r="P38" s="91">
        <f>N38+O38</f>
        <v>3</v>
      </c>
      <c r="Q38" s="80">
        <f>IFERROR(P38/M38,"-")</f>
        <v>0.42857142857143</v>
      </c>
      <c r="R38" s="79">
        <v>1</v>
      </c>
      <c r="S38" s="79">
        <v>2</v>
      </c>
      <c r="T38" s="80">
        <f>IFERROR(R38/(P38),"-")</f>
        <v>0.33333333333333</v>
      </c>
      <c r="U38" s="336"/>
      <c r="V38" s="82">
        <v>2</v>
      </c>
      <c r="W38" s="80">
        <f>IF(P38=0,"-",V38/P38)</f>
        <v>0.66666666666667</v>
      </c>
      <c r="X38" s="335">
        <v>202000</v>
      </c>
      <c r="Y38" s="336">
        <f>IFERROR(X38/P38,"-")</f>
        <v>67333.333333333</v>
      </c>
      <c r="Z38" s="336">
        <f>IFERROR(X38/V38,"-")</f>
        <v>101000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0.33333333333333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>
        <v>1</v>
      </c>
      <c r="BZ38" s="127">
        <f>IFERROR(BY38/BW38,"-")</f>
        <v>1</v>
      </c>
      <c r="CA38" s="128">
        <v>197000</v>
      </c>
      <c r="CB38" s="129">
        <f>IFERROR(CA38/BW38,"-")</f>
        <v>197000</v>
      </c>
      <c r="CC38" s="130"/>
      <c r="CD38" s="130"/>
      <c r="CE38" s="130">
        <v>1</v>
      </c>
      <c r="CF38" s="131">
        <v>1</v>
      </c>
      <c r="CG38" s="132">
        <f>IF(P38=0,"",IF(CF38=0,"",(CF38/P38)))</f>
        <v>0.33333333333333</v>
      </c>
      <c r="CH38" s="133">
        <v>1</v>
      </c>
      <c r="CI38" s="134">
        <f>IFERROR(CH38/CF38,"-")</f>
        <v>1</v>
      </c>
      <c r="CJ38" s="135">
        <v>5000</v>
      </c>
      <c r="CK38" s="136">
        <f>IFERROR(CJ38/CF38,"-")</f>
        <v>5000</v>
      </c>
      <c r="CL38" s="137">
        <v>1</v>
      </c>
      <c r="CM38" s="137"/>
      <c r="CN38" s="137"/>
      <c r="CO38" s="138">
        <v>2</v>
      </c>
      <c r="CP38" s="139">
        <v>202000</v>
      </c>
      <c r="CQ38" s="139">
        <v>197000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0.87333333333333</v>
      </c>
      <c r="B39" s="347" t="s">
        <v>140</v>
      </c>
      <c r="C39" s="347"/>
      <c r="D39" s="347" t="s">
        <v>64</v>
      </c>
      <c r="E39" s="347" t="s">
        <v>65</v>
      </c>
      <c r="F39" s="347" t="s">
        <v>66</v>
      </c>
      <c r="G39" s="88" t="s">
        <v>141</v>
      </c>
      <c r="H39" s="88" t="s">
        <v>68</v>
      </c>
      <c r="I39" s="348" t="s">
        <v>119</v>
      </c>
      <c r="J39" s="330">
        <v>150000</v>
      </c>
      <c r="K39" s="79">
        <v>29</v>
      </c>
      <c r="L39" s="79">
        <v>0</v>
      </c>
      <c r="M39" s="79">
        <v>144</v>
      </c>
      <c r="N39" s="89">
        <v>13</v>
      </c>
      <c r="O39" s="90">
        <v>0</v>
      </c>
      <c r="P39" s="91">
        <f>N39+O39</f>
        <v>13</v>
      </c>
      <c r="Q39" s="80">
        <f>IFERROR(P39/M39,"-")</f>
        <v>0.090277777777778</v>
      </c>
      <c r="R39" s="79">
        <v>1</v>
      </c>
      <c r="S39" s="79">
        <v>3</v>
      </c>
      <c r="T39" s="80">
        <f>IFERROR(R39/(P39),"-")</f>
        <v>0.076923076923077</v>
      </c>
      <c r="U39" s="336">
        <f>IFERROR(J39/SUM(N39:O40),"-")</f>
        <v>10000</v>
      </c>
      <c r="V39" s="82">
        <v>1</v>
      </c>
      <c r="W39" s="80">
        <f>IF(P39=0,"-",V39/P39)</f>
        <v>0.076923076923077</v>
      </c>
      <c r="X39" s="335">
        <v>10000</v>
      </c>
      <c r="Y39" s="336">
        <f>IFERROR(X39/P39,"-")</f>
        <v>769.23076923077</v>
      </c>
      <c r="Z39" s="336">
        <f>IFERROR(X39/V39,"-")</f>
        <v>10000</v>
      </c>
      <c r="AA39" s="330">
        <f>SUM(X39:X40)-SUM(J39:J40)</f>
        <v>-19000</v>
      </c>
      <c r="AB39" s="83">
        <f>SUM(X39:X40)/SUM(J39:J40)</f>
        <v>0.87333333333333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2</v>
      </c>
      <c r="AN39" s="99">
        <f>IF(P39=0,"",IF(AM39=0,"",(AM39/P39)))</f>
        <v>0.15384615384615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>
        <v>1</v>
      </c>
      <c r="AW39" s="105">
        <f>IF(P39=0,"",IF(AV39=0,"",(AV39/P39)))</f>
        <v>0.076923076923077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4</v>
      </c>
      <c r="BF39" s="111">
        <f>IF(P39=0,"",IF(BE39=0,"",(BE39/P39)))</f>
        <v>0.30769230769231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0.23076923076923</v>
      </c>
      <c r="BP39" s="119">
        <v>1</v>
      </c>
      <c r="BQ39" s="120">
        <f>IFERROR(BP39/BN39,"-")</f>
        <v>0.33333333333333</v>
      </c>
      <c r="BR39" s="121">
        <v>6000</v>
      </c>
      <c r="BS39" s="122">
        <f>IFERROR(BR39/BN39,"-")</f>
        <v>2000</v>
      </c>
      <c r="BT39" s="123"/>
      <c r="BU39" s="123">
        <v>1</v>
      </c>
      <c r="BV39" s="123"/>
      <c r="BW39" s="124">
        <v>3</v>
      </c>
      <c r="BX39" s="125">
        <f>IF(P39=0,"",IF(BW39=0,"",(BW39/P39)))</f>
        <v>0.23076923076923</v>
      </c>
      <c r="BY39" s="126">
        <v>1</v>
      </c>
      <c r="BZ39" s="127">
        <f>IFERROR(BY39/BW39,"-")</f>
        <v>0.33333333333333</v>
      </c>
      <c r="CA39" s="128">
        <v>10000</v>
      </c>
      <c r="CB39" s="129">
        <f>IFERROR(CA39/BW39,"-")</f>
        <v>3333.3333333333</v>
      </c>
      <c r="CC39" s="130"/>
      <c r="CD39" s="130">
        <v>1</v>
      </c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142</v>
      </c>
      <c r="C40" s="347"/>
      <c r="D40" s="347" t="s">
        <v>64</v>
      </c>
      <c r="E40" s="347" t="s">
        <v>65</v>
      </c>
      <c r="F40" s="347" t="s">
        <v>78</v>
      </c>
      <c r="G40" s="88"/>
      <c r="H40" s="88"/>
      <c r="I40" s="88"/>
      <c r="J40" s="330"/>
      <c r="K40" s="79">
        <v>22</v>
      </c>
      <c r="L40" s="79">
        <v>20</v>
      </c>
      <c r="M40" s="79">
        <v>10</v>
      </c>
      <c r="N40" s="89">
        <v>2</v>
      </c>
      <c r="O40" s="90">
        <v>0</v>
      </c>
      <c r="P40" s="91">
        <f>N40+O40</f>
        <v>2</v>
      </c>
      <c r="Q40" s="80">
        <f>IFERROR(P40/M40,"-")</f>
        <v>0.2</v>
      </c>
      <c r="R40" s="79">
        <v>1</v>
      </c>
      <c r="S40" s="79">
        <v>0</v>
      </c>
      <c r="T40" s="80">
        <f>IFERROR(R40/(P40),"-")</f>
        <v>0.5</v>
      </c>
      <c r="U40" s="336"/>
      <c r="V40" s="82">
        <v>1</v>
      </c>
      <c r="W40" s="80">
        <f>IF(P40=0,"-",V40/P40)</f>
        <v>0.5</v>
      </c>
      <c r="X40" s="335">
        <v>121000</v>
      </c>
      <c r="Y40" s="336">
        <f>IFERROR(X40/P40,"-")</f>
        <v>60500</v>
      </c>
      <c r="Z40" s="336">
        <f>IFERROR(X40/V40,"-")</f>
        <v>121000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0.5</v>
      </c>
      <c r="BG40" s="110">
        <v>1</v>
      </c>
      <c r="BH40" s="112">
        <f>IFERROR(BG40/BE40,"-")</f>
        <v>1</v>
      </c>
      <c r="BI40" s="113">
        <v>121000</v>
      </c>
      <c r="BJ40" s="114">
        <f>IFERROR(BI40/BE40,"-")</f>
        <v>121000</v>
      </c>
      <c r="BK40" s="115"/>
      <c r="BL40" s="115"/>
      <c r="BM40" s="115">
        <v>1</v>
      </c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1</v>
      </c>
      <c r="CP40" s="139">
        <v>121000</v>
      </c>
      <c r="CQ40" s="139">
        <v>121000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>
        <f>AB41</f>
        <v>0.18888888888889</v>
      </c>
      <c r="B41" s="347" t="s">
        <v>143</v>
      </c>
      <c r="C41" s="347"/>
      <c r="D41" s="347" t="s">
        <v>144</v>
      </c>
      <c r="E41" s="347" t="s">
        <v>145</v>
      </c>
      <c r="F41" s="347" t="s">
        <v>66</v>
      </c>
      <c r="G41" s="88" t="s">
        <v>141</v>
      </c>
      <c r="H41" s="88" t="s">
        <v>113</v>
      </c>
      <c r="I41" s="88" t="s">
        <v>146</v>
      </c>
      <c r="J41" s="330">
        <v>90000</v>
      </c>
      <c r="K41" s="79">
        <v>1</v>
      </c>
      <c r="L41" s="79">
        <v>0</v>
      </c>
      <c r="M41" s="79">
        <v>15</v>
      </c>
      <c r="N41" s="89">
        <v>1</v>
      </c>
      <c r="O41" s="90">
        <v>0</v>
      </c>
      <c r="P41" s="91">
        <f>N41+O41</f>
        <v>1</v>
      </c>
      <c r="Q41" s="80">
        <f>IFERROR(P41/M41,"-")</f>
        <v>0.066666666666667</v>
      </c>
      <c r="R41" s="79">
        <v>0</v>
      </c>
      <c r="S41" s="79">
        <v>1</v>
      </c>
      <c r="T41" s="80">
        <f>IFERROR(R41/(P41),"-")</f>
        <v>0</v>
      </c>
      <c r="U41" s="336">
        <f>IFERROR(J41/SUM(N41:O42),"-")</f>
        <v>18000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SUM(X41:X42)-SUM(J41:J42)</f>
        <v>-73000</v>
      </c>
      <c r="AB41" s="83">
        <f>SUM(X41:X42)/SUM(J41:J42)</f>
        <v>0.18888888888889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147</v>
      </c>
      <c r="C42" s="347"/>
      <c r="D42" s="347" t="s">
        <v>144</v>
      </c>
      <c r="E42" s="347" t="s">
        <v>145</v>
      </c>
      <c r="F42" s="347" t="s">
        <v>78</v>
      </c>
      <c r="G42" s="88"/>
      <c r="H42" s="88"/>
      <c r="I42" s="88"/>
      <c r="J42" s="330"/>
      <c r="K42" s="79">
        <v>10</v>
      </c>
      <c r="L42" s="79">
        <v>10</v>
      </c>
      <c r="M42" s="79">
        <v>4</v>
      </c>
      <c r="N42" s="89">
        <v>4</v>
      </c>
      <c r="O42" s="90">
        <v>0</v>
      </c>
      <c r="P42" s="91">
        <f>N42+O42</f>
        <v>4</v>
      </c>
      <c r="Q42" s="80">
        <f>IFERROR(P42/M42,"-")</f>
        <v>1</v>
      </c>
      <c r="R42" s="79">
        <v>0</v>
      </c>
      <c r="S42" s="79">
        <v>2</v>
      </c>
      <c r="T42" s="80">
        <f>IFERROR(R42/(P42),"-")</f>
        <v>0</v>
      </c>
      <c r="U42" s="336"/>
      <c r="V42" s="82">
        <v>1</v>
      </c>
      <c r="W42" s="80">
        <f>IF(P42=0,"-",V42/P42)</f>
        <v>0.25</v>
      </c>
      <c r="X42" s="335">
        <v>17000</v>
      </c>
      <c r="Y42" s="336">
        <f>IFERROR(X42/P42,"-")</f>
        <v>4250</v>
      </c>
      <c r="Z42" s="336">
        <f>IFERROR(X42/V42,"-")</f>
        <v>17000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0.25</v>
      </c>
      <c r="BY42" s="126">
        <v>1</v>
      </c>
      <c r="BZ42" s="127">
        <f>IFERROR(BY42/BW42,"-")</f>
        <v>1</v>
      </c>
      <c r="CA42" s="128">
        <v>17000</v>
      </c>
      <c r="CB42" s="129">
        <f>IFERROR(CA42/BW42,"-")</f>
        <v>17000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17000</v>
      </c>
      <c r="CQ42" s="139">
        <v>17000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0.26153846153846</v>
      </c>
      <c r="B43" s="347" t="s">
        <v>148</v>
      </c>
      <c r="C43" s="347"/>
      <c r="D43" s="347" t="s">
        <v>149</v>
      </c>
      <c r="E43" s="347" t="s">
        <v>89</v>
      </c>
      <c r="F43" s="347" t="s">
        <v>66</v>
      </c>
      <c r="G43" s="88" t="s">
        <v>108</v>
      </c>
      <c r="H43" s="88" t="s">
        <v>150</v>
      </c>
      <c r="I43" s="349" t="s">
        <v>151</v>
      </c>
      <c r="J43" s="330">
        <v>65000</v>
      </c>
      <c r="K43" s="79">
        <v>25</v>
      </c>
      <c r="L43" s="79">
        <v>0</v>
      </c>
      <c r="M43" s="79">
        <v>69</v>
      </c>
      <c r="N43" s="89">
        <v>6</v>
      </c>
      <c r="O43" s="90">
        <v>0</v>
      </c>
      <c r="P43" s="91">
        <f>N43+O43</f>
        <v>6</v>
      </c>
      <c r="Q43" s="80">
        <f>IFERROR(P43/M43,"-")</f>
        <v>0.08695652173913</v>
      </c>
      <c r="R43" s="79">
        <v>1</v>
      </c>
      <c r="S43" s="79">
        <v>3</v>
      </c>
      <c r="T43" s="80">
        <f>IFERROR(R43/(P43),"-")</f>
        <v>0.16666666666667</v>
      </c>
      <c r="U43" s="336">
        <f>IFERROR(J43/SUM(N43:O44),"-")</f>
        <v>8125</v>
      </c>
      <c r="V43" s="82">
        <v>2</v>
      </c>
      <c r="W43" s="80">
        <f>IF(P43=0,"-",V43/P43)</f>
        <v>0.33333333333333</v>
      </c>
      <c r="X43" s="335">
        <v>11000</v>
      </c>
      <c r="Y43" s="336">
        <f>IFERROR(X43/P43,"-")</f>
        <v>1833.3333333333</v>
      </c>
      <c r="Z43" s="336">
        <f>IFERROR(X43/V43,"-")</f>
        <v>5500</v>
      </c>
      <c r="AA43" s="330">
        <f>SUM(X43:X44)-SUM(J43:J44)</f>
        <v>-48000</v>
      </c>
      <c r="AB43" s="83">
        <f>SUM(X43:X44)/SUM(J43:J44)</f>
        <v>0.26153846153846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0.16666666666667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0.5</v>
      </c>
      <c r="BP43" s="119">
        <v>1</v>
      </c>
      <c r="BQ43" s="120">
        <f>IFERROR(BP43/BN43,"-")</f>
        <v>0.33333333333333</v>
      </c>
      <c r="BR43" s="121">
        <v>5000</v>
      </c>
      <c r="BS43" s="122">
        <f>IFERROR(BR43/BN43,"-")</f>
        <v>1666.6666666667</v>
      </c>
      <c r="BT43" s="123">
        <v>1</v>
      </c>
      <c r="BU43" s="123"/>
      <c r="BV43" s="123"/>
      <c r="BW43" s="124">
        <v>2</v>
      </c>
      <c r="BX43" s="125">
        <f>IF(P43=0,"",IF(BW43=0,"",(BW43/P43)))</f>
        <v>0.33333333333333</v>
      </c>
      <c r="BY43" s="126">
        <v>1</v>
      </c>
      <c r="BZ43" s="127">
        <f>IFERROR(BY43/BW43,"-")</f>
        <v>0.5</v>
      </c>
      <c r="CA43" s="128">
        <v>6000</v>
      </c>
      <c r="CB43" s="129">
        <f>IFERROR(CA43/BW43,"-")</f>
        <v>3000</v>
      </c>
      <c r="CC43" s="130"/>
      <c r="CD43" s="130">
        <v>1</v>
      </c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11000</v>
      </c>
      <c r="CQ43" s="139">
        <v>6000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152</v>
      </c>
      <c r="C44" s="347"/>
      <c r="D44" s="347" t="s">
        <v>149</v>
      </c>
      <c r="E44" s="347" t="s">
        <v>89</v>
      </c>
      <c r="F44" s="347" t="s">
        <v>78</v>
      </c>
      <c r="G44" s="88"/>
      <c r="H44" s="88"/>
      <c r="I44" s="88"/>
      <c r="J44" s="330"/>
      <c r="K44" s="79">
        <v>21</v>
      </c>
      <c r="L44" s="79">
        <v>20</v>
      </c>
      <c r="M44" s="79">
        <v>3</v>
      </c>
      <c r="N44" s="89">
        <v>2</v>
      </c>
      <c r="O44" s="90">
        <v>0</v>
      </c>
      <c r="P44" s="91">
        <f>N44+O44</f>
        <v>2</v>
      </c>
      <c r="Q44" s="80">
        <f>IFERROR(P44/M44,"-")</f>
        <v>0.66666666666667</v>
      </c>
      <c r="R44" s="79">
        <v>1</v>
      </c>
      <c r="S44" s="79">
        <v>0</v>
      </c>
      <c r="T44" s="80">
        <f>IFERROR(R44/(P44),"-")</f>
        <v>0.5</v>
      </c>
      <c r="U44" s="336"/>
      <c r="V44" s="82">
        <v>1</v>
      </c>
      <c r="W44" s="80">
        <f>IF(P44=0,"-",V44/P44)</f>
        <v>0.5</v>
      </c>
      <c r="X44" s="335">
        <v>6000</v>
      </c>
      <c r="Y44" s="336">
        <f>IFERROR(X44/P44,"-")</f>
        <v>3000</v>
      </c>
      <c r="Z44" s="336">
        <f>IFERROR(X44/V44,"-")</f>
        <v>6000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1</v>
      </c>
      <c r="BP44" s="119">
        <v>1</v>
      </c>
      <c r="BQ44" s="120">
        <f>IFERROR(BP44/BN44,"-")</f>
        <v>0.5</v>
      </c>
      <c r="BR44" s="121">
        <v>6000</v>
      </c>
      <c r="BS44" s="122">
        <f>IFERROR(BR44/BN44,"-")</f>
        <v>3000</v>
      </c>
      <c r="BT44" s="123"/>
      <c r="BU44" s="123">
        <v>1</v>
      </c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6000</v>
      </c>
      <c r="CQ44" s="139">
        <v>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3.8461538461538</v>
      </c>
      <c r="B45" s="347" t="s">
        <v>153</v>
      </c>
      <c r="C45" s="347"/>
      <c r="D45" s="347" t="s">
        <v>84</v>
      </c>
      <c r="E45" s="347" t="s">
        <v>85</v>
      </c>
      <c r="F45" s="347" t="s">
        <v>66</v>
      </c>
      <c r="G45" s="88" t="s">
        <v>108</v>
      </c>
      <c r="H45" s="88" t="s">
        <v>150</v>
      </c>
      <c r="I45" s="349" t="s">
        <v>154</v>
      </c>
      <c r="J45" s="330">
        <v>65000</v>
      </c>
      <c r="K45" s="79">
        <v>3</v>
      </c>
      <c r="L45" s="79">
        <v>0</v>
      </c>
      <c r="M45" s="79">
        <v>21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6">
        <f>IFERROR(J45/SUM(N45:O46),"-")</f>
        <v>32500</v>
      </c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>
        <f>SUM(X45:X46)-SUM(J45:J46)</f>
        <v>185000</v>
      </c>
      <c r="AB45" s="83">
        <f>SUM(X45:X46)/SUM(J45:J46)</f>
        <v>3.8461538461538</v>
      </c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155</v>
      </c>
      <c r="C46" s="347"/>
      <c r="D46" s="347" t="s">
        <v>84</v>
      </c>
      <c r="E46" s="347" t="s">
        <v>85</v>
      </c>
      <c r="F46" s="347" t="s">
        <v>78</v>
      </c>
      <c r="G46" s="88"/>
      <c r="H46" s="88"/>
      <c r="I46" s="88"/>
      <c r="J46" s="330"/>
      <c r="K46" s="79">
        <v>10</v>
      </c>
      <c r="L46" s="79">
        <v>10</v>
      </c>
      <c r="M46" s="79">
        <v>8</v>
      </c>
      <c r="N46" s="89">
        <v>2</v>
      </c>
      <c r="O46" s="90">
        <v>0</v>
      </c>
      <c r="P46" s="91">
        <f>N46+O46</f>
        <v>2</v>
      </c>
      <c r="Q46" s="80">
        <f>IFERROR(P46/M46,"-")</f>
        <v>0.25</v>
      </c>
      <c r="R46" s="79">
        <v>1</v>
      </c>
      <c r="S46" s="79">
        <v>0</v>
      </c>
      <c r="T46" s="80">
        <f>IFERROR(R46/(P46),"-")</f>
        <v>0.5</v>
      </c>
      <c r="U46" s="336"/>
      <c r="V46" s="82">
        <v>2</v>
      </c>
      <c r="W46" s="80">
        <f>IF(P46=0,"-",V46/P46)</f>
        <v>1</v>
      </c>
      <c r="X46" s="335">
        <v>250000</v>
      </c>
      <c r="Y46" s="336">
        <f>IFERROR(X46/P46,"-")</f>
        <v>125000</v>
      </c>
      <c r="Z46" s="336">
        <f>IFERROR(X46/V46,"-")</f>
        <v>125000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>
        <v>1</v>
      </c>
      <c r="BQ46" s="120">
        <f>IFERROR(BP46/BN46,"-")</f>
        <v>1</v>
      </c>
      <c r="BR46" s="121">
        <v>5000</v>
      </c>
      <c r="BS46" s="122">
        <f>IFERROR(BR46/BN46,"-")</f>
        <v>5000</v>
      </c>
      <c r="BT46" s="123">
        <v>1</v>
      </c>
      <c r="BU46" s="123"/>
      <c r="BV46" s="123"/>
      <c r="BW46" s="124">
        <v>1</v>
      </c>
      <c r="BX46" s="125">
        <f>IF(P46=0,"",IF(BW46=0,"",(BW46/P46)))</f>
        <v>0.5</v>
      </c>
      <c r="BY46" s="126">
        <v>1</v>
      </c>
      <c r="BZ46" s="127">
        <f>IFERROR(BY46/BW46,"-")</f>
        <v>1</v>
      </c>
      <c r="CA46" s="128">
        <v>245000</v>
      </c>
      <c r="CB46" s="129">
        <f>IFERROR(CA46/BW46,"-")</f>
        <v>245000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250000</v>
      </c>
      <c r="CQ46" s="139">
        <v>245000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1.98</v>
      </c>
      <c r="B47" s="347" t="s">
        <v>156</v>
      </c>
      <c r="C47" s="347"/>
      <c r="D47" s="347" t="s">
        <v>157</v>
      </c>
      <c r="E47" s="347" t="s">
        <v>158</v>
      </c>
      <c r="F47" s="347" t="s">
        <v>86</v>
      </c>
      <c r="G47" s="88" t="s">
        <v>159</v>
      </c>
      <c r="H47" s="88" t="s">
        <v>160</v>
      </c>
      <c r="I47" s="88" t="s">
        <v>161</v>
      </c>
      <c r="J47" s="330">
        <v>50000</v>
      </c>
      <c r="K47" s="79">
        <v>9</v>
      </c>
      <c r="L47" s="79">
        <v>0</v>
      </c>
      <c r="M47" s="79">
        <v>43</v>
      </c>
      <c r="N47" s="89">
        <v>3</v>
      </c>
      <c r="O47" s="90">
        <v>0</v>
      </c>
      <c r="P47" s="91">
        <f>N47+O47</f>
        <v>3</v>
      </c>
      <c r="Q47" s="80">
        <f>IFERROR(P47/M47,"-")</f>
        <v>0.069767441860465</v>
      </c>
      <c r="R47" s="79">
        <v>0</v>
      </c>
      <c r="S47" s="79">
        <v>0</v>
      </c>
      <c r="T47" s="80">
        <f>IFERROR(R47/(P47),"-")</f>
        <v>0</v>
      </c>
      <c r="U47" s="336">
        <f>IFERROR(J47/SUM(N47:O48),"-")</f>
        <v>7142.8571428571</v>
      </c>
      <c r="V47" s="82">
        <v>1</v>
      </c>
      <c r="W47" s="80">
        <f>IF(P47=0,"-",V47/P47)</f>
        <v>0.33333333333333</v>
      </c>
      <c r="X47" s="335">
        <v>5000</v>
      </c>
      <c r="Y47" s="336">
        <f>IFERROR(X47/P47,"-")</f>
        <v>1666.6666666667</v>
      </c>
      <c r="Z47" s="336">
        <f>IFERROR(X47/V47,"-")</f>
        <v>5000</v>
      </c>
      <c r="AA47" s="330">
        <f>SUM(X47:X48)-SUM(J47:J48)</f>
        <v>49000</v>
      </c>
      <c r="AB47" s="83">
        <f>SUM(X47:X48)/SUM(J47:J48)</f>
        <v>1.98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0.33333333333333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0.33333333333333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0.33333333333333</v>
      </c>
      <c r="BY47" s="126">
        <v>1</v>
      </c>
      <c r="BZ47" s="127">
        <f>IFERROR(BY47/BW47,"-")</f>
        <v>1</v>
      </c>
      <c r="CA47" s="128">
        <v>5000</v>
      </c>
      <c r="CB47" s="129">
        <f>IFERROR(CA47/BW47,"-")</f>
        <v>5000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5000</v>
      </c>
      <c r="CQ47" s="139">
        <v>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162</v>
      </c>
      <c r="C48" s="347"/>
      <c r="D48" s="347" t="s">
        <v>157</v>
      </c>
      <c r="E48" s="347" t="s">
        <v>158</v>
      </c>
      <c r="F48" s="347" t="s">
        <v>78</v>
      </c>
      <c r="G48" s="88"/>
      <c r="H48" s="88"/>
      <c r="I48" s="88"/>
      <c r="J48" s="330"/>
      <c r="K48" s="79">
        <v>37</v>
      </c>
      <c r="L48" s="79">
        <v>14</v>
      </c>
      <c r="M48" s="79">
        <v>3</v>
      </c>
      <c r="N48" s="89">
        <v>4</v>
      </c>
      <c r="O48" s="90">
        <v>0</v>
      </c>
      <c r="P48" s="91">
        <f>N48+O48</f>
        <v>4</v>
      </c>
      <c r="Q48" s="80">
        <f>IFERROR(P48/M48,"-")</f>
        <v>1.3333333333333</v>
      </c>
      <c r="R48" s="79">
        <v>2</v>
      </c>
      <c r="S48" s="79">
        <v>0</v>
      </c>
      <c r="T48" s="80">
        <f>IFERROR(R48/(P48),"-")</f>
        <v>0.5</v>
      </c>
      <c r="U48" s="336"/>
      <c r="V48" s="82">
        <v>1</v>
      </c>
      <c r="W48" s="80">
        <f>IF(P48=0,"-",V48/P48)</f>
        <v>0.25</v>
      </c>
      <c r="X48" s="335">
        <v>94000</v>
      </c>
      <c r="Y48" s="336">
        <f>IFERROR(X48/P48,"-")</f>
        <v>23500</v>
      </c>
      <c r="Z48" s="336">
        <f>IFERROR(X48/V48,"-")</f>
        <v>94000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>
        <v>2</v>
      </c>
      <c r="CG48" s="132">
        <f>IF(P48=0,"",IF(CF48=0,"",(CF48/P48)))</f>
        <v>0.5</v>
      </c>
      <c r="CH48" s="133">
        <v>2</v>
      </c>
      <c r="CI48" s="134">
        <f>IFERROR(CH48/CF48,"-")</f>
        <v>1</v>
      </c>
      <c r="CJ48" s="135">
        <v>102000</v>
      </c>
      <c r="CK48" s="136">
        <f>IFERROR(CJ48/CF48,"-")</f>
        <v>51000</v>
      </c>
      <c r="CL48" s="137"/>
      <c r="CM48" s="137">
        <v>1</v>
      </c>
      <c r="CN48" s="137">
        <v>1</v>
      </c>
      <c r="CO48" s="138">
        <v>1</v>
      </c>
      <c r="CP48" s="139">
        <v>94000</v>
      </c>
      <c r="CQ48" s="139">
        <v>94000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0.76</v>
      </c>
      <c r="B49" s="347" t="s">
        <v>163</v>
      </c>
      <c r="C49" s="347"/>
      <c r="D49" s="347" t="s">
        <v>164</v>
      </c>
      <c r="E49" s="347" t="s">
        <v>89</v>
      </c>
      <c r="F49" s="347" t="s">
        <v>86</v>
      </c>
      <c r="G49" s="88" t="s">
        <v>159</v>
      </c>
      <c r="H49" s="88" t="s">
        <v>160</v>
      </c>
      <c r="I49" s="88" t="s">
        <v>165</v>
      </c>
      <c r="J49" s="330">
        <v>50000</v>
      </c>
      <c r="K49" s="79">
        <v>12</v>
      </c>
      <c r="L49" s="79">
        <v>0</v>
      </c>
      <c r="M49" s="79">
        <v>59</v>
      </c>
      <c r="N49" s="89">
        <v>2</v>
      </c>
      <c r="O49" s="90">
        <v>0</v>
      </c>
      <c r="P49" s="91">
        <f>N49+O49</f>
        <v>2</v>
      </c>
      <c r="Q49" s="80">
        <f>IFERROR(P49/M49,"-")</f>
        <v>0.033898305084746</v>
      </c>
      <c r="R49" s="79">
        <v>0</v>
      </c>
      <c r="S49" s="79">
        <v>0</v>
      </c>
      <c r="T49" s="80">
        <f>IFERROR(R49/(P49),"-")</f>
        <v>0</v>
      </c>
      <c r="U49" s="336">
        <f>IFERROR(J49/SUM(N49:O50),"-")</f>
        <v>16666.666666667</v>
      </c>
      <c r="V49" s="82">
        <v>1</v>
      </c>
      <c r="W49" s="80">
        <f>IF(P49=0,"-",V49/P49)</f>
        <v>0.5</v>
      </c>
      <c r="X49" s="335">
        <v>3000</v>
      </c>
      <c r="Y49" s="336">
        <f>IFERROR(X49/P49,"-")</f>
        <v>1500</v>
      </c>
      <c r="Z49" s="336">
        <f>IFERROR(X49/V49,"-")</f>
        <v>3000</v>
      </c>
      <c r="AA49" s="330">
        <f>SUM(X49:X50)-SUM(J49:J50)</f>
        <v>-12000</v>
      </c>
      <c r="AB49" s="83">
        <f>SUM(X49:X50)/SUM(J49:J50)</f>
        <v>0.76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0.5</v>
      </c>
      <c r="BG49" s="110">
        <v>1</v>
      </c>
      <c r="BH49" s="112">
        <f>IFERROR(BG49/BE49,"-")</f>
        <v>1</v>
      </c>
      <c r="BI49" s="113">
        <v>3000</v>
      </c>
      <c r="BJ49" s="114">
        <f>IFERROR(BI49/BE49,"-")</f>
        <v>3000</v>
      </c>
      <c r="BK49" s="115">
        <v>1</v>
      </c>
      <c r="BL49" s="115"/>
      <c r="BM49" s="115"/>
      <c r="BN49" s="117">
        <v>1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166</v>
      </c>
      <c r="C50" s="347"/>
      <c r="D50" s="347" t="s">
        <v>164</v>
      </c>
      <c r="E50" s="347" t="s">
        <v>89</v>
      </c>
      <c r="F50" s="347" t="s">
        <v>78</v>
      </c>
      <c r="G50" s="88"/>
      <c r="H50" s="88"/>
      <c r="I50" s="88"/>
      <c r="J50" s="330"/>
      <c r="K50" s="79">
        <v>8</v>
      </c>
      <c r="L50" s="79">
        <v>7</v>
      </c>
      <c r="M50" s="79">
        <v>3</v>
      </c>
      <c r="N50" s="89">
        <v>1</v>
      </c>
      <c r="O50" s="90">
        <v>0</v>
      </c>
      <c r="P50" s="91">
        <f>N50+O50</f>
        <v>1</v>
      </c>
      <c r="Q50" s="80">
        <f>IFERROR(P50/M50,"-")</f>
        <v>0.33333333333333</v>
      </c>
      <c r="R50" s="79">
        <v>1</v>
      </c>
      <c r="S50" s="79">
        <v>0</v>
      </c>
      <c r="T50" s="80">
        <f>IFERROR(R50/(P50),"-")</f>
        <v>1</v>
      </c>
      <c r="U50" s="336"/>
      <c r="V50" s="82">
        <v>1</v>
      </c>
      <c r="W50" s="80">
        <f>IF(P50=0,"-",V50/P50)</f>
        <v>1</v>
      </c>
      <c r="X50" s="335">
        <v>35000</v>
      </c>
      <c r="Y50" s="336">
        <f>IFERROR(X50/P50,"-")</f>
        <v>35000</v>
      </c>
      <c r="Z50" s="336">
        <f>IFERROR(X50/V50,"-")</f>
        <v>35000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1</v>
      </c>
      <c r="CH50" s="133">
        <v>1</v>
      </c>
      <c r="CI50" s="134">
        <f>IFERROR(CH50/CF50,"-")</f>
        <v>1</v>
      </c>
      <c r="CJ50" s="135">
        <v>35000</v>
      </c>
      <c r="CK50" s="136">
        <f>IFERROR(CJ50/CF50,"-")</f>
        <v>35000</v>
      </c>
      <c r="CL50" s="137"/>
      <c r="CM50" s="137"/>
      <c r="CN50" s="137">
        <v>1</v>
      </c>
      <c r="CO50" s="138">
        <v>1</v>
      </c>
      <c r="CP50" s="139">
        <v>35000</v>
      </c>
      <c r="CQ50" s="139">
        <v>35000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 t="str">
        <f>AB51</f>
        <v>0</v>
      </c>
      <c r="B51" s="347" t="s">
        <v>167</v>
      </c>
      <c r="C51" s="347"/>
      <c r="D51" s="347"/>
      <c r="E51" s="347"/>
      <c r="F51" s="347" t="s">
        <v>66</v>
      </c>
      <c r="G51" s="88" t="s">
        <v>168</v>
      </c>
      <c r="H51" s="88" t="s">
        <v>169</v>
      </c>
      <c r="I51" s="349" t="s">
        <v>154</v>
      </c>
      <c r="J51" s="330">
        <v>0</v>
      </c>
      <c r="K51" s="79">
        <v>7</v>
      </c>
      <c r="L51" s="79">
        <v>0</v>
      </c>
      <c r="M51" s="79">
        <v>29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 t="str">
        <f>IFERROR(J51/SUM(N51:O52),"-")</f>
        <v>-</v>
      </c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>
        <f>SUM(X51:X52)-SUM(J51:J52)</f>
        <v>0</v>
      </c>
      <c r="AB51" s="83" t="str">
        <f>SUM(X51:X52)/SUM(J51:J52)</f>
        <v>0</v>
      </c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170</v>
      </c>
      <c r="C52" s="347"/>
      <c r="D52" s="347"/>
      <c r="E52" s="347"/>
      <c r="F52" s="347" t="s">
        <v>78</v>
      </c>
      <c r="G52" s="88"/>
      <c r="H52" s="88"/>
      <c r="I52" s="88"/>
      <c r="J52" s="330"/>
      <c r="K52" s="79">
        <v>16</v>
      </c>
      <c r="L52" s="79">
        <v>5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30"/>
      <c r="B53" s="85"/>
      <c r="C53" s="86"/>
      <c r="D53" s="86"/>
      <c r="E53" s="86"/>
      <c r="F53" s="87"/>
      <c r="G53" s="88"/>
      <c r="H53" s="88"/>
      <c r="I53" s="88"/>
      <c r="J53" s="331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337"/>
      <c r="V53" s="25"/>
      <c r="W53" s="25"/>
      <c r="X53" s="337"/>
      <c r="Y53" s="337"/>
      <c r="Z53" s="337"/>
      <c r="AA53" s="337"/>
      <c r="AB53" s="33"/>
      <c r="AC53" s="57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30"/>
      <c r="B54" s="37"/>
      <c r="C54" s="21"/>
      <c r="D54" s="21"/>
      <c r="E54" s="21"/>
      <c r="F54" s="22"/>
      <c r="G54" s="36"/>
      <c r="H54" s="36"/>
      <c r="I54" s="73"/>
      <c r="J54" s="332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337"/>
      <c r="V54" s="25"/>
      <c r="W54" s="25"/>
      <c r="X54" s="337"/>
      <c r="Y54" s="337"/>
      <c r="Z54" s="337"/>
      <c r="AA54" s="337"/>
      <c r="AB54" s="33"/>
      <c r="AC54" s="59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19">
        <f>AB55</f>
        <v>2.3523519736842</v>
      </c>
      <c r="B55" s="39"/>
      <c r="C55" s="39"/>
      <c r="D55" s="39"/>
      <c r="E55" s="39"/>
      <c r="F55" s="39"/>
      <c r="G55" s="40" t="s">
        <v>171</v>
      </c>
      <c r="H55" s="40"/>
      <c r="I55" s="40"/>
      <c r="J55" s="333">
        <f>SUM(J6:J54)</f>
        <v>3040000</v>
      </c>
      <c r="K55" s="41">
        <f>SUM(K6:K54)</f>
        <v>1274</v>
      </c>
      <c r="L55" s="41">
        <f>SUM(L6:L54)</f>
        <v>581</v>
      </c>
      <c r="M55" s="41">
        <f>SUM(M6:M54)</f>
        <v>2010</v>
      </c>
      <c r="N55" s="41">
        <f>SUM(N6:N54)</f>
        <v>277</v>
      </c>
      <c r="O55" s="41">
        <f>SUM(O6:O54)</f>
        <v>1</v>
      </c>
      <c r="P55" s="41">
        <f>SUM(P6:P54)</f>
        <v>278</v>
      </c>
      <c r="Q55" s="42">
        <f>IFERROR(P55/M55,"-")</f>
        <v>0.13830845771144</v>
      </c>
      <c r="R55" s="76">
        <f>SUM(R6:R54)</f>
        <v>47</v>
      </c>
      <c r="S55" s="76">
        <f>SUM(S6:S54)</f>
        <v>65</v>
      </c>
      <c r="T55" s="42">
        <f>IFERROR(R55/P55,"-")</f>
        <v>0.16906474820144</v>
      </c>
      <c r="U55" s="338">
        <f>IFERROR(J55/P55,"-")</f>
        <v>10935.251798561</v>
      </c>
      <c r="V55" s="44">
        <f>SUM(V6:V54)</f>
        <v>61</v>
      </c>
      <c r="W55" s="42">
        <f>IFERROR(V55/P55,"-")</f>
        <v>0.21942446043165</v>
      </c>
      <c r="X55" s="333">
        <f>SUM(X6:X54)</f>
        <v>7151150</v>
      </c>
      <c r="Y55" s="333">
        <f>IFERROR(X55/P55,"-")</f>
        <v>25723.561151079</v>
      </c>
      <c r="Z55" s="333">
        <f>IFERROR(X55/V55,"-")</f>
        <v>117231.96721311</v>
      </c>
      <c r="AA55" s="333">
        <f>X55-J55</f>
        <v>4111150</v>
      </c>
      <c r="AB55" s="45">
        <f>X55/J55</f>
        <v>2.3523519736842</v>
      </c>
      <c r="AC55" s="58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8"/>
    <mergeCell ref="J15:J18"/>
    <mergeCell ref="U15:U18"/>
    <mergeCell ref="AA15:AA18"/>
    <mergeCell ref="AB15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172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1.15375</v>
      </c>
      <c r="B6" s="347" t="s">
        <v>173</v>
      </c>
      <c r="C6" s="347" t="s">
        <v>174</v>
      </c>
      <c r="D6" s="347" t="s">
        <v>175</v>
      </c>
      <c r="E6" s="347" t="s">
        <v>176</v>
      </c>
      <c r="F6" s="347" t="s">
        <v>86</v>
      </c>
      <c r="G6" s="88" t="s">
        <v>177</v>
      </c>
      <c r="H6" s="88" t="s">
        <v>178</v>
      </c>
      <c r="I6" s="348" t="s">
        <v>69</v>
      </c>
      <c r="J6" s="330">
        <v>80000</v>
      </c>
      <c r="K6" s="79">
        <v>28</v>
      </c>
      <c r="L6" s="79">
        <v>0</v>
      </c>
      <c r="M6" s="79">
        <v>46</v>
      </c>
      <c r="N6" s="89">
        <v>12</v>
      </c>
      <c r="O6" s="90">
        <v>0</v>
      </c>
      <c r="P6" s="91">
        <f>N6+O6</f>
        <v>12</v>
      </c>
      <c r="Q6" s="80">
        <f>IFERROR(P6/M6,"-")</f>
        <v>0.26086956521739</v>
      </c>
      <c r="R6" s="79">
        <v>1</v>
      </c>
      <c r="S6" s="79">
        <v>4</v>
      </c>
      <c r="T6" s="80">
        <f>IFERROR(R6/(P6),"-")</f>
        <v>0.083333333333333</v>
      </c>
      <c r="U6" s="336">
        <f>IFERROR(J6/SUM(N6:O7),"-")</f>
        <v>2758.6206896552</v>
      </c>
      <c r="V6" s="82">
        <v>4</v>
      </c>
      <c r="W6" s="80">
        <f>IF(P6=0,"-",V6/P6)</f>
        <v>0.33333333333333</v>
      </c>
      <c r="X6" s="335">
        <v>72300</v>
      </c>
      <c r="Y6" s="336">
        <f>IFERROR(X6/P6,"-")</f>
        <v>6025</v>
      </c>
      <c r="Z6" s="336">
        <f>IFERROR(X6/V6,"-")</f>
        <v>18075</v>
      </c>
      <c r="AA6" s="330">
        <f>SUM(X6:X7)-SUM(J6:J7)</f>
        <v>12300</v>
      </c>
      <c r="AB6" s="83">
        <f>SUM(X6:X7)/SUM(J6:J7)</f>
        <v>1.15375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5</v>
      </c>
      <c r="AN6" s="99">
        <f>IF(P6=0,"",IF(AM6=0,"",(AM6/P6)))</f>
        <v>0.41666666666667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0.083333333333333</v>
      </c>
      <c r="BG6" s="110">
        <v>1</v>
      </c>
      <c r="BH6" s="112">
        <f>IFERROR(BG6/BE6,"-")</f>
        <v>1</v>
      </c>
      <c r="BI6" s="113">
        <v>10000</v>
      </c>
      <c r="BJ6" s="114">
        <f>IFERROR(BI6/BE6,"-")</f>
        <v>10000</v>
      </c>
      <c r="BK6" s="115"/>
      <c r="BL6" s="115">
        <v>1</v>
      </c>
      <c r="BM6" s="115"/>
      <c r="BN6" s="117">
        <v>6</v>
      </c>
      <c r="BO6" s="118">
        <f>IF(P6=0,"",IF(BN6=0,"",(BN6/P6)))</f>
        <v>0.5</v>
      </c>
      <c r="BP6" s="119">
        <v>3</v>
      </c>
      <c r="BQ6" s="120">
        <f>IFERROR(BP6/BN6,"-")</f>
        <v>0.5</v>
      </c>
      <c r="BR6" s="121">
        <v>62300</v>
      </c>
      <c r="BS6" s="122">
        <f>IFERROR(BR6/BN6,"-")</f>
        <v>10383.333333333</v>
      </c>
      <c r="BT6" s="123">
        <v>1</v>
      </c>
      <c r="BU6" s="123"/>
      <c r="BV6" s="123">
        <v>2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72300</v>
      </c>
      <c r="CQ6" s="139">
        <v>31000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179</v>
      </c>
      <c r="C7" s="347"/>
      <c r="D7" s="347"/>
      <c r="E7" s="347"/>
      <c r="F7" s="347" t="s">
        <v>78</v>
      </c>
      <c r="G7" s="88"/>
      <c r="H7" s="88"/>
      <c r="I7" s="88"/>
      <c r="J7" s="330"/>
      <c r="K7" s="79">
        <v>87</v>
      </c>
      <c r="L7" s="79">
        <v>59</v>
      </c>
      <c r="M7" s="79">
        <v>44</v>
      </c>
      <c r="N7" s="89">
        <v>17</v>
      </c>
      <c r="O7" s="90">
        <v>0</v>
      </c>
      <c r="P7" s="91">
        <f>N7+O7</f>
        <v>17</v>
      </c>
      <c r="Q7" s="80">
        <f>IFERROR(P7/M7,"-")</f>
        <v>0.38636363636364</v>
      </c>
      <c r="R7" s="79">
        <v>1</v>
      </c>
      <c r="S7" s="79">
        <v>4</v>
      </c>
      <c r="T7" s="80">
        <f>IFERROR(R7/(P7),"-")</f>
        <v>0.058823529411765</v>
      </c>
      <c r="U7" s="336"/>
      <c r="V7" s="82">
        <v>2</v>
      </c>
      <c r="W7" s="80">
        <f>IF(P7=0,"-",V7/P7)</f>
        <v>0.11764705882353</v>
      </c>
      <c r="X7" s="335">
        <v>20000</v>
      </c>
      <c r="Y7" s="336">
        <f>IFERROR(X7/P7,"-")</f>
        <v>1176.4705882353</v>
      </c>
      <c r="Z7" s="336">
        <f>IFERROR(X7/V7,"-")</f>
        <v>10000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0.17647058823529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0.058823529411765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0.17647058823529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0.23529411764706</v>
      </c>
      <c r="BP7" s="119">
        <v>1</v>
      </c>
      <c r="BQ7" s="120">
        <f>IFERROR(BP7/BN7,"-")</f>
        <v>0.25</v>
      </c>
      <c r="BR7" s="121">
        <v>17000</v>
      </c>
      <c r="BS7" s="122">
        <f>IFERROR(BR7/BN7,"-")</f>
        <v>4250</v>
      </c>
      <c r="BT7" s="123"/>
      <c r="BU7" s="123"/>
      <c r="BV7" s="123">
        <v>1</v>
      </c>
      <c r="BW7" s="124">
        <v>6</v>
      </c>
      <c r="BX7" s="125">
        <f>IF(P7=0,"",IF(BW7=0,"",(BW7/P7)))</f>
        <v>0.35294117647059</v>
      </c>
      <c r="BY7" s="126">
        <v>1</v>
      </c>
      <c r="BZ7" s="127">
        <f>IFERROR(BY7/BW7,"-")</f>
        <v>0.16666666666667</v>
      </c>
      <c r="CA7" s="128">
        <v>3000</v>
      </c>
      <c r="CB7" s="129">
        <f>IFERROR(CA7/BW7,"-")</f>
        <v>500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20000</v>
      </c>
      <c r="CQ7" s="139">
        <v>17000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0.26666666666667</v>
      </c>
      <c r="B8" s="347" t="s">
        <v>180</v>
      </c>
      <c r="C8" s="347" t="s">
        <v>181</v>
      </c>
      <c r="D8" s="347" t="s">
        <v>182</v>
      </c>
      <c r="E8" s="347"/>
      <c r="F8" s="347" t="s">
        <v>66</v>
      </c>
      <c r="G8" s="88" t="s">
        <v>183</v>
      </c>
      <c r="H8" s="88" t="s">
        <v>184</v>
      </c>
      <c r="I8" s="88" t="s">
        <v>185</v>
      </c>
      <c r="J8" s="330">
        <v>75000</v>
      </c>
      <c r="K8" s="79">
        <v>11</v>
      </c>
      <c r="L8" s="79">
        <v>0</v>
      </c>
      <c r="M8" s="79">
        <v>66</v>
      </c>
      <c r="N8" s="89">
        <v>8</v>
      </c>
      <c r="O8" s="90">
        <v>0</v>
      </c>
      <c r="P8" s="91">
        <f>N8+O8</f>
        <v>8</v>
      </c>
      <c r="Q8" s="80">
        <f>IFERROR(P8/M8,"-")</f>
        <v>0.12121212121212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4687.5</v>
      </c>
      <c r="V8" s="82">
        <v>2</v>
      </c>
      <c r="W8" s="80">
        <f>IF(P8=0,"-",V8/P8)</f>
        <v>0.25</v>
      </c>
      <c r="X8" s="335">
        <v>10000</v>
      </c>
      <c r="Y8" s="336">
        <f>IFERROR(X8/P8,"-")</f>
        <v>1250</v>
      </c>
      <c r="Z8" s="336">
        <f>IFERROR(X8/V8,"-")</f>
        <v>5000</v>
      </c>
      <c r="AA8" s="330">
        <f>SUM(X8:X9)-SUM(J8:J9)</f>
        <v>-55000</v>
      </c>
      <c r="AB8" s="83">
        <f>SUM(X8:X9)/SUM(J8:J9)</f>
        <v>0.26666666666667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0.375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>
        <v>1</v>
      </c>
      <c r="BU8" s="123"/>
      <c r="BV8" s="123"/>
      <c r="BW8" s="124">
        <v>1</v>
      </c>
      <c r="BX8" s="125">
        <f>IF(P8=0,"",IF(BW8=0,"",(BW8/P8)))</f>
        <v>0.125</v>
      </c>
      <c r="BY8" s="126">
        <v>1</v>
      </c>
      <c r="BZ8" s="127">
        <f>IFERROR(BY8/BW8,"-")</f>
        <v>1</v>
      </c>
      <c r="CA8" s="128">
        <v>5000</v>
      </c>
      <c r="CB8" s="129">
        <f>IFERROR(CA8/BW8,"-")</f>
        <v>5000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10000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186</v>
      </c>
      <c r="C9" s="347"/>
      <c r="D9" s="347"/>
      <c r="E9" s="347"/>
      <c r="F9" s="347" t="s">
        <v>78</v>
      </c>
      <c r="G9" s="88"/>
      <c r="H9" s="88"/>
      <c r="I9" s="88"/>
      <c r="J9" s="330"/>
      <c r="K9" s="79">
        <v>43</v>
      </c>
      <c r="L9" s="79">
        <v>32</v>
      </c>
      <c r="M9" s="79">
        <v>13</v>
      </c>
      <c r="N9" s="89">
        <v>8</v>
      </c>
      <c r="O9" s="90">
        <v>0</v>
      </c>
      <c r="P9" s="91">
        <f>N9+O9</f>
        <v>8</v>
      </c>
      <c r="Q9" s="80">
        <f>IFERROR(P9/M9,"-")</f>
        <v>0.61538461538462</v>
      </c>
      <c r="R9" s="79">
        <v>1</v>
      </c>
      <c r="S9" s="79">
        <v>3</v>
      </c>
      <c r="T9" s="80">
        <f>IFERROR(R9/(P9),"-")</f>
        <v>0.125</v>
      </c>
      <c r="U9" s="336"/>
      <c r="V9" s="82">
        <v>1</v>
      </c>
      <c r="W9" s="80">
        <f>IF(P9=0,"-",V9/P9)</f>
        <v>0.125</v>
      </c>
      <c r="X9" s="335">
        <v>10000</v>
      </c>
      <c r="Y9" s="336">
        <f>IFERROR(X9/P9,"-")</f>
        <v>1250</v>
      </c>
      <c r="Z9" s="336">
        <f>IFERROR(X9/V9,"-")</f>
        <v>10000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5</v>
      </c>
      <c r="BO9" s="118">
        <f>IF(P9=0,"",IF(BN9=0,"",(BN9/P9)))</f>
        <v>0.625</v>
      </c>
      <c r="BP9" s="119">
        <v>1</v>
      </c>
      <c r="BQ9" s="120">
        <f>IFERROR(BP9/BN9,"-")</f>
        <v>0.2</v>
      </c>
      <c r="BR9" s="121">
        <v>10000</v>
      </c>
      <c r="BS9" s="122">
        <f>IFERROR(BR9/BN9,"-")</f>
        <v>2000</v>
      </c>
      <c r="BT9" s="123"/>
      <c r="BU9" s="123">
        <v>1</v>
      </c>
      <c r="BV9" s="123"/>
      <c r="BW9" s="124">
        <v>2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2.7111111111111</v>
      </c>
      <c r="B10" s="347" t="s">
        <v>187</v>
      </c>
      <c r="C10" s="347" t="s">
        <v>188</v>
      </c>
      <c r="D10" s="347" t="s">
        <v>189</v>
      </c>
      <c r="E10" s="347"/>
      <c r="F10" s="347" t="s">
        <v>66</v>
      </c>
      <c r="G10" s="88" t="s">
        <v>190</v>
      </c>
      <c r="H10" s="88" t="s">
        <v>191</v>
      </c>
      <c r="I10" s="88" t="s">
        <v>192</v>
      </c>
      <c r="J10" s="330">
        <v>45000</v>
      </c>
      <c r="K10" s="79">
        <v>6</v>
      </c>
      <c r="L10" s="79">
        <v>0</v>
      </c>
      <c r="M10" s="79">
        <v>24</v>
      </c>
      <c r="N10" s="89">
        <v>1</v>
      </c>
      <c r="O10" s="90">
        <v>0</v>
      </c>
      <c r="P10" s="91">
        <f>N10+O10</f>
        <v>1</v>
      </c>
      <c r="Q10" s="80">
        <f>IFERROR(P10/M10,"-")</f>
        <v>0.041666666666667</v>
      </c>
      <c r="R10" s="79">
        <v>0</v>
      </c>
      <c r="S10" s="79">
        <v>0</v>
      </c>
      <c r="T10" s="80">
        <f>IFERROR(R10/(P10),"-")</f>
        <v>0</v>
      </c>
      <c r="U10" s="336">
        <f>IFERROR(J10/SUM(N10:O11),"-")</f>
        <v>3214.2857142857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77000</v>
      </c>
      <c r="AB10" s="83">
        <f>SUM(X10:X11)/SUM(J10:J11)</f>
        <v>2.7111111111111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193</v>
      </c>
      <c r="C11" s="347"/>
      <c r="D11" s="347"/>
      <c r="E11" s="347"/>
      <c r="F11" s="347" t="s">
        <v>78</v>
      </c>
      <c r="G11" s="88"/>
      <c r="H11" s="88"/>
      <c r="I11" s="88"/>
      <c r="J11" s="330"/>
      <c r="K11" s="79">
        <v>354</v>
      </c>
      <c r="L11" s="79">
        <v>65</v>
      </c>
      <c r="M11" s="79">
        <v>42</v>
      </c>
      <c r="N11" s="89">
        <v>13</v>
      </c>
      <c r="O11" s="90">
        <v>0</v>
      </c>
      <c r="P11" s="91">
        <f>N11+O11</f>
        <v>13</v>
      </c>
      <c r="Q11" s="80">
        <f>IFERROR(P11/M11,"-")</f>
        <v>0.30952380952381</v>
      </c>
      <c r="R11" s="79">
        <v>2</v>
      </c>
      <c r="S11" s="79">
        <v>1</v>
      </c>
      <c r="T11" s="80">
        <f>IFERROR(R11/(P11),"-")</f>
        <v>0.15384615384615</v>
      </c>
      <c r="U11" s="336"/>
      <c r="V11" s="82">
        <v>1</v>
      </c>
      <c r="W11" s="80">
        <f>IF(P11=0,"-",V11/P11)</f>
        <v>0.076923076923077</v>
      </c>
      <c r="X11" s="335">
        <v>122000</v>
      </c>
      <c r="Y11" s="336">
        <f>IFERROR(X11/P11,"-")</f>
        <v>9384.6153846154</v>
      </c>
      <c r="Z11" s="336">
        <f>IFERROR(X11/V11,"-")</f>
        <v>122000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0.15384615384615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0.23076923076923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0.30769230769231</v>
      </c>
      <c r="BP11" s="119">
        <v>1</v>
      </c>
      <c r="BQ11" s="120">
        <f>IFERROR(BP11/BN11,"-")</f>
        <v>0.25</v>
      </c>
      <c r="BR11" s="121">
        <v>3000</v>
      </c>
      <c r="BS11" s="122">
        <f>IFERROR(BR11/BN11,"-")</f>
        <v>750</v>
      </c>
      <c r="BT11" s="123">
        <v>1</v>
      </c>
      <c r="BU11" s="123"/>
      <c r="BV11" s="123"/>
      <c r="BW11" s="124">
        <v>4</v>
      </c>
      <c r="BX11" s="125">
        <f>IF(P11=0,"",IF(BW11=0,"",(BW11/P11)))</f>
        <v>0.30769230769231</v>
      </c>
      <c r="BY11" s="126">
        <v>1</v>
      </c>
      <c r="BZ11" s="127">
        <f>IFERROR(BY11/BW11,"-")</f>
        <v>0.25</v>
      </c>
      <c r="CA11" s="128">
        <v>119000</v>
      </c>
      <c r="CB11" s="129">
        <f>IFERROR(CA11/BW11,"-")</f>
        <v>29750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122000</v>
      </c>
      <c r="CQ11" s="139">
        <v>119000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1.1715</v>
      </c>
      <c r="B14" s="39"/>
      <c r="C14" s="39"/>
      <c r="D14" s="39"/>
      <c r="E14" s="39"/>
      <c r="F14" s="39"/>
      <c r="G14" s="40" t="s">
        <v>194</v>
      </c>
      <c r="H14" s="40"/>
      <c r="I14" s="40"/>
      <c r="J14" s="333">
        <f>SUM(J6:J13)</f>
        <v>200000</v>
      </c>
      <c r="K14" s="41">
        <f>SUM(K6:K13)</f>
        <v>529</v>
      </c>
      <c r="L14" s="41">
        <f>SUM(L6:L13)</f>
        <v>156</v>
      </c>
      <c r="M14" s="41">
        <f>SUM(M6:M13)</f>
        <v>235</v>
      </c>
      <c r="N14" s="41">
        <f>SUM(N6:N13)</f>
        <v>59</v>
      </c>
      <c r="O14" s="41">
        <f>SUM(O6:O13)</f>
        <v>0</v>
      </c>
      <c r="P14" s="41">
        <f>SUM(P6:P13)</f>
        <v>59</v>
      </c>
      <c r="Q14" s="42">
        <f>IFERROR(P14/M14,"-")</f>
        <v>0.25106382978723</v>
      </c>
      <c r="R14" s="76">
        <f>SUM(R6:R13)</f>
        <v>5</v>
      </c>
      <c r="S14" s="76">
        <f>SUM(S6:S13)</f>
        <v>13</v>
      </c>
      <c r="T14" s="42">
        <f>IFERROR(R14/P14,"-")</f>
        <v>0.084745762711864</v>
      </c>
      <c r="U14" s="338">
        <f>IFERROR(J14/P14,"-")</f>
        <v>3389.8305084746</v>
      </c>
      <c r="V14" s="44">
        <f>SUM(V6:V13)</f>
        <v>10</v>
      </c>
      <c r="W14" s="42">
        <f>IFERROR(V14/P14,"-")</f>
        <v>0.16949152542373</v>
      </c>
      <c r="X14" s="333">
        <f>SUM(X6:X13)</f>
        <v>234300</v>
      </c>
      <c r="Y14" s="333">
        <f>IFERROR(X14/P14,"-")</f>
        <v>3971.186440678</v>
      </c>
      <c r="Z14" s="333">
        <f>IFERROR(X14/V14,"-")</f>
        <v>23430</v>
      </c>
      <c r="AA14" s="333">
        <f>X14-J14</f>
        <v>34300</v>
      </c>
      <c r="AB14" s="45">
        <f>X14/J14</f>
        <v>1.1715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195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196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197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198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0.13333333333333</v>
      </c>
      <c r="B6" s="347" t="s">
        <v>199</v>
      </c>
      <c r="C6" s="347"/>
      <c r="D6" s="347" t="s">
        <v>66</v>
      </c>
      <c r="E6" s="175" t="s">
        <v>200</v>
      </c>
      <c r="F6" s="175" t="s">
        <v>201</v>
      </c>
      <c r="G6" s="340">
        <v>22500</v>
      </c>
      <c r="H6" s="340">
        <v>1500</v>
      </c>
      <c r="I6" s="176">
        <v>26</v>
      </c>
      <c r="J6" s="176">
        <v>0</v>
      </c>
      <c r="K6" s="176">
        <v>66</v>
      </c>
      <c r="L6" s="177">
        <v>15</v>
      </c>
      <c r="M6" s="178">
        <v>10</v>
      </c>
      <c r="N6" s="179">
        <f>IFERROR(L6/K6,"-")</f>
        <v>0.22727272727273</v>
      </c>
      <c r="O6" s="176">
        <v>0</v>
      </c>
      <c r="P6" s="176">
        <v>2</v>
      </c>
      <c r="Q6" s="179">
        <f>IFERROR(O6/L6,"-")</f>
        <v>0</v>
      </c>
      <c r="R6" s="180">
        <f>IFERROR(G6/SUM(L6:L6),"-")</f>
        <v>1500</v>
      </c>
      <c r="S6" s="181">
        <v>1</v>
      </c>
      <c r="T6" s="179">
        <f>IF(L6=0,"-",S6/L6)</f>
        <v>0.066666666666667</v>
      </c>
      <c r="U6" s="345">
        <v>3000</v>
      </c>
      <c r="V6" s="346">
        <f>IFERROR(U6/L6,"-")</f>
        <v>200</v>
      </c>
      <c r="W6" s="346">
        <f>IFERROR(U6/S6,"-")</f>
        <v>3000</v>
      </c>
      <c r="X6" s="340">
        <f>SUM(U6:U6)-SUM(G6:G6)</f>
        <v>-19500</v>
      </c>
      <c r="Y6" s="183">
        <f>SUM(U6:U6)/SUM(G6:G6)</f>
        <v>0.13333333333333</v>
      </c>
      <c r="AA6" s="184">
        <v>5</v>
      </c>
      <c r="AB6" s="185">
        <f>IF(L6=0,"",IF(AA6=0,"",(AA6/L6)))</f>
        <v>0.33333333333333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4</v>
      </c>
      <c r="AK6" s="191">
        <f>IF(L6=0,"",IF(AJ6=0,"",(AJ6/L6)))</f>
        <v>0.26666666666667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1</v>
      </c>
      <c r="AT6" s="197">
        <f>IF(L6=0,"",IF(AS6=0,"",(AS6/L6)))</f>
        <v>0.066666666666667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2</v>
      </c>
      <c r="BC6" s="203">
        <f>IF(L6=0,"",IF(BB6=0,"",(BB6/L6)))</f>
        <v>0.13333333333333</v>
      </c>
      <c r="BD6" s="202"/>
      <c r="BE6" s="204">
        <f>IFERROR(BD6/BB6,"-")</f>
        <v>0</v>
      </c>
      <c r="BF6" s="205"/>
      <c r="BG6" s="206">
        <f>IFERROR(BF6/BB6,"-")</f>
        <v>0</v>
      </c>
      <c r="BH6" s="207"/>
      <c r="BI6" s="207"/>
      <c r="BJ6" s="207"/>
      <c r="BK6" s="208">
        <v>3</v>
      </c>
      <c r="BL6" s="209">
        <f>IF(L6=0,"",IF(BK6=0,"",(BK6/L6)))</f>
        <v>0.2</v>
      </c>
      <c r="BM6" s="210">
        <v>1</v>
      </c>
      <c r="BN6" s="211">
        <f>IFERROR(BM6/BK6,"-")</f>
        <v>0.33333333333333</v>
      </c>
      <c r="BO6" s="212">
        <v>3000</v>
      </c>
      <c r="BP6" s="213">
        <f>IFERROR(BO6/BK6,"-")</f>
        <v>1000</v>
      </c>
      <c r="BQ6" s="214">
        <v>1</v>
      </c>
      <c r="BR6" s="214"/>
      <c r="BS6" s="214"/>
      <c r="BT6" s="215"/>
      <c r="BU6" s="216">
        <f>IF(L6=0,"",IF(BT6=0,"",(BT6/L6)))</f>
        <v>0</v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1</v>
      </c>
      <c r="CM6" s="230">
        <v>3000</v>
      </c>
      <c r="CN6" s="230">
        <v>3000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0.33786802030457</v>
      </c>
      <c r="B7" s="347" t="s">
        <v>202</v>
      </c>
      <c r="C7" s="347"/>
      <c r="D7" s="347" t="s">
        <v>66</v>
      </c>
      <c r="E7" s="175" t="s">
        <v>203</v>
      </c>
      <c r="F7" s="175" t="s">
        <v>201</v>
      </c>
      <c r="G7" s="340">
        <v>295500</v>
      </c>
      <c r="H7" s="340">
        <v>1500</v>
      </c>
      <c r="I7" s="176">
        <v>310</v>
      </c>
      <c r="J7" s="176">
        <v>0</v>
      </c>
      <c r="K7" s="176">
        <v>815</v>
      </c>
      <c r="L7" s="177">
        <v>197</v>
      </c>
      <c r="M7" s="178">
        <v>163</v>
      </c>
      <c r="N7" s="179">
        <f>IFERROR(L7/K7,"-")</f>
        <v>0.24171779141104</v>
      </c>
      <c r="O7" s="176">
        <v>3</v>
      </c>
      <c r="P7" s="176">
        <v>67</v>
      </c>
      <c r="Q7" s="179">
        <f>IFERROR(O7/L7,"-")</f>
        <v>0.015228426395939</v>
      </c>
      <c r="R7" s="180">
        <f>IFERROR(G7/SUM(L7:L7),"-")</f>
        <v>1500</v>
      </c>
      <c r="S7" s="181">
        <v>11</v>
      </c>
      <c r="T7" s="179">
        <f>IF(L7=0,"-",S7/L7)</f>
        <v>0.055837563451777</v>
      </c>
      <c r="U7" s="345">
        <v>99840</v>
      </c>
      <c r="V7" s="346">
        <f>IFERROR(U7/L7,"-")</f>
        <v>506.80203045685</v>
      </c>
      <c r="W7" s="346">
        <f>IFERROR(U7/S7,"-")</f>
        <v>9076.3636363636</v>
      </c>
      <c r="X7" s="340">
        <f>SUM(U7:U7)-SUM(G7:G7)</f>
        <v>-195660</v>
      </c>
      <c r="Y7" s="183">
        <f>SUM(U7:U7)/SUM(G7:G7)</f>
        <v>0.33786802030457</v>
      </c>
      <c r="AA7" s="184">
        <v>34</v>
      </c>
      <c r="AB7" s="185">
        <f>IF(L7=0,"",IF(AA7=0,"",(AA7/L7)))</f>
        <v>0.17258883248731</v>
      </c>
      <c r="AC7" s="184"/>
      <c r="AD7" s="186">
        <f>IFERROR(AC7/AA7,"-")</f>
        <v>0</v>
      </c>
      <c r="AE7" s="187"/>
      <c r="AF7" s="188">
        <f>IFERROR(AE7/AA7,"-")</f>
        <v>0</v>
      </c>
      <c r="AG7" s="189"/>
      <c r="AH7" s="189"/>
      <c r="AI7" s="189"/>
      <c r="AJ7" s="190">
        <v>58</v>
      </c>
      <c r="AK7" s="191">
        <f>IF(L7=0,"",IF(AJ7=0,"",(AJ7/L7)))</f>
        <v>0.29441624365482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19</v>
      </c>
      <c r="AT7" s="197">
        <f>IF(L7=0,"",IF(AS7=0,"",(AS7/L7)))</f>
        <v>0.096446700507614</v>
      </c>
      <c r="AU7" s="196">
        <v>1</v>
      </c>
      <c r="AV7" s="198">
        <f>IFERROR(AU7/AS7,"-")</f>
        <v>0.052631578947368</v>
      </c>
      <c r="AW7" s="199">
        <v>10000</v>
      </c>
      <c r="AX7" s="200">
        <f>IFERROR(AW7/AS7,"-")</f>
        <v>526.31578947368</v>
      </c>
      <c r="AY7" s="201">
        <v>1</v>
      </c>
      <c r="AZ7" s="201"/>
      <c r="BA7" s="201"/>
      <c r="BB7" s="202">
        <v>44</v>
      </c>
      <c r="BC7" s="203">
        <f>IF(L7=0,"",IF(BB7=0,"",(BB7/L7)))</f>
        <v>0.22335025380711</v>
      </c>
      <c r="BD7" s="202">
        <v>3</v>
      </c>
      <c r="BE7" s="204">
        <f>IFERROR(BD7/BB7,"-")</f>
        <v>0.068181818181818</v>
      </c>
      <c r="BF7" s="205">
        <v>13840</v>
      </c>
      <c r="BG7" s="206">
        <f>IFERROR(BF7/BB7,"-")</f>
        <v>314.54545454545</v>
      </c>
      <c r="BH7" s="207">
        <v>3</v>
      </c>
      <c r="BI7" s="207"/>
      <c r="BJ7" s="207"/>
      <c r="BK7" s="208">
        <v>33</v>
      </c>
      <c r="BL7" s="209">
        <f>IF(L7=0,"",IF(BK7=0,"",(BK7/L7)))</f>
        <v>0.16751269035533</v>
      </c>
      <c r="BM7" s="210">
        <v>5</v>
      </c>
      <c r="BN7" s="211">
        <f>IFERROR(BM7/BK7,"-")</f>
        <v>0.15151515151515</v>
      </c>
      <c r="BO7" s="212">
        <v>67000</v>
      </c>
      <c r="BP7" s="213">
        <f>IFERROR(BO7/BK7,"-")</f>
        <v>2030.303030303</v>
      </c>
      <c r="BQ7" s="214">
        <v>3</v>
      </c>
      <c r="BR7" s="214">
        <v>1</v>
      </c>
      <c r="BS7" s="214">
        <v>1</v>
      </c>
      <c r="BT7" s="215">
        <v>8</v>
      </c>
      <c r="BU7" s="216">
        <f>IF(L7=0,"",IF(BT7=0,"",(BT7/L7)))</f>
        <v>0.040609137055838</v>
      </c>
      <c r="BV7" s="217">
        <v>2</v>
      </c>
      <c r="BW7" s="218">
        <f>IFERROR(BV7/BT7,"-")</f>
        <v>0.25</v>
      </c>
      <c r="BX7" s="219">
        <v>9000</v>
      </c>
      <c r="BY7" s="220">
        <f>IFERROR(BX7/BT7,"-")</f>
        <v>1125</v>
      </c>
      <c r="BZ7" s="221">
        <v>1</v>
      </c>
      <c r="CA7" s="221">
        <v>1</v>
      </c>
      <c r="CB7" s="221"/>
      <c r="CC7" s="222">
        <v>1</v>
      </c>
      <c r="CD7" s="223">
        <f>IF(L7=0,"",IF(CC7=0,"",(CC7/L7)))</f>
        <v>0.0050761421319797</v>
      </c>
      <c r="CE7" s="224"/>
      <c r="CF7" s="225">
        <f>IFERROR(CE7/CC7,"-")</f>
        <v>0</v>
      </c>
      <c r="CG7" s="226"/>
      <c r="CH7" s="227">
        <f>IFERROR(CG7/CC7,"-")</f>
        <v>0</v>
      </c>
      <c r="CI7" s="228"/>
      <c r="CJ7" s="228"/>
      <c r="CK7" s="228"/>
      <c r="CL7" s="229">
        <v>11</v>
      </c>
      <c r="CM7" s="230">
        <v>99840</v>
      </c>
      <c r="CN7" s="230">
        <v>46000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>
        <f>Y10</f>
        <v>0.32339622641509</v>
      </c>
      <c r="B10" s="250"/>
      <c r="C10" s="250"/>
      <c r="D10" s="250"/>
      <c r="E10" s="251" t="s">
        <v>204</v>
      </c>
      <c r="F10" s="251"/>
      <c r="G10" s="343">
        <f>SUM(G6:G9)</f>
        <v>318000</v>
      </c>
      <c r="H10" s="343"/>
      <c r="I10" s="250">
        <f>SUM(I6:I9)</f>
        <v>336</v>
      </c>
      <c r="J10" s="250">
        <f>SUM(J6:J9)</f>
        <v>0</v>
      </c>
      <c r="K10" s="250">
        <f>SUM(K6:K9)</f>
        <v>881</v>
      </c>
      <c r="L10" s="250">
        <f>SUM(L6:L9)</f>
        <v>212</v>
      </c>
      <c r="M10" s="250">
        <f>SUM(M6:M9)</f>
        <v>173</v>
      </c>
      <c r="N10" s="252">
        <f>IFERROR(L10/K10,"-")</f>
        <v>0.24063564131669</v>
      </c>
      <c r="O10" s="253">
        <f>SUM(O6:O9)</f>
        <v>3</v>
      </c>
      <c r="P10" s="253">
        <f>SUM(P6:P9)</f>
        <v>69</v>
      </c>
      <c r="Q10" s="252">
        <f>IFERROR(O10/L10,"-")</f>
        <v>0.014150943396226</v>
      </c>
      <c r="R10" s="254">
        <f>IFERROR(G10/L10,"-")</f>
        <v>1500</v>
      </c>
      <c r="S10" s="255">
        <f>SUM(S6:S9)</f>
        <v>12</v>
      </c>
      <c r="T10" s="252">
        <f>IFERROR(S10/L10,"-")</f>
        <v>0.056603773584906</v>
      </c>
      <c r="U10" s="343">
        <f>SUM(U6:U9)</f>
        <v>102840</v>
      </c>
      <c r="V10" s="343">
        <f>IFERROR(U10/L10,"-")</f>
        <v>485.09433962264</v>
      </c>
      <c r="W10" s="343">
        <f>IFERROR(U10/S10,"-")</f>
        <v>8570</v>
      </c>
      <c r="X10" s="343">
        <f>U10-G10</f>
        <v>-215160</v>
      </c>
      <c r="Y10" s="256">
        <f>U10/G10</f>
        <v>0.32339622641509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205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196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206</v>
      </c>
      <c r="C6" s="347" t="s">
        <v>207</v>
      </c>
      <c r="D6" s="347" t="s">
        <v>86</v>
      </c>
      <c r="E6" s="175" t="s">
        <v>208</v>
      </c>
      <c r="F6" s="175" t="s">
        <v>201</v>
      </c>
      <c r="G6" s="340">
        <v>0</v>
      </c>
      <c r="H6" s="176">
        <v>1</v>
      </c>
      <c r="I6" s="176">
        <v>0</v>
      </c>
      <c r="J6" s="176">
        <v>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3.2229211248093</v>
      </c>
      <c r="B7" s="347" t="s">
        <v>209</v>
      </c>
      <c r="C7" s="347" t="s">
        <v>207</v>
      </c>
      <c r="D7" s="347" t="s">
        <v>86</v>
      </c>
      <c r="E7" s="175" t="s">
        <v>210</v>
      </c>
      <c r="F7" s="175" t="s">
        <v>201</v>
      </c>
      <c r="G7" s="340">
        <v>4074006</v>
      </c>
      <c r="H7" s="176">
        <v>3711</v>
      </c>
      <c r="I7" s="176">
        <v>0</v>
      </c>
      <c r="J7" s="176">
        <v>227078</v>
      </c>
      <c r="K7" s="177">
        <v>1622</v>
      </c>
      <c r="L7" s="179">
        <f>IFERROR(K7/J7,"-")</f>
        <v>0.0071429200539022</v>
      </c>
      <c r="M7" s="176">
        <v>109</v>
      </c>
      <c r="N7" s="176">
        <v>575</v>
      </c>
      <c r="O7" s="179">
        <f>IFERROR(M7/(K7),"-")</f>
        <v>0.067200986436498</v>
      </c>
      <c r="P7" s="180">
        <f>IFERROR(G7/SUM(K7:K7),"-")</f>
        <v>2511.7176325524</v>
      </c>
      <c r="Q7" s="181">
        <v>226</v>
      </c>
      <c r="R7" s="179">
        <f>IF(K7=0,"-",Q7/K7)</f>
        <v>0.13933415536375</v>
      </c>
      <c r="S7" s="345">
        <v>13130200</v>
      </c>
      <c r="T7" s="346">
        <f>IFERROR(S7/K7,"-")</f>
        <v>8095.0678175092</v>
      </c>
      <c r="U7" s="346">
        <f>IFERROR(S7/Q7,"-")</f>
        <v>58098.230088496</v>
      </c>
      <c r="V7" s="340">
        <f>SUM(S7:S7)-SUM(G7:G7)</f>
        <v>9056194</v>
      </c>
      <c r="W7" s="183">
        <f>SUM(S7:S7)/SUM(G7:G7)</f>
        <v>3.2229211248093</v>
      </c>
      <c r="Y7" s="184">
        <v>2</v>
      </c>
      <c r="Z7" s="185">
        <f>IF(K7=0,"",IF(Y7=0,"",(Y7/K7)))</f>
        <v>0.001233045622688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37</v>
      </c>
      <c r="AI7" s="191">
        <f>IF(K7=0,"",IF(AH7=0,"",(AH7/K7)))</f>
        <v>0.022811344019729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0.0073982737361282</v>
      </c>
      <c r="AS7" s="196">
        <v>2</v>
      </c>
      <c r="AT7" s="198">
        <f>IFERROR(AS7/AQ7,"-")</f>
        <v>0.16666666666667</v>
      </c>
      <c r="AU7" s="199">
        <v>13000</v>
      </c>
      <c r="AV7" s="200">
        <f>IFERROR(AU7/AQ7,"-")</f>
        <v>1083.3333333333</v>
      </c>
      <c r="AW7" s="201">
        <v>1</v>
      </c>
      <c r="AX7" s="201">
        <v>1</v>
      </c>
      <c r="AY7" s="201"/>
      <c r="AZ7" s="202">
        <v>103</v>
      </c>
      <c r="BA7" s="203">
        <f>IF(K7=0,"",IF(AZ7=0,"",(AZ7/K7)))</f>
        <v>0.063501849568434</v>
      </c>
      <c r="BB7" s="202">
        <v>9</v>
      </c>
      <c r="BC7" s="204">
        <f>IFERROR(BB7/AZ7,"-")</f>
        <v>0.087378640776699</v>
      </c>
      <c r="BD7" s="205">
        <v>78840</v>
      </c>
      <c r="BE7" s="206">
        <f>IFERROR(BD7/AZ7,"-")</f>
        <v>765.43689320388</v>
      </c>
      <c r="BF7" s="207">
        <v>4</v>
      </c>
      <c r="BG7" s="207">
        <v>2</v>
      </c>
      <c r="BH7" s="207">
        <v>3</v>
      </c>
      <c r="BI7" s="208">
        <v>938</v>
      </c>
      <c r="BJ7" s="209">
        <f>IF(K7=0,"",IF(BI7=0,"",(BI7/K7)))</f>
        <v>0.57829839704069</v>
      </c>
      <c r="BK7" s="210">
        <v>113</v>
      </c>
      <c r="BL7" s="211">
        <f>IFERROR(BK7/BI7,"-")</f>
        <v>0.12046908315565</v>
      </c>
      <c r="BM7" s="212">
        <v>3016930</v>
      </c>
      <c r="BN7" s="213">
        <f>IFERROR(BM7/BI7,"-")</f>
        <v>3216.3432835821</v>
      </c>
      <c r="BO7" s="214">
        <v>65</v>
      </c>
      <c r="BP7" s="214">
        <v>11</v>
      </c>
      <c r="BQ7" s="214">
        <v>37</v>
      </c>
      <c r="BR7" s="215">
        <v>461</v>
      </c>
      <c r="BS7" s="216">
        <f>IF(K7=0,"",IF(BR7=0,"",(BR7/K7)))</f>
        <v>0.28421701602959</v>
      </c>
      <c r="BT7" s="217">
        <v>87</v>
      </c>
      <c r="BU7" s="218">
        <f>IFERROR(BT7/BR7,"-")</f>
        <v>0.18872017353579</v>
      </c>
      <c r="BV7" s="219">
        <v>7822880</v>
      </c>
      <c r="BW7" s="220">
        <f>IFERROR(BV7/BR7,"-")</f>
        <v>16969.370932755</v>
      </c>
      <c r="BX7" s="221">
        <v>22</v>
      </c>
      <c r="BY7" s="221">
        <v>15</v>
      </c>
      <c r="BZ7" s="221">
        <v>50</v>
      </c>
      <c r="CA7" s="222">
        <v>69</v>
      </c>
      <c r="CB7" s="223">
        <f>IF(K7=0,"",IF(CA7=0,"",(CA7/K7)))</f>
        <v>0.042540073982737</v>
      </c>
      <c r="CC7" s="224">
        <v>15</v>
      </c>
      <c r="CD7" s="225">
        <f>IFERROR(CC7/CA7,"-")</f>
        <v>0.21739130434783</v>
      </c>
      <c r="CE7" s="226">
        <v>2198550</v>
      </c>
      <c r="CF7" s="227">
        <f>IFERROR(CE7/CA7,"-")</f>
        <v>31863.043478261</v>
      </c>
      <c r="CG7" s="228">
        <v>5</v>
      </c>
      <c r="CH7" s="228">
        <v>2</v>
      </c>
      <c r="CI7" s="228">
        <v>8</v>
      </c>
      <c r="CJ7" s="229">
        <v>226</v>
      </c>
      <c r="CK7" s="230">
        <v>13130200</v>
      </c>
      <c r="CL7" s="230">
        <v>1268000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1.3847163919729</v>
      </c>
      <c r="B8" s="347" t="s">
        <v>211</v>
      </c>
      <c r="C8" s="347" t="s">
        <v>207</v>
      </c>
      <c r="D8" s="347" t="s">
        <v>86</v>
      </c>
      <c r="E8" s="175" t="s">
        <v>212</v>
      </c>
      <c r="F8" s="175" t="s">
        <v>201</v>
      </c>
      <c r="G8" s="340">
        <v>5137478</v>
      </c>
      <c r="H8" s="176">
        <v>3720</v>
      </c>
      <c r="I8" s="176">
        <v>0</v>
      </c>
      <c r="J8" s="176">
        <v>104210</v>
      </c>
      <c r="K8" s="177">
        <v>2115</v>
      </c>
      <c r="L8" s="179">
        <f>IFERROR(K8/J8,"-")</f>
        <v>0.020295557048268</v>
      </c>
      <c r="M8" s="176">
        <v>74</v>
      </c>
      <c r="N8" s="176">
        <v>797</v>
      </c>
      <c r="O8" s="179">
        <f>IFERROR(M8/(K8),"-")</f>
        <v>0.034988179669031</v>
      </c>
      <c r="P8" s="180">
        <f>IFERROR(G8/SUM(K8:K8),"-")</f>
        <v>2429.0676122931</v>
      </c>
      <c r="Q8" s="181">
        <v>232</v>
      </c>
      <c r="R8" s="179">
        <f>IF(K8=0,"-",Q8/K8)</f>
        <v>0.1096926713948</v>
      </c>
      <c r="S8" s="345">
        <v>7113950</v>
      </c>
      <c r="T8" s="346">
        <f>IFERROR(S8/K8,"-")</f>
        <v>3363.5697399527</v>
      </c>
      <c r="U8" s="346">
        <f>IFERROR(S8/Q8,"-")</f>
        <v>30663.577586207</v>
      </c>
      <c r="V8" s="340">
        <f>SUM(S8:S8)-SUM(G8:G8)</f>
        <v>1976472</v>
      </c>
      <c r="W8" s="183">
        <f>SUM(S8:S8)/SUM(G8:G8)</f>
        <v>1.3847163919729</v>
      </c>
      <c r="Y8" s="184">
        <v>61</v>
      </c>
      <c r="Z8" s="185">
        <f>IF(K8=0,"",IF(Y8=0,"",(Y8/K8)))</f>
        <v>0.028841607565012</v>
      </c>
      <c r="AA8" s="184">
        <v>2</v>
      </c>
      <c r="AB8" s="186">
        <f>IFERROR(AA8/Y8,"-")</f>
        <v>0.032786885245902</v>
      </c>
      <c r="AC8" s="187">
        <v>4000</v>
      </c>
      <c r="AD8" s="188">
        <f>IFERROR(AC8/Y8,"-")</f>
        <v>65.573770491803</v>
      </c>
      <c r="AE8" s="189">
        <v>2</v>
      </c>
      <c r="AF8" s="189"/>
      <c r="AG8" s="189"/>
      <c r="AH8" s="190">
        <v>422</v>
      </c>
      <c r="AI8" s="191">
        <f>IF(K8=0,"",IF(AH8=0,"",(AH8/K8)))</f>
        <v>0.19952718676123</v>
      </c>
      <c r="AJ8" s="190">
        <v>17</v>
      </c>
      <c r="AK8" s="192">
        <f>IFERROR(AJ8/AH8,"-")</f>
        <v>0.040284360189573</v>
      </c>
      <c r="AL8" s="193">
        <v>156020</v>
      </c>
      <c r="AM8" s="194">
        <f>IFERROR(AL8/AH8,"-")</f>
        <v>369.71563981043</v>
      </c>
      <c r="AN8" s="195">
        <v>15</v>
      </c>
      <c r="AO8" s="195"/>
      <c r="AP8" s="195">
        <v>2</v>
      </c>
      <c r="AQ8" s="196">
        <v>259</v>
      </c>
      <c r="AR8" s="197">
        <f>IF(K8=0,"",IF(AQ8=0,"",(AQ8/K8)))</f>
        <v>0.12245862884161</v>
      </c>
      <c r="AS8" s="196">
        <v>15</v>
      </c>
      <c r="AT8" s="198">
        <f>IFERROR(AS8/AQ8,"-")</f>
        <v>0.057915057915058</v>
      </c>
      <c r="AU8" s="199">
        <v>137000</v>
      </c>
      <c r="AV8" s="200">
        <f>IFERROR(AU8/AQ8,"-")</f>
        <v>528.95752895753</v>
      </c>
      <c r="AW8" s="201">
        <v>12</v>
      </c>
      <c r="AX8" s="201">
        <v>1</v>
      </c>
      <c r="AY8" s="201">
        <v>2</v>
      </c>
      <c r="AZ8" s="202">
        <v>523</v>
      </c>
      <c r="BA8" s="203">
        <f>IF(K8=0,"",IF(AZ8=0,"",(AZ8/K8)))</f>
        <v>0.24728132387707</v>
      </c>
      <c r="BB8" s="202">
        <v>38</v>
      </c>
      <c r="BC8" s="204">
        <f>IFERROR(BB8/AZ8,"-")</f>
        <v>0.072657743785851</v>
      </c>
      <c r="BD8" s="205">
        <v>1365400</v>
      </c>
      <c r="BE8" s="206">
        <f>IFERROR(BD8/AZ8,"-")</f>
        <v>2610.707456979</v>
      </c>
      <c r="BF8" s="207">
        <v>22</v>
      </c>
      <c r="BG8" s="207">
        <v>8</v>
      </c>
      <c r="BH8" s="207">
        <v>8</v>
      </c>
      <c r="BI8" s="208">
        <v>586</v>
      </c>
      <c r="BJ8" s="209">
        <f>IF(K8=0,"",IF(BI8=0,"",(BI8/K8)))</f>
        <v>0.27706855791962</v>
      </c>
      <c r="BK8" s="210">
        <v>92</v>
      </c>
      <c r="BL8" s="211">
        <f>IFERROR(BK8/BI8,"-")</f>
        <v>0.15699658703072</v>
      </c>
      <c r="BM8" s="212">
        <v>2625890</v>
      </c>
      <c r="BN8" s="213">
        <f>IFERROR(BM8/BI8,"-")</f>
        <v>4481.0409556314</v>
      </c>
      <c r="BO8" s="214">
        <v>43</v>
      </c>
      <c r="BP8" s="214">
        <v>15</v>
      </c>
      <c r="BQ8" s="214">
        <v>34</v>
      </c>
      <c r="BR8" s="215">
        <v>230</v>
      </c>
      <c r="BS8" s="216">
        <f>IF(K8=0,"",IF(BR8=0,"",(BR8/K8)))</f>
        <v>0.10874704491726</v>
      </c>
      <c r="BT8" s="217">
        <v>58</v>
      </c>
      <c r="BU8" s="218">
        <f>IFERROR(BT8/BR8,"-")</f>
        <v>0.25217391304348</v>
      </c>
      <c r="BV8" s="219">
        <v>2665640</v>
      </c>
      <c r="BW8" s="220">
        <f>IFERROR(BV8/BR8,"-")</f>
        <v>11589.739130435</v>
      </c>
      <c r="BX8" s="221">
        <v>20</v>
      </c>
      <c r="BY8" s="221">
        <v>9</v>
      </c>
      <c r="BZ8" s="221">
        <v>29</v>
      </c>
      <c r="CA8" s="222">
        <v>34</v>
      </c>
      <c r="CB8" s="223">
        <f>IF(K8=0,"",IF(CA8=0,"",(CA8/K8)))</f>
        <v>0.016075650118203</v>
      </c>
      <c r="CC8" s="224">
        <v>10</v>
      </c>
      <c r="CD8" s="225">
        <f>IFERROR(CC8/CA8,"-")</f>
        <v>0.29411764705882</v>
      </c>
      <c r="CE8" s="226">
        <v>160000</v>
      </c>
      <c r="CF8" s="227">
        <f>IFERROR(CE8/CA8,"-")</f>
        <v>4705.8823529412</v>
      </c>
      <c r="CG8" s="228">
        <v>3</v>
      </c>
      <c r="CH8" s="228">
        <v>3</v>
      </c>
      <c r="CI8" s="228">
        <v>4</v>
      </c>
      <c r="CJ8" s="229">
        <v>232</v>
      </c>
      <c r="CK8" s="230">
        <v>7113950</v>
      </c>
      <c r="CL8" s="230">
        <v>860000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213</v>
      </c>
      <c r="F11" s="251"/>
      <c r="G11" s="343">
        <f>SUM(G6:G10)</f>
        <v>9211484</v>
      </c>
      <c r="H11" s="250">
        <f>SUM(H6:H10)</f>
        <v>7432</v>
      </c>
      <c r="I11" s="250">
        <f>SUM(I6:I10)</f>
        <v>0</v>
      </c>
      <c r="J11" s="250">
        <f>SUM(J6:J10)</f>
        <v>331290</v>
      </c>
      <c r="K11" s="250">
        <f>SUM(K6:K10)</f>
        <v>3737</v>
      </c>
      <c r="L11" s="252">
        <f>IFERROR(K11/J11,"-")</f>
        <v>0.011280147302967</v>
      </c>
      <c r="M11" s="253">
        <f>SUM(M6:M10)</f>
        <v>183</v>
      </c>
      <c r="N11" s="253">
        <f>SUM(N6:N10)</f>
        <v>1372</v>
      </c>
      <c r="O11" s="252">
        <f>IFERROR(M11/K11,"-")</f>
        <v>0.048969761841049</v>
      </c>
      <c r="P11" s="254">
        <f>IFERROR(G11/K11,"-")</f>
        <v>2464.9408616537</v>
      </c>
      <c r="Q11" s="255">
        <f>SUM(Q6:Q10)</f>
        <v>458</v>
      </c>
      <c r="R11" s="252">
        <f>IFERROR(Q11/K11,"-")</f>
        <v>0.12255820176612</v>
      </c>
      <c r="S11" s="343">
        <f>SUM(S6:S10)</f>
        <v>20244150</v>
      </c>
      <c r="T11" s="343">
        <f>IFERROR(S11/K11,"-")</f>
        <v>5417.2196949425</v>
      </c>
      <c r="U11" s="343">
        <f>IFERROR(S11/Q11,"-")</f>
        <v>44201.200873362</v>
      </c>
      <c r="V11" s="343">
        <f>S11-G11</f>
        <v>11032666</v>
      </c>
      <c r="W11" s="256">
        <f>S11/G11</f>
        <v>2.1977077743391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