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<sst xmlns="http://schemas.openxmlformats.org/spreadsheetml/2006/main" uniqueCount="242">
  <si>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</si>
  <si>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</si>
  <si>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</si>
  <si>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</si>
  <si>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</si>
  <si>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</si>
  <si>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</si>
  <si>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</si>
  <si>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</si>
  <si>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</si>
  <si>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</si>
  <si>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</si>
  <si>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</si>
  <si>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</si>
  <si>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</si>
  <si>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</si>
  <si>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</si>
  <si>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</si>
  <si>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</si>
  <si>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</si>
  <si>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</si>
  <si>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</si>
  <si>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</si>
  <si>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</si>
  <si>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</si>
  <si>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</si>
  <si>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</si>
  <si>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</si>
  <si>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</si>
  <si>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</si>
  <si>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</si>
  <si>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</si>
  <si>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</si>
  <si>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</si>
  <si>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</si>
  <si>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</si>
  <si>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</si>
  <si>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</si>
  <si>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</si>
  <si>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</si>
  <si>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</si>
  <si>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</si>
  <si>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</si>
  <si>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</si>
  <si>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</si>
  <si>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</si>
  <si>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</si>
  <si>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</si>
  <si>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</si>
  <si>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</si>
  <si>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</si>
  <si>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</si>
  <si>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</si>
  <si>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</si>
  <si>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</si>
  <si>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</si>
  <si>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</si>
  <si>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</si>
  <si>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</si>
  <si>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</si>
  <si>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</si>
  <si>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</si>
  <si>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</si>
  <si>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ic2476</t>
  </si>
  <si>
    <t>デリヘル版3（高宮菜々子）</t>
  </si>
  <si>
    <t>もう50代の熟女だけど</t>
  </si>
  <si>
    <t>lp01</t>
  </si>
  <si>
    <t>スポーツ報知関東</t>
  </si>
  <si>
    <t>全5段つかみ4回</t>
  </si>
  <si>
    <t>8月14日(土)</t>
  </si>
  <si>
    <t>ic2477</t>
  </si>
  <si>
    <t>４コマ漫画版（大浦真奈美）</t>
  </si>
  <si>
    <t>50〜70代男性限定熟女好きな男性募集中</t>
  </si>
  <si>
    <t>8月15日(日)</t>
  </si>
  <si>
    <t>ic2478</t>
  </si>
  <si>
    <t>新書籍版2（晶エリー）</t>
  </si>
  <si>
    <t>70歳までの出会いお手伝い</t>
  </si>
  <si>
    <t>8月21日(土)</t>
  </si>
  <si>
    <t>ic2479</t>
  </si>
  <si>
    <t>右女9(ヘスティアさん)（大浦真奈美）</t>
  </si>
  <si>
    <t>学生いませんギャルもいません40代50代60代中年女性が多いサイト</t>
  </si>
  <si>
    <t>8月22日(日)</t>
  </si>
  <si>
    <t>ic2480</t>
  </si>
  <si>
    <t>(空電共通)</t>
  </si>
  <si>
    <t>空電</t>
  </si>
  <si>
    <t>空電 (共通)</t>
  </si>
  <si>
    <t>ic2481</t>
  </si>
  <si>
    <t>デリヘル版2（高宮菜々子）</t>
  </si>
  <si>
    <t>lp07</t>
  </si>
  <si>
    <t>サンスポ関東</t>
  </si>
  <si>
    <t>全5段つかみ15段</t>
  </si>
  <si>
    <t>1～15日</t>
  </si>
  <si>
    <t>ic2482</t>
  </si>
  <si>
    <t>ic2483</t>
  </si>
  <si>
    <t>ic2484</t>
  </si>
  <si>
    <t>ic2485</t>
  </si>
  <si>
    <t>右女9版(ヘスティア)（晶エリー）</t>
  </si>
  <si>
    <t>学生いませんギャルもいません熟女熟女熟女熟女</t>
  </si>
  <si>
    <t>16～31日</t>
  </si>
  <si>
    <t>ic2486</t>
  </si>
  <si>
    <t>ic2487</t>
  </si>
  <si>
    <t>ic2488</t>
  </si>
  <si>
    <t>ic2489</t>
  </si>
  <si>
    <t>サンスポ関西</t>
  </si>
  <si>
    <t>ic2490</t>
  </si>
  <si>
    <t>ic2491</t>
  </si>
  <si>
    <t>ic2492</t>
  </si>
  <si>
    <t>ic2493</t>
  </si>
  <si>
    <t>ic2494</t>
  </si>
  <si>
    <t>ic2495</t>
  </si>
  <si>
    <t>ic2496</t>
  </si>
  <si>
    <t>ic2497</t>
  </si>
  <si>
    <t>①大正版（高宮菜々子）</t>
  </si>
  <si>
    <t>178「日帰り出会い」</t>
  </si>
  <si>
    <t>スポニチ関東</t>
  </si>
  <si>
    <t>半2段つかみ20段保証</t>
  </si>
  <si>
    <t>20段保証</t>
  </si>
  <si>
    <t>ic2498</t>
  </si>
  <si>
    <t>②旧デイリー風（晶エリー）</t>
  </si>
  <si>
    <t>179「おめでとうございます。あなたは本物の出会いサイトに出会いました！」</t>
  </si>
  <si>
    <t>ic2499</t>
  </si>
  <si>
    <t>③求人風（大浦真奈美）</t>
  </si>
  <si>
    <t>180「出会い不足解消に〇〇」</t>
  </si>
  <si>
    <t>ic2500</t>
  </si>
  <si>
    <t>No.1誤解版（大浦真奈美）</t>
  </si>
  <si>
    <t>新カップルが続々登場！</t>
  </si>
  <si>
    <t>ic2501</t>
  </si>
  <si>
    <t>ic2507</t>
  </si>
  <si>
    <t>70歳までの出会いリクルート</t>
  </si>
  <si>
    <t>全5段</t>
  </si>
  <si>
    <t>ic2508</t>
  </si>
  <si>
    <t>ic2509</t>
  </si>
  <si>
    <t>DVDパッケージ＿ストーリー版（大浦真奈美）</t>
  </si>
  <si>
    <t>どうした？熟女男がいなくて焦ってるんだろ？よし、俺が相手してやるよ！</t>
  </si>
  <si>
    <t>ic2510</t>
  </si>
  <si>
    <t>ic2511</t>
  </si>
  <si>
    <t>デリヘル版2（晶エリー）</t>
  </si>
  <si>
    <t>顔出し無しでも女性から誘われる</t>
  </si>
  <si>
    <t>スポニチ関東 特価</t>
  </si>
  <si>
    <t>8月05日(木)</t>
  </si>
  <si>
    <t>ic2512</t>
  </si>
  <si>
    <t>ic2513</t>
  </si>
  <si>
    <t>新書籍版（大浦真奈美）</t>
  </si>
  <si>
    <t>日本の出会い系番付第1位に推薦します</t>
  </si>
  <si>
    <t>8月12日(木)</t>
  </si>
  <si>
    <t>ic2514</t>
  </si>
  <si>
    <t>ic2515</t>
  </si>
  <si>
    <t>スポニチ関西</t>
  </si>
  <si>
    <t>ic2516</t>
  </si>
  <si>
    <t>ic2517</t>
  </si>
  <si>
    <t>8月29日(日)</t>
  </si>
  <si>
    <t>ic2518</t>
  </si>
  <si>
    <t>ic2519</t>
  </si>
  <si>
    <t>スポニチ関西 特価</t>
  </si>
  <si>
    <t>8月09日(月)</t>
  </si>
  <si>
    <t>ic2520</t>
  </si>
  <si>
    <t>ic2521</t>
  </si>
  <si>
    <t>8月13日(金)</t>
  </si>
  <si>
    <t>ic2522</t>
  </si>
  <si>
    <t>ic2523</t>
  </si>
  <si>
    <t>1C終面全5段</t>
  </si>
  <si>
    <t>ic2524</t>
  </si>
  <si>
    <t>ic2525</t>
  </si>
  <si>
    <t>ic2526</t>
  </si>
  <si>
    <t>ic2527</t>
  </si>
  <si>
    <t>ニッカン関西</t>
  </si>
  <si>
    <t>ic2528</t>
  </si>
  <si>
    <t>ic2529</t>
  </si>
  <si>
    <t>デリヘル版3（大浦真奈美）</t>
  </si>
  <si>
    <t>半5段</t>
  </si>
  <si>
    <t>ic2530</t>
  </si>
  <si>
    <t>ic2531</t>
  </si>
  <si>
    <t>新書籍版（晶エリー）</t>
  </si>
  <si>
    <t>8月28日(土)</t>
  </si>
  <si>
    <t>ic2532</t>
  </si>
  <si>
    <t>ic2533</t>
  </si>
  <si>
    <t>デイリースポーツ関西</t>
  </si>
  <si>
    <t>4C終面全5段</t>
  </si>
  <si>
    <t>ic2534</t>
  </si>
  <si>
    <t>ic2535</t>
  </si>
  <si>
    <t>焼肉版（大浦真奈美）</t>
  </si>
  <si>
    <t>ic2536</t>
  </si>
  <si>
    <t>ic2537</t>
  </si>
  <si>
    <t>中京スポーツ</t>
  </si>
  <si>
    <t>8月06日(金)</t>
  </si>
  <si>
    <t>ic2538</t>
  </si>
  <si>
    <t>ic2539</t>
  </si>
  <si>
    <t>ic2540</t>
  </si>
  <si>
    <t>ic2541</t>
  </si>
  <si>
    <t>九スポ</t>
  </si>
  <si>
    <t>記事枠</t>
  </si>
  <si>
    <t>ic2542</t>
  </si>
  <si>
    <t>新聞 TOTAL</t>
  </si>
  <si>
    <t>●雑誌 広告</t>
  </si>
  <si>
    <t>ad736</t>
  </si>
  <si>
    <t>大洋図書</t>
  </si>
  <si>
    <t>5P風俗ヘスティア(高宮菜々子さん)</t>
  </si>
  <si>
    <t>実話ナックルズGOLD ドキュメント</t>
  </si>
  <si>
    <t>1C5P</t>
  </si>
  <si>
    <t>ad737</t>
  </si>
  <si>
    <t>ad732</t>
  </si>
  <si>
    <t>コアマガジン</t>
  </si>
  <si>
    <t>2P逆ナンインタビュー版_ヘスティア（高宮菜々子さん）</t>
  </si>
  <si>
    <t>実話BUNKAタブー</t>
  </si>
  <si>
    <t>1C2P</t>
  </si>
  <si>
    <t>8月16日(月)</t>
  </si>
  <si>
    <t>ad733</t>
  </si>
  <si>
    <t>ad738</t>
  </si>
  <si>
    <t>1P記事_求む！中高年男性版_ヘスティア</t>
  </si>
  <si>
    <t>金のEX DVD</t>
  </si>
  <si>
    <t>表4</t>
  </si>
  <si>
    <t>8月17日(火)</t>
  </si>
  <si>
    <t>ad739</t>
  </si>
  <si>
    <t>ad740</t>
  </si>
  <si>
    <t>臨時増刊ラヴァーズ</t>
  </si>
  <si>
    <t>8月23日(月)</t>
  </si>
  <si>
    <t>ad741</t>
  </si>
  <si>
    <t>ad734</t>
  </si>
  <si>
    <t>日本ジャーナル出版</t>
  </si>
  <si>
    <t>週刊実話増刊「実話ザ・タブー」</t>
  </si>
  <si>
    <t>8月25日(水)</t>
  </si>
  <si>
    <t>ad735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</si>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</sst>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62</v>
      </c>
      <c r="D6" s="330">
        <v>3200000</v>
      </c>
      <c r="E6" s="79">
        <v>1828</v>
      </c>
      <c r="F6" s="79">
        <v>741</v>
      </c>
      <c r="G6" s="79">
        <v>2849</v>
      </c>
      <c r="H6" s="89">
        <v>364</v>
      </c>
      <c r="I6" s="90">
        <v>3</v>
      </c>
      <c r="J6" s="143">
        <f>H6+I6</f>
        <v>367</v>
      </c>
      <c r="K6" s="80">
        <f>IFERROR(J6/G6,"-")</f>
        <v>0.12881712881713</v>
      </c>
      <c r="L6" s="79">
        <v>51</v>
      </c>
      <c r="M6" s="79">
        <v>96</v>
      </c>
      <c r="N6" s="80">
        <f>IFERROR(L6/J6,"-")</f>
        <v>0.13896457765668</v>
      </c>
      <c r="O6" s="81">
        <f>IFERROR(D6/J6,"-")</f>
        <v>8719.3460490463</v>
      </c>
      <c r="P6" s="82">
        <v>78</v>
      </c>
      <c r="Q6" s="80">
        <f>IFERROR(P6/J6,"-")</f>
        <v>0.2125340599455</v>
      </c>
      <c r="R6" s="335">
        <v>6976480</v>
      </c>
      <c r="S6" s="336">
        <f>IFERROR(R6/J6,"-")</f>
        <v>19009.482288828</v>
      </c>
      <c r="T6" s="336">
        <f>IFERROR(R6/P6,"-")</f>
        <v>89442.051282051</v>
      </c>
      <c r="U6" s="330">
        <f>IFERROR(R6-D6,"-")</f>
        <v>3776480</v>
      </c>
      <c r="V6" s="83">
        <f>R6/D6</f>
        <v>2.18015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395000</v>
      </c>
      <c r="E7" s="79">
        <v>466</v>
      </c>
      <c r="F7" s="79">
        <v>221</v>
      </c>
      <c r="G7" s="79">
        <v>388</v>
      </c>
      <c r="H7" s="89">
        <v>103</v>
      </c>
      <c r="I7" s="90">
        <v>0</v>
      </c>
      <c r="J7" s="143">
        <f>H7+I7</f>
        <v>103</v>
      </c>
      <c r="K7" s="80">
        <f>IFERROR(J7/G7,"-")</f>
        <v>0.26546391752577</v>
      </c>
      <c r="L7" s="79">
        <v>21</v>
      </c>
      <c r="M7" s="79">
        <v>15</v>
      </c>
      <c r="N7" s="80">
        <f>IFERROR(L7/J7,"-")</f>
        <v>0.20388349514563</v>
      </c>
      <c r="O7" s="81">
        <f>IFERROR(D7/J7,"-")</f>
        <v>3834.9514563107</v>
      </c>
      <c r="P7" s="82">
        <v>24</v>
      </c>
      <c r="Q7" s="80">
        <f>IFERROR(P7/J7,"-")</f>
        <v>0.23300970873786</v>
      </c>
      <c r="R7" s="335">
        <v>1644750</v>
      </c>
      <c r="S7" s="336">
        <f>IFERROR(R7/J7,"-")</f>
        <v>15968.446601942</v>
      </c>
      <c r="T7" s="336">
        <f>IFERROR(R7/P7,"-")</f>
        <v>68531.25</v>
      </c>
      <c r="U7" s="330">
        <f>IFERROR(R7-D7,"-")</f>
        <v>1249750</v>
      </c>
      <c r="V7" s="83">
        <f>R7/D7</f>
        <v>4.1639240506329</v>
      </c>
      <c r="W7" s="77"/>
      <c r="X7" s="142"/>
    </row>
    <row r="8" spans="1:24">
      <c r="A8" s="78"/>
      <c r="B8" s="84" t="s">
        <v>25</v>
      </c>
      <c r="C8" s="84">
        <v>2</v>
      </c>
      <c r="D8" s="330">
        <v>313500</v>
      </c>
      <c r="E8" s="79">
        <v>360</v>
      </c>
      <c r="F8" s="79">
        <v>0</v>
      </c>
      <c r="G8" s="79">
        <v>928</v>
      </c>
      <c r="H8" s="89">
        <v>207</v>
      </c>
      <c r="I8" s="90">
        <v>2</v>
      </c>
      <c r="J8" s="143">
        <f>H8+I8</f>
        <v>209</v>
      </c>
      <c r="K8" s="80">
        <f>IFERROR(J8/G8,"-")</f>
        <v>0.22521551724138</v>
      </c>
      <c r="L8" s="79">
        <v>2</v>
      </c>
      <c r="M8" s="79">
        <v>83</v>
      </c>
      <c r="N8" s="80">
        <f>IFERROR(L8/J8,"-")</f>
        <v>0.0095693779904306</v>
      </c>
      <c r="O8" s="81">
        <f>IFERROR(D8/J8,"-")</f>
        <v>1500</v>
      </c>
      <c r="P8" s="82">
        <v>7</v>
      </c>
      <c r="Q8" s="80">
        <f>IFERROR(P8/J8,"-")</f>
        <v>0.033492822966507</v>
      </c>
      <c r="R8" s="335">
        <v>57000</v>
      </c>
      <c r="S8" s="336">
        <f>IFERROR(R8/J8,"-")</f>
        <v>272.72727272727</v>
      </c>
      <c r="T8" s="336">
        <f>IFERROR(R8/P8,"-")</f>
        <v>8142.8571428571</v>
      </c>
      <c r="U8" s="330">
        <f>IFERROR(R8-D8,"-")</f>
        <v>-256500</v>
      </c>
      <c r="V8" s="83">
        <f>R8/D8</f>
        <v>0.18181818181818</v>
      </c>
      <c r="W8" s="77"/>
      <c r="X8" s="142"/>
    </row>
    <row r="9" spans="1:24">
      <c r="A9" s="78"/>
      <c r="B9" s="84" t="s">
        <v>26</v>
      </c>
      <c r="C9" s="84">
        <v>3</v>
      </c>
      <c r="D9" s="330">
        <v>13512816</v>
      </c>
      <c r="E9" s="79">
        <v>11172</v>
      </c>
      <c r="F9" s="79">
        <v>0</v>
      </c>
      <c r="G9" s="79">
        <v>481183</v>
      </c>
      <c r="H9" s="89">
        <v>5458</v>
      </c>
      <c r="I9" s="90">
        <v>191</v>
      </c>
      <c r="J9" s="143">
        <f>H9+I9</f>
        <v>5649</v>
      </c>
      <c r="K9" s="80">
        <f>IFERROR(J9/G9,"-")</f>
        <v>0.011739816244547</v>
      </c>
      <c r="L9" s="79">
        <v>236</v>
      </c>
      <c r="M9" s="79">
        <v>2218</v>
      </c>
      <c r="N9" s="80">
        <f>IFERROR(L9/J9,"-")</f>
        <v>0.041777305717826</v>
      </c>
      <c r="O9" s="81">
        <f>IFERROR(D9/J9,"-")</f>
        <v>2392.0722251726</v>
      </c>
      <c r="P9" s="82">
        <v>660</v>
      </c>
      <c r="Q9" s="80">
        <f>IFERROR(P9/J9,"-")</f>
        <v>0.11683483802443</v>
      </c>
      <c r="R9" s="335">
        <v>24440270</v>
      </c>
      <c r="S9" s="336">
        <f>IFERROR(R9/J9,"-")</f>
        <v>4326.4772526111</v>
      </c>
      <c r="T9" s="336">
        <f>IFERROR(R9/P9,"-")</f>
        <v>37030.712121212</v>
      </c>
      <c r="U9" s="330">
        <f>IFERROR(R9-D9,"-")</f>
        <v>10927454</v>
      </c>
      <c r="V9" s="83">
        <f>R9/D9</f>
        <v>1.8086733364829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17421316</v>
      </c>
      <c r="E12" s="41">
        <f>SUM(E6:E10)</f>
        <v>13826</v>
      </c>
      <c r="F12" s="41">
        <f>SUM(F6:F10)</f>
        <v>962</v>
      </c>
      <c r="G12" s="41">
        <f>SUM(G6:G10)</f>
        <v>485348</v>
      </c>
      <c r="H12" s="41">
        <f>SUM(H6:H10)</f>
        <v>6132</v>
      </c>
      <c r="I12" s="41">
        <f>SUM(I6:I10)</f>
        <v>196</v>
      </c>
      <c r="J12" s="41">
        <f>SUM(J6:J10)</f>
        <v>6328</v>
      </c>
      <c r="K12" s="42">
        <f>IFERROR(J12/G12,"-")</f>
        <v>0.013038067530926</v>
      </c>
      <c r="L12" s="76">
        <f>SUM(L6:L10)</f>
        <v>310</v>
      </c>
      <c r="M12" s="76">
        <f>SUM(M6:M10)</f>
        <v>2412</v>
      </c>
      <c r="N12" s="42">
        <f>IFERROR(L12/J12,"-")</f>
        <v>0.048988621997472</v>
      </c>
      <c r="O12" s="43">
        <f>IFERROR(D12/J12,"-")</f>
        <v>2753.0524652339</v>
      </c>
      <c r="P12" s="44">
        <f>SUM(P6:P10)</f>
        <v>769</v>
      </c>
      <c r="Q12" s="42">
        <f>IFERROR(P12/J12,"-")</f>
        <v>0.12152338811631</v>
      </c>
      <c r="R12" s="333">
        <f>SUM(R6:R10)</f>
        <v>33118500</v>
      </c>
      <c r="S12" s="333">
        <f>IFERROR(R12/J12,"-")</f>
        <v>5233.6441213654</v>
      </c>
      <c r="T12" s="333">
        <f>IFERROR(P12/P12,"-")</f>
        <v>1</v>
      </c>
      <c r="U12" s="333">
        <f>SUM(U6:U10)</f>
        <v>15697184</v>
      </c>
      <c r="V12" s="45">
        <f>IFERROR(R12/D12,"-")</f>
        <v>1.901033194048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2.8923076923077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348" t="s">
        <v>69</v>
      </c>
      <c r="J6" s="330">
        <v>520000</v>
      </c>
      <c r="K6" s="79">
        <v>13</v>
      </c>
      <c r="L6" s="79">
        <v>0</v>
      </c>
      <c r="M6" s="79">
        <v>91</v>
      </c>
      <c r="N6" s="89">
        <v>7</v>
      </c>
      <c r="O6" s="90">
        <v>0</v>
      </c>
      <c r="P6" s="91">
        <f>N6+O6</f>
        <v>7</v>
      </c>
      <c r="Q6" s="80">
        <f>IFERROR(P6/M6,"-")</f>
        <v>0.076923076923077</v>
      </c>
      <c r="R6" s="79">
        <v>0</v>
      </c>
      <c r="S6" s="79">
        <v>2</v>
      </c>
      <c r="T6" s="80">
        <f>IFERROR(R6/(P6),"-")</f>
        <v>0</v>
      </c>
      <c r="U6" s="336">
        <f>IFERROR(J6/SUM(N6:O10),"-")</f>
        <v>11304.347826087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SUM(X6:X10)-SUM(J6:J10)</f>
        <v>984000</v>
      </c>
      <c r="AB6" s="83">
        <f>SUM(X6:X10)/SUM(J6:J10)</f>
        <v>2.8923076923077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0.28571428571429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0.28571428571429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71</v>
      </c>
      <c r="E7" s="347" t="s">
        <v>72</v>
      </c>
      <c r="F7" s="347" t="s">
        <v>66</v>
      </c>
      <c r="G7" s="88" t="s">
        <v>67</v>
      </c>
      <c r="H7" s="88" t="s">
        <v>68</v>
      </c>
      <c r="I7" s="349" t="s">
        <v>73</v>
      </c>
      <c r="J7" s="330"/>
      <c r="K7" s="79">
        <v>13</v>
      </c>
      <c r="L7" s="79">
        <v>0</v>
      </c>
      <c r="M7" s="79">
        <v>52</v>
      </c>
      <c r="N7" s="89">
        <v>6</v>
      </c>
      <c r="O7" s="90">
        <v>0</v>
      </c>
      <c r="P7" s="91">
        <f>N7+O7</f>
        <v>6</v>
      </c>
      <c r="Q7" s="80">
        <f>IFERROR(P7/M7,"-")</f>
        <v>0.11538461538462</v>
      </c>
      <c r="R7" s="79">
        <v>1</v>
      </c>
      <c r="S7" s="79">
        <v>1</v>
      </c>
      <c r="T7" s="80">
        <f>IFERROR(R7/(P7),"-")</f>
        <v>0.16666666666667</v>
      </c>
      <c r="U7" s="336"/>
      <c r="V7" s="82">
        <v>1</v>
      </c>
      <c r="W7" s="80">
        <f>IF(P7=0,"-",V7/P7)</f>
        <v>0.16666666666667</v>
      </c>
      <c r="X7" s="335">
        <v>3000</v>
      </c>
      <c r="Y7" s="336">
        <f>IFERROR(X7/P7,"-")</f>
        <v>500</v>
      </c>
      <c r="Z7" s="336">
        <f>IFERROR(X7/V7,"-")</f>
        <v>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0.16666666666667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0.16666666666667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0.5</v>
      </c>
      <c r="BY7" s="126">
        <v>1</v>
      </c>
      <c r="BZ7" s="127">
        <f>IFERROR(BY7/BW7,"-")</f>
        <v>0.33333333333333</v>
      </c>
      <c r="CA7" s="128">
        <v>3000</v>
      </c>
      <c r="CB7" s="129">
        <f>IFERROR(CA7/BW7,"-")</f>
        <v>1000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75</v>
      </c>
      <c r="E8" s="347" t="s">
        <v>76</v>
      </c>
      <c r="F8" s="347" t="s">
        <v>66</v>
      </c>
      <c r="G8" s="88" t="s">
        <v>67</v>
      </c>
      <c r="H8" s="88" t="s">
        <v>68</v>
      </c>
      <c r="I8" s="348" t="s">
        <v>77</v>
      </c>
      <c r="J8" s="330"/>
      <c r="K8" s="79">
        <v>19</v>
      </c>
      <c r="L8" s="79">
        <v>0</v>
      </c>
      <c r="M8" s="79">
        <v>46</v>
      </c>
      <c r="N8" s="89">
        <v>5</v>
      </c>
      <c r="O8" s="90">
        <v>0</v>
      </c>
      <c r="P8" s="91">
        <f>N8+O8</f>
        <v>5</v>
      </c>
      <c r="Q8" s="80">
        <f>IFERROR(P8/M8,"-")</f>
        <v>0.10869565217391</v>
      </c>
      <c r="R8" s="79">
        <v>0</v>
      </c>
      <c r="S8" s="79">
        <v>3</v>
      </c>
      <c r="T8" s="80">
        <f>IFERROR(R8/(P8),"-")</f>
        <v>0</v>
      </c>
      <c r="U8" s="336"/>
      <c r="V8" s="82">
        <v>2</v>
      </c>
      <c r="W8" s="80">
        <f>IF(P8=0,"-",V8/P8)</f>
        <v>0.4</v>
      </c>
      <c r="X8" s="335">
        <v>23000</v>
      </c>
      <c r="Y8" s="336">
        <f>IFERROR(X8/P8,"-")</f>
        <v>4600</v>
      </c>
      <c r="Z8" s="336">
        <f>IFERROR(X8/V8,"-")</f>
        <v>11500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0.6</v>
      </c>
      <c r="BG8" s="110">
        <v>1</v>
      </c>
      <c r="BH8" s="112">
        <f>IFERROR(BG8/BE8,"-")</f>
        <v>0.33333333333333</v>
      </c>
      <c r="BI8" s="113">
        <v>20000</v>
      </c>
      <c r="BJ8" s="114">
        <f>IFERROR(BI8/BE8,"-")</f>
        <v>6666.6666666667</v>
      </c>
      <c r="BK8" s="115"/>
      <c r="BL8" s="115">
        <v>1</v>
      </c>
      <c r="BM8" s="115"/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0.2</v>
      </c>
      <c r="CH8" s="133">
        <v>1</v>
      </c>
      <c r="CI8" s="134">
        <f>IFERROR(CH8/CF8,"-")</f>
        <v>1</v>
      </c>
      <c r="CJ8" s="135">
        <v>3000</v>
      </c>
      <c r="CK8" s="136">
        <f>IFERROR(CJ8/CF8,"-")</f>
        <v>3000</v>
      </c>
      <c r="CL8" s="137">
        <v>1</v>
      </c>
      <c r="CM8" s="137"/>
      <c r="CN8" s="137"/>
      <c r="CO8" s="138">
        <v>2</v>
      </c>
      <c r="CP8" s="139">
        <v>23000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78</v>
      </c>
      <c r="C9" s="347"/>
      <c r="D9" s="347" t="s">
        <v>79</v>
      </c>
      <c r="E9" s="347" t="s">
        <v>80</v>
      </c>
      <c r="F9" s="347" t="s">
        <v>66</v>
      </c>
      <c r="G9" s="88" t="s">
        <v>67</v>
      </c>
      <c r="H9" s="88" t="s">
        <v>68</v>
      </c>
      <c r="I9" s="349" t="s">
        <v>81</v>
      </c>
      <c r="J9" s="330"/>
      <c r="K9" s="79">
        <v>18</v>
      </c>
      <c r="L9" s="79">
        <v>0</v>
      </c>
      <c r="M9" s="79">
        <v>90</v>
      </c>
      <c r="N9" s="89">
        <v>6</v>
      </c>
      <c r="O9" s="90">
        <v>0</v>
      </c>
      <c r="P9" s="91">
        <f>N9+O9</f>
        <v>6</v>
      </c>
      <c r="Q9" s="80">
        <f>IFERROR(P9/M9,"-")</f>
        <v>0.066666666666667</v>
      </c>
      <c r="R9" s="79">
        <v>1</v>
      </c>
      <c r="S9" s="79">
        <v>3</v>
      </c>
      <c r="T9" s="80">
        <f>IFERROR(R9/(P9),"-")</f>
        <v>0.16666666666667</v>
      </c>
      <c r="U9" s="336"/>
      <c r="V9" s="82">
        <v>1</v>
      </c>
      <c r="W9" s="80">
        <f>IF(P9=0,"-",V9/P9)</f>
        <v>0.16666666666667</v>
      </c>
      <c r="X9" s="335">
        <v>69000</v>
      </c>
      <c r="Y9" s="336">
        <f>IFERROR(X9/P9,"-")</f>
        <v>11500</v>
      </c>
      <c r="Z9" s="336">
        <f>IFERROR(X9/V9,"-")</f>
        <v>69000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0.33333333333333</v>
      </c>
      <c r="BY9" s="126">
        <v>1</v>
      </c>
      <c r="BZ9" s="127">
        <f>IFERROR(BY9/BW9,"-")</f>
        <v>0.5</v>
      </c>
      <c r="CA9" s="128">
        <v>69000</v>
      </c>
      <c r="CB9" s="129">
        <f>IFERROR(CA9/BW9,"-")</f>
        <v>34500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69000</v>
      </c>
      <c r="CQ9" s="139">
        <v>69000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82</v>
      </c>
      <c r="C10" s="347"/>
      <c r="D10" s="347" t="s">
        <v>83</v>
      </c>
      <c r="E10" s="347" t="s">
        <v>83</v>
      </c>
      <c r="F10" s="347" t="s">
        <v>84</v>
      </c>
      <c r="G10" s="88" t="s">
        <v>85</v>
      </c>
      <c r="H10" s="88"/>
      <c r="I10" s="88"/>
      <c r="J10" s="330"/>
      <c r="K10" s="79">
        <v>101</v>
      </c>
      <c r="L10" s="79">
        <v>67</v>
      </c>
      <c r="M10" s="79">
        <v>46</v>
      </c>
      <c r="N10" s="89">
        <v>22</v>
      </c>
      <c r="O10" s="90">
        <v>0</v>
      </c>
      <c r="P10" s="91">
        <f>N10+O10</f>
        <v>22</v>
      </c>
      <c r="Q10" s="80">
        <f>IFERROR(P10/M10,"-")</f>
        <v>0.47826086956522</v>
      </c>
      <c r="R10" s="79">
        <v>6</v>
      </c>
      <c r="S10" s="79">
        <v>2</v>
      </c>
      <c r="T10" s="80">
        <f>IFERROR(R10/(P10),"-")</f>
        <v>0.27272727272727</v>
      </c>
      <c r="U10" s="336"/>
      <c r="V10" s="82">
        <v>5</v>
      </c>
      <c r="W10" s="80">
        <f>IF(P10=0,"-",V10/P10)</f>
        <v>0.22727272727273</v>
      </c>
      <c r="X10" s="335">
        <v>1409000</v>
      </c>
      <c r="Y10" s="336">
        <f>IFERROR(X10/P10,"-")</f>
        <v>64045.454545455</v>
      </c>
      <c r="Z10" s="336">
        <f>IFERROR(X10/V10,"-")</f>
        <v>281800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0.045454545454545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5</v>
      </c>
      <c r="BF10" s="111">
        <f>IF(P10=0,"",IF(BE10=0,"",(BE10/P10)))</f>
        <v>0.22727272727273</v>
      </c>
      <c r="BG10" s="110">
        <v>1</v>
      </c>
      <c r="BH10" s="112">
        <f>IFERROR(BG10/BE10,"-")</f>
        <v>0.2</v>
      </c>
      <c r="BI10" s="113">
        <v>5000</v>
      </c>
      <c r="BJ10" s="114">
        <f>IFERROR(BI10/BE10,"-")</f>
        <v>1000</v>
      </c>
      <c r="BK10" s="115">
        <v>1</v>
      </c>
      <c r="BL10" s="115"/>
      <c r="BM10" s="115"/>
      <c r="BN10" s="117">
        <v>4</v>
      </c>
      <c r="BO10" s="118">
        <f>IF(P10=0,"",IF(BN10=0,"",(BN10/P10)))</f>
        <v>0.18181818181818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8</v>
      </c>
      <c r="BX10" s="125">
        <f>IF(P10=0,"",IF(BW10=0,"",(BW10/P10)))</f>
        <v>0.36363636363636</v>
      </c>
      <c r="BY10" s="126">
        <v>3</v>
      </c>
      <c r="BZ10" s="127">
        <f>IFERROR(BY10/BW10,"-")</f>
        <v>0.375</v>
      </c>
      <c r="CA10" s="128">
        <v>184500</v>
      </c>
      <c r="CB10" s="129">
        <f>IFERROR(CA10/BW10,"-")</f>
        <v>23062.5</v>
      </c>
      <c r="CC10" s="130">
        <v>2</v>
      </c>
      <c r="CD10" s="130"/>
      <c r="CE10" s="130">
        <v>1</v>
      </c>
      <c r="CF10" s="131">
        <v>4</v>
      </c>
      <c r="CG10" s="132">
        <f>IF(P10=0,"",IF(CF10=0,"",(CF10/P10)))</f>
        <v>0.18181818181818</v>
      </c>
      <c r="CH10" s="133">
        <v>4</v>
      </c>
      <c r="CI10" s="134">
        <f>IFERROR(CH10/CF10,"-")</f>
        <v>1</v>
      </c>
      <c r="CJ10" s="135">
        <v>1230000</v>
      </c>
      <c r="CK10" s="136">
        <f>IFERROR(CJ10/CF10,"-")</f>
        <v>307500</v>
      </c>
      <c r="CL10" s="137">
        <v>1</v>
      </c>
      <c r="CM10" s="137"/>
      <c r="CN10" s="137">
        <v>3</v>
      </c>
      <c r="CO10" s="138">
        <v>5</v>
      </c>
      <c r="CP10" s="139">
        <v>1409000</v>
      </c>
      <c r="CQ10" s="139">
        <v>778000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4.4735294117647</v>
      </c>
      <c r="B11" s="347" t="s">
        <v>86</v>
      </c>
      <c r="C11" s="347"/>
      <c r="D11" s="347" t="s">
        <v>87</v>
      </c>
      <c r="E11" s="347" t="s">
        <v>65</v>
      </c>
      <c r="F11" s="347" t="s">
        <v>88</v>
      </c>
      <c r="G11" s="88" t="s">
        <v>89</v>
      </c>
      <c r="H11" s="88" t="s">
        <v>90</v>
      </c>
      <c r="I11" s="88" t="s">
        <v>91</v>
      </c>
      <c r="J11" s="330">
        <v>340000</v>
      </c>
      <c r="K11" s="79">
        <v>9</v>
      </c>
      <c r="L11" s="79">
        <v>0</v>
      </c>
      <c r="M11" s="79">
        <v>50</v>
      </c>
      <c r="N11" s="89">
        <v>3</v>
      </c>
      <c r="O11" s="90">
        <v>0</v>
      </c>
      <c r="P11" s="91">
        <f>N11+O11</f>
        <v>3</v>
      </c>
      <c r="Q11" s="80">
        <f>IFERROR(P11/M11,"-")</f>
        <v>0.06</v>
      </c>
      <c r="R11" s="79">
        <v>0</v>
      </c>
      <c r="S11" s="79">
        <v>1</v>
      </c>
      <c r="T11" s="80">
        <f>IFERROR(R11/(P11),"-")</f>
        <v>0</v>
      </c>
      <c r="U11" s="336">
        <f>IFERROR(J11/SUM(N11:O26),"-")</f>
        <v>4927.5362318841</v>
      </c>
      <c r="V11" s="82">
        <v>1</v>
      </c>
      <c r="W11" s="80">
        <f>IF(P11=0,"-",V11/P11)</f>
        <v>0.33333333333333</v>
      </c>
      <c r="X11" s="335">
        <v>5000</v>
      </c>
      <c r="Y11" s="336">
        <f>IFERROR(X11/P11,"-")</f>
        <v>1666.6666666667</v>
      </c>
      <c r="Z11" s="336">
        <f>IFERROR(X11/V11,"-")</f>
        <v>5000</v>
      </c>
      <c r="AA11" s="330">
        <f>SUM(X11:X26)-SUM(J11:J26)</f>
        <v>1181000</v>
      </c>
      <c r="AB11" s="83">
        <f>SUM(X11:X26)/SUM(J11:J26)</f>
        <v>4.4735294117647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>
        <v>1</v>
      </c>
      <c r="BQ11" s="120">
        <f>IFERROR(BP11/BN11,"-")</f>
        <v>1</v>
      </c>
      <c r="BR11" s="121">
        <v>5000</v>
      </c>
      <c r="BS11" s="122">
        <f>IFERROR(BR11/BN11,"-")</f>
        <v>5000</v>
      </c>
      <c r="BT11" s="123">
        <v>1</v>
      </c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5000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92</v>
      </c>
      <c r="C12" s="347"/>
      <c r="D12" s="347" t="s">
        <v>87</v>
      </c>
      <c r="E12" s="347" t="s">
        <v>65</v>
      </c>
      <c r="F12" s="347" t="s">
        <v>84</v>
      </c>
      <c r="G12" s="88"/>
      <c r="H12" s="88"/>
      <c r="I12" s="88"/>
      <c r="J12" s="330"/>
      <c r="K12" s="79">
        <v>21</v>
      </c>
      <c r="L12" s="79">
        <v>17</v>
      </c>
      <c r="M12" s="79">
        <v>11</v>
      </c>
      <c r="N12" s="89">
        <v>2</v>
      </c>
      <c r="O12" s="90">
        <v>0</v>
      </c>
      <c r="P12" s="91">
        <f>N12+O12</f>
        <v>2</v>
      </c>
      <c r="Q12" s="80">
        <f>IFERROR(P12/M12,"-")</f>
        <v>0.18181818181818</v>
      </c>
      <c r="R12" s="79">
        <v>0</v>
      </c>
      <c r="S12" s="79">
        <v>1</v>
      </c>
      <c r="T12" s="80">
        <f>IFERROR(R12/(P12),"-")</f>
        <v>0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93</v>
      </c>
      <c r="C13" s="347"/>
      <c r="D13" s="347" t="s">
        <v>87</v>
      </c>
      <c r="E13" s="347" t="s">
        <v>65</v>
      </c>
      <c r="F13" s="347" t="s">
        <v>66</v>
      </c>
      <c r="G13" s="88" t="s">
        <v>89</v>
      </c>
      <c r="H13" s="88" t="s">
        <v>90</v>
      </c>
      <c r="I13" s="88"/>
      <c r="J13" s="330"/>
      <c r="K13" s="79">
        <v>8</v>
      </c>
      <c r="L13" s="79">
        <v>0</v>
      </c>
      <c r="M13" s="79">
        <v>80</v>
      </c>
      <c r="N13" s="89">
        <v>2</v>
      </c>
      <c r="O13" s="90">
        <v>0</v>
      </c>
      <c r="P13" s="91">
        <f>N13+O13</f>
        <v>2</v>
      </c>
      <c r="Q13" s="80">
        <f>IFERROR(P13/M13,"-")</f>
        <v>0.025</v>
      </c>
      <c r="R13" s="79">
        <v>1</v>
      </c>
      <c r="S13" s="79">
        <v>0</v>
      </c>
      <c r="T13" s="80">
        <f>IFERROR(R13/(P13),"-")</f>
        <v>0.5</v>
      </c>
      <c r="U13" s="336"/>
      <c r="V13" s="82">
        <v>1</v>
      </c>
      <c r="W13" s="80">
        <f>IF(P13=0,"-",V13/P13)</f>
        <v>0.5</v>
      </c>
      <c r="X13" s="335">
        <v>28000</v>
      </c>
      <c r="Y13" s="336">
        <f>IFERROR(X13/P13,"-")</f>
        <v>14000</v>
      </c>
      <c r="Z13" s="336">
        <f>IFERROR(X13/V13,"-")</f>
        <v>28000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>
        <v>1</v>
      </c>
      <c r="BZ13" s="127">
        <f>IFERROR(BY13/BW13,"-")</f>
        <v>1</v>
      </c>
      <c r="CA13" s="128">
        <v>28000</v>
      </c>
      <c r="CB13" s="129">
        <f>IFERROR(CA13/BW13,"-")</f>
        <v>28000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28000</v>
      </c>
      <c r="CQ13" s="139">
        <v>28000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94</v>
      </c>
      <c r="C14" s="347"/>
      <c r="D14" s="347" t="s">
        <v>87</v>
      </c>
      <c r="E14" s="347" t="s">
        <v>65</v>
      </c>
      <c r="F14" s="347" t="s">
        <v>84</v>
      </c>
      <c r="G14" s="88"/>
      <c r="H14" s="88"/>
      <c r="I14" s="88"/>
      <c r="J14" s="330"/>
      <c r="K14" s="79">
        <v>55</v>
      </c>
      <c r="L14" s="79">
        <v>39</v>
      </c>
      <c r="M14" s="79">
        <v>10</v>
      </c>
      <c r="N14" s="89">
        <v>9</v>
      </c>
      <c r="O14" s="90">
        <v>0</v>
      </c>
      <c r="P14" s="91">
        <f>N14+O14</f>
        <v>9</v>
      </c>
      <c r="Q14" s="80">
        <f>IFERROR(P14/M14,"-")</f>
        <v>0.9</v>
      </c>
      <c r="R14" s="79">
        <v>3</v>
      </c>
      <c r="S14" s="79">
        <v>1</v>
      </c>
      <c r="T14" s="80">
        <f>IFERROR(R14/(P14),"-")</f>
        <v>0.33333333333333</v>
      </c>
      <c r="U14" s="336"/>
      <c r="V14" s="82">
        <v>1</v>
      </c>
      <c r="W14" s="80">
        <f>IF(P14=0,"-",V14/P14)</f>
        <v>0.11111111111111</v>
      </c>
      <c r="X14" s="335">
        <v>1235000</v>
      </c>
      <c r="Y14" s="336">
        <f>IFERROR(X14/P14,"-")</f>
        <v>137222.22222222</v>
      </c>
      <c r="Z14" s="336">
        <f>IFERROR(X14/V14,"-")</f>
        <v>1235000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0.11111111111111</v>
      </c>
      <c r="BG14" s="110">
        <v>1</v>
      </c>
      <c r="BH14" s="112">
        <f>IFERROR(BG14/BE14,"-")</f>
        <v>1</v>
      </c>
      <c r="BI14" s="113">
        <v>5000</v>
      </c>
      <c r="BJ14" s="114">
        <f>IFERROR(BI14/BE14,"-")</f>
        <v>5000</v>
      </c>
      <c r="BK14" s="115">
        <v>1</v>
      </c>
      <c r="BL14" s="115"/>
      <c r="BM14" s="115"/>
      <c r="BN14" s="117">
        <v>2</v>
      </c>
      <c r="BO14" s="118">
        <f>IF(P14=0,"",IF(BN14=0,"",(BN14/P14)))</f>
        <v>0.22222222222222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4</v>
      </c>
      <c r="BX14" s="125">
        <f>IF(P14=0,"",IF(BW14=0,"",(BW14/P14)))</f>
        <v>0.44444444444444</v>
      </c>
      <c r="BY14" s="126">
        <v>1</v>
      </c>
      <c r="BZ14" s="127">
        <f>IFERROR(BY14/BW14,"-")</f>
        <v>0.25</v>
      </c>
      <c r="CA14" s="128">
        <v>10000</v>
      </c>
      <c r="CB14" s="129">
        <f>IFERROR(CA14/BW14,"-")</f>
        <v>2500</v>
      </c>
      <c r="CC14" s="130"/>
      <c r="CD14" s="130">
        <v>1</v>
      </c>
      <c r="CE14" s="130"/>
      <c r="CF14" s="131">
        <v>2</v>
      </c>
      <c r="CG14" s="132">
        <f>IF(P14=0,"",IF(CF14=0,"",(CF14/P14)))</f>
        <v>0.22222222222222</v>
      </c>
      <c r="CH14" s="133">
        <v>1</v>
      </c>
      <c r="CI14" s="134">
        <f>IFERROR(CH14/CF14,"-")</f>
        <v>0.5</v>
      </c>
      <c r="CJ14" s="135">
        <v>1220000</v>
      </c>
      <c r="CK14" s="136">
        <f>IFERROR(CJ14/CF14,"-")</f>
        <v>610000</v>
      </c>
      <c r="CL14" s="137"/>
      <c r="CM14" s="137"/>
      <c r="CN14" s="137">
        <v>1</v>
      </c>
      <c r="CO14" s="138">
        <v>1</v>
      </c>
      <c r="CP14" s="139">
        <v>1235000</v>
      </c>
      <c r="CQ14" s="139">
        <v>1220000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95</v>
      </c>
      <c r="C15" s="347"/>
      <c r="D15" s="347" t="s">
        <v>96</v>
      </c>
      <c r="E15" s="347" t="s">
        <v>97</v>
      </c>
      <c r="F15" s="347" t="s">
        <v>88</v>
      </c>
      <c r="G15" s="88" t="s">
        <v>89</v>
      </c>
      <c r="H15" s="88" t="s">
        <v>90</v>
      </c>
      <c r="I15" s="88" t="s">
        <v>98</v>
      </c>
      <c r="J15" s="330"/>
      <c r="K15" s="79">
        <v>10</v>
      </c>
      <c r="L15" s="79">
        <v>0</v>
      </c>
      <c r="M15" s="79">
        <v>29</v>
      </c>
      <c r="N15" s="89">
        <v>6</v>
      </c>
      <c r="O15" s="90">
        <v>0</v>
      </c>
      <c r="P15" s="91">
        <f>N15+O15</f>
        <v>6</v>
      </c>
      <c r="Q15" s="80">
        <f>IFERROR(P15/M15,"-")</f>
        <v>0.20689655172414</v>
      </c>
      <c r="R15" s="79">
        <v>0</v>
      </c>
      <c r="S15" s="79">
        <v>1</v>
      </c>
      <c r="T15" s="80">
        <f>IFERROR(R15/(P15),"-")</f>
        <v>0</v>
      </c>
      <c r="U15" s="336"/>
      <c r="V15" s="82">
        <v>1</v>
      </c>
      <c r="W15" s="80">
        <f>IF(P15=0,"-",V15/P15)</f>
        <v>0.16666666666667</v>
      </c>
      <c r="X15" s="335">
        <v>6000</v>
      </c>
      <c r="Y15" s="336">
        <f>IFERROR(X15/P15,"-")</f>
        <v>1000</v>
      </c>
      <c r="Z15" s="336">
        <f>IFERROR(X15/V15,"-")</f>
        <v>6000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0.33333333333333</v>
      </c>
      <c r="AX15" s="104">
        <v>1</v>
      </c>
      <c r="AY15" s="106">
        <f>IFERROR(AX15/AV15,"-")</f>
        <v>0.5</v>
      </c>
      <c r="AZ15" s="107">
        <v>6000</v>
      </c>
      <c r="BA15" s="108">
        <f>IFERROR(AZ15/AV15,"-")</f>
        <v>3000</v>
      </c>
      <c r="BB15" s="109"/>
      <c r="BC15" s="109">
        <v>1</v>
      </c>
      <c r="BD15" s="109"/>
      <c r="BE15" s="110">
        <v>1</v>
      </c>
      <c r="BF15" s="111">
        <f>IF(P15=0,"",IF(BE15=0,"",(BE15/P15)))</f>
        <v>0.16666666666667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0.16666666666667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6000</v>
      </c>
      <c r="CQ15" s="139">
        <v>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99</v>
      </c>
      <c r="C16" s="347"/>
      <c r="D16" s="347" t="s">
        <v>96</v>
      </c>
      <c r="E16" s="347" t="s">
        <v>97</v>
      </c>
      <c r="F16" s="347" t="s">
        <v>84</v>
      </c>
      <c r="G16" s="88"/>
      <c r="H16" s="88"/>
      <c r="I16" s="88"/>
      <c r="J16" s="330"/>
      <c r="K16" s="79">
        <v>7</v>
      </c>
      <c r="L16" s="79">
        <v>4</v>
      </c>
      <c r="M16" s="79">
        <v>3</v>
      </c>
      <c r="N16" s="89">
        <v>1</v>
      </c>
      <c r="O16" s="90">
        <v>0</v>
      </c>
      <c r="P16" s="91">
        <f>N16+O16</f>
        <v>1</v>
      </c>
      <c r="Q16" s="80">
        <f>IFERROR(P16/M16,"-")</f>
        <v>0.33333333333333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100</v>
      </c>
      <c r="C17" s="347"/>
      <c r="D17" s="347" t="s">
        <v>96</v>
      </c>
      <c r="E17" s="347" t="s">
        <v>97</v>
      </c>
      <c r="F17" s="347" t="s">
        <v>66</v>
      </c>
      <c r="G17" s="88" t="s">
        <v>89</v>
      </c>
      <c r="H17" s="88" t="s">
        <v>90</v>
      </c>
      <c r="I17" s="88"/>
      <c r="J17" s="330"/>
      <c r="K17" s="79">
        <v>10</v>
      </c>
      <c r="L17" s="79">
        <v>0</v>
      </c>
      <c r="M17" s="79">
        <v>71</v>
      </c>
      <c r="N17" s="89">
        <v>2</v>
      </c>
      <c r="O17" s="90">
        <v>0</v>
      </c>
      <c r="P17" s="91">
        <f>N17+O17</f>
        <v>2</v>
      </c>
      <c r="Q17" s="80">
        <f>IFERROR(P17/M17,"-")</f>
        <v>0.028169014084507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101</v>
      </c>
      <c r="C18" s="347"/>
      <c r="D18" s="347" t="s">
        <v>96</v>
      </c>
      <c r="E18" s="347" t="s">
        <v>97</v>
      </c>
      <c r="F18" s="347" t="s">
        <v>84</v>
      </c>
      <c r="G18" s="88"/>
      <c r="H18" s="88"/>
      <c r="I18" s="88"/>
      <c r="J18" s="330"/>
      <c r="K18" s="79">
        <v>65</v>
      </c>
      <c r="L18" s="79">
        <v>24</v>
      </c>
      <c r="M18" s="79">
        <v>14</v>
      </c>
      <c r="N18" s="89">
        <v>4</v>
      </c>
      <c r="O18" s="90">
        <v>0</v>
      </c>
      <c r="P18" s="91">
        <f>N18+O18</f>
        <v>4</v>
      </c>
      <c r="Q18" s="80">
        <f>IFERROR(P18/M18,"-")</f>
        <v>0.28571428571429</v>
      </c>
      <c r="R18" s="79">
        <v>0</v>
      </c>
      <c r="S18" s="79">
        <v>0</v>
      </c>
      <c r="T18" s="80">
        <f>IFERROR(R18/(P18),"-")</f>
        <v>0</v>
      </c>
      <c r="U18" s="336"/>
      <c r="V18" s="82">
        <v>1</v>
      </c>
      <c r="W18" s="80">
        <f>IF(P18=0,"-",V18/P18)</f>
        <v>0.25</v>
      </c>
      <c r="X18" s="335">
        <v>25000</v>
      </c>
      <c r="Y18" s="336">
        <f>IFERROR(X18/P18,"-")</f>
        <v>6250</v>
      </c>
      <c r="Z18" s="336">
        <f>IFERROR(X18/V18,"-")</f>
        <v>25000</v>
      </c>
      <c r="AA18" s="330"/>
      <c r="AB18" s="83"/>
      <c r="AC18" s="77"/>
      <c r="AD18" s="92">
        <v>1</v>
      </c>
      <c r="AE18" s="93">
        <f>IF(P18=0,"",IF(AD18=0,"",(AD18/P18)))</f>
        <v>0.25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2</v>
      </c>
      <c r="CG18" s="132">
        <f>IF(P18=0,"",IF(CF18=0,"",(CF18/P18)))</f>
        <v>0.5</v>
      </c>
      <c r="CH18" s="133">
        <v>1</v>
      </c>
      <c r="CI18" s="134">
        <f>IFERROR(CH18/CF18,"-")</f>
        <v>0.5</v>
      </c>
      <c r="CJ18" s="135">
        <v>25000</v>
      </c>
      <c r="CK18" s="136">
        <f>IFERROR(CJ18/CF18,"-")</f>
        <v>12500</v>
      </c>
      <c r="CL18" s="137"/>
      <c r="CM18" s="137"/>
      <c r="CN18" s="137">
        <v>1</v>
      </c>
      <c r="CO18" s="138">
        <v>1</v>
      </c>
      <c r="CP18" s="139">
        <v>25000</v>
      </c>
      <c r="CQ18" s="139">
        <v>25000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102</v>
      </c>
      <c r="C19" s="347"/>
      <c r="D19" s="347" t="s">
        <v>87</v>
      </c>
      <c r="E19" s="347" t="s">
        <v>65</v>
      </c>
      <c r="F19" s="347" t="s">
        <v>88</v>
      </c>
      <c r="G19" s="88" t="s">
        <v>103</v>
      </c>
      <c r="H19" s="88" t="s">
        <v>90</v>
      </c>
      <c r="I19" s="88" t="s">
        <v>91</v>
      </c>
      <c r="J19" s="330"/>
      <c r="K19" s="79">
        <v>17</v>
      </c>
      <c r="L19" s="79">
        <v>0</v>
      </c>
      <c r="M19" s="79">
        <v>67</v>
      </c>
      <c r="N19" s="89">
        <v>10</v>
      </c>
      <c r="O19" s="90">
        <v>0</v>
      </c>
      <c r="P19" s="91">
        <f>N19+O19</f>
        <v>10</v>
      </c>
      <c r="Q19" s="80">
        <f>IFERROR(P19/M19,"-")</f>
        <v>0.14925373134328</v>
      </c>
      <c r="R19" s="79">
        <v>2</v>
      </c>
      <c r="S19" s="79">
        <v>5</v>
      </c>
      <c r="T19" s="80">
        <f>IFERROR(R19/(P19),"-")</f>
        <v>0.2</v>
      </c>
      <c r="U19" s="336"/>
      <c r="V19" s="82">
        <v>2</v>
      </c>
      <c r="W19" s="80">
        <f>IF(P19=0,"-",V19/P19)</f>
        <v>0.2</v>
      </c>
      <c r="X19" s="335">
        <v>87000</v>
      </c>
      <c r="Y19" s="336">
        <f>IFERROR(X19/P19,"-")</f>
        <v>8700</v>
      </c>
      <c r="Z19" s="336">
        <f>IFERROR(X19/V19,"-")</f>
        <v>43500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0.2</v>
      </c>
      <c r="BP19" s="119">
        <v>1</v>
      </c>
      <c r="BQ19" s="120">
        <f>IFERROR(BP19/BN19,"-")</f>
        <v>0.5</v>
      </c>
      <c r="BR19" s="121">
        <v>81000</v>
      </c>
      <c r="BS19" s="122">
        <f>IFERROR(BR19/BN19,"-")</f>
        <v>40500</v>
      </c>
      <c r="BT19" s="123"/>
      <c r="BU19" s="123"/>
      <c r="BV19" s="123">
        <v>1</v>
      </c>
      <c r="BW19" s="124">
        <v>5</v>
      </c>
      <c r="BX19" s="125">
        <f>IF(P19=0,"",IF(BW19=0,"",(BW19/P19)))</f>
        <v>0.5</v>
      </c>
      <c r="BY19" s="126">
        <v>1</v>
      </c>
      <c r="BZ19" s="127">
        <f>IFERROR(BY19/BW19,"-")</f>
        <v>0.2</v>
      </c>
      <c r="CA19" s="128">
        <v>6000</v>
      </c>
      <c r="CB19" s="129">
        <f>IFERROR(CA19/BW19,"-")</f>
        <v>1200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87000</v>
      </c>
      <c r="CQ19" s="139">
        <v>81000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104</v>
      </c>
      <c r="C20" s="347"/>
      <c r="D20" s="347" t="s">
        <v>87</v>
      </c>
      <c r="E20" s="347" t="s">
        <v>65</v>
      </c>
      <c r="F20" s="347" t="s">
        <v>84</v>
      </c>
      <c r="G20" s="88"/>
      <c r="H20" s="88"/>
      <c r="I20" s="88"/>
      <c r="J20" s="330"/>
      <c r="K20" s="79">
        <v>59</v>
      </c>
      <c r="L20" s="79">
        <v>38</v>
      </c>
      <c r="M20" s="79">
        <v>10</v>
      </c>
      <c r="N20" s="89">
        <v>9</v>
      </c>
      <c r="O20" s="90">
        <v>0</v>
      </c>
      <c r="P20" s="91">
        <f>N20+O20</f>
        <v>9</v>
      </c>
      <c r="Q20" s="80">
        <f>IFERROR(P20/M20,"-")</f>
        <v>0.9</v>
      </c>
      <c r="R20" s="79">
        <v>1</v>
      </c>
      <c r="S20" s="79">
        <v>1</v>
      </c>
      <c r="T20" s="80">
        <f>IFERROR(R20/(P20),"-")</f>
        <v>0.11111111111111</v>
      </c>
      <c r="U20" s="336"/>
      <c r="V20" s="82">
        <v>2</v>
      </c>
      <c r="W20" s="80">
        <f>IF(P20=0,"-",V20/P20)</f>
        <v>0.22222222222222</v>
      </c>
      <c r="X20" s="335">
        <v>53000</v>
      </c>
      <c r="Y20" s="336">
        <f>IFERROR(X20/P20,"-")</f>
        <v>5888.8888888889</v>
      </c>
      <c r="Z20" s="336">
        <f>IFERROR(X20/V20,"-")</f>
        <v>26500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0.11111111111111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0.22222222222222</v>
      </c>
      <c r="BY20" s="126">
        <v>2</v>
      </c>
      <c r="BZ20" s="127">
        <f>IFERROR(BY20/BW20,"-")</f>
        <v>1</v>
      </c>
      <c r="CA20" s="128">
        <v>11000</v>
      </c>
      <c r="CB20" s="129">
        <f>IFERROR(CA20/BW20,"-")</f>
        <v>5500</v>
      </c>
      <c r="CC20" s="130">
        <v>1</v>
      </c>
      <c r="CD20" s="130">
        <v>1</v>
      </c>
      <c r="CE20" s="130"/>
      <c r="CF20" s="131">
        <v>3</v>
      </c>
      <c r="CG20" s="132">
        <f>IF(P20=0,"",IF(CF20=0,"",(CF20/P20)))</f>
        <v>0.33333333333333</v>
      </c>
      <c r="CH20" s="133">
        <v>1</v>
      </c>
      <c r="CI20" s="134">
        <f>IFERROR(CH20/CF20,"-")</f>
        <v>0.33333333333333</v>
      </c>
      <c r="CJ20" s="135">
        <v>45000</v>
      </c>
      <c r="CK20" s="136">
        <f>IFERROR(CJ20/CF20,"-")</f>
        <v>15000</v>
      </c>
      <c r="CL20" s="137"/>
      <c r="CM20" s="137"/>
      <c r="CN20" s="137">
        <v>1</v>
      </c>
      <c r="CO20" s="138">
        <v>2</v>
      </c>
      <c r="CP20" s="139">
        <v>53000</v>
      </c>
      <c r="CQ20" s="139">
        <v>45000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105</v>
      </c>
      <c r="C21" s="347"/>
      <c r="D21" s="347" t="s">
        <v>87</v>
      </c>
      <c r="E21" s="347" t="s">
        <v>65</v>
      </c>
      <c r="F21" s="347" t="s">
        <v>66</v>
      </c>
      <c r="G21" s="88" t="s">
        <v>103</v>
      </c>
      <c r="H21" s="88" t="s">
        <v>90</v>
      </c>
      <c r="I21" s="88"/>
      <c r="J21" s="330"/>
      <c r="K21" s="79">
        <v>10</v>
      </c>
      <c r="L21" s="79">
        <v>0</v>
      </c>
      <c r="M21" s="79">
        <v>36</v>
      </c>
      <c r="N21" s="89">
        <v>1</v>
      </c>
      <c r="O21" s="90">
        <v>0</v>
      </c>
      <c r="P21" s="91">
        <f>N21+O21</f>
        <v>1</v>
      </c>
      <c r="Q21" s="80">
        <f>IFERROR(P21/M21,"-")</f>
        <v>0.027777777777778</v>
      </c>
      <c r="R21" s="79">
        <v>1</v>
      </c>
      <c r="S21" s="79">
        <v>0</v>
      </c>
      <c r="T21" s="80">
        <f>IFERROR(R21/(P21),"-")</f>
        <v>1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106</v>
      </c>
      <c r="C22" s="347"/>
      <c r="D22" s="347" t="s">
        <v>87</v>
      </c>
      <c r="E22" s="347" t="s">
        <v>65</v>
      </c>
      <c r="F22" s="347" t="s">
        <v>84</v>
      </c>
      <c r="G22" s="88"/>
      <c r="H22" s="88"/>
      <c r="I22" s="88"/>
      <c r="J22" s="330"/>
      <c r="K22" s="79">
        <v>44</v>
      </c>
      <c r="L22" s="79">
        <v>36</v>
      </c>
      <c r="M22" s="79">
        <v>14</v>
      </c>
      <c r="N22" s="89">
        <v>8</v>
      </c>
      <c r="O22" s="90">
        <v>0</v>
      </c>
      <c r="P22" s="91">
        <f>N22+O22</f>
        <v>8</v>
      </c>
      <c r="Q22" s="80">
        <f>IFERROR(P22/M22,"-")</f>
        <v>0.57142857142857</v>
      </c>
      <c r="R22" s="79">
        <v>0</v>
      </c>
      <c r="S22" s="79">
        <v>0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0.125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4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0.125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107</v>
      </c>
      <c r="C23" s="347"/>
      <c r="D23" s="347" t="s">
        <v>96</v>
      </c>
      <c r="E23" s="347" t="s">
        <v>97</v>
      </c>
      <c r="F23" s="347" t="s">
        <v>88</v>
      </c>
      <c r="G23" s="88" t="s">
        <v>103</v>
      </c>
      <c r="H23" s="88" t="s">
        <v>90</v>
      </c>
      <c r="I23" s="88" t="s">
        <v>98</v>
      </c>
      <c r="J23" s="330"/>
      <c r="K23" s="79">
        <v>4</v>
      </c>
      <c r="L23" s="79">
        <v>0</v>
      </c>
      <c r="M23" s="79">
        <v>18</v>
      </c>
      <c r="N23" s="89">
        <v>2</v>
      </c>
      <c r="O23" s="90">
        <v>0</v>
      </c>
      <c r="P23" s="91">
        <f>N23+O23</f>
        <v>2</v>
      </c>
      <c r="Q23" s="80">
        <f>IFERROR(P23/M23,"-")</f>
        <v>0.11111111111111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108</v>
      </c>
      <c r="C24" s="347"/>
      <c r="D24" s="347" t="s">
        <v>96</v>
      </c>
      <c r="E24" s="347" t="s">
        <v>97</v>
      </c>
      <c r="F24" s="347" t="s">
        <v>84</v>
      </c>
      <c r="G24" s="88"/>
      <c r="H24" s="88"/>
      <c r="I24" s="88"/>
      <c r="J24" s="330"/>
      <c r="K24" s="79">
        <v>23</v>
      </c>
      <c r="L24" s="79">
        <v>17</v>
      </c>
      <c r="M24" s="79">
        <v>2</v>
      </c>
      <c r="N24" s="89">
        <v>1</v>
      </c>
      <c r="O24" s="90">
        <v>0</v>
      </c>
      <c r="P24" s="91">
        <f>N24+O24</f>
        <v>1</v>
      </c>
      <c r="Q24" s="80">
        <f>IFERROR(P24/M24,"-")</f>
        <v>0.5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109</v>
      </c>
      <c r="C25" s="347"/>
      <c r="D25" s="347" t="s">
        <v>96</v>
      </c>
      <c r="E25" s="347" t="s">
        <v>97</v>
      </c>
      <c r="F25" s="347" t="s">
        <v>66</v>
      </c>
      <c r="G25" s="88" t="s">
        <v>103</v>
      </c>
      <c r="H25" s="88" t="s">
        <v>90</v>
      </c>
      <c r="I25" s="88"/>
      <c r="J25" s="330"/>
      <c r="K25" s="79">
        <v>17</v>
      </c>
      <c r="L25" s="79">
        <v>0</v>
      </c>
      <c r="M25" s="79">
        <v>92</v>
      </c>
      <c r="N25" s="89">
        <v>5</v>
      </c>
      <c r="O25" s="90">
        <v>0</v>
      </c>
      <c r="P25" s="91">
        <f>N25+O25</f>
        <v>5</v>
      </c>
      <c r="Q25" s="80">
        <f>IFERROR(P25/M25,"-")</f>
        <v>0.054347826086957</v>
      </c>
      <c r="R25" s="79">
        <v>0</v>
      </c>
      <c r="S25" s="79">
        <v>1</v>
      </c>
      <c r="T25" s="80">
        <f>IFERROR(R25/(P25),"-")</f>
        <v>0</v>
      </c>
      <c r="U25" s="336"/>
      <c r="V25" s="82">
        <v>1</v>
      </c>
      <c r="W25" s="80">
        <f>IF(P25=0,"-",V25/P25)</f>
        <v>0.2</v>
      </c>
      <c r="X25" s="335">
        <v>3000</v>
      </c>
      <c r="Y25" s="336">
        <f>IFERROR(X25/P25,"-")</f>
        <v>600</v>
      </c>
      <c r="Z25" s="336">
        <f>IFERROR(X25/V25,"-")</f>
        <v>3000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3</v>
      </c>
      <c r="BO25" s="118">
        <f>IF(P25=0,"",IF(BN25=0,"",(BN25/P25)))</f>
        <v>0.6</v>
      </c>
      <c r="BP25" s="119">
        <v>1</v>
      </c>
      <c r="BQ25" s="120">
        <f>IFERROR(BP25/BN25,"-")</f>
        <v>0.33333333333333</v>
      </c>
      <c r="BR25" s="121">
        <v>3000</v>
      </c>
      <c r="BS25" s="122">
        <f>IFERROR(BR25/BN25,"-")</f>
        <v>1000</v>
      </c>
      <c r="BT25" s="123">
        <v>1</v>
      </c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2</v>
      </c>
      <c r="CG25" s="132">
        <f>IF(P25=0,"",IF(CF25=0,"",(CF25/P25)))</f>
        <v>0.4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110</v>
      </c>
      <c r="C26" s="347"/>
      <c r="D26" s="347" t="s">
        <v>96</v>
      </c>
      <c r="E26" s="347" t="s">
        <v>97</v>
      </c>
      <c r="F26" s="347" t="s">
        <v>84</v>
      </c>
      <c r="G26" s="88"/>
      <c r="H26" s="88"/>
      <c r="I26" s="88"/>
      <c r="J26" s="330"/>
      <c r="K26" s="79">
        <v>37</v>
      </c>
      <c r="L26" s="79">
        <v>30</v>
      </c>
      <c r="M26" s="79">
        <v>5</v>
      </c>
      <c r="N26" s="89">
        <v>4</v>
      </c>
      <c r="O26" s="90">
        <v>0</v>
      </c>
      <c r="P26" s="91">
        <f>N26+O26</f>
        <v>4</v>
      </c>
      <c r="Q26" s="80">
        <f>IFERROR(P26/M26,"-")</f>
        <v>0.8</v>
      </c>
      <c r="R26" s="79">
        <v>1</v>
      </c>
      <c r="S26" s="79">
        <v>0</v>
      </c>
      <c r="T26" s="80">
        <f>IFERROR(R26/(P26),"-")</f>
        <v>0.25</v>
      </c>
      <c r="U26" s="336"/>
      <c r="V26" s="82">
        <v>2</v>
      </c>
      <c r="W26" s="80">
        <f>IF(P26=0,"-",V26/P26)</f>
        <v>0.5</v>
      </c>
      <c r="X26" s="335">
        <v>79000</v>
      </c>
      <c r="Y26" s="336">
        <f>IFERROR(X26/P26,"-")</f>
        <v>19750</v>
      </c>
      <c r="Z26" s="336">
        <f>IFERROR(X26/V26,"-")</f>
        <v>39500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0.25</v>
      </c>
      <c r="AX26" s="104">
        <v>1</v>
      </c>
      <c r="AY26" s="106">
        <f>IFERROR(AX26/AV26,"-")</f>
        <v>1</v>
      </c>
      <c r="AZ26" s="107">
        <v>42000</v>
      </c>
      <c r="BA26" s="108">
        <f>IFERROR(AZ26/AV26,"-")</f>
        <v>42000</v>
      </c>
      <c r="BB26" s="109"/>
      <c r="BC26" s="109"/>
      <c r="BD26" s="109">
        <v>1</v>
      </c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3</v>
      </c>
      <c r="BX26" s="125">
        <f>IF(P26=0,"",IF(BW26=0,"",(BW26/P26)))</f>
        <v>0.75</v>
      </c>
      <c r="BY26" s="126">
        <v>1</v>
      </c>
      <c r="BZ26" s="127">
        <f>IFERROR(BY26/BW26,"-")</f>
        <v>0.33333333333333</v>
      </c>
      <c r="CA26" s="128">
        <v>37000</v>
      </c>
      <c r="CB26" s="129">
        <f>IFERROR(CA26/BW26,"-")</f>
        <v>12333.333333333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79000</v>
      </c>
      <c r="CQ26" s="139">
        <v>42000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4.315</v>
      </c>
      <c r="B27" s="347" t="s">
        <v>111</v>
      </c>
      <c r="C27" s="347"/>
      <c r="D27" s="347" t="s">
        <v>112</v>
      </c>
      <c r="E27" s="347" t="s">
        <v>113</v>
      </c>
      <c r="F27" s="347" t="s">
        <v>66</v>
      </c>
      <c r="G27" s="88" t="s">
        <v>114</v>
      </c>
      <c r="H27" s="88" t="s">
        <v>115</v>
      </c>
      <c r="I27" s="88" t="s">
        <v>116</v>
      </c>
      <c r="J27" s="330">
        <v>400000</v>
      </c>
      <c r="K27" s="79">
        <v>24</v>
      </c>
      <c r="L27" s="79">
        <v>0</v>
      </c>
      <c r="M27" s="79">
        <v>148</v>
      </c>
      <c r="N27" s="89">
        <v>10</v>
      </c>
      <c r="O27" s="90">
        <v>0</v>
      </c>
      <c r="P27" s="91">
        <f>N27+O27</f>
        <v>10</v>
      </c>
      <c r="Q27" s="80">
        <f>IFERROR(P27/M27,"-")</f>
        <v>0.067567567567568</v>
      </c>
      <c r="R27" s="79">
        <v>1</v>
      </c>
      <c r="S27" s="79">
        <v>4</v>
      </c>
      <c r="T27" s="80">
        <f>IFERROR(R27/(P27),"-")</f>
        <v>0.1</v>
      </c>
      <c r="U27" s="336">
        <f>IFERROR(J27/SUM(N27:O31),"-")</f>
        <v>11111.111111111</v>
      </c>
      <c r="V27" s="82">
        <v>1</v>
      </c>
      <c r="W27" s="80">
        <f>IF(P27=0,"-",V27/P27)</f>
        <v>0.1</v>
      </c>
      <c r="X27" s="335">
        <v>37000</v>
      </c>
      <c r="Y27" s="336">
        <f>IFERROR(X27/P27,"-")</f>
        <v>3700</v>
      </c>
      <c r="Z27" s="336">
        <f>IFERROR(X27/V27,"-")</f>
        <v>37000</v>
      </c>
      <c r="AA27" s="330">
        <f>SUM(X27:X31)-SUM(J27:J31)</f>
        <v>1326000</v>
      </c>
      <c r="AB27" s="83">
        <f>SUM(X27:X31)/SUM(J27:J31)</f>
        <v>4.315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5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3</v>
      </c>
      <c r="BX27" s="125">
        <f>IF(P27=0,"",IF(BW27=0,"",(BW27/P27)))</f>
        <v>0.3</v>
      </c>
      <c r="BY27" s="126">
        <v>1</v>
      </c>
      <c r="BZ27" s="127">
        <f>IFERROR(BY27/BW27,"-")</f>
        <v>0.33333333333333</v>
      </c>
      <c r="CA27" s="128">
        <v>37000</v>
      </c>
      <c r="CB27" s="129">
        <f>IFERROR(CA27/BW27,"-")</f>
        <v>12333.333333333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37000</v>
      </c>
      <c r="CQ27" s="139">
        <v>37000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117</v>
      </c>
      <c r="C28" s="347"/>
      <c r="D28" s="347" t="s">
        <v>118</v>
      </c>
      <c r="E28" s="347" t="s">
        <v>119</v>
      </c>
      <c r="F28" s="347" t="s">
        <v>88</v>
      </c>
      <c r="G28" s="88"/>
      <c r="H28" s="88" t="s">
        <v>115</v>
      </c>
      <c r="I28" s="88"/>
      <c r="J28" s="330"/>
      <c r="K28" s="79">
        <v>10</v>
      </c>
      <c r="L28" s="79">
        <v>0</v>
      </c>
      <c r="M28" s="79">
        <v>53</v>
      </c>
      <c r="N28" s="89">
        <v>4</v>
      </c>
      <c r="O28" s="90">
        <v>0</v>
      </c>
      <c r="P28" s="91">
        <f>N28+O28</f>
        <v>4</v>
      </c>
      <c r="Q28" s="80">
        <f>IFERROR(P28/M28,"-")</f>
        <v>0.075471698113208</v>
      </c>
      <c r="R28" s="79">
        <v>0</v>
      </c>
      <c r="S28" s="79">
        <v>0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15000</v>
      </c>
      <c r="Y28" s="336">
        <f>IFERROR(X28/P28,"-")</f>
        <v>3750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0.75</v>
      </c>
      <c r="BP28" s="119">
        <v>1</v>
      </c>
      <c r="BQ28" s="120">
        <f>IFERROR(BP28/BN28,"-")</f>
        <v>0.33333333333333</v>
      </c>
      <c r="BR28" s="121">
        <v>25000</v>
      </c>
      <c r="BS28" s="122">
        <f>IFERROR(BR28/BN28,"-")</f>
        <v>8333.3333333333</v>
      </c>
      <c r="BT28" s="123"/>
      <c r="BU28" s="123"/>
      <c r="BV28" s="123">
        <v>1</v>
      </c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0.25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15000</v>
      </c>
      <c r="CQ28" s="139">
        <v>25000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120</v>
      </c>
      <c r="C29" s="347"/>
      <c r="D29" s="347" t="s">
        <v>121</v>
      </c>
      <c r="E29" s="347" t="s">
        <v>122</v>
      </c>
      <c r="F29" s="347" t="s">
        <v>66</v>
      </c>
      <c r="G29" s="88"/>
      <c r="H29" s="88" t="s">
        <v>115</v>
      </c>
      <c r="I29" s="88"/>
      <c r="J29" s="330"/>
      <c r="K29" s="79">
        <v>10</v>
      </c>
      <c r="L29" s="79">
        <v>0</v>
      </c>
      <c r="M29" s="79">
        <v>45</v>
      </c>
      <c r="N29" s="89">
        <v>3</v>
      </c>
      <c r="O29" s="90">
        <v>0</v>
      </c>
      <c r="P29" s="91">
        <f>N29+O29</f>
        <v>3</v>
      </c>
      <c r="Q29" s="80">
        <f>IFERROR(P29/M29,"-")</f>
        <v>0.066666666666667</v>
      </c>
      <c r="R29" s="79">
        <v>1</v>
      </c>
      <c r="S29" s="79">
        <v>0</v>
      </c>
      <c r="T29" s="80">
        <f>IFERROR(R29/(P29),"-")</f>
        <v>0.33333333333333</v>
      </c>
      <c r="U29" s="336"/>
      <c r="V29" s="82">
        <v>2</v>
      </c>
      <c r="W29" s="80">
        <f>IF(P29=0,"-",V29/P29)</f>
        <v>0.66666666666667</v>
      </c>
      <c r="X29" s="335">
        <v>18000</v>
      </c>
      <c r="Y29" s="336">
        <f>IFERROR(X29/P29,"-")</f>
        <v>6000</v>
      </c>
      <c r="Z29" s="336">
        <f>IFERROR(X29/V29,"-")</f>
        <v>9000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0.33333333333333</v>
      </c>
      <c r="BP29" s="119">
        <v>1</v>
      </c>
      <c r="BQ29" s="120">
        <f>IFERROR(BP29/BN29,"-")</f>
        <v>1</v>
      </c>
      <c r="BR29" s="121">
        <v>5000</v>
      </c>
      <c r="BS29" s="122">
        <f>IFERROR(BR29/BN29,"-")</f>
        <v>5000</v>
      </c>
      <c r="BT29" s="123">
        <v>1</v>
      </c>
      <c r="BU29" s="123"/>
      <c r="BV29" s="123"/>
      <c r="BW29" s="124">
        <v>1</v>
      </c>
      <c r="BX29" s="125">
        <f>IF(P29=0,"",IF(BW29=0,"",(BW29/P29)))</f>
        <v>0.33333333333333</v>
      </c>
      <c r="BY29" s="126">
        <v>1</v>
      </c>
      <c r="BZ29" s="127">
        <f>IFERROR(BY29/BW29,"-")</f>
        <v>1</v>
      </c>
      <c r="CA29" s="128">
        <v>13000</v>
      </c>
      <c r="CB29" s="129">
        <f>IFERROR(CA29/BW29,"-")</f>
        <v>13000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18000</v>
      </c>
      <c r="CQ29" s="139">
        <v>13000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123</v>
      </c>
      <c r="C30" s="347"/>
      <c r="D30" s="347" t="s">
        <v>124</v>
      </c>
      <c r="E30" s="347" t="s">
        <v>125</v>
      </c>
      <c r="F30" s="347" t="s">
        <v>88</v>
      </c>
      <c r="G30" s="88"/>
      <c r="H30" s="88" t="s">
        <v>115</v>
      </c>
      <c r="I30" s="88"/>
      <c r="J30" s="330"/>
      <c r="K30" s="79">
        <v>11</v>
      </c>
      <c r="L30" s="79">
        <v>0</v>
      </c>
      <c r="M30" s="79">
        <v>53</v>
      </c>
      <c r="N30" s="89">
        <v>3</v>
      </c>
      <c r="O30" s="90">
        <v>0</v>
      </c>
      <c r="P30" s="91">
        <f>N30+O30</f>
        <v>3</v>
      </c>
      <c r="Q30" s="80">
        <f>IFERROR(P30/M30,"-")</f>
        <v>0.056603773584906</v>
      </c>
      <c r="R30" s="79">
        <v>0</v>
      </c>
      <c r="S30" s="79">
        <v>1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126</v>
      </c>
      <c r="C31" s="347"/>
      <c r="D31" s="347" t="s">
        <v>83</v>
      </c>
      <c r="E31" s="347" t="s">
        <v>83</v>
      </c>
      <c r="F31" s="347" t="s">
        <v>84</v>
      </c>
      <c r="G31" s="88"/>
      <c r="H31" s="88"/>
      <c r="I31" s="88"/>
      <c r="J31" s="330"/>
      <c r="K31" s="79">
        <v>140</v>
      </c>
      <c r="L31" s="79">
        <v>89</v>
      </c>
      <c r="M31" s="79">
        <v>46</v>
      </c>
      <c r="N31" s="89">
        <v>16</v>
      </c>
      <c r="O31" s="90">
        <v>0</v>
      </c>
      <c r="P31" s="91">
        <f>N31+O31</f>
        <v>16</v>
      </c>
      <c r="Q31" s="80">
        <f>IFERROR(P31/M31,"-")</f>
        <v>0.34782608695652</v>
      </c>
      <c r="R31" s="79">
        <v>5</v>
      </c>
      <c r="S31" s="79">
        <v>2</v>
      </c>
      <c r="T31" s="80">
        <f>IFERROR(R31/(P31),"-")</f>
        <v>0.3125</v>
      </c>
      <c r="U31" s="336"/>
      <c r="V31" s="82">
        <v>5</v>
      </c>
      <c r="W31" s="80">
        <f>IF(P31=0,"-",V31/P31)</f>
        <v>0.3125</v>
      </c>
      <c r="X31" s="335">
        <v>1656000</v>
      </c>
      <c r="Y31" s="336">
        <f>IFERROR(X31/P31,"-")</f>
        <v>103500</v>
      </c>
      <c r="Z31" s="336">
        <f>IFERROR(X31/V31,"-")</f>
        <v>331200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2</v>
      </c>
      <c r="AN31" s="99">
        <f>IF(P31=0,"",IF(AM31=0,"",(AM31/P31)))</f>
        <v>0.125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</v>
      </c>
      <c r="AW31" s="105">
        <f>IF(P31=0,"",IF(AV31=0,"",(AV31/P31)))</f>
        <v>0.0625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0.125</v>
      </c>
      <c r="BG31" s="110">
        <v>1</v>
      </c>
      <c r="BH31" s="112">
        <f>IFERROR(BG31/BE31,"-")</f>
        <v>0.5</v>
      </c>
      <c r="BI31" s="113">
        <v>3000</v>
      </c>
      <c r="BJ31" s="114">
        <f>IFERROR(BI31/BE31,"-")</f>
        <v>1500</v>
      </c>
      <c r="BK31" s="115">
        <v>1</v>
      </c>
      <c r="BL31" s="115"/>
      <c r="BM31" s="115"/>
      <c r="BN31" s="117">
        <v>2</v>
      </c>
      <c r="BO31" s="118">
        <f>IF(P31=0,"",IF(BN31=0,"",(BN31/P31)))</f>
        <v>0.125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5</v>
      </c>
      <c r="BX31" s="125">
        <f>IF(P31=0,"",IF(BW31=0,"",(BW31/P31)))</f>
        <v>0.3125</v>
      </c>
      <c r="BY31" s="126">
        <v>1</v>
      </c>
      <c r="BZ31" s="127">
        <f>IFERROR(BY31/BW31,"-")</f>
        <v>0.2</v>
      </c>
      <c r="CA31" s="128">
        <v>386000</v>
      </c>
      <c r="CB31" s="129">
        <f>IFERROR(CA31/BW31,"-")</f>
        <v>77200</v>
      </c>
      <c r="CC31" s="130"/>
      <c r="CD31" s="130"/>
      <c r="CE31" s="130">
        <v>1</v>
      </c>
      <c r="CF31" s="131">
        <v>4</v>
      </c>
      <c r="CG31" s="132">
        <f>IF(P31=0,"",IF(CF31=0,"",(CF31/P31)))</f>
        <v>0.25</v>
      </c>
      <c r="CH31" s="133">
        <v>3</v>
      </c>
      <c r="CI31" s="134">
        <f>IFERROR(CH31/CF31,"-")</f>
        <v>0.75</v>
      </c>
      <c r="CJ31" s="135">
        <v>1267000</v>
      </c>
      <c r="CK31" s="136">
        <f>IFERROR(CJ31/CF31,"-")</f>
        <v>316750</v>
      </c>
      <c r="CL31" s="137">
        <v>1</v>
      </c>
      <c r="CM31" s="137"/>
      <c r="CN31" s="137">
        <v>2</v>
      </c>
      <c r="CO31" s="138">
        <v>5</v>
      </c>
      <c r="CP31" s="139">
        <v>1656000</v>
      </c>
      <c r="CQ31" s="139">
        <v>996000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1.3706666666667</v>
      </c>
      <c r="B32" s="347" t="s">
        <v>127</v>
      </c>
      <c r="C32" s="347"/>
      <c r="D32" s="347" t="s">
        <v>64</v>
      </c>
      <c r="E32" s="347" t="s">
        <v>128</v>
      </c>
      <c r="F32" s="347" t="s">
        <v>88</v>
      </c>
      <c r="G32" s="88" t="s">
        <v>114</v>
      </c>
      <c r="H32" s="88" t="s">
        <v>129</v>
      </c>
      <c r="I32" s="349" t="s">
        <v>73</v>
      </c>
      <c r="J32" s="330">
        <v>120000</v>
      </c>
      <c r="K32" s="79">
        <v>61</v>
      </c>
      <c r="L32" s="79">
        <v>0</v>
      </c>
      <c r="M32" s="79">
        <v>165</v>
      </c>
      <c r="N32" s="89">
        <v>29</v>
      </c>
      <c r="O32" s="90">
        <v>0</v>
      </c>
      <c r="P32" s="91">
        <f>N32+O32</f>
        <v>29</v>
      </c>
      <c r="Q32" s="80">
        <f>IFERROR(P32/M32,"-")</f>
        <v>0.17575757575758</v>
      </c>
      <c r="R32" s="79">
        <v>4</v>
      </c>
      <c r="S32" s="79">
        <v>11</v>
      </c>
      <c r="T32" s="80">
        <f>IFERROR(R32/(P32),"-")</f>
        <v>0.13793103448276</v>
      </c>
      <c r="U32" s="336">
        <f>IFERROR(J32/SUM(N32:O33),"-")</f>
        <v>3333.3333333333</v>
      </c>
      <c r="V32" s="82">
        <v>6</v>
      </c>
      <c r="W32" s="80">
        <f>IF(P32=0,"-",V32/P32)</f>
        <v>0.20689655172414</v>
      </c>
      <c r="X32" s="335">
        <v>105480</v>
      </c>
      <c r="Y32" s="336">
        <f>IFERROR(X32/P32,"-")</f>
        <v>3637.2413793103</v>
      </c>
      <c r="Z32" s="336">
        <f>IFERROR(X32/V32,"-")</f>
        <v>17580</v>
      </c>
      <c r="AA32" s="330">
        <f>SUM(X32:X33)-SUM(J32:J33)</f>
        <v>44480</v>
      </c>
      <c r="AB32" s="83">
        <f>SUM(X32:X33)/SUM(J32:J33)</f>
        <v>1.3706666666667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3</v>
      </c>
      <c r="AW32" s="105">
        <f>IF(P32=0,"",IF(AV32=0,"",(AV32/P32)))</f>
        <v>0.10344827586207</v>
      </c>
      <c r="AX32" s="104">
        <v>1</v>
      </c>
      <c r="AY32" s="106">
        <f>IFERROR(AX32/AV32,"-")</f>
        <v>0.33333333333333</v>
      </c>
      <c r="AZ32" s="107">
        <v>3000</v>
      </c>
      <c r="BA32" s="108">
        <f>IFERROR(AZ32/AV32,"-")</f>
        <v>1000</v>
      </c>
      <c r="BB32" s="109">
        <v>1</v>
      </c>
      <c r="BC32" s="109"/>
      <c r="BD32" s="109"/>
      <c r="BE32" s="110">
        <v>6</v>
      </c>
      <c r="BF32" s="111">
        <f>IF(P32=0,"",IF(BE32=0,"",(BE32/P32)))</f>
        <v>0.20689655172414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11</v>
      </c>
      <c r="BO32" s="118">
        <f>IF(P32=0,"",IF(BN32=0,"",(BN32/P32)))</f>
        <v>0.37931034482759</v>
      </c>
      <c r="BP32" s="119">
        <v>2</v>
      </c>
      <c r="BQ32" s="120">
        <f>IFERROR(BP32/BN32,"-")</f>
        <v>0.18181818181818</v>
      </c>
      <c r="BR32" s="121">
        <v>12000</v>
      </c>
      <c r="BS32" s="122">
        <f>IFERROR(BR32/BN32,"-")</f>
        <v>1090.9090909091</v>
      </c>
      <c r="BT32" s="123">
        <v>1</v>
      </c>
      <c r="BU32" s="123"/>
      <c r="BV32" s="123">
        <v>1</v>
      </c>
      <c r="BW32" s="124">
        <v>6</v>
      </c>
      <c r="BX32" s="125">
        <f>IF(P32=0,"",IF(BW32=0,"",(BW32/P32)))</f>
        <v>0.20689655172414</v>
      </c>
      <c r="BY32" s="126">
        <v>2</v>
      </c>
      <c r="BZ32" s="127">
        <f>IFERROR(BY32/BW32,"-")</f>
        <v>0.33333333333333</v>
      </c>
      <c r="CA32" s="128">
        <v>85000</v>
      </c>
      <c r="CB32" s="129">
        <f>IFERROR(CA32/BW32,"-")</f>
        <v>14166.666666667</v>
      </c>
      <c r="CC32" s="130">
        <v>1</v>
      </c>
      <c r="CD32" s="130"/>
      <c r="CE32" s="130">
        <v>1</v>
      </c>
      <c r="CF32" s="131">
        <v>3</v>
      </c>
      <c r="CG32" s="132">
        <f>IF(P32=0,"",IF(CF32=0,"",(CF32/P32)))</f>
        <v>0.10344827586207</v>
      </c>
      <c r="CH32" s="133">
        <v>2</v>
      </c>
      <c r="CI32" s="134">
        <f>IFERROR(CH32/CF32,"-")</f>
        <v>0.66666666666667</v>
      </c>
      <c r="CJ32" s="135">
        <v>8480</v>
      </c>
      <c r="CK32" s="136">
        <f>IFERROR(CJ32/CF32,"-")</f>
        <v>2826.6666666667</v>
      </c>
      <c r="CL32" s="137">
        <v>1</v>
      </c>
      <c r="CM32" s="137"/>
      <c r="CN32" s="137">
        <v>1</v>
      </c>
      <c r="CO32" s="138">
        <v>6</v>
      </c>
      <c r="CP32" s="139">
        <v>105480</v>
      </c>
      <c r="CQ32" s="139">
        <v>75000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130</v>
      </c>
      <c r="C33" s="347"/>
      <c r="D33" s="347" t="s">
        <v>64</v>
      </c>
      <c r="E33" s="347" t="s">
        <v>128</v>
      </c>
      <c r="F33" s="347" t="s">
        <v>84</v>
      </c>
      <c r="G33" s="88"/>
      <c r="H33" s="88"/>
      <c r="I33" s="88"/>
      <c r="J33" s="330"/>
      <c r="K33" s="79">
        <v>60</v>
      </c>
      <c r="L33" s="79">
        <v>28</v>
      </c>
      <c r="M33" s="79">
        <v>36</v>
      </c>
      <c r="N33" s="89">
        <v>7</v>
      </c>
      <c r="O33" s="90">
        <v>0</v>
      </c>
      <c r="P33" s="91">
        <f>N33+O33</f>
        <v>7</v>
      </c>
      <c r="Q33" s="80">
        <f>IFERROR(P33/M33,"-")</f>
        <v>0.19444444444444</v>
      </c>
      <c r="R33" s="79">
        <v>1</v>
      </c>
      <c r="S33" s="79">
        <v>2</v>
      </c>
      <c r="T33" s="80">
        <f>IFERROR(R33/(P33),"-")</f>
        <v>0.14285714285714</v>
      </c>
      <c r="U33" s="336"/>
      <c r="V33" s="82">
        <v>3</v>
      </c>
      <c r="W33" s="80">
        <f>IF(P33=0,"-",V33/P33)</f>
        <v>0.42857142857143</v>
      </c>
      <c r="X33" s="335">
        <v>59000</v>
      </c>
      <c r="Y33" s="336">
        <f>IFERROR(X33/P33,"-")</f>
        <v>8428.5714285714</v>
      </c>
      <c r="Z33" s="336">
        <f>IFERROR(X33/V33,"-")</f>
        <v>19666.666666667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0.14285714285714</v>
      </c>
      <c r="BG33" s="110">
        <v>1</v>
      </c>
      <c r="BH33" s="112">
        <f>IFERROR(BG33/BE33,"-")</f>
        <v>1</v>
      </c>
      <c r="BI33" s="113">
        <v>5000</v>
      </c>
      <c r="BJ33" s="114">
        <f>IFERROR(BI33/BE33,"-")</f>
        <v>5000</v>
      </c>
      <c r="BK33" s="115">
        <v>1</v>
      </c>
      <c r="BL33" s="115"/>
      <c r="BM33" s="115"/>
      <c r="BN33" s="117">
        <v>2</v>
      </c>
      <c r="BO33" s="118">
        <f>IF(P33=0,"",IF(BN33=0,"",(BN33/P33)))</f>
        <v>0.28571428571429</v>
      </c>
      <c r="BP33" s="119">
        <v>1</v>
      </c>
      <c r="BQ33" s="120">
        <f>IFERROR(BP33/BN33,"-")</f>
        <v>0.5</v>
      </c>
      <c r="BR33" s="121">
        <v>41000</v>
      </c>
      <c r="BS33" s="122">
        <f>IFERROR(BR33/BN33,"-")</f>
        <v>20500</v>
      </c>
      <c r="BT33" s="123"/>
      <c r="BU33" s="123"/>
      <c r="BV33" s="123">
        <v>1</v>
      </c>
      <c r="BW33" s="124">
        <v>4</v>
      </c>
      <c r="BX33" s="125">
        <f>IF(P33=0,"",IF(BW33=0,"",(BW33/P33)))</f>
        <v>0.57142857142857</v>
      </c>
      <c r="BY33" s="126">
        <v>1</v>
      </c>
      <c r="BZ33" s="127">
        <f>IFERROR(BY33/BW33,"-")</f>
        <v>0.25</v>
      </c>
      <c r="CA33" s="128">
        <v>13000</v>
      </c>
      <c r="CB33" s="129">
        <f>IFERROR(CA33/BW33,"-")</f>
        <v>3250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3</v>
      </c>
      <c r="CP33" s="139">
        <v>59000</v>
      </c>
      <c r="CQ33" s="139">
        <v>41000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2.6083333333333</v>
      </c>
      <c r="B34" s="347" t="s">
        <v>131</v>
      </c>
      <c r="C34" s="347"/>
      <c r="D34" s="347" t="s">
        <v>132</v>
      </c>
      <c r="E34" s="347" t="s">
        <v>133</v>
      </c>
      <c r="F34" s="347" t="s">
        <v>66</v>
      </c>
      <c r="G34" s="88" t="s">
        <v>114</v>
      </c>
      <c r="H34" s="88" t="s">
        <v>129</v>
      </c>
      <c r="I34" s="349" t="s">
        <v>81</v>
      </c>
      <c r="J34" s="330">
        <v>120000</v>
      </c>
      <c r="K34" s="79">
        <v>23</v>
      </c>
      <c r="L34" s="79">
        <v>0</v>
      </c>
      <c r="M34" s="79">
        <v>116</v>
      </c>
      <c r="N34" s="89">
        <v>10</v>
      </c>
      <c r="O34" s="90">
        <v>0</v>
      </c>
      <c r="P34" s="91">
        <f>N34+O34</f>
        <v>10</v>
      </c>
      <c r="Q34" s="80">
        <f>IFERROR(P34/M34,"-")</f>
        <v>0.086206896551724</v>
      </c>
      <c r="R34" s="79">
        <v>1</v>
      </c>
      <c r="S34" s="79">
        <v>7</v>
      </c>
      <c r="T34" s="80">
        <f>IFERROR(R34/(P34),"-")</f>
        <v>0.1</v>
      </c>
      <c r="U34" s="336">
        <f>IFERROR(J34/SUM(N34:O35),"-")</f>
        <v>7058.8235294118</v>
      </c>
      <c r="V34" s="82">
        <v>2</v>
      </c>
      <c r="W34" s="80">
        <f>IF(P34=0,"-",V34/P34)</f>
        <v>0.2</v>
      </c>
      <c r="X34" s="335">
        <v>30000</v>
      </c>
      <c r="Y34" s="336">
        <f>IFERROR(X34/P34,"-")</f>
        <v>3000</v>
      </c>
      <c r="Z34" s="336">
        <f>IFERROR(X34/V34,"-")</f>
        <v>15000</v>
      </c>
      <c r="AA34" s="330">
        <f>SUM(X34:X35)-SUM(J34:J35)</f>
        <v>193000</v>
      </c>
      <c r="AB34" s="83">
        <f>SUM(X34:X35)/SUM(J34:J35)</f>
        <v>2.6083333333333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3</v>
      </c>
      <c r="BF34" s="111">
        <f>IF(P34=0,"",IF(BE34=0,"",(BE34/P34)))</f>
        <v>0.3</v>
      </c>
      <c r="BG34" s="110">
        <v>1</v>
      </c>
      <c r="BH34" s="112">
        <f>IFERROR(BG34/BE34,"-")</f>
        <v>0.33333333333333</v>
      </c>
      <c r="BI34" s="113">
        <v>5000</v>
      </c>
      <c r="BJ34" s="114">
        <f>IFERROR(BI34/BE34,"-")</f>
        <v>1666.6666666667</v>
      </c>
      <c r="BK34" s="115">
        <v>1</v>
      </c>
      <c r="BL34" s="115"/>
      <c r="BM34" s="115"/>
      <c r="BN34" s="117">
        <v>5</v>
      </c>
      <c r="BO34" s="118">
        <f>IF(P34=0,"",IF(BN34=0,"",(BN34/P34)))</f>
        <v>0.5</v>
      </c>
      <c r="BP34" s="119">
        <v>1</v>
      </c>
      <c r="BQ34" s="120">
        <f>IFERROR(BP34/BN34,"-")</f>
        <v>0.2</v>
      </c>
      <c r="BR34" s="121">
        <v>25000</v>
      </c>
      <c r="BS34" s="122">
        <f>IFERROR(BR34/BN34,"-")</f>
        <v>5000</v>
      </c>
      <c r="BT34" s="123"/>
      <c r="BU34" s="123"/>
      <c r="BV34" s="123">
        <v>1</v>
      </c>
      <c r="BW34" s="124">
        <v>2</v>
      </c>
      <c r="BX34" s="125">
        <f>IF(P34=0,"",IF(BW34=0,"",(BW34/P34)))</f>
        <v>0.2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30000</v>
      </c>
      <c r="CQ34" s="139">
        <v>25000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134</v>
      </c>
      <c r="C35" s="347"/>
      <c r="D35" s="347" t="s">
        <v>132</v>
      </c>
      <c r="E35" s="347" t="s">
        <v>133</v>
      </c>
      <c r="F35" s="347" t="s">
        <v>84</v>
      </c>
      <c r="G35" s="88"/>
      <c r="H35" s="88"/>
      <c r="I35" s="88"/>
      <c r="J35" s="330"/>
      <c r="K35" s="79">
        <v>37</v>
      </c>
      <c r="L35" s="79">
        <v>28</v>
      </c>
      <c r="M35" s="79">
        <v>14</v>
      </c>
      <c r="N35" s="89">
        <v>7</v>
      </c>
      <c r="O35" s="90">
        <v>0</v>
      </c>
      <c r="P35" s="91">
        <f>N35+O35</f>
        <v>7</v>
      </c>
      <c r="Q35" s="80">
        <f>IFERROR(P35/M35,"-")</f>
        <v>0.5</v>
      </c>
      <c r="R35" s="79">
        <v>2</v>
      </c>
      <c r="S35" s="79">
        <v>1</v>
      </c>
      <c r="T35" s="80">
        <f>IFERROR(R35/(P35),"-")</f>
        <v>0.28571428571429</v>
      </c>
      <c r="U35" s="336"/>
      <c r="V35" s="82">
        <v>2</v>
      </c>
      <c r="W35" s="80">
        <f>IF(P35=0,"-",V35/P35)</f>
        <v>0.28571428571429</v>
      </c>
      <c r="X35" s="335">
        <v>283000</v>
      </c>
      <c r="Y35" s="336">
        <f>IFERROR(X35/P35,"-")</f>
        <v>40428.571428571</v>
      </c>
      <c r="Z35" s="336">
        <f>IFERROR(X35/V35,"-")</f>
        <v>141500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0.14285714285714</v>
      </c>
      <c r="AO35" s="98">
        <v>1</v>
      </c>
      <c r="AP35" s="100">
        <f>IFERROR(AO35/AM35,"-")</f>
        <v>1</v>
      </c>
      <c r="AQ35" s="101">
        <v>175000</v>
      </c>
      <c r="AR35" s="102">
        <f>IFERROR(AQ35/AM35,"-")</f>
        <v>175000</v>
      </c>
      <c r="AS35" s="103"/>
      <c r="AT35" s="103"/>
      <c r="AU35" s="103">
        <v>1</v>
      </c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0.14285714285714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3</v>
      </c>
      <c r="BO35" s="118">
        <f>IF(P35=0,"",IF(BN35=0,"",(BN35/P35)))</f>
        <v>0.42857142857143</v>
      </c>
      <c r="BP35" s="119">
        <v>2</v>
      </c>
      <c r="BQ35" s="120">
        <f>IFERROR(BP35/BN35,"-")</f>
        <v>0.66666666666667</v>
      </c>
      <c r="BR35" s="121">
        <v>280000</v>
      </c>
      <c r="BS35" s="122">
        <f>IFERROR(BR35/BN35,"-")</f>
        <v>93333.333333333</v>
      </c>
      <c r="BT35" s="123"/>
      <c r="BU35" s="123">
        <v>1</v>
      </c>
      <c r="BV35" s="123">
        <v>1</v>
      </c>
      <c r="BW35" s="124">
        <v>2</v>
      </c>
      <c r="BX35" s="125">
        <f>IF(P35=0,"",IF(BW35=0,"",(BW35/P35)))</f>
        <v>0.28571428571429</v>
      </c>
      <c r="BY35" s="126">
        <v>1</v>
      </c>
      <c r="BZ35" s="127">
        <f>IFERROR(BY35/BW35,"-")</f>
        <v>0.5</v>
      </c>
      <c r="CA35" s="128">
        <v>13000</v>
      </c>
      <c r="CB35" s="129">
        <f>IFERROR(CA35/BW35,"-")</f>
        <v>6500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283000</v>
      </c>
      <c r="CQ35" s="139">
        <v>270000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0.55555555555556</v>
      </c>
      <c r="B36" s="347" t="s">
        <v>135</v>
      </c>
      <c r="C36" s="347"/>
      <c r="D36" s="347" t="s">
        <v>136</v>
      </c>
      <c r="E36" s="347" t="s">
        <v>137</v>
      </c>
      <c r="F36" s="347" t="s">
        <v>88</v>
      </c>
      <c r="G36" s="88" t="s">
        <v>138</v>
      </c>
      <c r="H36" s="88" t="s">
        <v>129</v>
      </c>
      <c r="I36" s="88" t="s">
        <v>139</v>
      </c>
      <c r="J36" s="330">
        <v>90000</v>
      </c>
      <c r="K36" s="79">
        <v>12</v>
      </c>
      <c r="L36" s="79">
        <v>0</v>
      </c>
      <c r="M36" s="79">
        <v>36</v>
      </c>
      <c r="N36" s="89">
        <v>1</v>
      </c>
      <c r="O36" s="90">
        <v>0</v>
      </c>
      <c r="P36" s="91">
        <f>N36+O36</f>
        <v>1</v>
      </c>
      <c r="Q36" s="80">
        <f>IFERROR(P36/M36,"-")</f>
        <v>0.027777777777778</v>
      </c>
      <c r="R36" s="79">
        <v>0</v>
      </c>
      <c r="S36" s="79">
        <v>0</v>
      </c>
      <c r="T36" s="80">
        <f>IFERROR(R36/(P36),"-")</f>
        <v>0</v>
      </c>
      <c r="U36" s="336">
        <f>IFERROR(J36/SUM(N36:O37),"-")</f>
        <v>30000</v>
      </c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>
        <f>SUM(X36:X37)-SUM(J36:J37)</f>
        <v>-40000</v>
      </c>
      <c r="AB36" s="83">
        <f>SUM(X36:X37)/SUM(J36:J37)</f>
        <v>0.55555555555556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1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140</v>
      </c>
      <c r="C37" s="347"/>
      <c r="D37" s="347" t="s">
        <v>136</v>
      </c>
      <c r="E37" s="347" t="s">
        <v>137</v>
      </c>
      <c r="F37" s="347" t="s">
        <v>84</v>
      </c>
      <c r="G37" s="88"/>
      <c r="H37" s="88"/>
      <c r="I37" s="88"/>
      <c r="J37" s="330"/>
      <c r="K37" s="79">
        <v>35</v>
      </c>
      <c r="L37" s="79">
        <v>16</v>
      </c>
      <c r="M37" s="79">
        <v>8</v>
      </c>
      <c r="N37" s="89">
        <v>2</v>
      </c>
      <c r="O37" s="90">
        <v>0</v>
      </c>
      <c r="P37" s="91">
        <f>N37+O37</f>
        <v>2</v>
      </c>
      <c r="Q37" s="80">
        <f>IFERROR(P37/M37,"-")</f>
        <v>0.25</v>
      </c>
      <c r="R37" s="79">
        <v>0</v>
      </c>
      <c r="S37" s="79">
        <v>1</v>
      </c>
      <c r="T37" s="80">
        <f>IFERROR(R37/(P37),"-")</f>
        <v>0</v>
      </c>
      <c r="U37" s="336"/>
      <c r="V37" s="82">
        <v>1</v>
      </c>
      <c r="W37" s="80">
        <f>IF(P37=0,"-",V37/P37)</f>
        <v>0.5</v>
      </c>
      <c r="X37" s="335">
        <v>50000</v>
      </c>
      <c r="Y37" s="336">
        <f>IFERROR(X37/P37,"-")</f>
        <v>25000</v>
      </c>
      <c r="Z37" s="336">
        <f>IFERROR(X37/V37,"-")</f>
        <v>50000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>
        <v>1</v>
      </c>
      <c r="BQ37" s="120">
        <f>IFERROR(BP37/BN37,"-")</f>
        <v>1</v>
      </c>
      <c r="BR37" s="121">
        <v>50000</v>
      </c>
      <c r="BS37" s="122">
        <f>IFERROR(BR37/BN37,"-")</f>
        <v>50000</v>
      </c>
      <c r="BT37" s="123"/>
      <c r="BU37" s="123"/>
      <c r="BV37" s="123">
        <v>1</v>
      </c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0.5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1</v>
      </c>
      <c r="CP37" s="139">
        <v>50000</v>
      </c>
      <c r="CQ37" s="139">
        <v>50000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0.055555555555556</v>
      </c>
      <c r="B38" s="347" t="s">
        <v>141</v>
      </c>
      <c r="C38" s="347"/>
      <c r="D38" s="347" t="s">
        <v>142</v>
      </c>
      <c r="E38" s="347" t="s">
        <v>143</v>
      </c>
      <c r="F38" s="347" t="s">
        <v>66</v>
      </c>
      <c r="G38" s="88" t="s">
        <v>138</v>
      </c>
      <c r="H38" s="88" t="s">
        <v>129</v>
      </c>
      <c r="I38" s="88" t="s">
        <v>144</v>
      </c>
      <c r="J38" s="330">
        <v>90000</v>
      </c>
      <c r="K38" s="79">
        <v>6</v>
      </c>
      <c r="L38" s="79">
        <v>0</v>
      </c>
      <c r="M38" s="79">
        <v>22</v>
      </c>
      <c r="N38" s="89">
        <v>1</v>
      </c>
      <c r="O38" s="90">
        <v>0</v>
      </c>
      <c r="P38" s="91">
        <f>N38+O38</f>
        <v>1</v>
      </c>
      <c r="Q38" s="80">
        <f>IFERROR(P38/M38,"-")</f>
        <v>0.045454545454545</v>
      </c>
      <c r="R38" s="79">
        <v>0</v>
      </c>
      <c r="S38" s="79">
        <v>1</v>
      </c>
      <c r="T38" s="80">
        <f>IFERROR(R38/(P38),"-")</f>
        <v>0</v>
      </c>
      <c r="U38" s="336">
        <f>IFERROR(J38/SUM(N38:O39),"-")</f>
        <v>22500</v>
      </c>
      <c r="V38" s="82">
        <v>1</v>
      </c>
      <c r="W38" s="80">
        <f>IF(P38=0,"-",V38/P38)</f>
        <v>1</v>
      </c>
      <c r="X38" s="335">
        <v>5000</v>
      </c>
      <c r="Y38" s="336">
        <f>IFERROR(X38/P38,"-")</f>
        <v>5000</v>
      </c>
      <c r="Z38" s="336">
        <f>IFERROR(X38/V38,"-")</f>
        <v>5000</v>
      </c>
      <c r="AA38" s="330">
        <f>SUM(X38:X39)-SUM(J38:J39)</f>
        <v>-85000</v>
      </c>
      <c r="AB38" s="83">
        <f>SUM(X38:X39)/SUM(J38:J39)</f>
        <v>0.055555555555556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>
        <v>1</v>
      </c>
      <c r="BQ38" s="120">
        <f>IFERROR(BP38/BN38,"-")</f>
        <v>1</v>
      </c>
      <c r="BR38" s="121">
        <v>5000</v>
      </c>
      <c r="BS38" s="122">
        <f>IFERROR(BR38/BN38,"-")</f>
        <v>5000</v>
      </c>
      <c r="BT38" s="123">
        <v>1</v>
      </c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5000</v>
      </c>
      <c r="CQ38" s="139">
        <v>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145</v>
      </c>
      <c r="C39" s="347"/>
      <c r="D39" s="347" t="s">
        <v>142</v>
      </c>
      <c r="E39" s="347" t="s">
        <v>143</v>
      </c>
      <c r="F39" s="347" t="s">
        <v>84</v>
      </c>
      <c r="G39" s="88"/>
      <c r="H39" s="88"/>
      <c r="I39" s="88"/>
      <c r="J39" s="330"/>
      <c r="K39" s="79">
        <v>67</v>
      </c>
      <c r="L39" s="79">
        <v>17</v>
      </c>
      <c r="M39" s="79">
        <v>3</v>
      </c>
      <c r="N39" s="89">
        <v>3</v>
      </c>
      <c r="O39" s="90">
        <v>0</v>
      </c>
      <c r="P39" s="91">
        <f>N39+O39</f>
        <v>3</v>
      </c>
      <c r="Q39" s="80">
        <f>IFERROR(P39/M39,"-")</f>
        <v>1</v>
      </c>
      <c r="R39" s="79">
        <v>1</v>
      </c>
      <c r="S39" s="79">
        <v>1</v>
      </c>
      <c r="T39" s="80">
        <f>IFERROR(R39/(P39),"-")</f>
        <v>0.33333333333333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0.33333333333333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2</v>
      </c>
      <c r="CG39" s="132">
        <f>IF(P39=0,"",IF(CF39=0,"",(CF39/P39)))</f>
        <v>0.66666666666667</v>
      </c>
      <c r="CH39" s="133">
        <v>1</v>
      </c>
      <c r="CI39" s="134">
        <f>IFERROR(CH39/CF39,"-")</f>
        <v>0.5</v>
      </c>
      <c r="CJ39" s="135">
        <v>881400</v>
      </c>
      <c r="CK39" s="136">
        <f>IFERROR(CJ39/CF39,"-")</f>
        <v>440700</v>
      </c>
      <c r="CL39" s="137"/>
      <c r="CM39" s="137"/>
      <c r="CN39" s="137">
        <v>1</v>
      </c>
      <c r="CO39" s="138">
        <v>0</v>
      </c>
      <c r="CP39" s="139">
        <v>0</v>
      </c>
      <c r="CQ39" s="139">
        <v>881400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1.4533333333333</v>
      </c>
      <c r="B40" s="347" t="s">
        <v>146</v>
      </c>
      <c r="C40" s="347"/>
      <c r="D40" s="347" t="s">
        <v>64</v>
      </c>
      <c r="E40" s="347" t="s">
        <v>128</v>
      </c>
      <c r="F40" s="347" t="s">
        <v>88</v>
      </c>
      <c r="G40" s="88" t="s">
        <v>147</v>
      </c>
      <c r="H40" s="88" t="s">
        <v>129</v>
      </c>
      <c r="I40" s="349" t="s">
        <v>81</v>
      </c>
      <c r="J40" s="330">
        <v>150000</v>
      </c>
      <c r="K40" s="79">
        <v>42</v>
      </c>
      <c r="L40" s="79">
        <v>0</v>
      </c>
      <c r="M40" s="79">
        <v>158</v>
      </c>
      <c r="N40" s="89">
        <v>13</v>
      </c>
      <c r="O40" s="90">
        <v>0</v>
      </c>
      <c r="P40" s="91">
        <f>N40+O40</f>
        <v>13</v>
      </c>
      <c r="Q40" s="80">
        <f>IFERROR(P40/M40,"-")</f>
        <v>0.082278481012658</v>
      </c>
      <c r="R40" s="79">
        <v>2</v>
      </c>
      <c r="S40" s="79">
        <v>3</v>
      </c>
      <c r="T40" s="80">
        <f>IFERROR(R40/(P40),"-")</f>
        <v>0.15384615384615</v>
      </c>
      <c r="U40" s="336">
        <f>IFERROR(J40/SUM(N40:O41),"-")</f>
        <v>6818.1818181818</v>
      </c>
      <c r="V40" s="82">
        <v>3</v>
      </c>
      <c r="W40" s="80">
        <f>IF(P40=0,"-",V40/P40)</f>
        <v>0.23076923076923</v>
      </c>
      <c r="X40" s="335">
        <v>48000</v>
      </c>
      <c r="Y40" s="336">
        <f>IFERROR(X40/P40,"-")</f>
        <v>3692.3076923077</v>
      </c>
      <c r="Z40" s="336">
        <f>IFERROR(X40/V40,"-")</f>
        <v>16000</v>
      </c>
      <c r="AA40" s="330">
        <f>SUM(X40:X41)-SUM(J40:J41)</f>
        <v>68000</v>
      </c>
      <c r="AB40" s="83">
        <f>SUM(X40:X41)/SUM(J40:J41)</f>
        <v>1.4533333333333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0.076923076923077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0.15384615384615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4</v>
      </c>
      <c r="BO40" s="118">
        <f>IF(P40=0,"",IF(BN40=0,"",(BN40/P40)))</f>
        <v>0.30769230769231</v>
      </c>
      <c r="BP40" s="119">
        <v>1</v>
      </c>
      <c r="BQ40" s="120">
        <f>IFERROR(BP40/BN40,"-")</f>
        <v>0.25</v>
      </c>
      <c r="BR40" s="121">
        <v>5000</v>
      </c>
      <c r="BS40" s="122">
        <f>IFERROR(BR40/BN40,"-")</f>
        <v>1250</v>
      </c>
      <c r="BT40" s="123">
        <v>1</v>
      </c>
      <c r="BU40" s="123"/>
      <c r="BV40" s="123"/>
      <c r="BW40" s="124">
        <v>6</v>
      </c>
      <c r="BX40" s="125">
        <f>IF(P40=0,"",IF(BW40=0,"",(BW40/P40)))</f>
        <v>0.46153846153846</v>
      </c>
      <c r="BY40" s="126">
        <v>2</v>
      </c>
      <c r="BZ40" s="127">
        <f>IFERROR(BY40/BW40,"-")</f>
        <v>0.33333333333333</v>
      </c>
      <c r="CA40" s="128">
        <v>43000</v>
      </c>
      <c r="CB40" s="129">
        <f>IFERROR(CA40/BW40,"-")</f>
        <v>7166.6666666667</v>
      </c>
      <c r="CC40" s="130">
        <v>1</v>
      </c>
      <c r="CD40" s="130">
        <v>1</v>
      </c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3</v>
      </c>
      <c r="CP40" s="139">
        <v>48000</v>
      </c>
      <c r="CQ40" s="139">
        <v>40000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148</v>
      </c>
      <c r="C41" s="347"/>
      <c r="D41" s="347" t="s">
        <v>64</v>
      </c>
      <c r="E41" s="347" t="s">
        <v>128</v>
      </c>
      <c r="F41" s="347" t="s">
        <v>84</v>
      </c>
      <c r="G41" s="88"/>
      <c r="H41" s="88"/>
      <c r="I41" s="88"/>
      <c r="J41" s="330"/>
      <c r="K41" s="79">
        <v>52</v>
      </c>
      <c r="L41" s="79">
        <v>38</v>
      </c>
      <c r="M41" s="79">
        <v>16</v>
      </c>
      <c r="N41" s="89">
        <v>9</v>
      </c>
      <c r="O41" s="90">
        <v>0</v>
      </c>
      <c r="P41" s="91">
        <f>N41+O41</f>
        <v>9</v>
      </c>
      <c r="Q41" s="80">
        <f>IFERROR(P41/M41,"-")</f>
        <v>0.5625</v>
      </c>
      <c r="R41" s="79">
        <v>2</v>
      </c>
      <c r="S41" s="79">
        <v>0</v>
      </c>
      <c r="T41" s="80">
        <f>IFERROR(R41/(P41),"-")</f>
        <v>0.22222222222222</v>
      </c>
      <c r="U41" s="336"/>
      <c r="V41" s="82">
        <v>2</v>
      </c>
      <c r="W41" s="80">
        <f>IF(P41=0,"-",V41/P41)</f>
        <v>0.22222222222222</v>
      </c>
      <c r="X41" s="335">
        <v>170000</v>
      </c>
      <c r="Y41" s="336">
        <f>IFERROR(X41/P41,"-")</f>
        <v>18888.888888889</v>
      </c>
      <c r="Z41" s="336">
        <f>IFERROR(X41/V41,"-")</f>
        <v>85000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0.11111111111111</v>
      </c>
      <c r="BG41" s="110">
        <v>1</v>
      </c>
      <c r="BH41" s="112">
        <f>IFERROR(BG41/BE41,"-")</f>
        <v>1</v>
      </c>
      <c r="BI41" s="113">
        <v>18000</v>
      </c>
      <c r="BJ41" s="114">
        <f>IFERROR(BI41/BE41,"-")</f>
        <v>18000</v>
      </c>
      <c r="BK41" s="115"/>
      <c r="BL41" s="115"/>
      <c r="BM41" s="115">
        <v>1</v>
      </c>
      <c r="BN41" s="117">
        <v>3</v>
      </c>
      <c r="BO41" s="118">
        <f>IF(P41=0,"",IF(BN41=0,"",(BN41/P41)))</f>
        <v>0.33333333333333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0.22222222222222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3</v>
      </c>
      <c r="CG41" s="132">
        <f>IF(P41=0,"",IF(CF41=0,"",(CF41/P41)))</f>
        <v>0.33333333333333</v>
      </c>
      <c r="CH41" s="133">
        <v>2</v>
      </c>
      <c r="CI41" s="134">
        <f>IFERROR(CH41/CF41,"-")</f>
        <v>0.66666666666667</v>
      </c>
      <c r="CJ41" s="135">
        <v>170000</v>
      </c>
      <c r="CK41" s="136">
        <f>IFERROR(CJ41/CF41,"-")</f>
        <v>56666.666666667</v>
      </c>
      <c r="CL41" s="137"/>
      <c r="CM41" s="137"/>
      <c r="CN41" s="137">
        <v>2</v>
      </c>
      <c r="CO41" s="138">
        <v>2</v>
      </c>
      <c r="CP41" s="139">
        <v>170000</v>
      </c>
      <c r="CQ41" s="139">
        <v>155000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2.5533333333333</v>
      </c>
      <c r="B42" s="347" t="s">
        <v>149</v>
      </c>
      <c r="C42" s="347"/>
      <c r="D42" s="347" t="s">
        <v>132</v>
      </c>
      <c r="E42" s="347" t="s">
        <v>133</v>
      </c>
      <c r="F42" s="347" t="s">
        <v>66</v>
      </c>
      <c r="G42" s="88" t="s">
        <v>147</v>
      </c>
      <c r="H42" s="88" t="s">
        <v>129</v>
      </c>
      <c r="I42" s="349" t="s">
        <v>150</v>
      </c>
      <c r="J42" s="330">
        <v>150000</v>
      </c>
      <c r="K42" s="79">
        <v>18</v>
      </c>
      <c r="L42" s="79">
        <v>0</v>
      </c>
      <c r="M42" s="79">
        <v>73</v>
      </c>
      <c r="N42" s="89">
        <v>9</v>
      </c>
      <c r="O42" s="90">
        <v>0</v>
      </c>
      <c r="P42" s="91">
        <f>N42+O42</f>
        <v>9</v>
      </c>
      <c r="Q42" s="80">
        <f>IFERROR(P42/M42,"-")</f>
        <v>0.12328767123288</v>
      </c>
      <c r="R42" s="79">
        <v>0</v>
      </c>
      <c r="S42" s="79">
        <v>3</v>
      </c>
      <c r="T42" s="80">
        <f>IFERROR(R42/(P42),"-")</f>
        <v>0</v>
      </c>
      <c r="U42" s="336">
        <f>IFERROR(J42/SUM(N42:O43),"-")</f>
        <v>10714.285714286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SUM(X42:X43)-SUM(J42:J43)</f>
        <v>233000</v>
      </c>
      <c r="AB42" s="83">
        <f>SUM(X42:X43)/SUM(J42:J43)</f>
        <v>2.5533333333333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3</v>
      </c>
      <c r="BF42" s="111">
        <f>IF(P42=0,"",IF(BE42=0,"",(BE42/P42)))</f>
        <v>0.33333333333333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4</v>
      </c>
      <c r="BO42" s="118">
        <f>IF(P42=0,"",IF(BN42=0,"",(BN42/P42)))</f>
        <v>0.44444444444444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0.22222222222222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151</v>
      </c>
      <c r="C43" s="347"/>
      <c r="D43" s="347" t="s">
        <v>132</v>
      </c>
      <c r="E43" s="347" t="s">
        <v>133</v>
      </c>
      <c r="F43" s="347" t="s">
        <v>84</v>
      </c>
      <c r="G43" s="88"/>
      <c r="H43" s="88"/>
      <c r="I43" s="88"/>
      <c r="J43" s="330"/>
      <c r="K43" s="79">
        <v>25</v>
      </c>
      <c r="L43" s="79">
        <v>23</v>
      </c>
      <c r="M43" s="79">
        <v>28</v>
      </c>
      <c r="N43" s="89">
        <v>5</v>
      </c>
      <c r="O43" s="90">
        <v>0</v>
      </c>
      <c r="P43" s="91">
        <f>N43+O43</f>
        <v>5</v>
      </c>
      <c r="Q43" s="80">
        <f>IFERROR(P43/M43,"-")</f>
        <v>0.17857142857143</v>
      </c>
      <c r="R43" s="79">
        <v>1</v>
      </c>
      <c r="S43" s="79">
        <v>0</v>
      </c>
      <c r="T43" s="80">
        <f>IFERROR(R43/(P43),"-")</f>
        <v>0.2</v>
      </c>
      <c r="U43" s="336"/>
      <c r="V43" s="82">
        <v>2</v>
      </c>
      <c r="W43" s="80">
        <f>IF(P43=0,"-",V43/P43)</f>
        <v>0.4</v>
      </c>
      <c r="X43" s="335">
        <v>383000</v>
      </c>
      <c r="Y43" s="336">
        <f>IFERROR(X43/P43,"-")</f>
        <v>76600</v>
      </c>
      <c r="Z43" s="336">
        <f>IFERROR(X43/V43,"-")</f>
        <v>191500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0.2</v>
      </c>
      <c r="BP43" s="119">
        <v>1</v>
      </c>
      <c r="BQ43" s="120">
        <f>IFERROR(BP43/BN43,"-")</f>
        <v>1</v>
      </c>
      <c r="BR43" s="121">
        <v>9000</v>
      </c>
      <c r="BS43" s="122">
        <f>IFERROR(BR43/BN43,"-")</f>
        <v>9000</v>
      </c>
      <c r="BT43" s="123"/>
      <c r="BU43" s="123"/>
      <c r="BV43" s="123">
        <v>1</v>
      </c>
      <c r="BW43" s="124">
        <v>1</v>
      </c>
      <c r="BX43" s="125">
        <f>IF(P43=0,"",IF(BW43=0,"",(BW43/P43)))</f>
        <v>0.2</v>
      </c>
      <c r="BY43" s="126">
        <v>1</v>
      </c>
      <c r="BZ43" s="127">
        <f>IFERROR(BY43/BW43,"-")</f>
        <v>1</v>
      </c>
      <c r="CA43" s="128">
        <v>374000</v>
      </c>
      <c r="CB43" s="129">
        <f>IFERROR(CA43/BW43,"-")</f>
        <v>374000</v>
      </c>
      <c r="CC43" s="130"/>
      <c r="CD43" s="130"/>
      <c r="CE43" s="130">
        <v>1</v>
      </c>
      <c r="CF43" s="131">
        <v>2</v>
      </c>
      <c r="CG43" s="132">
        <f>IF(P43=0,"",IF(CF43=0,"",(CF43/P43)))</f>
        <v>0.4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2</v>
      </c>
      <c r="CP43" s="139">
        <v>383000</v>
      </c>
      <c r="CQ43" s="139">
        <v>374000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2.9888888888889</v>
      </c>
      <c r="B44" s="347" t="s">
        <v>152</v>
      </c>
      <c r="C44" s="347"/>
      <c r="D44" s="347" t="s">
        <v>136</v>
      </c>
      <c r="E44" s="347" t="s">
        <v>137</v>
      </c>
      <c r="F44" s="347" t="s">
        <v>88</v>
      </c>
      <c r="G44" s="88" t="s">
        <v>153</v>
      </c>
      <c r="H44" s="88" t="s">
        <v>129</v>
      </c>
      <c r="I44" s="88" t="s">
        <v>154</v>
      </c>
      <c r="J44" s="330">
        <v>90000</v>
      </c>
      <c r="K44" s="79">
        <v>17</v>
      </c>
      <c r="L44" s="79">
        <v>0</v>
      </c>
      <c r="M44" s="79">
        <v>48</v>
      </c>
      <c r="N44" s="89">
        <v>7</v>
      </c>
      <c r="O44" s="90">
        <v>0</v>
      </c>
      <c r="P44" s="91">
        <f>N44+O44</f>
        <v>7</v>
      </c>
      <c r="Q44" s="80">
        <f>IFERROR(P44/M44,"-")</f>
        <v>0.14583333333333</v>
      </c>
      <c r="R44" s="79">
        <v>0</v>
      </c>
      <c r="S44" s="79">
        <v>0</v>
      </c>
      <c r="T44" s="80">
        <f>IFERROR(R44/(P44),"-")</f>
        <v>0</v>
      </c>
      <c r="U44" s="336">
        <f>IFERROR(J44/SUM(N44:O45),"-")</f>
        <v>6428.5714285714</v>
      </c>
      <c r="V44" s="82">
        <v>1</v>
      </c>
      <c r="W44" s="80">
        <f>IF(P44=0,"-",V44/P44)</f>
        <v>0.14285714285714</v>
      </c>
      <c r="X44" s="335">
        <v>3000</v>
      </c>
      <c r="Y44" s="336">
        <f>IFERROR(X44/P44,"-")</f>
        <v>428.57142857143</v>
      </c>
      <c r="Z44" s="336">
        <f>IFERROR(X44/V44,"-")</f>
        <v>3000</v>
      </c>
      <c r="AA44" s="330">
        <f>SUM(X44:X45)-SUM(J44:J45)</f>
        <v>179000</v>
      </c>
      <c r="AB44" s="83">
        <f>SUM(X44:X45)/SUM(J44:J45)</f>
        <v>2.9888888888889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0.14285714285714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5</v>
      </c>
      <c r="BO44" s="118">
        <f>IF(P44=0,"",IF(BN44=0,"",(BN44/P44)))</f>
        <v>0.71428571428571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0.14285714285714</v>
      </c>
      <c r="BY44" s="126">
        <v>1</v>
      </c>
      <c r="BZ44" s="127">
        <f>IFERROR(BY44/BW44,"-")</f>
        <v>1</v>
      </c>
      <c r="CA44" s="128">
        <v>3000</v>
      </c>
      <c r="CB44" s="129">
        <f>IFERROR(CA44/BW44,"-")</f>
        <v>3000</v>
      </c>
      <c r="CC44" s="130">
        <v>1</v>
      </c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155</v>
      </c>
      <c r="C45" s="347"/>
      <c r="D45" s="347" t="s">
        <v>136</v>
      </c>
      <c r="E45" s="347" t="s">
        <v>137</v>
      </c>
      <c r="F45" s="347" t="s">
        <v>84</v>
      </c>
      <c r="G45" s="88"/>
      <c r="H45" s="88"/>
      <c r="I45" s="88"/>
      <c r="J45" s="330"/>
      <c r="K45" s="79">
        <v>25</v>
      </c>
      <c r="L45" s="79">
        <v>21</v>
      </c>
      <c r="M45" s="79">
        <v>5</v>
      </c>
      <c r="N45" s="89">
        <v>7</v>
      </c>
      <c r="O45" s="90">
        <v>0</v>
      </c>
      <c r="P45" s="91">
        <f>N45+O45</f>
        <v>7</v>
      </c>
      <c r="Q45" s="80">
        <f>IFERROR(P45/M45,"-")</f>
        <v>1.4</v>
      </c>
      <c r="R45" s="79">
        <v>1</v>
      </c>
      <c r="S45" s="79">
        <v>2</v>
      </c>
      <c r="T45" s="80">
        <f>IFERROR(R45/(P45),"-")</f>
        <v>0.14285714285714</v>
      </c>
      <c r="U45" s="336"/>
      <c r="V45" s="82">
        <v>2</v>
      </c>
      <c r="W45" s="80">
        <f>IF(P45=0,"-",V45/P45)</f>
        <v>0.28571428571429</v>
      </c>
      <c r="X45" s="335">
        <v>266000</v>
      </c>
      <c r="Y45" s="336">
        <f>IFERROR(X45/P45,"-")</f>
        <v>38000</v>
      </c>
      <c r="Z45" s="336">
        <f>IFERROR(X45/V45,"-")</f>
        <v>133000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0.14285714285714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3</v>
      </c>
      <c r="BO45" s="118">
        <f>IF(P45=0,"",IF(BN45=0,"",(BN45/P45)))</f>
        <v>0.42857142857143</v>
      </c>
      <c r="BP45" s="119">
        <v>2</v>
      </c>
      <c r="BQ45" s="120">
        <f>IFERROR(BP45/BN45,"-")</f>
        <v>0.66666666666667</v>
      </c>
      <c r="BR45" s="121">
        <v>266000</v>
      </c>
      <c r="BS45" s="122">
        <f>IFERROR(BR45/BN45,"-")</f>
        <v>88666.666666667</v>
      </c>
      <c r="BT45" s="123">
        <v>1</v>
      </c>
      <c r="BU45" s="123"/>
      <c r="BV45" s="123">
        <v>1</v>
      </c>
      <c r="BW45" s="124">
        <v>1</v>
      </c>
      <c r="BX45" s="125">
        <f>IF(P45=0,"",IF(BW45=0,"",(BW45/P45)))</f>
        <v>0.14285714285714</v>
      </c>
      <c r="BY45" s="126">
        <v>1</v>
      </c>
      <c r="BZ45" s="127">
        <f>IFERROR(BY45/BW45,"-")</f>
        <v>1</v>
      </c>
      <c r="CA45" s="128">
        <v>13000</v>
      </c>
      <c r="CB45" s="129">
        <f>IFERROR(CA45/BW45,"-")</f>
        <v>13000</v>
      </c>
      <c r="CC45" s="130"/>
      <c r="CD45" s="130"/>
      <c r="CE45" s="130">
        <v>1</v>
      </c>
      <c r="CF45" s="131">
        <v>2</v>
      </c>
      <c r="CG45" s="132">
        <f>IF(P45=0,"",IF(CF45=0,"",(CF45/P45)))</f>
        <v>0.28571428571429</v>
      </c>
      <c r="CH45" s="133">
        <v>1</v>
      </c>
      <c r="CI45" s="134">
        <f>IFERROR(CH45/CF45,"-")</f>
        <v>0.5</v>
      </c>
      <c r="CJ45" s="135">
        <v>6000</v>
      </c>
      <c r="CK45" s="136">
        <f>IFERROR(CJ45/CF45,"-")</f>
        <v>3000</v>
      </c>
      <c r="CL45" s="137"/>
      <c r="CM45" s="137">
        <v>1</v>
      </c>
      <c r="CN45" s="137"/>
      <c r="CO45" s="138">
        <v>2</v>
      </c>
      <c r="CP45" s="139">
        <v>266000</v>
      </c>
      <c r="CQ45" s="139">
        <v>261000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0.25555555555556</v>
      </c>
      <c r="B46" s="347" t="s">
        <v>156</v>
      </c>
      <c r="C46" s="347"/>
      <c r="D46" s="347" t="s">
        <v>142</v>
      </c>
      <c r="E46" s="347" t="s">
        <v>143</v>
      </c>
      <c r="F46" s="347" t="s">
        <v>66</v>
      </c>
      <c r="G46" s="88" t="s">
        <v>153</v>
      </c>
      <c r="H46" s="88" t="s">
        <v>129</v>
      </c>
      <c r="I46" s="88" t="s">
        <v>157</v>
      </c>
      <c r="J46" s="330">
        <v>90000</v>
      </c>
      <c r="K46" s="79">
        <v>7</v>
      </c>
      <c r="L46" s="79">
        <v>0</v>
      </c>
      <c r="M46" s="79">
        <v>16</v>
      </c>
      <c r="N46" s="89">
        <v>2</v>
      </c>
      <c r="O46" s="90">
        <v>0</v>
      </c>
      <c r="P46" s="91">
        <f>N46+O46</f>
        <v>2</v>
      </c>
      <c r="Q46" s="80">
        <f>IFERROR(P46/M46,"-")</f>
        <v>0.125</v>
      </c>
      <c r="R46" s="79">
        <v>0</v>
      </c>
      <c r="S46" s="79">
        <v>2</v>
      </c>
      <c r="T46" s="80">
        <f>IFERROR(R46/(P46),"-")</f>
        <v>0</v>
      </c>
      <c r="U46" s="336">
        <f>IFERROR(J46/SUM(N46:O47),"-")</f>
        <v>15000</v>
      </c>
      <c r="V46" s="82">
        <v>1</v>
      </c>
      <c r="W46" s="80">
        <f>IF(P46=0,"-",V46/P46)</f>
        <v>0.5</v>
      </c>
      <c r="X46" s="335">
        <v>5000</v>
      </c>
      <c r="Y46" s="336">
        <f>IFERROR(X46/P46,"-")</f>
        <v>2500</v>
      </c>
      <c r="Z46" s="336">
        <f>IFERROR(X46/V46,"-")</f>
        <v>5000</v>
      </c>
      <c r="AA46" s="330">
        <f>SUM(X46:X47)-SUM(J46:J47)</f>
        <v>-67000</v>
      </c>
      <c r="AB46" s="83">
        <f>SUM(X46:X47)/SUM(J46:J47)</f>
        <v>0.25555555555556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0.5</v>
      </c>
      <c r="BY46" s="126">
        <v>1</v>
      </c>
      <c r="BZ46" s="127">
        <f>IFERROR(BY46/BW46,"-")</f>
        <v>1</v>
      </c>
      <c r="CA46" s="128">
        <v>5000</v>
      </c>
      <c r="CB46" s="129">
        <f>IFERROR(CA46/BW46,"-")</f>
        <v>5000</v>
      </c>
      <c r="CC46" s="130">
        <v>1</v>
      </c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5000</v>
      </c>
      <c r="CQ46" s="139">
        <v>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158</v>
      </c>
      <c r="C47" s="347"/>
      <c r="D47" s="347" t="s">
        <v>142</v>
      </c>
      <c r="E47" s="347" t="s">
        <v>143</v>
      </c>
      <c r="F47" s="347" t="s">
        <v>84</v>
      </c>
      <c r="G47" s="88"/>
      <c r="H47" s="88"/>
      <c r="I47" s="88"/>
      <c r="J47" s="330"/>
      <c r="K47" s="79">
        <v>20</v>
      </c>
      <c r="L47" s="79">
        <v>14</v>
      </c>
      <c r="M47" s="79">
        <v>12</v>
      </c>
      <c r="N47" s="89">
        <v>4</v>
      </c>
      <c r="O47" s="90">
        <v>0</v>
      </c>
      <c r="P47" s="91">
        <f>N47+O47</f>
        <v>4</v>
      </c>
      <c r="Q47" s="80">
        <f>IFERROR(P47/M47,"-")</f>
        <v>0.33333333333333</v>
      </c>
      <c r="R47" s="79">
        <v>1</v>
      </c>
      <c r="S47" s="79">
        <v>0</v>
      </c>
      <c r="T47" s="80">
        <f>IFERROR(R47/(P47),"-")</f>
        <v>0.25</v>
      </c>
      <c r="U47" s="336"/>
      <c r="V47" s="82">
        <v>3</v>
      </c>
      <c r="W47" s="80">
        <f>IF(P47=0,"-",V47/P47)</f>
        <v>0.75</v>
      </c>
      <c r="X47" s="335">
        <v>18000</v>
      </c>
      <c r="Y47" s="336">
        <f>IFERROR(X47/P47,"-")</f>
        <v>4500</v>
      </c>
      <c r="Z47" s="336">
        <f>IFERROR(X47/V47,"-")</f>
        <v>6000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3</v>
      </c>
      <c r="BX47" s="125">
        <f>IF(P47=0,"",IF(BW47=0,"",(BW47/P47)))</f>
        <v>0.75</v>
      </c>
      <c r="BY47" s="126">
        <v>2</v>
      </c>
      <c r="BZ47" s="127">
        <f>IFERROR(BY47/BW47,"-")</f>
        <v>0.66666666666667</v>
      </c>
      <c r="CA47" s="128">
        <v>15000</v>
      </c>
      <c r="CB47" s="129">
        <f>IFERROR(CA47/BW47,"-")</f>
        <v>5000</v>
      </c>
      <c r="CC47" s="130">
        <v>1</v>
      </c>
      <c r="CD47" s="130"/>
      <c r="CE47" s="130">
        <v>1</v>
      </c>
      <c r="CF47" s="131">
        <v>1</v>
      </c>
      <c r="CG47" s="132">
        <f>IF(P47=0,"",IF(CF47=0,"",(CF47/P47)))</f>
        <v>0.25</v>
      </c>
      <c r="CH47" s="133">
        <v>1</v>
      </c>
      <c r="CI47" s="134">
        <f>IFERROR(CH47/CF47,"-")</f>
        <v>1</v>
      </c>
      <c r="CJ47" s="135">
        <v>3000</v>
      </c>
      <c r="CK47" s="136">
        <f>IFERROR(CJ47/CF47,"-")</f>
        <v>3000</v>
      </c>
      <c r="CL47" s="137">
        <v>1</v>
      </c>
      <c r="CM47" s="137"/>
      <c r="CN47" s="137"/>
      <c r="CO47" s="138">
        <v>3</v>
      </c>
      <c r="CP47" s="139">
        <v>18000</v>
      </c>
      <c r="CQ47" s="139">
        <v>12000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1.0533333333333</v>
      </c>
      <c r="B48" s="347" t="s">
        <v>159</v>
      </c>
      <c r="C48" s="347"/>
      <c r="D48" s="347" t="s">
        <v>64</v>
      </c>
      <c r="E48" s="347" t="s">
        <v>128</v>
      </c>
      <c r="F48" s="347" t="s">
        <v>88</v>
      </c>
      <c r="G48" s="88" t="s">
        <v>89</v>
      </c>
      <c r="H48" s="88" t="s">
        <v>160</v>
      </c>
      <c r="I48" s="348" t="s">
        <v>69</v>
      </c>
      <c r="J48" s="330">
        <v>150000</v>
      </c>
      <c r="K48" s="79">
        <v>44</v>
      </c>
      <c r="L48" s="79">
        <v>0</v>
      </c>
      <c r="M48" s="79">
        <v>167</v>
      </c>
      <c r="N48" s="89">
        <v>12</v>
      </c>
      <c r="O48" s="90">
        <v>2</v>
      </c>
      <c r="P48" s="91">
        <f>N48+O48</f>
        <v>14</v>
      </c>
      <c r="Q48" s="80">
        <f>IFERROR(P48/M48,"-")</f>
        <v>0.083832335329341</v>
      </c>
      <c r="R48" s="79">
        <v>0</v>
      </c>
      <c r="S48" s="79">
        <v>6</v>
      </c>
      <c r="T48" s="80">
        <f>IFERROR(R48/(P48),"-")</f>
        <v>0</v>
      </c>
      <c r="U48" s="336">
        <f>IFERROR(J48/SUM(N48:O49),"-")</f>
        <v>8333.3333333333</v>
      </c>
      <c r="V48" s="82">
        <v>3</v>
      </c>
      <c r="W48" s="80">
        <f>IF(P48=0,"-",V48/P48)</f>
        <v>0.21428571428571</v>
      </c>
      <c r="X48" s="335">
        <v>155000</v>
      </c>
      <c r="Y48" s="336">
        <f>IFERROR(X48/P48,"-")</f>
        <v>11071.428571429</v>
      </c>
      <c r="Z48" s="336">
        <f>IFERROR(X48/V48,"-")</f>
        <v>51666.666666667</v>
      </c>
      <c r="AA48" s="330">
        <f>SUM(X48:X49)-SUM(J48:J49)</f>
        <v>8000</v>
      </c>
      <c r="AB48" s="83">
        <f>SUM(X48:X49)/SUM(J48:J49)</f>
        <v>1.0533333333333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0.071428571428571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>
        <v>2</v>
      </c>
      <c r="AW48" s="105">
        <f>IF(P48=0,"",IF(AV48=0,"",(AV48/P48)))</f>
        <v>0.14285714285714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1</v>
      </c>
      <c r="BF48" s="111">
        <f>IF(P48=0,"",IF(BE48=0,"",(BE48/P48)))</f>
        <v>0.071428571428571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5</v>
      </c>
      <c r="BO48" s="118">
        <f>IF(P48=0,"",IF(BN48=0,"",(BN48/P48)))</f>
        <v>0.35714285714286</v>
      </c>
      <c r="BP48" s="119">
        <v>3</v>
      </c>
      <c r="BQ48" s="120">
        <f>IFERROR(BP48/BN48,"-")</f>
        <v>0.6</v>
      </c>
      <c r="BR48" s="121">
        <v>131000</v>
      </c>
      <c r="BS48" s="122">
        <f>IFERROR(BR48/BN48,"-")</f>
        <v>26200</v>
      </c>
      <c r="BT48" s="123"/>
      <c r="BU48" s="123">
        <v>2</v>
      </c>
      <c r="BV48" s="123">
        <v>1</v>
      </c>
      <c r="BW48" s="124">
        <v>4</v>
      </c>
      <c r="BX48" s="125">
        <f>IF(P48=0,"",IF(BW48=0,"",(BW48/P48)))</f>
        <v>0.28571428571429</v>
      </c>
      <c r="BY48" s="126">
        <v>1</v>
      </c>
      <c r="BZ48" s="127">
        <f>IFERROR(BY48/BW48,"-")</f>
        <v>0.25</v>
      </c>
      <c r="CA48" s="128">
        <v>135000</v>
      </c>
      <c r="CB48" s="129">
        <f>IFERROR(CA48/BW48,"-")</f>
        <v>33750</v>
      </c>
      <c r="CC48" s="130"/>
      <c r="CD48" s="130"/>
      <c r="CE48" s="130">
        <v>1</v>
      </c>
      <c r="CF48" s="131">
        <v>1</v>
      </c>
      <c r="CG48" s="132">
        <f>IF(P48=0,"",IF(CF48=0,"",(CF48/P48)))</f>
        <v>0.071428571428571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3</v>
      </c>
      <c r="CP48" s="139">
        <v>155000</v>
      </c>
      <c r="CQ48" s="139">
        <v>135000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/>
      <c r="B49" s="347" t="s">
        <v>161</v>
      </c>
      <c r="C49" s="347"/>
      <c r="D49" s="347" t="s">
        <v>64</v>
      </c>
      <c r="E49" s="347" t="s">
        <v>128</v>
      </c>
      <c r="F49" s="347" t="s">
        <v>84</v>
      </c>
      <c r="G49" s="88"/>
      <c r="H49" s="88"/>
      <c r="I49" s="88"/>
      <c r="J49" s="330"/>
      <c r="K49" s="79">
        <v>29</v>
      </c>
      <c r="L49" s="79">
        <v>22</v>
      </c>
      <c r="M49" s="79">
        <v>12</v>
      </c>
      <c r="N49" s="89">
        <v>4</v>
      </c>
      <c r="O49" s="90">
        <v>0</v>
      </c>
      <c r="P49" s="91">
        <f>N49+O49</f>
        <v>4</v>
      </c>
      <c r="Q49" s="80">
        <f>IFERROR(P49/M49,"-")</f>
        <v>0.33333333333333</v>
      </c>
      <c r="R49" s="79">
        <v>0</v>
      </c>
      <c r="S49" s="79">
        <v>0</v>
      </c>
      <c r="T49" s="80">
        <f>IFERROR(R49/(P49),"-")</f>
        <v>0</v>
      </c>
      <c r="U49" s="336"/>
      <c r="V49" s="82">
        <v>1</v>
      </c>
      <c r="W49" s="80">
        <f>IF(P49=0,"-",V49/P49)</f>
        <v>0.25</v>
      </c>
      <c r="X49" s="335">
        <v>3000</v>
      </c>
      <c r="Y49" s="336">
        <f>IFERROR(X49/P49,"-")</f>
        <v>750</v>
      </c>
      <c r="Z49" s="336">
        <f>IFERROR(X49/V49,"-")</f>
        <v>3000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2</v>
      </c>
      <c r="CG49" s="132">
        <f>IF(P49=0,"",IF(CF49=0,"",(CF49/P49)))</f>
        <v>0.5</v>
      </c>
      <c r="CH49" s="133">
        <v>1</v>
      </c>
      <c r="CI49" s="134">
        <f>IFERROR(CH49/CF49,"-")</f>
        <v>0.5</v>
      </c>
      <c r="CJ49" s="135">
        <v>3000</v>
      </c>
      <c r="CK49" s="136">
        <f>IFERROR(CJ49/CF49,"-")</f>
        <v>1500</v>
      </c>
      <c r="CL49" s="137">
        <v>1</v>
      </c>
      <c r="CM49" s="137"/>
      <c r="CN49" s="137"/>
      <c r="CO49" s="138">
        <v>1</v>
      </c>
      <c r="CP49" s="139">
        <v>3000</v>
      </c>
      <c r="CQ49" s="139">
        <v>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0.51333333333333</v>
      </c>
      <c r="B50" s="347" t="s">
        <v>162</v>
      </c>
      <c r="C50" s="347"/>
      <c r="D50" s="347" t="s">
        <v>64</v>
      </c>
      <c r="E50" s="347" t="s">
        <v>128</v>
      </c>
      <c r="F50" s="347" t="s">
        <v>88</v>
      </c>
      <c r="G50" s="88" t="s">
        <v>103</v>
      </c>
      <c r="H50" s="88" t="s">
        <v>160</v>
      </c>
      <c r="I50" s="88" t="s">
        <v>157</v>
      </c>
      <c r="J50" s="330">
        <v>150000</v>
      </c>
      <c r="K50" s="79">
        <v>34</v>
      </c>
      <c r="L50" s="79">
        <v>0</v>
      </c>
      <c r="M50" s="79">
        <v>96</v>
      </c>
      <c r="N50" s="89">
        <v>10</v>
      </c>
      <c r="O50" s="90">
        <v>0</v>
      </c>
      <c r="P50" s="91">
        <f>N50+O50</f>
        <v>10</v>
      </c>
      <c r="Q50" s="80">
        <f>IFERROR(P50/M50,"-")</f>
        <v>0.10416666666667</v>
      </c>
      <c r="R50" s="79">
        <v>1</v>
      </c>
      <c r="S50" s="79">
        <v>2</v>
      </c>
      <c r="T50" s="80">
        <f>IFERROR(R50/(P50),"-")</f>
        <v>0.1</v>
      </c>
      <c r="U50" s="336">
        <f>IFERROR(J50/SUM(N50:O51),"-")</f>
        <v>11538.461538462</v>
      </c>
      <c r="V50" s="82">
        <v>2</v>
      </c>
      <c r="W50" s="80">
        <f>IF(P50=0,"-",V50/P50)</f>
        <v>0.2</v>
      </c>
      <c r="X50" s="335">
        <v>77000</v>
      </c>
      <c r="Y50" s="336">
        <f>IFERROR(X50/P50,"-")</f>
        <v>7700</v>
      </c>
      <c r="Z50" s="336">
        <f>IFERROR(X50/V50,"-")</f>
        <v>38500</v>
      </c>
      <c r="AA50" s="330">
        <f>SUM(X50:X51)-SUM(J50:J51)</f>
        <v>-73000</v>
      </c>
      <c r="AB50" s="83">
        <f>SUM(X50:X51)/SUM(J50:J51)</f>
        <v>0.51333333333333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2</v>
      </c>
      <c r="AW50" s="105">
        <f>IF(P50=0,"",IF(AV50=0,"",(AV50/P50)))</f>
        <v>0.2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4</v>
      </c>
      <c r="BO50" s="118">
        <f>IF(P50=0,"",IF(BN50=0,"",(BN50/P50)))</f>
        <v>0.4</v>
      </c>
      <c r="BP50" s="119">
        <v>1</v>
      </c>
      <c r="BQ50" s="120">
        <f>IFERROR(BP50/BN50,"-")</f>
        <v>0.25</v>
      </c>
      <c r="BR50" s="121">
        <v>3000</v>
      </c>
      <c r="BS50" s="122">
        <f>IFERROR(BR50/BN50,"-")</f>
        <v>750</v>
      </c>
      <c r="BT50" s="123">
        <v>1</v>
      </c>
      <c r="BU50" s="123"/>
      <c r="BV50" s="123"/>
      <c r="BW50" s="124">
        <v>3</v>
      </c>
      <c r="BX50" s="125">
        <f>IF(P50=0,"",IF(BW50=0,"",(BW50/P50)))</f>
        <v>0.3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1</v>
      </c>
      <c r="CG50" s="132">
        <f>IF(P50=0,"",IF(CF50=0,"",(CF50/P50)))</f>
        <v>0.1</v>
      </c>
      <c r="CH50" s="133">
        <v>1</v>
      </c>
      <c r="CI50" s="134">
        <f>IFERROR(CH50/CF50,"-")</f>
        <v>1</v>
      </c>
      <c r="CJ50" s="135">
        <v>74000</v>
      </c>
      <c r="CK50" s="136">
        <f>IFERROR(CJ50/CF50,"-")</f>
        <v>74000</v>
      </c>
      <c r="CL50" s="137"/>
      <c r="CM50" s="137"/>
      <c r="CN50" s="137">
        <v>1</v>
      </c>
      <c r="CO50" s="138">
        <v>2</v>
      </c>
      <c r="CP50" s="139">
        <v>77000</v>
      </c>
      <c r="CQ50" s="139">
        <v>74000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163</v>
      </c>
      <c r="C51" s="347"/>
      <c r="D51" s="347" t="s">
        <v>64</v>
      </c>
      <c r="E51" s="347" t="s">
        <v>128</v>
      </c>
      <c r="F51" s="347" t="s">
        <v>84</v>
      </c>
      <c r="G51" s="88"/>
      <c r="H51" s="88"/>
      <c r="I51" s="88"/>
      <c r="J51" s="330"/>
      <c r="K51" s="79">
        <v>56</v>
      </c>
      <c r="L51" s="79">
        <v>39</v>
      </c>
      <c r="M51" s="79">
        <v>7</v>
      </c>
      <c r="N51" s="89">
        <v>3</v>
      </c>
      <c r="O51" s="90">
        <v>0</v>
      </c>
      <c r="P51" s="91">
        <f>N51+O51</f>
        <v>3</v>
      </c>
      <c r="Q51" s="80">
        <f>IFERROR(P51/M51,"-")</f>
        <v>0.42857142857143</v>
      </c>
      <c r="R51" s="79">
        <v>1</v>
      </c>
      <c r="S51" s="79">
        <v>1</v>
      </c>
      <c r="T51" s="80">
        <f>IFERROR(R51/(P51),"-")</f>
        <v>0.33333333333333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0.33333333333333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2</v>
      </c>
      <c r="CG51" s="132">
        <f>IF(P51=0,"",IF(CF51=0,"",(CF51/P51)))</f>
        <v>0.66666666666667</v>
      </c>
      <c r="CH51" s="133">
        <v>1</v>
      </c>
      <c r="CI51" s="134">
        <f>IFERROR(CH51/CF51,"-")</f>
        <v>0.5</v>
      </c>
      <c r="CJ51" s="135">
        <v>149400</v>
      </c>
      <c r="CK51" s="136">
        <f>IFERROR(CJ51/CF51,"-")</f>
        <v>74700</v>
      </c>
      <c r="CL51" s="137"/>
      <c r="CM51" s="137"/>
      <c r="CN51" s="137">
        <v>1</v>
      </c>
      <c r="CO51" s="138">
        <v>0</v>
      </c>
      <c r="CP51" s="139">
        <v>0</v>
      </c>
      <c r="CQ51" s="139">
        <v>149400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0.45384615384615</v>
      </c>
      <c r="B52" s="347" t="s">
        <v>164</v>
      </c>
      <c r="C52" s="347"/>
      <c r="D52" s="347" t="s">
        <v>64</v>
      </c>
      <c r="E52" s="347" t="s">
        <v>128</v>
      </c>
      <c r="F52" s="347" t="s">
        <v>66</v>
      </c>
      <c r="G52" s="88" t="s">
        <v>165</v>
      </c>
      <c r="H52" s="88" t="s">
        <v>129</v>
      </c>
      <c r="I52" s="348" t="s">
        <v>77</v>
      </c>
      <c r="J52" s="330">
        <v>130000</v>
      </c>
      <c r="K52" s="79">
        <v>23</v>
      </c>
      <c r="L52" s="79">
        <v>0</v>
      </c>
      <c r="M52" s="79">
        <v>134</v>
      </c>
      <c r="N52" s="89">
        <v>9</v>
      </c>
      <c r="O52" s="90">
        <v>0</v>
      </c>
      <c r="P52" s="91">
        <f>N52+O52</f>
        <v>9</v>
      </c>
      <c r="Q52" s="80">
        <f>IFERROR(P52/M52,"-")</f>
        <v>0.067164179104478</v>
      </c>
      <c r="R52" s="79">
        <v>0</v>
      </c>
      <c r="S52" s="79">
        <v>4</v>
      </c>
      <c r="T52" s="80">
        <f>IFERROR(R52/(P52),"-")</f>
        <v>0</v>
      </c>
      <c r="U52" s="336">
        <f>IFERROR(J52/SUM(N52:O53),"-")</f>
        <v>8666.6666666667</v>
      </c>
      <c r="V52" s="82">
        <v>2</v>
      </c>
      <c r="W52" s="80">
        <f>IF(P52=0,"-",V52/P52)</f>
        <v>0.22222222222222</v>
      </c>
      <c r="X52" s="335">
        <v>10000</v>
      </c>
      <c r="Y52" s="336">
        <f>IFERROR(X52/P52,"-")</f>
        <v>1111.1111111111</v>
      </c>
      <c r="Z52" s="336">
        <f>IFERROR(X52/V52,"-")</f>
        <v>5000</v>
      </c>
      <c r="AA52" s="330">
        <f>SUM(X52:X53)-SUM(J52:J53)</f>
        <v>-71000</v>
      </c>
      <c r="AB52" s="83">
        <f>SUM(X52:X53)/SUM(J52:J53)</f>
        <v>0.45384615384615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5</v>
      </c>
      <c r="BO52" s="118">
        <f>IF(P52=0,"",IF(BN52=0,"",(BN52/P52)))</f>
        <v>0.55555555555556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2</v>
      </c>
      <c r="BX52" s="125">
        <f>IF(P52=0,"",IF(BW52=0,"",(BW52/P52)))</f>
        <v>0.22222222222222</v>
      </c>
      <c r="BY52" s="126">
        <v>2</v>
      </c>
      <c r="BZ52" s="127">
        <f>IFERROR(BY52/BW52,"-")</f>
        <v>1</v>
      </c>
      <c r="CA52" s="128">
        <v>10000</v>
      </c>
      <c r="CB52" s="129">
        <f>IFERROR(CA52/BW52,"-")</f>
        <v>5000</v>
      </c>
      <c r="CC52" s="130">
        <v>2</v>
      </c>
      <c r="CD52" s="130"/>
      <c r="CE52" s="130"/>
      <c r="CF52" s="131">
        <v>2</v>
      </c>
      <c r="CG52" s="132">
        <f>IF(P52=0,"",IF(CF52=0,"",(CF52/P52)))</f>
        <v>0.22222222222222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2</v>
      </c>
      <c r="CP52" s="139">
        <v>10000</v>
      </c>
      <c r="CQ52" s="139">
        <v>5000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166</v>
      </c>
      <c r="C53" s="347"/>
      <c r="D53" s="347" t="s">
        <v>64</v>
      </c>
      <c r="E53" s="347" t="s">
        <v>128</v>
      </c>
      <c r="F53" s="347" t="s">
        <v>84</v>
      </c>
      <c r="G53" s="88"/>
      <c r="H53" s="88"/>
      <c r="I53" s="88"/>
      <c r="J53" s="330"/>
      <c r="K53" s="79">
        <v>123</v>
      </c>
      <c r="L53" s="79">
        <v>30</v>
      </c>
      <c r="M53" s="79">
        <v>9</v>
      </c>
      <c r="N53" s="89">
        <v>6</v>
      </c>
      <c r="O53" s="90">
        <v>0</v>
      </c>
      <c r="P53" s="91">
        <f>N53+O53</f>
        <v>6</v>
      </c>
      <c r="Q53" s="80">
        <f>IFERROR(P53/M53,"-")</f>
        <v>0.66666666666667</v>
      </c>
      <c r="R53" s="79">
        <v>1</v>
      </c>
      <c r="S53" s="79">
        <v>2</v>
      </c>
      <c r="T53" s="80">
        <f>IFERROR(R53/(P53),"-")</f>
        <v>0.16666666666667</v>
      </c>
      <c r="U53" s="336"/>
      <c r="V53" s="82">
        <v>0</v>
      </c>
      <c r="W53" s="80">
        <f>IF(P53=0,"-",V53/P53)</f>
        <v>0</v>
      </c>
      <c r="X53" s="335">
        <v>49000</v>
      </c>
      <c r="Y53" s="336">
        <f>IFERROR(X53/P53,"-")</f>
        <v>8166.6666666667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3</v>
      </c>
      <c r="BF53" s="111">
        <f>IF(P53=0,"",IF(BE53=0,"",(BE53/P53)))</f>
        <v>0.5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0.33333333333333</v>
      </c>
      <c r="BP53" s="119">
        <v>1</v>
      </c>
      <c r="BQ53" s="120">
        <f>IFERROR(BP53/BN53,"-")</f>
        <v>0.5</v>
      </c>
      <c r="BR53" s="121">
        <v>49000</v>
      </c>
      <c r="BS53" s="122">
        <f>IFERROR(BR53/BN53,"-")</f>
        <v>24500</v>
      </c>
      <c r="BT53" s="123"/>
      <c r="BU53" s="123"/>
      <c r="BV53" s="123">
        <v>1</v>
      </c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>
        <v>1</v>
      </c>
      <c r="CG53" s="132">
        <f>IF(P53=0,"",IF(CF53=0,"",(CF53/P53)))</f>
        <v>0.16666666666667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0</v>
      </c>
      <c r="CP53" s="139">
        <v>49000</v>
      </c>
      <c r="CQ53" s="139">
        <v>49000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1</v>
      </c>
      <c r="B54" s="347" t="s">
        <v>167</v>
      </c>
      <c r="C54" s="347"/>
      <c r="D54" s="347" t="s">
        <v>168</v>
      </c>
      <c r="E54" s="347" t="s">
        <v>143</v>
      </c>
      <c r="F54" s="347" t="s">
        <v>88</v>
      </c>
      <c r="G54" s="88" t="s">
        <v>165</v>
      </c>
      <c r="H54" s="88" t="s">
        <v>169</v>
      </c>
      <c r="I54" s="348" t="s">
        <v>69</v>
      </c>
      <c r="J54" s="330">
        <v>65000</v>
      </c>
      <c r="K54" s="79">
        <v>22</v>
      </c>
      <c r="L54" s="79">
        <v>0</v>
      </c>
      <c r="M54" s="79">
        <v>91</v>
      </c>
      <c r="N54" s="89">
        <v>9</v>
      </c>
      <c r="O54" s="90">
        <v>0</v>
      </c>
      <c r="P54" s="91">
        <f>N54+O54</f>
        <v>9</v>
      </c>
      <c r="Q54" s="80">
        <f>IFERROR(P54/M54,"-")</f>
        <v>0.098901098901099</v>
      </c>
      <c r="R54" s="79">
        <v>2</v>
      </c>
      <c r="S54" s="79">
        <v>3</v>
      </c>
      <c r="T54" s="80">
        <f>IFERROR(R54/(P54),"-")</f>
        <v>0.22222222222222</v>
      </c>
      <c r="U54" s="336">
        <f>IFERROR(J54/SUM(N54:O55),"-")</f>
        <v>7222.2222222222</v>
      </c>
      <c r="V54" s="82">
        <v>2</v>
      </c>
      <c r="W54" s="80">
        <f>IF(P54=0,"-",V54/P54)</f>
        <v>0.22222222222222</v>
      </c>
      <c r="X54" s="335">
        <v>65000</v>
      </c>
      <c r="Y54" s="336">
        <f>IFERROR(X54/P54,"-")</f>
        <v>7222.2222222222</v>
      </c>
      <c r="Z54" s="336">
        <f>IFERROR(X54/V54,"-")</f>
        <v>32500</v>
      </c>
      <c r="AA54" s="330">
        <f>SUM(X54:X55)-SUM(J54:J55)</f>
        <v>0</v>
      </c>
      <c r="AB54" s="83">
        <f>SUM(X54:X55)/SUM(J54:J55)</f>
        <v>1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0.11111111111111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5</v>
      </c>
      <c r="BF54" s="111">
        <f>IF(P54=0,"",IF(BE54=0,"",(BE54/P54)))</f>
        <v>0.55555555555556</v>
      </c>
      <c r="BG54" s="110">
        <v>1</v>
      </c>
      <c r="BH54" s="112">
        <f>IFERROR(BG54/BE54,"-")</f>
        <v>0.2</v>
      </c>
      <c r="BI54" s="113">
        <v>15000</v>
      </c>
      <c r="BJ54" s="114">
        <f>IFERROR(BI54/BE54,"-")</f>
        <v>3000</v>
      </c>
      <c r="BK54" s="115"/>
      <c r="BL54" s="115">
        <v>1</v>
      </c>
      <c r="BM54" s="115"/>
      <c r="BN54" s="117">
        <v>1</v>
      </c>
      <c r="BO54" s="118">
        <f>IF(P54=0,"",IF(BN54=0,"",(BN54/P54)))</f>
        <v>0.11111111111111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0.11111111111111</v>
      </c>
      <c r="BY54" s="126">
        <v>1</v>
      </c>
      <c r="BZ54" s="127">
        <f>IFERROR(BY54/BW54,"-")</f>
        <v>1</v>
      </c>
      <c r="CA54" s="128">
        <v>50000</v>
      </c>
      <c r="CB54" s="129">
        <f>IFERROR(CA54/BW54,"-")</f>
        <v>50000</v>
      </c>
      <c r="CC54" s="130"/>
      <c r="CD54" s="130"/>
      <c r="CE54" s="130">
        <v>1</v>
      </c>
      <c r="CF54" s="131">
        <v>1</v>
      </c>
      <c r="CG54" s="132">
        <f>IF(P54=0,"",IF(CF54=0,"",(CF54/P54)))</f>
        <v>0.11111111111111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2</v>
      </c>
      <c r="CP54" s="139">
        <v>65000</v>
      </c>
      <c r="CQ54" s="139">
        <v>50000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170</v>
      </c>
      <c r="C55" s="347"/>
      <c r="D55" s="347" t="s">
        <v>168</v>
      </c>
      <c r="E55" s="347" t="s">
        <v>143</v>
      </c>
      <c r="F55" s="347" t="s">
        <v>84</v>
      </c>
      <c r="G55" s="88"/>
      <c r="H55" s="88"/>
      <c r="I55" s="88"/>
      <c r="J55" s="330"/>
      <c r="K55" s="79">
        <v>9</v>
      </c>
      <c r="L55" s="79">
        <v>9</v>
      </c>
      <c r="M55" s="79">
        <v>0</v>
      </c>
      <c r="N55" s="89">
        <v>0</v>
      </c>
      <c r="O55" s="90">
        <v>0</v>
      </c>
      <c r="P55" s="91">
        <f>N55+O55</f>
        <v>0</v>
      </c>
      <c r="Q55" s="80" t="str">
        <f>IFERROR(P55/M55,"-")</f>
        <v>-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</v>
      </c>
      <c r="B56" s="347" t="s">
        <v>171</v>
      </c>
      <c r="C56" s="347"/>
      <c r="D56" s="347" t="s">
        <v>172</v>
      </c>
      <c r="E56" s="347" t="s">
        <v>137</v>
      </c>
      <c r="F56" s="347" t="s">
        <v>88</v>
      </c>
      <c r="G56" s="88" t="s">
        <v>165</v>
      </c>
      <c r="H56" s="88" t="s">
        <v>169</v>
      </c>
      <c r="I56" s="348" t="s">
        <v>173</v>
      </c>
      <c r="J56" s="330">
        <v>65000</v>
      </c>
      <c r="K56" s="79">
        <v>2</v>
      </c>
      <c r="L56" s="79">
        <v>0</v>
      </c>
      <c r="M56" s="79">
        <v>15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6">
        <f>IFERROR(J56/SUM(N56:O57),"-")</f>
        <v>32500</v>
      </c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>
        <f>SUM(X56:X57)-SUM(J56:J57)</f>
        <v>-65000</v>
      </c>
      <c r="AB56" s="83">
        <f>SUM(X56:X57)/SUM(J56:J57)</f>
        <v>0</v>
      </c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174</v>
      </c>
      <c r="C57" s="347"/>
      <c r="D57" s="347" t="s">
        <v>172</v>
      </c>
      <c r="E57" s="347" t="s">
        <v>137</v>
      </c>
      <c r="F57" s="347" t="s">
        <v>84</v>
      </c>
      <c r="G57" s="88"/>
      <c r="H57" s="88"/>
      <c r="I57" s="88"/>
      <c r="J57" s="330"/>
      <c r="K57" s="79">
        <v>9</v>
      </c>
      <c r="L57" s="79">
        <v>9</v>
      </c>
      <c r="M57" s="79">
        <v>0</v>
      </c>
      <c r="N57" s="89">
        <v>2</v>
      </c>
      <c r="O57" s="90">
        <v>0</v>
      </c>
      <c r="P57" s="91">
        <f>N57+O57</f>
        <v>2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0.5</v>
      </c>
      <c r="B58" s="347" t="s">
        <v>175</v>
      </c>
      <c r="C58" s="347"/>
      <c r="D58" s="347" t="s">
        <v>64</v>
      </c>
      <c r="E58" s="347" t="s">
        <v>128</v>
      </c>
      <c r="F58" s="347" t="s">
        <v>88</v>
      </c>
      <c r="G58" s="88" t="s">
        <v>176</v>
      </c>
      <c r="H58" s="88" t="s">
        <v>177</v>
      </c>
      <c r="I58" s="88" t="s">
        <v>157</v>
      </c>
      <c r="J58" s="330">
        <v>120000</v>
      </c>
      <c r="K58" s="79">
        <v>31</v>
      </c>
      <c r="L58" s="79">
        <v>0</v>
      </c>
      <c r="M58" s="79">
        <v>96</v>
      </c>
      <c r="N58" s="89">
        <v>9</v>
      </c>
      <c r="O58" s="90">
        <v>0</v>
      </c>
      <c r="P58" s="91">
        <f>N58+O58</f>
        <v>9</v>
      </c>
      <c r="Q58" s="80">
        <f>IFERROR(P58/M58,"-")</f>
        <v>0.09375</v>
      </c>
      <c r="R58" s="79">
        <v>3</v>
      </c>
      <c r="S58" s="79">
        <v>4</v>
      </c>
      <c r="T58" s="80">
        <f>IFERROR(R58/(P58),"-")</f>
        <v>0.33333333333333</v>
      </c>
      <c r="U58" s="336">
        <f>IFERROR(J58/SUM(N58:O59),"-")</f>
        <v>8571.4285714286</v>
      </c>
      <c r="V58" s="82">
        <v>3</v>
      </c>
      <c r="W58" s="80">
        <f>IF(P58=0,"-",V58/P58)</f>
        <v>0.33333333333333</v>
      </c>
      <c r="X58" s="335">
        <v>40000</v>
      </c>
      <c r="Y58" s="336">
        <f>IFERROR(X58/P58,"-")</f>
        <v>4444.4444444444</v>
      </c>
      <c r="Z58" s="336">
        <f>IFERROR(X58/V58,"-")</f>
        <v>13333.333333333</v>
      </c>
      <c r="AA58" s="330">
        <f>SUM(X58:X59)-SUM(J58:J59)</f>
        <v>-60000</v>
      </c>
      <c r="AB58" s="83">
        <f>SUM(X58:X59)/SUM(J58:J59)</f>
        <v>0.5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2</v>
      </c>
      <c r="AW58" s="105">
        <f>IF(P58=0,"",IF(AV58=0,"",(AV58/P58)))</f>
        <v>0.22222222222222</v>
      </c>
      <c r="AX58" s="104">
        <v>1</v>
      </c>
      <c r="AY58" s="106">
        <f>IFERROR(AX58/AV58,"-")</f>
        <v>0.5</v>
      </c>
      <c r="AZ58" s="107">
        <v>24000</v>
      </c>
      <c r="BA58" s="108">
        <f>IFERROR(AZ58/AV58,"-")</f>
        <v>12000</v>
      </c>
      <c r="BB58" s="109"/>
      <c r="BC58" s="109"/>
      <c r="BD58" s="109">
        <v>1</v>
      </c>
      <c r="BE58" s="110">
        <v>5</v>
      </c>
      <c r="BF58" s="111">
        <f>IF(P58=0,"",IF(BE58=0,"",(BE58/P58)))</f>
        <v>0.55555555555556</v>
      </c>
      <c r="BG58" s="110">
        <v>1</v>
      </c>
      <c r="BH58" s="112">
        <f>IFERROR(BG58/BE58,"-")</f>
        <v>0.2</v>
      </c>
      <c r="BI58" s="113">
        <v>6000</v>
      </c>
      <c r="BJ58" s="114">
        <f>IFERROR(BI58/BE58,"-")</f>
        <v>1200</v>
      </c>
      <c r="BK58" s="115"/>
      <c r="BL58" s="115">
        <v>1</v>
      </c>
      <c r="BM58" s="115"/>
      <c r="BN58" s="117">
        <v>2</v>
      </c>
      <c r="BO58" s="118">
        <f>IF(P58=0,"",IF(BN58=0,"",(BN58/P58)))</f>
        <v>0.22222222222222</v>
      </c>
      <c r="BP58" s="119">
        <v>1</v>
      </c>
      <c r="BQ58" s="120">
        <f>IFERROR(BP58/BN58,"-")</f>
        <v>0.5</v>
      </c>
      <c r="BR58" s="121">
        <v>10000</v>
      </c>
      <c r="BS58" s="122">
        <f>IFERROR(BR58/BN58,"-")</f>
        <v>5000</v>
      </c>
      <c r="BT58" s="123"/>
      <c r="BU58" s="123">
        <v>1</v>
      </c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3</v>
      </c>
      <c r="CP58" s="139">
        <v>40000</v>
      </c>
      <c r="CQ58" s="139">
        <v>24000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178</v>
      </c>
      <c r="C59" s="347"/>
      <c r="D59" s="347" t="s">
        <v>64</v>
      </c>
      <c r="E59" s="347" t="s">
        <v>128</v>
      </c>
      <c r="F59" s="347" t="s">
        <v>84</v>
      </c>
      <c r="G59" s="88"/>
      <c r="H59" s="88"/>
      <c r="I59" s="88"/>
      <c r="J59" s="330"/>
      <c r="K59" s="79">
        <v>43</v>
      </c>
      <c r="L59" s="79">
        <v>29</v>
      </c>
      <c r="M59" s="79">
        <v>8</v>
      </c>
      <c r="N59" s="89">
        <v>5</v>
      </c>
      <c r="O59" s="90">
        <v>0</v>
      </c>
      <c r="P59" s="91">
        <f>N59+O59</f>
        <v>5</v>
      </c>
      <c r="Q59" s="80">
        <f>IFERROR(P59/M59,"-")</f>
        <v>0.625</v>
      </c>
      <c r="R59" s="79">
        <v>0</v>
      </c>
      <c r="S59" s="79">
        <v>2</v>
      </c>
      <c r="T59" s="80">
        <f>IFERROR(R59/(P59),"-")</f>
        <v>0</v>
      </c>
      <c r="U59" s="336"/>
      <c r="V59" s="82">
        <v>1</v>
      </c>
      <c r="W59" s="80">
        <f>IF(P59=0,"-",V59/P59)</f>
        <v>0.2</v>
      </c>
      <c r="X59" s="335">
        <v>20000</v>
      </c>
      <c r="Y59" s="336">
        <f>IFERROR(X59/P59,"-")</f>
        <v>4000</v>
      </c>
      <c r="Z59" s="336">
        <f>IFERROR(X59/V59,"-")</f>
        <v>20000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0.2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3</v>
      </c>
      <c r="BO59" s="118">
        <f>IF(P59=0,"",IF(BN59=0,"",(BN59/P59)))</f>
        <v>0.6</v>
      </c>
      <c r="BP59" s="119">
        <v>1</v>
      </c>
      <c r="BQ59" s="120">
        <f>IFERROR(BP59/BN59,"-")</f>
        <v>0.33333333333333</v>
      </c>
      <c r="BR59" s="121">
        <v>20000</v>
      </c>
      <c r="BS59" s="122">
        <f>IFERROR(BR59/BN59,"-")</f>
        <v>6666.6666666667</v>
      </c>
      <c r="BT59" s="123"/>
      <c r="BU59" s="123">
        <v>1</v>
      </c>
      <c r="BV59" s="123"/>
      <c r="BW59" s="124">
        <v>1</v>
      </c>
      <c r="BX59" s="125">
        <f>IF(P59=0,"",IF(BW59=0,"",(BW59/P59)))</f>
        <v>0.2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20000</v>
      </c>
      <c r="CQ59" s="139">
        <v>20000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0.25</v>
      </c>
      <c r="B60" s="347" t="s">
        <v>179</v>
      </c>
      <c r="C60" s="347"/>
      <c r="D60" s="347" t="s">
        <v>180</v>
      </c>
      <c r="E60" s="347" t="s">
        <v>137</v>
      </c>
      <c r="F60" s="347" t="s">
        <v>66</v>
      </c>
      <c r="G60" s="88" t="s">
        <v>176</v>
      </c>
      <c r="H60" s="88" t="s">
        <v>177</v>
      </c>
      <c r="I60" s="349" t="s">
        <v>81</v>
      </c>
      <c r="J60" s="330">
        <v>120000</v>
      </c>
      <c r="K60" s="79">
        <v>13</v>
      </c>
      <c r="L60" s="79">
        <v>0</v>
      </c>
      <c r="M60" s="79">
        <v>67</v>
      </c>
      <c r="N60" s="89">
        <v>2</v>
      </c>
      <c r="O60" s="90">
        <v>0</v>
      </c>
      <c r="P60" s="91">
        <f>N60+O60</f>
        <v>2</v>
      </c>
      <c r="Q60" s="80">
        <f>IFERROR(P60/M60,"-")</f>
        <v>0.029850746268657</v>
      </c>
      <c r="R60" s="79">
        <v>0</v>
      </c>
      <c r="S60" s="79">
        <v>1</v>
      </c>
      <c r="T60" s="80">
        <f>IFERROR(R60/(P60),"-")</f>
        <v>0</v>
      </c>
      <c r="U60" s="336">
        <f>IFERROR(J60/SUM(N60:O61),"-")</f>
        <v>15000</v>
      </c>
      <c r="V60" s="82">
        <v>1</v>
      </c>
      <c r="W60" s="80">
        <f>IF(P60=0,"-",V60/P60)</f>
        <v>0.5</v>
      </c>
      <c r="X60" s="335">
        <v>30000</v>
      </c>
      <c r="Y60" s="336">
        <f>IFERROR(X60/P60,"-")</f>
        <v>15000</v>
      </c>
      <c r="Z60" s="336">
        <f>IFERROR(X60/V60,"-")</f>
        <v>30000</v>
      </c>
      <c r="AA60" s="330">
        <f>SUM(X60:X61)-SUM(J60:J61)</f>
        <v>-90000</v>
      </c>
      <c r="AB60" s="83">
        <f>SUM(X60:X61)/SUM(J60:J61)</f>
        <v>0.25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2</v>
      </c>
      <c r="BX60" s="125">
        <f>IF(P60=0,"",IF(BW60=0,"",(BW60/P60)))</f>
        <v>1</v>
      </c>
      <c r="BY60" s="126">
        <v>1</v>
      </c>
      <c r="BZ60" s="127">
        <f>IFERROR(BY60/BW60,"-")</f>
        <v>0.5</v>
      </c>
      <c r="CA60" s="128">
        <v>30000</v>
      </c>
      <c r="CB60" s="129">
        <f>IFERROR(CA60/BW60,"-")</f>
        <v>15000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30000</v>
      </c>
      <c r="CQ60" s="139">
        <v>30000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181</v>
      </c>
      <c r="C61" s="347"/>
      <c r="D61" s="347" t="s">
        <v>180</v>
      </c>
      <c r="E61" s="347" t="s">
        <v>137</v>
      </c>
      <c r="F61" s="347" t="s">
        <v>84</v>
      </c>
      <c r="G61" s="88"/>
      <c r="H61" s="88"/>
      <c r="I61" s="88"/>
      <c r="J61" s="330"/>
      <c r="K61" s="79">
        <v>36</v>
      </c>
      <c r="L61" s="79">
        <v>23</v>
      </c>
      <c r="M61" s="79">
        <v>19</v>
      </c>
      <c r="N61" s="89">
        <v>6</v>
      </c>
      <c r="O61" s="90">
        <v>0</v>
      </c>
      <c r="P61" s="91">
        <f>N61+O61</f>
        <v>6</v>
      </c>
      <c r="Q61" s="80">
        <f>IFERROR(P61/M61,"-")</f>
        <v>0.31578947368421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0.16666666666667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3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2</v>
      </c>
      <c r="BX61" s="125">
        <f>IF(P61=0,"",IF(BW61=0,"",(BW61/P61)))</f>
        <v>0.33333333333333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2.34</v>
      </c>
      <c r="B62" s="347" t="s">
        <v>182</v>
      </c>
      <c r="C62" s="347"/>
      <c r="D62" s="347" t="s">
        <v>64</v>
      </c>
      <c r="E62" s="347" t="s">
        <v>128</v>
      </c>
      <c r="F62" s="347" t="s">
        <v>88</v>
      </c>
      <c r="G62" s="88" t="s">
        <v>183</v>
      </c>
      <c r="H62" s="88" t="s">
        <v>177</v>
      </c>
      <c r="I62" s="88" t="s">
        <v>184</v>
      </c>
      <c r="J62" s="330">
        <v>150000</v>
      </c>
      <c r="K62" s="79">
        <v>42</v>
      </c>
      <c r="L62" s="79">
        <v>0</v>
      </c>
      <c r="M62" s="79">
        <v>134</v>
      </c>
      <c r="N62" s="89">
        <v>13</v>
      </c>
      <c r="O62" s="90">
        <v>0</v>
      </c>
      <c r="P62" s="91">
        <f>N62+O62</f>
        <v>13</v>
      </c>
      <c r="Q62" s="80">
        <f>IFERROR(P62/M62,"-")</f>
        <v>0.097014925373134</v>
      </c>
      <c r="R62" s="79">
        <v>3</v>
      </c>
      <c r="S62" s="79">
        <v>6</v>
      </c>
      <c r="T62" s="80">
        <f>IFERROR(R62/(P62),"-")</f>
        <v>0.23076923076923</v>
      </c>
      <c r="U62" s="336">
        <f>IFERROR(J62/SUM(N62:O63),"-")</f>
        <v>10714.285714286</v>
      </c>
      <c r="V62" s="82">
        <v>5</v>
      </c>
      <c r="W62" s="80">
        <f>IF(P62=0,"-",V62/P62)</f>
        <v>0.38461538461538</v>
      </c>
      <c r="X62" s="335">
        <v>351000</v>
      </c>
      <c r="Y62" s="336">
        <f>IFERROR(X62/P62,"-")</f>
        <v>27000</v>
      </c>
      <c r="Z62" s="336">
        <f>IFERROR(X62/V62,"-")</f>
        <v>70200</v>
      </c>
      <c r="AA62" s="330">
        <f>SUM(X62:X63)-SUM(J62:J63)</f>
        <v>201000</v>
      </c>
      <c r="AB62" s="83">
        <f>SUM(X62:X63)/SUM(J62:J63)</f>
        <v>2.34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6</v>
      </c>
      <c r="BF62" s="111">
        <f>IF(P62=0,"",IF(BE62=0,"",(BE62/P62)))</f>
        <v>0.46153846153846</v>
      </c>
      <c r="BG62" s="110">
        <v>2</v>
      </c>
      <c r="BH62" s="112">
        <f>IFERROR(BG62/BE62,"-")</f>
        <v>0.33333333333333</v>
      </c>
      <c r="BI62" s="113">
        <v>71000</v>
      </c>
      <c r="BJ62" s="114">
        <f>IFERROR(BI62/BE62,"-")</f>
        <v>11833.333333333</v>
      </c>
      <c r="BK62" s="115">
        <v>1</v>
      </c>
      <c r="BL62" s="115"/>
      <c r="BM62" s="115">
        <v>1</v>
      </c>
      <c r="BN62" s="117">
        <v>3</v>
      </c>
      <c r="BO62" s="118">
        <f>IF(P62=0,"",IF(BN62=0,"",(BN62/P62)))</f>
        <v>0.23076923076923</v>
      </c>
      <c r="BP62" s="119">
        <v>1</v>
      </c>
      <c r="BQ62" s="120">
        <f>IFERROR(BP62/BN62,"-")</f>
        <v>0.33333333333333</v>
      </c>
      <c r="BR62" s="121">
        <v>10000</v>
      </c>
      <c r="BS62" s="122">
        <f>IFERROR(BR62/BN62,"-")</f>
        <v>3333.3333333333</v>
      </c>
      <c r="BT62" s="123">
        <v>1</v>
      </c>
      <c r="BU62" s="123"/>
      <c r="BV62" s="123"/>
      <c r="BW62" s="124">
        <v>3</v>
      </c>
      <c r="BX62" s="125">
        <f>IF(P62=0,"",IF(BW62=0,"",(BW62/P62)))</f>
        <v>0.23076923076923</v>
      </c>
      <c r="BY62" s="126">
        <v>2</v>
      </c>
      <c r="BZ62" s="127">
        <f>IFERROR(BY62/BW62,"-")</f>
        <v>0.66666666666667</v>
      </c>
      <c r="CA62" s="128">
        <v>109000</v>
      </c>
      <c r="CB62" s="129">
        <f>IFERROR(CA62/BW62,"-")</f>
        <v>36333.333333333</v>
      </c>
      <c r="CC62" s="130"/>
      <c r="CD62" s="130"/>
      <c r="CE62" s="130">
        <v>2</v>
      </c>
      <c r="CF62" s="131">
        <v>1</v>
      </c>
      <c r="CG62" s="132">
        <f>IF(P62=0,"",IF(CF62=0,"",(CF62/P62)))</f>
        <v>0.076923076923077</v>
      </c>
      <c r="CH62" s="133">
        <v>1</v>
      </c>
      <c r="CI62" s="134">
        <f>IFERROR(CH62/CF62,"-")</f>
        <v>1</v>
      </c>
      <c r="CJ62" s="135">
        <v>161000</v>
      </c>
      <c r="CK62" s="136">
        <f>IFERROR(CJ62/CF62,"-")</f>
        <v>161000</v>
      </c>
      <c r="CL62" s="137"/>
      <c r="CM62" s="137"/>
      <c r="CN62" s="137">
        <v>1</v>
      </c>
      <c r="CO62" s="138">
        <v>5</v>
      </c>
      <c r="CP62" s="139">
        <v>351000</v>
      </c>
      <c r="CQ62" s="139">
        <v>161000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185</v>
      </c>
      <c r="C63" s="347"/>
      <c r="D63" s="347" t="s">
        <v>64</v>
      </c>
      <c r="E63" s="347" t="s">
        <v>128</v>
      </c>
      <c r="F63" s="347" t="s">
        <v>84</v>
      </c>
      <c r="G63" s="88"/>
      <c r="H63" s="88"/>
      <c r="I63" s="88"/>
      <c r="J63" s="330"/>
      <c r="K63" s="79">
        <v>23</v>
      </c>
      <c r="L63" s="79">
        <v>19</v>
      </c>
      <c r="M63" s="79">
        <v>0</v>
      </c>
      <c r="N63" s="89">
        <v>1</v>
      </c>
      <c r="O63" s="90">
        <v>0</v>
      </c>
      <c r="P63" s="91">
        <f>N63+O63</f>
        <v>1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1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186</v>
      </c>
      <c r="C64" s="347"/>
      <c r="D64" s="347" t="s">
        <v>142</v>
      </c>
      <c r="E64" s="347" t="s">
        <v>143</v>
      </c>
      <c r="F64" s="347" t="s">
        <v>88</v>
      </c>
      <c r="G64" s="88" t="s">
        <v>183</v>
      </c>
      <c r="H64" s="88" t="s">
        <v>129</v>
      </c>
      <c r="I64" s="348" t="s">
        <v>77</v>
      </c>
      <c r="J64" s="330">
        <v>90000</v>
      </c>
      <c r="K64" s="79">
        <v>6</v>
      </c>
      <c r="L64" s="79">
        <v>0</v>
      </c>
      <c r="M64" s="79">
        <v>13</v>
      </c>
      <c r="N64" s="89">
        <v>2</v>
      </c>
      <c r="O64" s="90">
        <v>0</v>
      </c>
      <c r="P64" s="91">
        <f>N64+O64</f>
        <v>2</v>
      </c>
      <c r="Q64" s="80">
        <f>IFERROR(P64/M64,"-")</f>
        <v>0.15384615384615</v>
      </c>
      <c r="R64" s="79">
        <v>0</v>
      </c>
      <c r="S64" s="79">
        <v>1</v>
      </c>
      <c r="T64" s="80">
        <f>IFERROR(R64/(P64),"-")</f>
        <v>0</v>
      </c>
      <c r="U64" s="336">
        <f>IFERROR(J64/SUM(N64:O65),"-")</f>
        <v>22500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-90000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2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187</v>
      </c>
      <c r="C65" s="347"/>
      <c r="D65" s="347" t="s">
        <v>142</v>
      </c>
      <c r="E65" s="347" t="s">
        <v>143</v>
      </c>
      <c r="F65" s="347" t="s">
        <v>84</v>
      </c>
      <c r="G65" s="88"/>
      <c r="H65" s="88"/>
      <c r="I65" s="88"/>
      <c r="J65" s="330"/>
      <c r="K65" s="79">
        <v>13</v>
      </c>
      <c r="L65" s="79">
        <v>11</v>
      </c>
      <c r="M65" s="79">
        <v>3</v>
      </c>
      <c r="N65" s="89">
        <v>2</v>
      </c>
      <c r="O65" s="90">
        <v>0</v>
      </c>
      <c r="P65" s="91">
        <f>N65+O65</f>
        <v>2</v>
      </c>
      <c r="Q65" s="80">
        <f>IFERROR(P65/M65,"-")</f>
        <v>0.66666666666667</v>
      </c>
      <c r="R65" s="79">
        <v>0</v>
      </c>
      <c r="S65" s="79">
        <v>1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0.5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1</v>
      </c>
      <c r="BX65" s="125">
        <f>IF(P65=0,"",IF(BW65=0,"",(BW65/P65)))</f>
        <v>0.5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 t="str">
        <f>AB66</f>
        <v>0</v>
      </c>
      <c r="B66" s="347" t="s">
        <v>188</v>
      </c>
      <c r="C66" s="347"/>
      <c r="D66" s="347"/>
      <c r="E66" s="347"/>
      <c r="F66" s="347" t="s">
        <v>88</v>
      </c>
      <c r="G66" s="88" t="s">
        <v>189</v>
      </c>
      <c r="H66" s="88" t="s">
        <v>190</v>
      </c>
      <c r="I66" s="349" t="s">
        <v>81</v>
      </c>
      <c r="J66" s="330">
        <v>0</v>
      </c>
      <c r="K66" s="79">
        <v>4</v>
      </c>
      <c r="L66" s="79">
        <v>0</v>
      </c>
      <c r="M66" s="79">
        <v>38</v>
      </c>
      <c r="N66" s="89">
        <v>1</v>
      </c>
      <c r="O66" s="90">
        <v>0</v>
      </c>
      <c r="P66" s="91">
        <f>N66+O66</f>
        <v>1</v>
      </c>
      <c r="Q66" s="80">
        <f>IFERROR(P66/M66,"-")</f>
        <v>0.026315789473684</v>
      </c>
      <c r="R66" s="79">
        <v>0</v>
      </c>
      <c r="S66" s="79">
        <v>0</v>
      </c>
      <c r="T66" s="80">
        <f>IFERROR(R66/(P66),"-")</f>
        <v>0</v>
      </c>
      <c r="U66" s="336">
        <f>IFERROR(J66/SUM(N66:O67),"-")</f>
        <v>0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0</v>
      </c>
      <c r="AB66" s="83" t="str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1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191</v>
      </c>
      <c r="C67" s="347"/>
      <c r="D67" s="347"/>
      <c r="E67" s="347"/>
      <c r="F67" s="347" t="s">
        <v>84</v>
      </c>
      <c r="G67" s="88"/>
      <c r="H67" s="88"/>
      <c r="I67" s="88"/>
      <c r="J67" s="330"/>
      <c r="K67" s="79">
        <v>4</v>
      </c>
      <c r="L67" s="79">
        <v>4</v>
      </c>
      <c r="M67" s="79">
        <v>2</v>
      </c>
      <c r="N67" s="89">
        <v>1</v>
      </c>
      <c r="O67" s="90">
        <v>1</v>
      </c>
      <c r="P67" s="91">
        <f>N67+O67</f>
        <v>2</v>
      </c>
      <c r="Q67" s="80">
        <f>IFERROR(P67/M67,"-")</f>
        <v>1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0.5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30"/>
      <c r="B68" s="85"/>
      <c r="C68" s="86"/>
      <c r="D68" s="86"/>
      <c r="E68" s="86"/>
      <c r="F68" s="87"/>
      <c r="G68" s="88"/>
      <c r="H68" s="88"/>
      <c r="I68" s="88"/>
      <c r="J68" s="331"/>
      <c r="K68" s="34"/>
      <c r="L68" s="34"/>
      <c r="M68" s="31"/>
      <c r="N68" s="23"/>
      <c r="O68" s="23"/>
      <c r="P68" s="23"/>
      <c r="Q68" s="32"/>
      <c r="R68" s="32"/>
      <c r="S68" s="23"/>
      <c r="T68" s="32"/>
      <c r="U68" s="337"/>
      <c r="V68" s="25"/>
      <c r="W68" s="25"/>
      <c r="X68" s="337"/>
      <c r="Y68" s="337"/>
      <c r="Z68" s="337"/>
      <c r="AA68" s="337"/>
      <c r="AB68" s="33"/>
      <c r="AC68" s="57"/>
      <c r="AD68" s="61"/>
      <c r="AE68" s="62"/>
      <c r="AF68" s="61"/>
      <c r="AG68" s="65"/>
      <c r="AH68" s="66"/>
      <c r="AI68" s="67"/>
      <c r="AJ68" s="68"/>
      <c r="AK68" s="68"/>
      <c r="AL68" s="68"/>
      <c r="AM68" s="61"/>
      <c r="AN68" s="62"/>
      <c r="AO68" s="61"/>
      <c r="AP68" s="65"/>
      <c r="AQ68" s="66"/>
      <c r="AR68" s="67"/>
      <c r="AS68" s="68"/>
      <c r="AT68" s="68"/>
      <c r="AU68" s="68"/>
      <c r="AV68" s="61"/>
      <c r="AW68" s="62"/>
      <c r="AX68" s="61"/>
      <c r="AY68" s="65"/>
      <c r="AZ68" s="66"/>
      <c r="BA68" s="67"/>
      <c r="BB68" s="68"/>
      <c r="BC68" s="68"/>
      <c r="BD68" s="68"/>
      <c r="BE68" s="61"/>
      <c r="BF68" s="62"/>
      <c r="BG68" s="61"/>
      <c r="BH68" s="65"/>
      <c r="BI68" s="66"/>
      <c r="BJ68" s="67"/>
      <c r="BK68" s="68"/>
      <c r="BL68" s="68"/>
      <c r="BM68" s="68"/>
      <c r="BN68" s="63"/>
      <c r="BO68" s="64"/>
      <c r="BP68" s="61"/>
      <c r="BQ68" s="65"/>
      <c r="BR68" s="66"/>
      <c r="BS68" s="67"/>
      <c r="BT68" s="68"/>
      <c r="BU68" s="68"/>
      <c r="BV68" s="68"/>
      <c r="BW68" s="63"/>
      <c r="BX68" s="64"/>
      <c r="BY68" s="61"/>
      <c r="BZ68" s="65"/>
      <c r="CA68" s="66"/>
      <c r="CB68" s="67"/>
      <c r="CC68" s="68"/>
      <c r="CD68" s="68"/>
      <c r="CE68" s="68"/>
      <c r="CF68" s="63"/>
      <c r="CG68" s="64"/>
      <c r="CH68" s="61"/>
      <c r="CI68" s="65"/>
      <c r="CJ68" s="66"/>
      <c r="CK68" s="67"/>
      <c r="CL68" s="68"/>
      <c r="CM68" s="68"/>
      <c r="CN68" s="68"/>
      <c r="CO68" s="69"/>
      <c r="CP68" s="66"/>
      <c r="CQ68" s="66"/>
      <c r="CR68" s="66"/>
      <c r="CS68" s="70"/>
    </row>
    <row r="69" spans="1:98">
      <c r="A69" s="30"/>
      <c r="B69" s="37"/>
      <c r="C69" s="21"/>
      <c r="D69" s="21"/>
      <c r="E69" s="21"/>
      <c r="F69" s="22"/>
      <c r="G69" s="36"/>
      <c r="H69" s="36"/>
      <c r="I69" s="73"/>
      <c r="J69" s="332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337"/>
      <c r="V69" s="25"/>
      <c r="W69" s="25"/>
      <c r="X69" s="337"/>
      <c r="Y69" s="337"/>
      <c r="Z69" s="337"/>
      <c r="AA69" s="337"/>
      <c r="AB69" s="33"/>
      <c r="AC69" s="59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19">
        <f>AB70</f>
        <v>2.18015</v>
      </c>
      <c r="B70" s="39"/>
      <c r="C70" s="39"/>
      <c r="D70" s="39"/>
      <c r="E70" s="39"/>
      <c r="F70" s="39"/>
      <c r="G70" s="40" t="s">
        <v>192</v>
      </c>
      <c r="H70" s="40"/>
      <c r="I70" s="40"/>
      <c r="J70" s="333">
        <f>SUM(J6:J69)</f>
        <v>3200000</v>
      </c>
      <c r="K70" s="41">
        <f>SUM(K6:K69)</f>
        <v>1828</v>
      </c>
      <c r="L70" s="41">
        <f>SUM(L6:L69)</f>
        <v>741</v>
      </c>
      <c r="M70" s="41">
        <f>SUM(M6:M69)</f>
        <v>2849</v>
      </c>
      <c r="N70" s="41">
        <f>SUM(N6:N69)</f>
        <v>364</v>
      </c>
      <c r="O70" s="41">
        <f>SUM(O6:O69)</f>
        <v>3</v>
      </c>
      <c r="P70" s="41">
        <f>SUM(P6:P69)</f>
        <v>367</v>
      </c>
      <c r="Q70" s="42">
        <f>IFERROR(P70/M70,"-")</f>
        <v>0.12881712881713</v>
      </c>
      <c r="R70" s="76">
        <f>SUM(R6:R69)</f>
        <v>51</v>
      </c>
      <c r="S70" s="76">
        <f>SUM(S6:S69)</f>
        <v>96</v>
      </c>
      <c r="T70" s="42">
        <f>IFERROR(R70/P70,"-")</f>
        <v>0.13896457765668</v>
      </c>
      <c r="U70" s="338">
        <f>IFERROR(J70/P70,"-")</f>
        <v>8719.3460490463</v>
      </c>
      <c r="V70" s="44">
        <f>SUM(V6:V69)</f>
        <v>78</v>
      </c>
      <c r="W70" s="42">
        <f>IFERROR(V70/P70,"-")</f>
        <v>0.2125340599455</v>
      </c>
      <c r="X70" s="333">
        <f>SUM(X6:X69)</f>
        <v>6976480</v>
      </c>
      <c r="Y70" s="333">
        <f>IFERROR(X70/P70,"-")</f>
        <v>19009.482288828</v>
      </c>
      <c r="Z70" s="333">
        <f>IFERROR(X70/V70,"-")</f>
        <v>89442.051282051</v>
      </c>
      <c r="AA70" s="333">
        <f>X70-J70</f>
        <v>3776480</v>
      </c>
      <c r="AB70" s="45">
        <f>X70/J70</f>
        <v>2.18015</v>
      </c>
      <c r="AC70" s="58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26"/>
    <mergeCell ref="J11:J26"/>
    <mergeCell ref="U11:U26"/>
    <mergeCell ref="AA11:AA26"/>
    <mergeCell ref="AB11:AB26"/>
    <mergeCell ref="A27:A31"/>
    <mergeCell ref="J27:J31"/>
    <mergeCell ref="U27:U31"/>
    <mergeCell ref="AA27:AA31"/>
    <mergeCell ref="AB27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193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1.1142857142857</v>
      </c>
      <c r="B6" s="347" t="s">
        <v>194</v>
      </c>
      <c r="C6" s="347" t="s">
        <v>195</v>
      </c>
      <c r="D6" s="347" t="s">
        <v>196</v>
      </c>
      <c r="E6" s="347"/>
      <c r="F6" s="347" t="s">
        <v>88</v>
      </c>
      <c r="G6" s="88" t="s">
        <v>197</v>
      </c>
      <c r="H6" s="88" t="s">
        <v>198</v>
      </c>
      <c r="I6" s="88" t="s">
        <v>139</v>
      </c>
      <c r="J6" s="330">
        <v>70000</v>
      </c>
      <c r="K6" s="79">
        <v>8</v>
      </c>
      <c r="L6" s="79">
        <v>0</v>
      </c>
      <c r="M6" s="79">
        <v>41</v>
      </c>
      <c r="N6" s="89">
        <v>4</v>
      </c>
      <c r="O6" s="90">
        <v>0</v>
      </c>
      <c r="P6" s="91">
        <f>N6+O6</f>
        <v>4</v>
      </c>
      <c r="Q6" s="80">
        <f>IFERROR(P6/M6,"-")</f>
        <v>0.097560975609756</v>
      </c>
      <c r="R6" s="79">
        <v>1</v>
      </c>
      <c r="S6" s="79">
        <v>0</v>
      </c>
      <c r="T6" s="80">
        <f>IFERROR(R6/(P6),"-")</f>
        <v>0.25</v>
      </c>
      <c r="U6" s="336">
        <f>IFERROR(J6/SUM(N6:O7),"-")</f>
        <v>5833.3333333333</v>
      </c>
      <c r="V6" s="82">
        <v>2</v>
      </c>
      <c r="W6" s="80">
        <f>IF(P6=0,"-",V6/P6)</f>
        <v>0.5</v>
      </c>
      <c r="X6" s="335">
        <v>45000</v>
      </c>
      <c r="Y6" s="336">
        <f>IFERROR(X6/P6,"-")</f>
        <v>11250</v>
      </c>
      <c r="Z6" s="336">
        <f>IFERROR(X6/V6,"-")</f>
        <v>22500</v>
      </c>
      <c r="AA6" s="330">
        <f>SUM(X6:X7)-SUM(J6:J7)</f>
        <v>8000</v>
      </c>
      <c r="AB6" s="83">
        <f>SUM(X6:X7)/SUM(J6:J7)</f>
        <v>1.1142857142857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>
        <v>1</v>
      </c>
      <c r="BQ6" s="120">
        <f>IFERROR(BP6/BN6,"-")</f>
        <v>0.5</v>
      </c>
      <c r="BR6" s="121">
        <v>3000</v>
      </c>
      <c r="BS6" s="122">
        <f>IFERROR(BR6/BN6,"-")</f>
        <v>1500</v>
      </c>
      <c r="BT6" s="123">
        <v>1</v>
      </c>
      <c r="BU6" s="123"/>
      <c r="BV6" s="123"/>
      <c r="BW6" s="124">
        <v>1</v>
      </c>
      <c r="BX6" s="125">
        <f>IF(P6=0,"",IF(BW6=0,"",(BW6/P6)))</f>
        <v>0.25</v>
      </c>
      <c r="BY6" s="126">
        <v>1</v>
      </c>
      <c r="BZ6" s="127">
        <f>IFERROR(BY6/BW6,"-")</f>
        <v>1</v>
      </c>
      <c r="CA6" s="128">
        <v>42000</v>
      </c>
      <c r="CB6" s="129">
        <f>IFERROR(CA6/BW6,"-")</f>
        <v>42000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45000</v>
      </c>
      <c r="CQ6" s="139">
        <v>42000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199</v>
      </c>
      <c r="C7" s="347"/>
      <c r="D7" s="347"/>
      <c r="E7" s="347"/>
      <c r="F7" s="347" t="s">
        <v>84</v>
      </c>
      <c r="G7" s="88"/>
      <c r="H7" s="88"/>
      <c r="I7" s="88"/>
      <c r="J7" s="330"/>
      <c r="K7" s="79">
        <v>117</v>
      </c>
      <c r="L7" s="79">
        <v>45</v>
      </c>
      <c r="M7" s="79">
        <v>26</v>
      </c>
      <c r="N7" s="89">
        <v>8</v>
      </c>
      <c r="O7" s="90">
        <v>0</v>
      </c>
      <c r="P7" s="91">
        <f>N7+O7</f>
        <v>8</v>
      </c>
      <c r="Q7" s="80">
        <f>IFERROR(P7/M7,"-")</f>
        <v>0.30769230769231</v>
      </c>
      <c r="R7" s="79">
        <v>4</v>
      </c>
      <c r="S7" s="79">
        <v>1</v>
      </c>
      <c r="T7" s="80">
        <f>IFERROR(R7/(P7),"-")</f>
        <v>0.5</v>
      </c>
      <c r="U7" s="336"/>
      <c r="V7" s="82">
        <v>2</v>
      </c>
      <c r="W7" s="80">
        <f>IF(P7=0,"-",V7/P7)</f>
        <v>0.25</v>
      </c>
      <c r="X7" s="335">
        <v>33000</v>
      </c>
      <c r="Y7" s="336">
        <f>IFERROR(X7/P7,"-")</f>
        <v>4125</v>
      </c>
      <c r="Z7" s="336">
        <f>IFERROR(X7/V7,"-")</f>
        <v>16500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>
        <v>1</v>
      </c>
      <c r="BH7" s="112">
        <f>IFERROR(BG7/BE7,"-")</f>
        <v>1</v>
      </c>
      <c r="BI7" s="113">
        <v>8000</v>
      </c>
      <c r="BJ7" s="114">
        <f>IFERROR(BI7/BE7,"-")</f>
        <v>8000</v>
      </c>
      <c r="BK7" s="115"/>
      <c r="BL7" s="115">
        <v>1</v>
      </c>
      <c r="BM7" s="115"/>
      <c r="BN7" s="117">
        <v>2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0.5</v>
      </c>
      <c r="BY7" s="126">
        <v>1</v>
      </c>
      <c r="BZ7" s="127">
        <f>IFERROR(BY7/BW7,"-")</f>
        <v>0.25</v>
      </c>
      <c r="CA7" s="128">
        <v>25000</v>
      </c>
      <c r="CB7" s="129">
        <f>IFERROR(CA7/BW7,"-")</f>
        <v>6250</v>
      </c>
      <c r="CC7" s="130"/>
      <c r="CD7" s="130"/>
      <c r="CE7" s="130">
        <v>1</v>
      </c>
      <c r="CF7" s="131">
        <v>1</v>
      </c>
      <c r="CG7" s="132">
        <f>IF(P7=0,"",IF(CF7=0,"",(CF7/P7)))</f>
        <v>0.125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33000</v>
      </c>
      <c r="CQ7" s="139">
        <v>25000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3.125</v>
      </c>
      <c r="B8" s="347" t="s">
        <v>200</v>
      </c>
      <c r="C8" s="347" t="s">
        <v>201</v>
      </c>
      <c r="D8" s="347" t="s">
        <v>202</v>
      </c>
      <c r="E8" s="347"/>
      <c r="F8" s="347" t="s">
        <v>88</v>
      </c>
      <c r="G8" s="88" t="s">
        <v>203</v>
      </c>
      <c r="H8" s="88" t="s">
        <v>204</v>
      </c>
      <c r="I8" s="88" t="s">
        <v>205</v>
      </c>
      <c r="J8" s="330">
        <v>40000</v>
      </c>
      <c r="K8" s="79">
        <v>2</v>
      </c>
      <c r="L8" s="79">
        <v>0</v>
      </c>
      <c r="M8" s="79">
        <v>10</v>
      </c>
      <c r="N8" s="89">
        <v>2</v>
      </c>
      <c r="O8" s="90">
        <v>0</v>
      </c>
      <c r="P8" s="91">
        <f>N8+O8</f>
        <v>2</v>
      </c>
      <c r="Q8" s="80">
        <f>IFERROR(P8/M8,"-")</f>
        <v>0.2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6666.6666666667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85000</v>
      </c>
      <c r="AB8" s="83">
        <f>SUM(X8:X9)/SUM(J8:J9)</f>
        <v>3.125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206</v>
      </c>
      <c r="C9" s="347"/>
      <c r="D9" s="347"/>
      <c r="E9" s="347"/>
      <c r="F9" s="347" t="s">
        <v>84</v>
      </c>
      <c r="G9" s="88"/>
      <c r="H9" s="88"/>
      <c r="I9" s="88"/>
      <c r="J9" s="330"/>
      <c r="K9" s="79">
        <v>26</v>
      </c>
      <c r="L9" s="79">
        <v>19</v>
      </c>
      <c r="M9" s="79">
        <v>8</v>
      </c>
      <c r="N9" s="89">
        <v>4</v>
      </c>
      <c r="O9" s="90">
        <v>0</v>
      </c>
      <c r="P9" s="91">
        <f>N9+O9</f>
        <v>4</v>
      </c>
      <c r="Q9" s="80">
        <f>IFERROR(P9/M9,"-")</f>
        <v>0.5</v>
      </c>
      <c r="R9" s="79">
        <v>1</v>
      </c>
      <c r="S9" s="79">
        <v>0</v>
      </c>
      <c r="T9" s="80">
        <f>IFERROR(R9/(P9),"-")</f>
        <v>0.25</v>
      </c>
      <c r="U9" s="336"/>
      <c r="V9" s="82">
        <v>1</v>
      </c>
      <c r="W9" s="80">
        <f>IF(P9=0,"-",V9/P9)</f>
        <v>0.25</v>
      </c>
      <c r="X9" s="335">
        <v>125000</v>
      </c>
      <c r="Y9" s="336">
        <f>IFERROR(X9/P9,"-")</f>
        <v>31250</v>
      </c>
      <c r="Z9" s="336">
        <f>IFERROR(X9/V9,"-")</f>
        <v>125000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0.75</v>
      </c>
      <c r="BY9" s="126">
        <v>1</v>
      </c>
      <c r="BZ9" s="127">
        <f>IFERROR(BY9/BW9,"-")</f>
        <v>0.33333333333333</v>
      </c>
      <c r="CA9" s="128">
        <v>125000</v>
      </c>
      <c r="CB9" s="129">
        <f>IFERROR(CA9/BW9,"-")</f>
        <v>41666.666666667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125000</v>
      </c>
      <c r="CQ9" s="139">
        <v>125000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2.3882352941176</v>
      </c>
      <c r="B10" s="347" t="s">
        <v>207</v>
      </c>
      <c r="C10" s="347" t="s">
        <v>195</v>
      </c>
      <c r="D10" s="347" t="s">
        <v>208</v>
      </c>
      <c r="E10" s="347"/>
      <c r="F10" s="347" t="s">
        <v>88</v>
      </c>
      <c r="G10" s="88" t="s">
        <v>209</v>
      </c>
      <c r="H10" s="88" t="s">
        <v>210</v>
      </c>
      <c r="I10" s="88" t="s">
        <v>211</v>
      </c>
      <c r="J10" s="330">
        <v>85000</v>
      </c>
      <c r="K10" s="79">
        <v>38</v>
      </c>
      <c r="L10" s="79">
        <v>0</v>
      </c>
      <c r="M10" s="79">
        <v>80</v>
      </c>
      <c r="N10" s="89">
        <v>17</v>
      </c>
      <c r="O10" s="90">
        <v>0</v>
      </c>
      <c r="P10" s="91">
        <f>N10+O10</f>
        <v>17</v>
      </c>
      <c r="Q10" s="80">
        <f>IFERROR(P10/M10,"-")</f>
        <v>0.2125</v>
      </c>
      <c r="R10" s="79">
        <v>0</v>
      </c>
      <c r="S10" s="79">
        <v>3</v>
      </c>
      <c r="T10" s="80">
        <f>IFERROR(R10/(P10),"-")</f>
        <v>0</v>
      </c>
      <c r="U10" s="336">
        <f>IFERROR(J10/SUM(N10:O11),"-")</f>
        <v>2575.7575757576</v>
      </c>
      <c r="V10" s="82">
        <v>2</v>
      </c>
      <c r="W10" s="80">
        <f>IF(P10=0,"-",V10/P10)</f>
        <v>0.11764705882353</v>
      </c>
      <c r="X10" s="335">
        <v>8000</v>
      </c>
      <c r="Y10" s="336">
        <f>IFERROR(X10/P10,"-")</f>
        <v>470.58823529412</v>
      </c>
      <c r="Z10" s="336">
        <f>IFERROR(X10/V10,"-")</f>
        <v>4000</v>
      </c>
      <c r="AA10" s="330">
        <f>SUM(X10:X11)-SUM(J10:J11)</f>
        <v>118000</v>
      </c>
      <c r="AB10" s="83">
        <f>SUM(X10:X11)/SUM(J10:J11)</f>
        <v>2.3882352941176</v>
      </c>
      <c r="AC10" s="77"/>
      <c r="AD10" s="92">
        <v>3</v>
      </c>
      <c r="AE10" s="93">
        <f>IF(P10=0,"",IF(AD10=0,"",(AD10/P10)))</f>
        <v>0.17647058823529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6</v>
      </c>
      <c r="AN10" s="99">
        <f>IF(P10=0,"",IF(AM10=0,"",(AM10/P10)))</f>
        <v>0.35294117647059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3</v>
      </c>
      <c r="AW10" s="105">
        <f>IF(P10=0,"",IF(AV10=0,"",(AV10/P10)))</f>
        <v>0.17647058823529</v>
      </c>
      <c r="AX10" s="104">
        <v>1</v>
      </c>
      <c r="AY10" s="106">
        <f>IFERROR(AX10/AV10,"-")</f>
        <v>0.33333333333333</v>
      </c>
      <c r="AZ10" s="107">
        <v>3000</v>
      </c>
      <c r="BA10" s="108">
        <f>IFERROR(AZ10/AV10,"-")</f>
        <v>1000</v>
      </c>
      <c r="BB10" s="109">
        <v>1</v>
      </c>
      <c r="BC10" s="109"/>
      <c r="BD10" s="109"/>
      <c r="BE10" s="110">
        <v>2</v>
      </c>
      <c r="BF10" s="111">
        <f>IF(P10=0,"",IF(BE10=0,"",(BE10/P10)))</f>
        <v>0.11764705882353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0.11764705882353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0.058823529411765</v>
      </c>
      <c r="CH10" s="133">
        <v>1</v>
      </c>
      <c r="CI10" s="134">
        <f>IFERROR(CH10/CF10,"-")</f>
        <v>1</v>
      </c>
      <c r="CJ10" s="135">
        <v>5000</v>
      </c>
      <c r="CK10" s="136">
        <f>IFERROR(CJ10/CF10,"-")</f>
        <v>5000</v>
      </c>
      <c r="CL10" s="137">
        <v>1</v>
      </c>
      <c r="CM10" s="137"/>
      <c r="CN10" s="137"/>
      <c r="CO10" s="138">
        <v>2</v>
      </c>
      <c r="CP10" s="139">
        <v>8000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212</v>
      </c>
      <c r="C11" s="347"/>
      <c r="D11" s="347"/>
      <c r="E11" s="347"/>
      <c r="F11" s="347" t="s">
        <v>84</v>
      </c>
      <c r="G11" s="88"/>
      <c r="H11" s="88"/>
      <c r="I11" s="88"/>
      <c r="J11" s="330"/>
      <c r="K11" s="79">
        <v>83</v>
      </c>
      <c r="L11" s="79">
        <v>59</v>
      </c>
      <c r="M11" s="79">
        <v>26</v>
      </c>
      <c r="N11" s="89">
        <v>16</v>
      </c>
      <c r="O11" s="90">
        <v>0</v>
      </c>
      <c r="P11" s="91">
        <f>N11+O11</f>
        <v>16</v>
      </c>
      <c r="Q11" s="80">
        <f>IFERROR(P11/M11,"-")</f>
        <v>0.61538461538462</v>
      </c>
      <c r="R11" s="79">
        <v>7</v>
      </c>
      <c r="S11" s="79">
        <v>1</v>
      </c>
      <c r="T11" s="80">
        <f>IFERROR(R11/(P11),"-")</f>
        <v>0.4375</v>
      </c>
      <c r="U11" s="336"/>
      <c r="V11" s="82">
        <v>5</v>
      </c>
      <c r="W11" s="80">
        <f>IF(P11=0,"-",V11/P11)</f>
        <v>0.3125</v>
      </c>
      <c r="X11" s="335">
        <v>195000</v>
      </c>
      <c r="Y11" s="336">
        <f>IFERROR(X11/P11,"-")</f>
        <v>12187.5</v>
      </c>
      <c r="Z11" s="336">
        <f>IFERROR(X11/V11,"-")</f>
        <v>39000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3</v>
      </c>
      <c r="AN11" s="99">
        <f>IF(P11=0,"",IF(AM11=0,"",(AM11/P11)))</f>
        <v>0.1875</v>
      </c>
      <c r="AO11" s="98">
        <v>1</v>
      </c>
      <c r="AP11" s="100">
        <f>IFERROR(AO11/AM11,"-")</f>
        <v>0.33333333333333</v>
      </c>
      <c r="AQ11" s="101">
        <v>8000</v>
      </c>
      <c r="AR11" s="102">
        <f>IFERROR(AQ11/AM11,"-")</f>
        <v>2666.6666666667</v>
      </c>
      <c r="AS11" s="103"/>
      <c r="AT11" s="103">
        <v>1</v>
      </c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0.125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0.5</v>
      </c>
      <c r="BP11" s="119">
        <v>4</v>
      </c>
      <c r="BQ11" s="120">
        <f>IFERROR(BP11/BN11,"-")</f>
        <v>0.5</v>
      </c>
      <c r="BR11" s="121">
        <v>136000</v>
      </c>
      <c r="BS11" s="122">
        <f>IFERROR(BR11/BN11,"-")</f>
        <v>17000</v>
      </c>
      <c r="BT11" s="123">
        <v>2</v>
      </c>
      <c r="BU11" s="123"/>
      <c r="BV11" s="123">
        <v>2</v>
      </c>
      <c r="BW11" s="124">
        <v>3</v>
      </c>
      <c r="BX11" s="125">
        <f>IF(P11=0,"",IF(BW11=0,"",(BW11/P11)))</f>
        <v>0.1875</v>
      </c>
      <c r="BY11" s="126">
        <v>1</v>
      </c>
      <c r="BZ11" s="127">
        <f>IFERROR(BY11/BW11,"-")</f>
        <v>0.33333333333333</v>
      </c>
      <c r="CA11" s="128">
        <v>52000</v>
      </c>
      <c r="CB11" s="129">
        <f>IFERROR(CA11/BW11,"-")</f>
        <v>17333.333333333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5</v>
      </c>
      <c r="CP11" s="139">
        <v>195000</v>
      </c>
      <c r="CQ11" s="139">
        <v>112000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2.9166666666667</v>
      </c>
      <c r="B12" s="347" t="s">
        <v>213</v>
      </c>
      <c r="C12" s="347" t="s">
        <v>195</v>
      </c>
      <c r="D12" s="347" t="s">
        <v>196</v>
      </c>
      <c r="E12" s="347"/>
      <c r="F12" s="347" t="s">
        <v>88</v>
      </c>
      <c r="G12" s="88" t="s">
        <v>214</v>
      </c>
      <c r="H12" s="88" t="s">
        <v>198</v>
      </c>
      <c r="I12" s="88" t="s">
        <v>215</v>
      </c>
      <c r="J12" s="330">
        <v>75000</v>
      </c>
      <c r="K12" s="79">
        <v>39</v>
      </c>
      <c r="L12" s="79">
        <v>0</v>
      </c>
      <c r="M12" s="79">
        <v>111</v>
      </c>
      <c r="N12" s="89">
        <v>17</v>
      </c>
      <c r="O12" s="90">
        <v>0</v>
      </c>
      <c r="P12" s="91">
        <f>N12+O12</f>
        <v>17</v>
      </c>
      <c r="Q12" s="80">
        <f>IFERROR(P12/M12,"-")</f>
        <v>0.15315315315315</v>
      </c>
      <c r="R12" s="79">
        <v>3</v>
      </c>
      <c r="S12" s="79">
        <v>6</v>
      </c>
      <c r="T12" s="80">
        <f>IFERROR(R12/(P12),"-")</f>
        <v>0.17647058823529</v>
      </c>
      <c r="U12" s="336">
        <f>IFERROR(J12/SUM(N12:O13),"-")</f>
        <v>1973.6842105263</v>
      </c>
      <c r="V12" s="82">
        <v>2</v>
      </c>
      <c r="W12" s="80">
        <f>IF(P12=0,"-",V12/P12)</f>
        <v>0.11764705882353</v>
      </c>
      <c r="X12" s="335">
        <v>72000</v>
      </c>
      <c r="Y12" s="336">
        <f>IFERROR(X12/P12,"-")</f>
        <v>4235.2941176471</v>
      </c>
      <c r="Z12" s="336">
        <f>IFERROR(X12/V12,"-")</f>
        <v>36000</v>
      </c>
      <c r="AA12" s="330">
        <f>SUM(X12:X13)-SUM(J12:J13)</f>
        <v>143750</v>
      </c>
      <c r="AB12" s="83">
        <f>SUM(X12:X13)/SUM(J12:J13)</f>
        <v>2.9166666666667</v>
      </c>
      <c r="AC12" s="77"/>
      <c r="AD12" s="92">
        <v>3</v>
      </c>
      <c r="AE12" s="93">
        <f>IF(P12=0,"",IF(AD12=0,"",(AD12/P12)))</f>
        <v>0.17647058823529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</v>
      </c>
      <c r="AN12" s="99">
        <f>IF(P12=0,"",IF(AM12=0,"",(AM12/P12)))</f>
        <v>0.058823529411765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0.058823529411765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5</v>
      </c>
      <c r="BF12" s="111">
        <f>IF(P12=0,"",IF(BE12=0,"",(BE12/P12)))</f>
        <v>0.29411764705882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0.29411764705882</v>
      </c>
      <c r="BP12" s="119">
        <v>1</v>
      </c>
      <c r="BQ12" s="120">
        <f>IFERROR(BP12/BN12,"-")</f>
        <v>0.2</v>
      </c>
      <c r="BR12" s="121">
        <v>34000</v>
      </c>
      <c r="BS12" s="122">
        <f>IFERROR(BR12/BN12,"-")</f>
        <v>6800</v>
      </c>
      <c r="BT12" s="123"/>
      <c r="BU12" s="123"/>
      <c r="BV12" s="123">
        <v>1</v>
      </c>
      <c r="BW12" s="124">
        <v>2</v>
      </c>
      <c r="BX12" s="125">
        <f>IF(P12=0,"",IF(BW12=0,"",(BW12/P12)))</f>
        <v>0.11764705882353</v>
      </c>
      <c r="BY12" s="126">
        <v>1</v>
      </c>
      <c r="BZ12" s="127">
        <f>IFERROR(BY12/BW12,"-")</f>
        <v>0.5</v>
      </c>
      <c r="CA12" s="128">
        <v>38000</v>
      </c>
      <c r="CB12" s="129">
        <f>IFERROR(CA12/BW12,"-")</f>
        <v>19000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72000</v>
      </c>
      <c r="CQ12" s="139">
        <v>38000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216</v>
      </c>
      <c r="C13" s="347"/>
      <c r="D13" s="347"/>
      <c r="E13" s="347"/>
      <c r="F13" s="347" t="s">
        <v>84</v>
      </c>
      <c r="G13" s="88"/>
      <c r="H13" s="88"/>
      <c r="I13" s="88"/>
      <c r="J13" s="330"/>
      <c r="K13" s="79">
        <v>89</v>
      </c>
      <c r="L13" s="79">
        <v>62</v>
      </c>
      <c r="M13" s="79">
        <v>35</v>
      </c>
      <c r="N13" s="89">
        <v>21</v>
      </c>
      <c r="O13" s="90">
        <v>0</v>
      </c>
      <c r="P13" s="91">
        <f>N13+O13</f>
        <v>21</v>
      </c>
      <c r="Q13" s="80">
        <f>IFERROR(P13/M13,"-")</f>
        <v>0.6</v>
      </c>
      <c r="R13" s="79">
        <v>2</v>
      </c>
      <c r="S13" s="79">
        <v>1</v>
      </c>
      <c r="T13" s="80">
        <f>IFERROR(R13/(P13),"-")</f>
        <v>0.095238095238095</v>
      </c>
      <c r="U13" s="336"/>
      <c r="V13" s="82">
        <v>7</v>
      </c>
      <c r="W13" s="80">
        <f>IF(P13=0,"-",V13/P13)</f>
        <v>0.33333333333333</v>
      </c>
      <c r="X13" s="335">
        <v>146750</v>
      </c>
      <c r="Y13" s="336">
        <f>IFERROR(X13/P13,"-")</f>
        <v>6988.0952380952</v>
      </c>
      <c r="Z13" s="336">
        <f>IFERROR(X13/V13,"-")</f>
        <v>20964.285714286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4</v>
      </c>
      <c r="BF13" s="111">
        <f>IF(P13=0,"",IF(BE13=0,"",(BE13/P13)))</f>
        <v>0.19047619047619</v>
      </c>
      <c r="BG13" s="110">
        <v>1</v>
      </c>
      <c r="BH13" s="112">
        <f>IFERROR(BG13/BE13,"-")</f>
        <v>0.25</v>
      </c>
      <c r="BI13" s="113">
        <v>3000</v>
      </c>
      <c r="BJ13" s="114">
        <f>IFERROR(BI13/BE13,"-")</f>
        <v>750</v>
      </c>
      <c r="BK13" s="115">
        <v>1</v>
      </c>
      <c r="BL13" s="115"/>
      <c r="BM13" s="115"/>
      <c r="BN13" s="117">
        <v>8</v>
      </c>
      <c r="BO13" s="118">
        <f>IF(P13=0,"",IF(BN13=0,"",(BN13/P13)))</f>
        <v>0.38095238095238</v>
      </c>
      <c r="BP13" s="119">
        <v>2</v>
      </c>
      <c r="BQ13" s="120">
        <f>IFERROR(BP13/BN13,"-")</f>
        <v>0.25</v>
      </c>
      <c r="BR13" s="121">
        <v>56000</v>
      </c>
      <c r="BS13" s="122">
        <f>IFERROR(BR13/BN13,"-")</f>
        <v>7000</v>
      </c>
      <c r="BT13" s="123">
        <v>1</v>
      </c>
      <c r="BU13" s="123"/>
      <c r="BV13" s="123">
        <v>1</v>
      </c>
      <c r="BW13" s="124">
        <v>5</v>
      </c>
      <c r="BX13" s="125">
        <f>IF(P13=0,"",IF(BW13=0,"",(BW13/P13)))</f>
        <v>0.23809523809524</v>
      </c>
      <c r="BY13" s="126">
        <v>5</v>
      </c>
      <c r="BZ13" s="127">
        <f>IFERROR(BY13/BW13,"-")</f>
        <v>1</v>
      </c>
      <c r="CA13" s="128">
        <v>87750</v>
      </c>
      <c r="CB13" s="129">
        <f>IFERROR(CA13/BW13,"-")</f>
        <v>17550</v>
      </c>
      <c r="CC13" s="130">
        <v>3</v>
      </c>
      <c r="CD13" s="130"/>
      <c r="CE13" s="130">
        <v>2</v>
      </c>
      <c r="CF13" s="131">
        <v>4</v>
      </c>
      <c r="CG13" s="132">
        <f>IF(P13=0,"",IF(CF13=0,"",(CF13/P13)))</f>
        <v>0.19047619047619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7</v>
      </c>
      <c r="CP13" s="139">
        <v>146750</v>
      </c>
      <c r="CQ13" s="139">
        <v>60000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8.16</v>
      </c>
      <c r="B14" s="347" t="s">
        <v>217</v>
      </c>
      <c r="C14" s="347" t="s">
        <v>218</v>
      </c>
      <c r="D14" s="347" t="s">
        <v>208</v>
      </c>
      <c r="E14" s="347"/>
      <c r="F14" s="347" t="s">
        <v>88</v>
      </c>
      <c r="G14" s="88" t="s">
        <v>219</v>
      </c>
      <c r="H14" s="88" t="s">
        <v>210</v>
      </c>
      <c r="I14" s="88" t="s">
        <v>220</v>
      </c>
      <c r="J14" s="330">
        <v>125000</v>
      </c>
      <c r="K14" s="79">
        <v>7</v>
      </c>
      <c r="L14" s="79">
        <v>0</v>
      </c>
      <c r="M14" s="79">
        <v>31</v>
      </c>
      <c r="N14" s="89">
        <v>4</v>
      </c>
      <c r="O14" s="90">
        <v>0</v>
      </c>
      <c r="P14" s="91">
        <f>N14+O14</f>
        <v>4</v>
      </c>
      <c r="Q14" s="80">
        <f>IFERROR(P14/M14,"-")</f>
        <v>0.12903225806452</v>
      </c>
      <c r="R14" s="79">
        <v>0</v>
      </c>
      <c r="S14" s="79">
        <v>1</v>
      </c>
      <c r="T14" s="80">
        <f>IFERROR(R14/(P14),"-")</f>
        <v>0</v>
      </c>
      <c r="U14" s="336">
        <f>IFERROR(J14/SUM(N14:O15),"-")</f>
        <v>8928.5714285714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895000</v>
      </c>
      <c r="AB14" s="83">
        <f>SUM(X14:X15)/SUM(J14:J15)</f>
        <v>8.16</v>
      </c>
      <c r="AC14" s="77"/>
      <c r="AD14" s="92">
        <v>1</v>
      </c>
      <c r="AE14" s="93">
        <f>IF(P14=0,"",IF(AD14=0,"",(AD14/P14)))</f>
        <v>0.25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221</v>
      </c>
      <c r="C15" s="347"/>
      <c r="D15" s="347"/>
      <c r="E15" s="347"/>
      <c r="F15" s="347" t="s">
        <v>84</v>
      </c>
      <c r="G15" s="88"/>
      <c r="H15" s="88"/>
      <c r="I15" s="88"/>
      <c r="J15" s="330"/>
      <c r="K15" s="79">
        <v>57</v>
      </c>
      <c r="L15" s="79">
        <v>36</v>
      </c>
      <c r="M15" s="79">
        <v>20</v>
      </c>
      <c r="N15" s="89">
        <v>10</v>
      </c>
      <c r="O15" s="90">
        <v>0</v>
      </c>
      <c r="P15" s="91">
        <f>N15+O15</f>
        <v>10</v>
      </c>
      <c r="Q15" s="80">
        <f>IFERROR(P15/M15,"-")</f>
        <v>0.5</v>
      </c>
      <c r="R15" s="79">
        <v>3</v>
      </c>
      <c r="S15" s="79">
        <v>1</v>
      </c>
      <c r="T15" s="80">
        <f>IFERROR(R15/(P15),"-")</f>
        <v>0.3</v>
      </c>
      <c r="U15" s="336"/>
      <c r="V15" s="82">
        <v>3</v>
      </c>
      <c r="W15" s="80">
        <f>IF(P15=0,"-",V15/P15)</f>
        <v>0.3</v>
      </c>
      <c r="X15" s="335">
        <v>1020000</v>
      </c>
      <c r="Y15" s="336">
        <f>IFERROR(X15/P15,"-")</f>
        <v>102000</v>
      </c>
      <c r="Z15" s="336">
        <f>IFERROR(X15/V15,"-")</f>
        <v>340000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5</v>
      </c>
      <c r="BF15" s="111">
        <f>IF(P15=0,"",IF(BE15=0,"",(BE15/P15)))</f>
        <v>0.5</v>
      </c>
      <c r="BG15" s="110">
        <v>1</v>
      </c>
      <c r="BH15" s="112">
        <f>IFERROR(BG15/BE15,"-")</f>
        <v>0.2</v>
      </c>
      <c r="BI15" s="113">
        <v>25000</v>
      </c>
      <c r="BJ15" s="114">
        <f>IFERROR(BI15/BE15,"-")</f>
        <v>5000</v>
      </c>
      <c r="BK15" s="115"/>
      <c r="BL15" s="115"/>
      <c r="BM15" s="115">
        <v>1</v>
      </c>
      <c r="BN15" s="117">
        <v>1</v>
      </c>
      <c r="BO15" s="118">
        <f>IF(P15=0,"",IF(BN15=0,"",(BN15/P15)))</f>
        <v>0.1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4</v>
      </c>
      <c r="BX15" s="125">
        <f>IF(P15=0,"",IF(BW15=0,"",(BW15/P15)))</f>
        <v>0.4</v>
      </c>
      <c r="BY15" s="126">
        <v>3</v>
      </c>
      <c r="BZ15" s="127">
        <f>IFERROR(BY15/BW15,"-")</f>
        <v>0.75</v>
      </c>
      <c r="CA15" s="128">
        <v>995000</v>
      </c>
      <c r="CB15" s="129">
        <f>IFERROR(CA15/BW15,"-")</f>
        <v>248750</v>
      </c>
      <c r="CC15" s="130">
        <v>1</v>
      </c>
      <c r="CD15" s="130"/>
      <c r="CE15" s="130">
        <v>2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1020000</v>
      </c>
      <c r="CQ15" s="139">
        <v>960000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4.1639240506329</v>
      </c>
      <c r="B18" s="39"/>
      <c r="C18" s="39"/>
      <c r="D18" s="39"/>
      <c r="E18" s="39"/>
      <c r="F18" s="39"/>
      <c r="G18" s="40" t="s">
        <v>222</v>
      </c>
      <c r="H18" s="40"/>
      <c r="I18" s="40"/>
      <c r="J18" s="333">
        <f>SUM(J6:J17)</f>
        <v>395000</v>
      </c>
      <c r="K18" s="41">
        <f>SUM(K6:K17)</f>
        <v>466</v>
      </c>
      <c r="L18" s="41">
        <f>SUM(L6:L17)</f>
        <v>221</v>
      </c>
      <c r="M18" s="41">
        <f>SUM(M6:M17)</f>
        <v>388</v>
      </c>
      <c r="N18" s="41">
        <f>SUM(N6:N17)</f>
        <v>103</v>
      </c>
      <c r="O18" s="41">
        <f>SUM(O6:O17)</f>
        <v>0</v>
      </c>
      <c r="P18" s="41">
        <f>SUM(P6:P17)</f>
        <v>103</v>
      </c>
      <c r="Q18" s="42">
        <f>IFERROR(P18/M18,"-")</f>
        <v>0.26546391752577</v>
      </c>
      <c r="R18" s="76">
        <f>SUM(R6:R17)</f>
        <v>21</v>
      </c>
      <c r="S18" s="76">
        <f>SUM(S6:S17)</f>
        <v>15</v>
      </c>
      <c r="T18" s="42">
        <f>IFERROR(R18/P18,"-")</f>
        <v>0.20388349514563</v>
      </c>
      <c r="U18" s="338">
        <f>IFERROR(J18/P18,"-")</f>
        <v>3834.9514563107</v>
      </c>
      <c r="V18" s="44">
        <f>SUM(V6:V17)</f>
        <v>24</v>
      </c>
      <c r="W18" s="42">
        <f>IFERROR(V18/P18,"-")</f>
        <v>0.23300970873786</v>
      </c>
      <c r="X18" s="333">
        <f>SUM(X6:X17)</f>
        <v>1644750</v>
      </c>
      <c r="Y18" s="333">
        <f>IFERROR(X18/P18,"-")</f>
        <v>15968.446601942</v>
      </c>
      <c r="Z18" s="333">
        <f>IFERROR(X18/V18,"-")</f>
        <v>68531.25</v>
      </c>
      <c r="AA18" s="333">
        <f>X18-J18</f>
        <v>1249750</v>
      </c>
      <c r="AB18" s="45">
        <f>X18/J18</f>
        <v>4.1639240506329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223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224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225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226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0.18181818181818</v>
      </c>
      <c r="B6" s="347" t="s">
        <v>227</v>
      </c>
      <c r="C6" s="347"/>
      <c r="D6" s="347" t="s">
        <v>88</v>
      </c>
      <c r="E6" s="175" t="s">
        <v>228</v>
      </c>
      <c r="F6" s="175" t="s">
        <v>229</v>
      </c>
      <c r="G6" s="340">
        <v>313500</v>
      </c>
      <c r="H6" s="340">
        <v>1500</v>
      </c>
      <c r="I6" s="176">
        <v>360</v>
      </c>
      <c r="J6" s="176">
        <v>0</v>
      </c>
      <c r="K6" s="176">
        <v>927</v>
      </c>
      <c r="L6" s="177">
        <v>209</v>
      </c>
      <c r="M6" s="178">
        <v>169</v>
      </c>
      <c r="N6" s="179">
        <f>IFERROR(L6/K6,"-")</f>
        <v>0.22545846817691</v>
      </c>
      <c r="O6" s="176">
        <v>2</v>
      </c>
      <c r="P6" s="176">
        <v>83</v>
      </c>
      <c r="Q6" s="179">
        <f>IFERROR(O6/L6,"-")</f>
        <v>0.0095693779904306</v>
      </c>
      <c r="R6" s="180">
        <f>IFERROR(G6/SUM(L6:L6),"-")</f>
        <v>1500</v>
      </c>
      <c r="S6" s="181">
        <v>7</v>
      </c>
      <c r="T6" s="179">
        <f>IF(L6=0,"-",S6/L6)</f>
        <v>0.033492822966507</v>
      </c>
      <c r="U6" s="345">
        <v>57000</v>
      </c>
      <c r="V6" s="346">
        <f>IFERROR(U6/L6,"-")</f>
        <v>272.72727272727</v>
      </c>
      <c r="W6" s="346">
        <f>IFERROR(U6/S6,"-")</f>
        <v>8142.8571428571</v>
      </c>
      <c r="X6" s="340">
        <f>SUM(U6:U6)-SUM(G6:G6)</f>
        <v>-256500</v>
      </c>
      <c r="Y6" s="183">
        <f>SUM(U6:U6)/SUM(G6:G6)</f>
        <v>0.18181818181818</v>
      </c>
      <c r="AA6" s="184">
        <v>40</v>
      </c>
      <c r="AB6" s="185">
        <f>IF(L6=0,"",IF(AA6=0,"",(AA6/L6)))</f>
        <v>0.19138755980861</v>
      </c>
      <c r="AC6" s="184"/>
      <c r="AD6" s="186">
        <f>IFERROR(AC6/AA6,"-")</f>
        <v>0</v>
      </c>
      <c r="AE6" s="187"/>
      <c r="AF6" s="188">
        <f>IFERROR(AE6/AA6,"-")</f>
        <v>0</v>
      </c>
      <c r="AG6" s="189"/>
      <c r="AH6" s="189"/>
      <c r="AI6" s="189"/>
      <c r="AJ6" s="190">
        <v>46</v>
      </c>
      <c r="AK6" s="191">
        <f>IF(L6=0,"",IF(AJ6=0,"",(AJ6/L6)))</f>
        <v>0.2200956937799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>
        <v>20</v>
      </c>
      <c r="AT6" s="197">
        <f>IF(L6=0,"",IF(AS6=0,"",(AS6/L6)))</f>
        <v>0.095693779904306</v>
      </c>
      <c r="AU6" s="196"/>
      <c r="AV6" s="198">
        <f>IFERROR(AU6/AS6,"-")</f>
        <v>0</v>
      </c>
      <c r="AW6" s="199"/>
      <c r="AX6" s="200">
        <f>IFERROR(AW6/AS6,"-")</f>
        <v>0</v>
      </c>
      <c r="AY6" s="201"/>
      <c r="AZ6" s="201"/>
      <c r="BA6" s="201"/>
      <c r="BB6" s="202">
        <v>52</v>
      </c>
      <c r="BC6" s="203">
        <f>IF(L6=0,"",IF(BB6=0,"",(BB6/L6)))</f>
        <v>0.2488038277512</v>
      </c>
      <c r="BD6" s="202">
        <v>2</v>
      </c>
      <c r="BE6" s="204">
        <f>IFERROR(BD6/BB6,"-")</f>
        <v>0.038461538461538</v>
      </c>
      <c r="BF6" s="205">
        <v>16000</v>
      </c>
      <c r="BG6" s="206">
        <f>IFERROR(BF6/BB6,"-")</f>
        <v>307.69230769231</v>
      </c>
      <c r="BH6" s="207"/>
      <c r="BI6" s="207">
        <v>2</v>
      </c>
      <c r="BJ6" s="207"/>
      <c r="BK6" s="208">
        <v>38</v>
      </c>
      <c r="BL6" s="209">
        <f>IF(L6=0,"",IF(BK6=0,"",(BK6/L6)))</f>
        <v>0.18181818181818</v>
      </c>
      <c r="BM6" s="210">
        <v>4</v>
      </c>
      <c r="BN6" s="211">
        <f>IFERROR(BM6/BK6,"-")</f>
        <v>0.10526315789474</v>
      </c>
      <c r="BO6" s="212">
        <v>38000</v>
      </c>
      <c r="BP6" s="213">
        <f>IFERROR(BO6/BK6,"-")</f>
        <v>1000</v>
      </c>
      <c r="BQ6" s="214">
        <v>2</v>
      </c>
      <c r="BR6" s="214">
        <v>1</v>
      </c>
      <c r="BS6" s="214">
        <v>1</v>
      </c>
      <c r="BT6" s="215">
        <v>12</v>
      </c>
      <c r="BU6" s="216">
        <f>IF(L6=0,"",IF(BT6=0,"",(BT6/L6)))</f>
        <v>0.057416267942584</v>
      </c>
      <c r="BV6" s="217">
        <v>1</v>
      </c>
      <c r="BW6" s="218">
        <f>IFERROR(BV6/BT6,"-")</f>
        <v>0.083333333333333</v>
      </c>
      <c r="BX6" s="219">
        <v>3000</v>
      </c>
      <c r="BY6" s="220">
        <f>IFERROR(BX6/BT6,"-")</f>
        <v>250</v>
      </c>
      <c r="BZ6" s="221">
        <v>1</v>
      </c>
      <c r="CA6" s="221"/>
      <c r="CB6" s="221"/>
      <c r="CC6" s="222">
        <v>1</v>
      </c>
      <c r="CD6" s="223">
        <f>IF(L6=0,"",IF(CC6=0,"",(CC6/L6)))</f>
        <v>0.0047846889952153</v>
      </c>
      <c r="CE6" s="224"/>
      <c r="CF6" s="225">
        <f>IFERROR(CE6/CC6,"-")</f>
        <v>0</v>
      </c>
      <c r="CG6" s="226"/>
      <c r="CH6" s="227">
        <f>IFERROR(CG6/CC6,"-")</f>
        <v>0</v>
      </c>
      <c r="CI6" s="228"/>
      <c r="CJ6" s="228"/>
      <c r="CK6" s="228"/>
      <c r="CL6" s="229">
        <v>7</v>
      </c>
      <c r="CM6" s="230">
        <v>57000</v>
      </c>
      <c r="CN6" s="230">
        <v>17000</v>
      </c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230</v>
      </c>
      <c r="C7" s="347"/>
      <c r="D7" s="347" t="s">
        <v>88</v>
      </c>
      <c r="E7" s="175" t="s">
        <v>231</v>
      </c>
      <c r="F7" s="175" t="s">
        <v>229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>
        <f>Y10</f>
        <v>0.18181818181818</v>
      </c>
      <c r="B10" s="250"/>
      <c r="C10" s="250"/>
      <c r="D10" s="250"/>
      <c r="E10" s="251" t="s">
        <v>232</v>
      </c>
      <c r="F10" s="251"/>
      <c r="G10" s="343">
        <f>SUM(G6:G9)</f>
        <v>313500</v>
      </c>
      <c r="H10" s="343"/>
      <c r="I10" s="250">
        <f>SUM(I6:I9)</f>
        <v>360</v>
      </c>
      <c r="J10" s="250">
        <f>SUM(J6:J9)</f>
        <v>0</v>
      </c>
      <c r="K10" s="250">
        <f>SUM(K6:K9)</f>
        <v>928</v>
      </c>
      <c r="L10" s="250">
        <f>SUM(L6:L9)</f>
        <v>209</v>
      </c>
      <c r="M10" s="250">
        <f>SUM(M6:M9)</f>
        <v>169</v>
      </c>
      <c r="N10" s="252">
        <f>IFERROR(L10/K10,"-")</f>
        <v>0.22521551724138</v>
      </c>
      <c r="O10" s="253">
        <f>SUM(O6:O9)</f>
        <v>2</v>
      </c>
      <c r="P10" s="253">
        <f>SUM(P6:P9)</f>
        <v>83</v>
      </c>
      <c r="Q10" s="252">
        <f>IFERROR(O10/L10,"-")</f>
        <v>0.0095693779904306</v>
      </c>
      <c r="R10" s="254">
        <f>IFERROR(G10/L10,"-")</f>
        <v>1500</v>
      </c>
      <c r="S10" s="255">
        <f>SUM(S6:S9)</f>
        <v>7</v>
      </c>
      <c r="T10" s="252">
        <f>IFERROR(S10/L10,"-")</f>
        <v>0.033492822966507</v>
      </c>
      <c r="U10" s="343">
        <f>SUM(U6:U9)</f>
        <v>57000</v>
      </c>
      <c r="V10" s="343">
        <f>IFERROR(U10/L10,"-")</f>
        <v>272.72727272727</v>
      </c>
      <c r="W10" s="343">
        <f>IFERROR(U10/S10,"-")</f>
        <v>8142.8571428571</v>
      </c>
      <c r="X10" s="343">
        <f>U10-G10</f>
        <v>-256500</v>
      </c>
      <c r="Y10" s="256">
        <f>U10/G10</f>
        <v>0.18181818181818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233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224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234</v>
      </c>
      <c r="C6" s="347" t="s">
        <v>235</v>
      </c>
      <c r="D6" s="347" t="s">
        <v>66</v>
      </c>
      <c r="E6" s="175" t="s">
        <v>236</v>
      </c>
      <c r="F6" s="175" t="s">
        <v>229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2.3020799839996</v>
      </c>
      <c r="B7" s="347" t="s">
        <v>237</v>
      </c>
      <c r="C7" s="347" t="s">
        <v>235</v>
      </c>
      <c r="D7" s="347" t="s">
        <v>66</v>
      </c>
      <c r="E7" s="175" t="s">
        <v>238</v>
      </c>
      <c r="F7" s="175" t="s">
        <v>229</v>
      </c>
      <c r="G7" s="340">
        <v>8639778</v>
      </c>
      <c r="H7" s="176">
        <v>7602</v>
      </c>
      <c r="I7" s="176">
        <v>0</v>
      </c>
      <c r="J7" s="176">
        <v>380877</v>
      </c>
      <c r="K7" s="177">
        <v>3687</v>
      </c>
      <c r="L7" s="179">
        <f>IFERROR(K7/J7,"-")</f>
        <v>0.0096802904874802</v>
      </c>
      <c r="M7" s="176">
        <v>188</v>
      </c>
      <c r="N7" s="176">
        <v>1361</v>
      </c>
      <c r="O7" s="179">
        <f>IFERROR(M7/(K7),"-")</f>
        <v>0.050989964740982</v>
      </c>
      <c r="P7" s="180">
        <f>IFERROR(G7/SUM(K7:K7),"-")</f>
        <v>2343.3083807974</v>
      </c>
      <c r="Q7" s="181">
        <v>464</v>
      </c>
      <c r="R7" s="179">
        <f>IF(K7=0,"-",Q7/K7)</f>
        <v>0.12584757255221</v>
      </c>
      <c r="S7" s="345">
        <v>19889460</v>
      </c>
      <c r="T7" s="346">
        <f>IFERROR(S7/K7,"-")</f>
        <v>5394.4833197722</v>
      </c>
      <c r="U7" s="346">
        <f>IFERROR(S7/Q7,"-")</f>
        <v>42865.215517241</v>
      </c>
      <c r="V7" s="340">
        <f>SUM(S7:S7)-SUM(G7:G7)</f>
        <v>11249682</v>
      </c>
      <c r="W7" s="183">
        <f>SUM(S7:S7)/SUM(G7:G7)</f>
        <v>2.3020799839996</v>
      </c>
      <c r="Y7" s="184">
        <v>1</v>
      </c>
      <c r="Z7" s="185">
        <f>IF(K7=0,"",IF(Y7=0,"",(Y7/K7)))</f>
        <v>0.00027122321670735</v>
      </c>
      <c r="AA7" s="184">
        <v>1</v>
      </c>
      <c r="AB7" s="186">
        <f>IFERROR(AA7/Y7,"-")</f>
        <v>1</v>
      </c>
      <c r="AC7" s="187">
        <v>4130</v>
      </c>
      <c r="AD7" s="188">
        <f>IFERROR(AC7/Y7,"-")</f>
        <v>4130</v>
      </c>
      <c r="AE7" s="189"/>
      <c r="AF7" s="189"/>
      <c r="AG7" s="189">
        <v>1</v>
      </c>
      <c r="AH7" s="190">
        <v>98</v>
      </c>
      <c r="AI7" s="191">
        <f>IF(K7=0,"",IF(AH7=0,"",(AH7/K7)))</f>
        <v>0.02657987523732</v>
      </c>
      <c r="AJ7" s="190">
        <v>5</v>
      </c>
      <c r="AK7" s="192">
        <f>IFERROR(AJ7/AH7,"-")</f>
        <v>0.051020408163265</v>
      </c>
      <c r="AL7" s="193">
        <v>42000</v>
      </c>
      <c r="AM7" s="194">
        <f>IFERROR(AL7/AH7,"-")</f>
        <v>428.57142857143</v>
      </c>
      <c r="AN7" s="195">
        <v>3</v>
      </c>
      <c r="AO7" s="195">
        <v>1</v>
      </c>
      <c r="AP7" s="195">
        <v>1</v>
      </c>
      <c r="AQ7" s="196">
        <v>24</v>
      </c>
      <c r="AR7" s="197">
        <f>IF(K7=0,"",IF(AQ7=0,"",(AQ7/K7)))</f>
        <v>0.0065093572009764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222</v>
      </c>
      <c r="BA7" s="203">
        <f>IF(K7=0,"",IF(AZ7=0,"",(AZ7/K7)))</f>
        <v>0.060211554109032</v>
      </c>
      <c r="BB7" s="202">
        <v>14</v>
      </c>
      <c r="BC7" s="204">
        <f>IFERROR(BB7/AZ7,"-")</f>
        <v>0.063063063063063</v>
      </c>
      <c r="BD7" s="205">
        <v>82840</v>
      </c>
      <c r="BE7" s="206">
        <f>IFERROR(BD7/AZ7,"-")</f>
        <v>373.15315315315</v>
      </c>
      <c r="BF7" s="207">
        <v>8</v>
      </c>
      <c r="BG7" s="207">
        <v>4</v>
      </c>
      <c r="BH7" s="207">
        <v>2</v>
      </c>
      <c r="BI7" s="208">
        <v>2191</v>
      </c>
      <c r="BJ7" s="209">
        <f>IF(K7=0,"",IF(BI7=0,"",(BI7/K7)))</f>
        <v>0.5942500678058</v>
      </c>
      <c r="BK7" s="210">
        <v>242</v>
      </c>
      <c r="BL7" s="211">
        <f>IFERROR(BK7/BI7,"-")</f>
        <v>0.11045184847102</v>
      </c>
      <c r="BM7" s="212">
        <v>7421600</v>
      </c>
      <c r="BN7" s="213">
        <f>IFERROR(BM7/BI7,"-")</f>
        <v>3387.3117298037</v>
      </c>
      <c r="BO7" s="214">
        <v>122</v>
      </c>
      <c r="BP7" s="214">
        <v>36</v>
      </c>
      <c r="BQ7" s="214">
        <v>84</v>
      </c>
      <c r="BR7" s="215">
        <v>995</v>
      </c>
      <c r="BS7" s="216">
        <f>IF(K7=0,"",IF(BR7=0,"",(BR7/K7)))</f>
        <v>0.26986710062381</v>
      </c>
      <c r="BT7" s="217">
        <v>176</v>
      </c>
      <c r="BU7" s="218">
        <f>IFERROR(BT7/BR7,"-")</f>
        <v>0.17688442211055</v>
      </c>
      <c r="BV7" s="219">
        <v>11475890</v>
      </c>
      <c r="BW7" s="220">
        <f>IFERROR(BV7/BR7,"-")</f>
        <v>11533.557788945</v>
      </c>
      <c r="BX7" s="221">
        <v>65</v>
      </c>
      <c r="BY7" s="221">
        <v>34</v>
      </c>
      <c r="BZ7" s="221">
        <v>77</v>
      </c>
      <c r="CA7" s="222">
        <v>156</v>
      </c>
      <c r="CB7" s="223">
        <f>IF(K7=0,"",IF(CA7=0,"",(CA7/K7)))</f>
        <v>0.042310821806347</v>
      </c>
      <c r="CC7" s="224">
        <v>26</v>
      </c>
      <c r="CD7" s="225">
        <f>IFERROR(CC7/CA7,"-")</f>
        <v>0.16666666666667</v>
      </c>
      <c r="CE7" s="226">
        <v>863000</v>
      </c>
      <c r="CF7" s="227">
        <f>IFERROR(CE7/CA7,"-")</f>
        <v>5532.0512820513</v>
      </c>
      <c r="CG7" s="228">
        <v>8</v>
      </c>
      <c r="CH7" s="228">
        <v>5</v>
      </c>
      <c r="CI7" s="228">
        <v>13</v>
      </c>
      <c r="CJ7" s="229">
        <v>464</v>
      </c>
      <c r="CK7" s="230">
        <v>19889460</v>
      </c>
      <c r="CL7" s="230">
        <v>1820000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0.93387533608398</v>
      </c>
      <c r="B8" s="347" t="s">
        <v>239</v>
      </c>
      <c r="C8" s="347" t="s">
        <v>235</v>
      </c>
      <c r="D8" s="347" t="s">
        <v>66</v>
      </c>
      <c r="E8" s="175" t="s">
        <v>240</v>
      </c>
      <c r="F8" s="175" t="s">
        <v>229</v>
      </c>
      <c r="G8" s="340">
        <v>4873038</v>
      </c>
      <c r="H8" s="176">
        <v>3570</v>
      </c>
      <c r="I8" s="176">
        <v>0</v>
      </c>
      <c r="J8" s="176">
        <v>100306</v>
      </c>
      <c r="K8" s="177">
        <v>1962</v>
      </c>
      <c r="L8" s="179">
        <f>IFERROR(K8/J8,"-")</f>
        <v>0.019560145953383</v>
      </c>
      <c r="M8" s="176">
        <v>48</v>
      </c>
      <c r="N8" s="176">
        <v>857</v>
      </c>
      <c r="O8" s="179">
        <f>IFERROR(M8/(K8),"-")</f>
        <v>0.024464831804281</v>
      </c>
      <c r="P8" s="180">
        <f>IFERROR(G8/SUM(K8:K8),"-")</f>
        <v>2483.7094801223</v>
      </c>
      <c r="Q8" s="181">
        <v>196</v>
      </c>
      <c r="R8" s="179">
        <f>IF(K8=0,"-",Q8/K8)</f>
        <v>0.099898063200815</v>
      </c>
      <c r="S8" s="345">
        <v>4550810</v>
      </c>
      <c r="T8" s="346">
        <f>IFERROR(S8/K8,"-")</f>
        <v>2319.4750254842</v>
      </c>
      <c r="U8" s="346">
        <f>IFERROR(S8/Q8,"-")</f>
        <v>23218.418367347</v>
      </c>
      <c r="V8" s="340">
        <f>SUM(S8:S8)-SUM(G8:G8)</f>
        <v>-322228</v>
      </c>
      <c r="W8" s="183">
        <f>SUM(S8:S8)/SUM(G8:G8)</f>
        <v>0.93387533608398</v>
      </c>
      <c r="Y8" s="184">
        <v>77</v>
      </c>
      <c r="Z8" s="185">
        <f>IF(K8=0,"",IF(Y8=0,"",(Y8/K8)))</f>
        <v>0.039245667686035</v>
      </c>
      <c r="AA8" s="184">
        <v>4</v>
      </c>
      <c r="AB8" s="186">
        <f>IFERROR(AA8/Y8,"-")</f>
        <v>0.051948051948052</v>
      </c>
      <c r="AC8" s="187">
        <v>16200</v>
      </c>
      <c r="AD8" s="188">
        <f>IFERROR(AC8/Y8,"-")</f>
        <v>210.38961038961</v>
      </c>
      <c r="AE8" s="189">
        <v>2</v>
      </c>
      <c r="AF8" s="189">
        <v>2</v>
      </c>
      <c r="AG8" s="189"/>
      <c r="AH8" s="190">
        <v>358</v>
      </c>
      <c r="AI8" s="191">
        <f>IF(K8=0,"",IF(AH8=0,"",(AH8/K8)))</f>
        <v>0.18246687054027</v>
      </c>
      <c r="AJ8" s="190">
        <v>19</v>
      </c>
      <c r="AK8" s="192">
        <f>IFERROR(AJ8/AH8,"-")</f>
        <v>0.053072625698324</v>
      </c>
      <c r="AL8" s="193">
        <v>133200</v>
      </c>
      <c r="AM8" s="194">
        <f>IFERROR(AL8/AH8,"-")</f>
        <v>372.06703910615</v>
      </c>
      <c r="AN8" s="195">
        <v>12</v>
      </c>
      <c r="AO8" s="195">
        <v>4</v>
      </c>
      <c r="AP8" s="195">
        <v>3</v>
      </c>
      <c r="AQ8" s="196">
        <v>243</v>
      </c>
      <c r="AR8" s="197">
        <f>IF(K8=0,"",IF(AQ8=0,"",(AQ8/K8)))</f>
        <v>0.12385321100917</v>
      </c>
      <c r="AS8" s="196">
        <v>11</v>
      </c>
      <c r="AT8" s="198">
        <f>IFERROR(AS8/AQ8,"-")</f>
        <v>0.045267489711934</v>
      </c>
      <c r="AU8" s="199">
        <v>270050</v>
      </c>
      <c r="AV8" s="200">
        <f>IFERROR(AU8/AQ8,"-")</f>
        <v>1111.316872428</v>
      </c>
      <c r="AW8" s="201">
        <v>8</v>
      </c>
      <c r="AX8" s="201"/>
      <c r="AY8" s="201">
        <v>3</v>
      </c>
      <c r="AZ8" s="202">
        <v>529</v>
      </c>
      <c r="BA8" s="203">
        <f>IF(K8=0,"",IF(AZ8=0,"",(AZ8/K8)))</f>
        <v>0.26962283384302</v>
      </c>
      <c r="BB8" s="202">
        <v>51</v>
      </c>
      <c r="BC8" s="204">
        <f>IFERROR(BB8/AZ8,"-")</f>
        <v>0.09640831758034</v>
      </c>
      <c r="BD8" s="205">
        <v>1000980</v>
      </c>
      <c r="BE8" s="206">
        <f>IFERROR(BD8/AZ8,"-")</f>
        <v>1892.2117202268</v>
      </c>
      <c r="BF8" s="207">
        <v>30</v>
      </c>
      <c r="BG8" s="207">
        <v>8</v>
      </c>
      <c r="BH8" s="207">
        <v>13</v>
      </c>
      <c r="BI8" s="208">
        <v>542</v>
      </c>
      <c r="BJ8" s="209">
        <f>IF(K8=0,"",IF(BI8=0,"",(BI8/K8)))</f>
        <v>0.27624872579001</v>
      </c>
      <c r="BK8" s="210">
        <v>73</v>
      </c>
      <c r="BL8" s="211">
        <f>IFERROR(BK8/BI8,"-")</f>
        <v>0.13468634686347</v>
      </c>
      <c r="BM8" s="212">
        <v>911880</v>
      </c>
      <c r="BN8" s="213">
        <f>IFERROR(BM8/BI8,"-")</f>
        <v>1682.4354243542</v>
      </c>
      <c r="BO8" s="214">
        <v>35</v>
      </c>
      <c r="BP8" s="214">
        <v>22</v>
      </c>
      <c r="BQ8" s="214">
        <v>16</v>
      </c>
      <c r="BR8" s="215">
        <v>183</v>
      </c>
      <c r="BS8" s="216">
        <f>IF(K8=0,"",IF(BR8=0,"",(BR8/K8)))</f>
        <v>0.093272171253823</v>
      </c>
      <c r="BT8" s="217">
        <v>34</v>
      </c>
      <c r="BU8" s="218">
        <f>IFERROR(BT8/BR8,"-")</f>
        <v>0.18579234972678</v>
      </c>
      <c r="BV8" s="219">
        <v>1726500</v>
      </c>
      <c r="BW8" s="220">
        <f>IFERROR(BV8/BR8,"-")</f>
        <v>9434.4262295082</v>
      </c>
      <c r="BX8" s="221">
        <v>13</v>
      </c>
      <c r="BY8" s="221">
        <v>4</v>
      </c>
      <c r="BZ8" s="221">
        <v>17</v>
      </c>
      <c r="CA8" s="222">
        <v>30</v>
      </c>
      <c r="CB8" s="223">
        <f>IF(K8=0,"",IF(CA8=0,"",(CA8/K8)))</f>
        <v>0.015290519877676</v>
      </c>
      <c r="CC8" s="224">
        <v>4</v>
      </c>
      <c r="CD8" s="225">
        <f>IFERROR(CC8/CA8,"-")</f>
        <v>0.13333333333333</v>
      </c>
      <c r="CE8" s="226">
        <v>492000</v>
      </c>
      <c r="CF8" s="227">
        <f>IFERROR(CE8/CA8,"-")</f>
        <v>16400</v>
      </c>
      <c r="CG8" s="228"/>
      <c r="CH8" s="228">
        <v>1</v>
      </c>
      <c r="CI8" s="228">
        <v>3</v>
      </c>
      <c r="CJ8" s="229">
        <v>196</v>
      </c>
      <c r="CK8" s="230">
        <v>4550810</v>
      </c>
      <c r="CL8" s="230">
        <v>585000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232"/>
      <c r="B9" s="151"/>
      <c r="C9" s="233"/>
      <c r="D9" s="234"/>
      <c r="E9" s="175"/>
      <c r="F9" s="175"/>
      <c r="G9" s="341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172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232"/>
      <c r="B10" s="246"/>
      <c r="C10" s="176"/>
      <c r="D10" s="176"/>
      <c r="E10" s="247"/>
      <c r="F10" s="248"/>
      <c r="G10" s="342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249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166">
        <f>Z11</f>
        <v/>
      </c>
      <c r="B11" s="250"/>
      <c r="C11" s="250"/>
      <c r="D11" s="250"/>
      <c r="E11" s="251" t="s">
        <v>241</v>
      </c>
      <c r="F11" s="251"/>
      <c r="G11" s="343">
        <f>SUM(G6:G10)</f>
        <v>13512816</v>
      </c>
      <c r="H11" s="250">
        <f>SUM(H6:H10)</f>
        <v>11172</v>
      </c>
      <c r="I11" s="250">
        <f>SUM(I6:I10)</f>
        <v>0</v>
      </c>
      <c r="J11" s="250">
        <f>SUM(J6:J10)</f>
        <v>481183</v>
      </c>
      <c r="K11" s="250">
        <f>SUM(K6:K10)</f>
        <v>5649</v>
      </c>
      <c r="L11" s="252">
        <f>IFERROR(K11/J11,"-")</f>
        <v>0.011739816244547</v>
      </c>
      <c r="M11" s="253">
        <f>SUM(M6:M10)</f>
        <v>236</v>
      </c>
      <c r="N11" s="253">
        <f>SUM(N6:N10)</f>
        <v>2218</v>
      </c>
      <c r="O11" s="252">
        <f>IFERROR(M11/K11,"-")</f>
        <v>0.041777305717826</v>
      </c>
      <c r="P11" s="254">
        <f>IFERROR(G11/K11,"-")</f>
        <v>2392.0722251726</v>
      </c>
      <c r="Q11" s="255">
        <f>SUM(Q6:Q10)</f>
        <v>660</v>
      </c>
      <c r="R11" s="252">
        <f>IFERROR(Q11/K11,"-")</f>
        <v>0.11683483802443</v>
      </c>
      <c r="S11" s="343">
        <f>SUM(S6:S10)</f>
        <v>24440270</v>
      </c>
      <c r="T11" s="343">
        <f>IFERROR(S11/K11,"-")</f>
        <v>4326.4772526111</v>
      </c>
      <c r="U11" s="343">
        <f>IFERROR(S11/Q11,"-")</f>
        <v>37030.712121212</v>
      </c>
      <c r="V11" s="343">
        <f>S11-G11</f>
        <v>10927454</v>
      </c>
      <c r="W11" s="256">
        <f>S11/G11</f>
        <v>1.8086733364829</v>
      </c>
      <c r="X11" s="257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