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<sst xmlns="http://schemas.openxmlformats.org/spreadsheetml/2006/main" uniqueCount="235">
  <si>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</si>
  <si>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</si>
  <si>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</si>
  <si>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</si>
  <si>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</si>
  <si>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</si>
  <si>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</si>
  <si>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</si>
  <si>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</si>
  <si>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</si>
  <si>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</si>
  <si>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</si>
  <si>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</si>
  <si>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</si>
  <si>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</si>
  <si>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</si>
  <si>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</si>
  <si>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</si>
  <si>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</si>
  <si>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</si>
  <si>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</si>
  <si>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</si>
  <si>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</si>
  <si>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</si>
  <si>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</si>
  <si>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</si>
  <si>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</si>
  <si>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</si>
  <si>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</si>
  <si>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</si>
  <si>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</si>
  <si>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</si>
  <si>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</si>
  <si>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</si>
  <si>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</si>
  <si>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</si>
  <si>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</si>
  <si>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</si>
  <si>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</si>
  <si>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</si>
  <si>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</si>
  <si>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</si>
  <si>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</si>
  <si>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</si>
  <si>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</si>
  <si>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</si>
  <si>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</si>
  <si>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</si>
  <si>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</si>
  <si>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</si>
  <si>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</si>
  <si>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</si>
  <si>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</si>
  <si>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</si>
  <si>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</si>
  <si>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</si>
  <si>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</si>
  <si>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</si>
  <si>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</si>
  <si>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</si>
  <si>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</si>
  <si>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</si>
  <si>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</si>
  <si>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</si>
  <si>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ic2419</t>
  </si>
  <si>
    <t>デリヘル版3（高宮菜々子）</t>
  </si>
  <si>
    <t>70歳までの出会いリクルート</t>
  </si>
  <si>
    <t>lp07</t>
  </si>
  <si>
    <t>サンスポ関東</t>
  </si>
  <si>
    <t>4C終面全5段</t>
  </si>
  <si>
    <t>7月11日(日)</t>
  </si>
  <si>
    <t>ic2420</t>
  </si>
  <si>
    <t>空電</t>
  </si>
  <si>
    <t>ic2421</t>
  </si>
  <si>
    <t>伝言ダイヤル版（--）</t>
  </si>
  <si>
    <t>伝言ダイヤル版</t>
  </si>
  <si>
    <t>lp09</t>
  </si>
  <si>
    <t>サンスポ関西</t>
  </si>
  <si>
    <t>全5段</t>
  </si>
  <si>
    <t>7月18日(日)</t>
  </si>
  <si>
    <t>icd004</t>
  </si>
  <si>
    <t>ic2423</t>
  </si>
  <si>
    <t>デリヘル版2（晶エリー）</t>
  </si>
  <si>
    <t>50〜70代男性限定熟女好きな男性募集中</t>
  </si>
  <si>
    <t>7月25日(日)</t>
  </si>
  <si>
    <t>ic2424</t>
  </si>
  <si>
    <t>ic2425</t>
  </si>
  <si>
    <t>スポーツ報知関東</t>
  </si>
  <si>
    <t>全5段つかみ4回</t>
  </si>
  <si>
    <t>7月03日(土)</t>
  </si>
  <si>
    <t>ic2426</t>
  </si>
  <si>
    <t>デリヘル版2（大浦真奈美）</t>
  </si>
  <si>
    <t>7月04日(日)</t>
  </si>
  <si>
    <t>ic2427</t>
  </si>
  <si>
    <t>右女9版(ヘスティア)（晶エリー）</t>
  </si>
  <si>
    <t>やすらぎプラスの出会い</t>
  </si>
  <si>
    <t>7月10日(土)</t>
  </si>
  <si>
    <t>ic2428</t>
  </si>
  <si>
    <t>黒：右女3スマホ（大浦真奈美）</t>
  </si>
  <si>
    <t>まるで出会いのバーゲンセール</t>
  </si>
  <si>
    <t>ic2429</t>
  </si>
  <si>
    <t>(空電共通)</t>
  </si>
  <si>
    <t>空電 (共通)</t>
  </si>
  <si>
    <t>ic2430</t>
  </si>
  <si>
    <t>lp01</t>
  </si>
  <si>
    <t>デイリースポーツ関西</t>
  </si>
  <si>
    <t>全5段・半5段段つかみ10段保証</t>
  </si>
  <si>
    <t>10段保証</t>
  </si>
  <si>
    <t>ic2431</t>
  </si>
  <si>
    <t>ic2432</t>
  </si>
  <si>
    <t>ic2433</t>
  </si>
  <si>
    <t>新書籍版2（高宮菜々子）</t>
  </si>
  <si>
    <t>ic2434</t>
  </si>
  <si>
    <t>右女3スマホ（大浦真奈美）</t>
  </si>
  <si>
    <t>もし出会系大賞があったらこのサイトが受賞しているでしょう</t>
  </si>
  <si>
    <t>ic2435</t>
  </si>
  <si>
    <t>ic2436</t>
  </si>
  <si>
    <t>新書籍版（高宮菜々子）</t>
  </si>
  <si>
    <t>逆指名祭り</t>
  </si>
  <si>
    <t>全5段つかみ15段</t>
  </si>
  <si>
    <t>1～15日</t>
  </si>
  <si>
    <t>ic2437</t>
  </si>
  <si>
    <t>ic2438</t>
  </si>
  <si>
    <t>ic2439</t>
  </si>
  <si>
    <t>ic2440</t>
  </si>
  <si>
    <t>デリヘル版3（晶エリー）</t>
  </si>
  <si>
    <t>16～31日</t>
  </si>
  <si>
    <t>ic2441</t>
  </si>
  <si>
    <t>ic2442</t>
  </si>
  <si>
    <t>ic2443</t>
  </si>
  <si>
    <t>ic2444</t>
  </si>
  <si>
    <t>ic2445</t>
  </si>
  <si>
    <t>ic2446</t>
  </si>
  <si>
    <t>ic2447</t>
  </si>
  <si>
    <t>ic2448</t>
  </si>
  <si>
    <t>ic2449</t>
  </si>
  <si>
    <t>ic2450</t>
  </si>
  <si>
    <t>ic2451</t>
  </si>
  <si>
    <t>ic2452</t>
  </si>
  <si>
    <t>①求人風（高宮菜々子）</t>
  </si>
  <si>
    <t>①70歳までの出会いリクルート</t>
  </si>
  <si>
    <t>スポニチ関西</t>
  </si>
  <si>
    <t>半2段つかみ20段保証</t>
  </si>
  <si>
    <t>20段保証</t>
  </si>
  <si>
    <t>ic2453</t>
  </si>
  <si>
    <t>②興奮版（晶エリー）</t>
  </si>
  <si>
    <t>②50〜70代男性限定熟女好きな男性募集中</t>
  </si>
  <si>
    <t>ic2454</t>
  </si>
  <si>
    <t>③黒：右女3（大浦真奈美）</t>
  </si>
  <si>
    <t>③やすらぎプラスの出会い</t>
  </si>
  <si>
    <t>ic2455</t>
  </si>
  <si>
    <t>④大正版（高宮菜々子）</t>
  </si>
  <si>
    <t>④もし出会系大賞があったらこのサイトが受賞しているでしょう</t>
  </si>
  <si>
    <t>ic2456</t>
  </si>
  <si>
    <t>ic2457</t>
  </si>
  <si>
    <t>スポニチ関東</t>
  </si>
  <si>
    <t>7月02日(金)</t>
  </si>
  <si>
    <t>ic2458</t>
  </si>
  <si>
    <t>ic2459</t>
  </si>
  <si>
    <t>7月20日(火)</t>
  </si>
  <si>
    <t>ic2460</t>
  </si>
  <si>
    <t>ic2461</t>
  </si>
  <si>
    <t>ic2462</t>
  </si>
  <si>
    <t>ic2463</t>
  </si>
  <si>
    <t>7月22日(木)</t>
  </si>
  <si>
    <t>ic2464</t>
  </si>
  <si>
    <t>ic2465</t>
  </si>
  <si>
    <t>1C終面全5段</t>
  </si>
  <si>
    <t>ic2466</t>
  </si>
  <si>
    <t>ic2467</t>
  </si>
  <si>
    <t>ic2468</t>
  </si>
  <si>
    <t>ic2469</t>
  </si>
  <si>
    <t>ニッカン関西</t>
  </si>
  <si>
    <t>ic2470</t>
  </si>
  <si>
    <t>ic2471</t>
  </si>
  <si>
    <t>ic2472</t>
  </si>
  <si>
    <t>ic2473</t>
  </si>
  <si>
    <t>7月24日(土)</t>
  </si>
  <si>
    <t>icd005</t>
  </si>
  <si>
    <t>ic2474</t>
  </si>
  <si>
    <t>九スポ</t>
  </si>
  <si>
    <t>記事枠</t>
  </si>
  <si>
    <t>ic2475</t>
  </si>
  <si>
    <t>新聞 TOTAL</t>
  </si>
  <si>
    <t>●雑誌 広告</t>
  </si>
  <si>
    <t>ad726</t>
  </si>
  <si>
    <t>いろいろ</t>
  </si>
  <si>
    <t>企画枠高宮菜々子さんメインB</t>
  </si>
  <si>
    <t>実話カタログ企画</t>
  </si>
  <si>
    <t>企画枠</t>
  </si>
  <si>
    <t>7月01日(木)</t>
  </si>
  <si>
    <t>ad727</t>
  </si>
  <si>
    <t>ad728</t>
  </si>
  <si>
    <t>大洋図書</t>
  </si>
  <si>
    <t>2Pスポーツ新聞_v01_ヘスティア(高宮菜々子さん)</t>
  </si>
  <si>
    <t>別冊ラヴァーズ</t>
  </si>
  <si>
    <t>1C2P</t>
  </si>
  <si>
    <t>7月19日(月)</t>
  </si>
  <si>
    <t>ad729</t>
  </si>
  <si>
    <t>ad730</t>
  </si>
  <si>
    <t>楽楽出版</t>
  </si>
  <si>
    <t>5P風俗ヘスティア(高宮菜々子さん)</t>
  </si>
  <si>
    <t>EXCITING MAX!DELUXE 2021夏特大号</t>
  </si>
  <si>
    <t>1C5P</t>
  </si>
  <si>
    <t>7月29日(木)</t>
  </si>
  <si>
    <t>ad731</t>
  </si>
  <si>
    <t>雑誌 TOTAL</t>
  </si>
  <si>
    <t>●DVD 広告</t>
  </si>
  <si>
    <t>pa565</t>
  </si>
  <si>
    <t>三和出版</t>
  </si>
  <si>
    <t>DVD漫画きよし</t>
  </si>
  <si>
    <t>A4変形、CVSフル、860円、10万部</t>
  </si>
  <si>
    <t>MEN'S DVD</t>
  </si>
  <si>
    <t>DVD袋表4C</t>
  </si>
  <si>
    <t>pa566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</si>
  <si>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</si>
  <si>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</si>
  <si>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</si>
  <si>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</si>
  <si>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</si>
  <si>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</si>
  <si>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</si>
  <si>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7/1～7/31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</si>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</sst>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58</v>
      </c>
      <c r="D6" s="330">
        <v>3210000</v>
      </c>
      <c r="E6" s="79">
        <v>2097</v>
      </c>
      <c r="F6" s="79">
        <v>830</v>
      </c>
      <c r="G6" s="79">
        <v>2803</v>
      </c>
      <c r="H6" s="89">
        <v>344</v>
      </c>
      <c r="I6" s="90">
        <v>0</v>
      </c>
      <c r="J6" s="143">
        <f>H6+I6</f>
        <v>344</v>
      </c>
      <c r="K6" s="80">
        <f>IFERROR(J6/G6,"-")</f>
        <v>0.12272565108812</v>
      </c>
      <c r="L6" s="79">
        <v>48</v>
      </c>
      <c r="M6" s="79">
        <v>82</v>
      </c>
      <c r="N6" s="80">
        <f>IFERROR(L6/J6,"-")</f>
        <v>0.13953488372093</v>
      </c>
      <c r="O6" s="81">
        <f>IFERROR(D6/J6,"-")</f>
        <v>9331.3953488372</v>
      </c>
      <c r="P6" s="82">
        <v>67</v>
      </c>
      <c r="Q6" s="80">
        <f>IFERROR(P6/J6,"-")</f>
        <v>0.19476744186047</v>
      </c>
      <c r="R6" s="335">
        <v>4462750</v>
      </c>
      <c r="S6" s="336">
        <f>IFERROR(R6/J6,"-")</f>
        <v>12973.110465116</v>
      </c>
      <c r="T6" s="336">
        <f>IFERROR(R6/P6,"-")</f>
        <v>66608.208955224</v>
      </c>
      <c r="U6" s="330">
        <f>IFERROR(R6-D6,"-")</f>
        <v>1252750</v>
      </c>
      <c r="V6" s="83">
        <f>R6/D6</f>
        <v>1.3902647975078</v>
      </c>
      <c r="W6" s="77"/>
      <c r="X6" s="142"/>
    </row>
    <row r="7" spans="1:24">
      <c r="A7" s="78"/>
      <c r="B7" s="84" t="s">
        <v>24</v>
      </c>
      <c r="C7" s="84">
        <v>6</v>
      </c>
      <c r="D7" s="330">
        <v>165000</v>
      </c>
      <c r="E7" s="79">
        <v>618</v>
      </c>
      <c r="F7" s="79">
        <v>188</v>
      </c>
      <c r="G7" s="79">
        <v>310</v>
      </c>
      <c r="H7" s="89">
        <v>85</v>
      </c>
      <c r="I7" s="90">
        <v>1</v>
      </c>
      <c r="J7" s="143">
        <f>H7+I7</f>
        <v>86</v>
      </c>
      <c r="K7" s="80">
        <f>IFERROR(J7/G7,"-")</f>
        <v>0.27741935483871</v>
      </c>
      <c r="L7" s="79">
        <v>5</v>
      </c>
      <c r="M7" s="79">
        <v>15</v>
      </c>
      <c r="N7" s="80">
        <f>IFERROR(L7/J7,"-")</f>
        <v>0.058139534883721</v>
      </c>
      <c r="O7" s="81">
        <f>IFERROR(D7/J7,"-")</f>
        <v>1918.6046511628</v>
      </c>
      <c r="P7" s="82">
        <v>14</v>
      </c>
      <c r="Q7" s="80">
        <f>IFERROR(P7/J7,"-")</f>
        <v>0.16279069767442</v>
      </c>
      <c r="R7" s="335">
        <v>569700</v>
      </c>
      <c r="S7" s="336">
        <f>IFERROR(R7/J7,"-")</f>
        <v>6624.4186046512</v>
      </c>
      <c r="T7" s="336">
        <f>IFERROR(R7/P7,"-")</f>
        <v>40692.857142857</v>
      </c>
      <c r="U7" s="330">
        <f>IFERROR(R7-D7,"-")</f>
        <v>404700</v>
      </c>
      <c r="V7" s="83">
        <f>R7/D7</f>
        <v>3.4527272727273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366</v>
      </c>
      <c r="F8" s="79">
        <v>243</v>
      </c>
      <c r="G8" s="79">
        <v>383</v>
      </c>
      <c r="H8" s="89">
        <v>146</v>
      </c>
      <c r="I8" s="90">
        <v>3</v>
      </c>
      <c r="J8" s="143">
        <f>H8+I8</f>
        <v>149</v>
      </c>
      <c r="K8" s="80">
        <f>IFERROR(J8/G8,"-")</f>
        <v>0.38903394255875</v>
      </c>
      <c r="L8" s="79">
        <v>8</v>
      </c>
      <c r="M8" s="79">
        <v>43</v>
      </c>
      <c r="N8" s="80">
        <f>IFERROR(L8/J8,"-")</f>
        <v>0.053691275167785</v>
      </c>
      <c r="O8" s="81">
        <f>IFERROR(D8/J8,"-")</f>
        <v>838.92617449664</v>
      </c>
      <c r="P8" s="82">
        <v>3</v>
      </c>
      <c r="Q8" s="80">
        <f>IFERROR(P8/J8,"-")</f>
        <v>0.020134228187919</v>
      </c>
      <c r="R8" s="335">
        <v>110000</v>
      </c>
      <c r="S8" s="336">
        <f>IFERROR(R8/J8,"-")</f>
        <v>738.25503355705</v>
      </c>
      <c r="T8" s="336">
        <f>IFERROR(R8/P8,"-")</f>
        <v>36666.666666667</v>
      </c>
      <c r="U8" s="330">
        <f>IFERROR(R8-D8,"-")</f>
        <v>-15000</v>
      </c>
      <c r="V8" s="83">
        <f>R8/D8</f>
        <v>0.88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321000</v>
      </c>
      <c r="E9" s="79">
        <v>390</v>
      </c>
      <c r="F9" s="79">
        <v>0</v>
      </c>
      <c r="G9" s="79">
        <v>923</v>
      </c>
      <c r="H9" s="89">
        <v>212</v>
      </c>
      <c r="I9" s="90">
        <v>2</v>
      </c>
      <c r="J9" s="143">
        <f>H9+I9</f>
        <v>214</v>
      </c>
      <c r="K9" s="80">
        <f>IFERROR(J9/G9,"-")</f>
        <v>0.23185265438787</v>
      </c>
      <c r="L9" s="79">
        <v>6</v>
      </c>
      <c r="M9" s="79">
        <v>84</v>
      </c>
      <c r="N9" s="80">
        <f>IFERROR(L9/J9,"-")</f>
        <v>0.02803738317757</v>
      </c>
      <c r="O9" s="81">
        <f>IFERROR(D9/J9,"-")</f>
        <v>1500</v>
      </c>
      <c r="P9" s="82">
        <v>21</v>
      </c>
      <c r="Q9" s="80">
        <f>IFERROR(P9/J9,"-")</f>
        <v>0.098130841121495</v>
      </c>
      <c r="R9" s="335">
        <v>390650</v>
      </c>
      <c r="S9" s="336">
        <f>IFERROR(R9/J9,"-")</f>
        <v>1825.4672897196</v>
      </c>
      <c r="T9" s="336">
        <f>IFERROR(R9/P9,"-")</f>
        <v>18602.380952381</v>
      </c>
      <c r="U9" s="330">
        <f>IFERROR(R9-D9,"-")</f>
        <v>69650</v>
      </c>
      <c r="V9" s="83">
        <f>R9/D9</f>
        <v>1.2169781931464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11604897</v>
      </c>
      <c r="E10" s="79">
        <v>10514</v>
      </c>
      <c r="F10" s="79">
        <v>0</v>
      </c>
      <c r="G10" s="79">
        <v>444932</v>
      </c>
      <c r="H10" s="89">
        <v>5117</v>
      </c>
      <c r="I10" s="90">
        <v>225</v>
      </c>
      <c r="J10" s="143">
        <f>H10+I10</f>
        <v>5342</v>
      </c>
      <c r="K10" s="80">
        <f>IFERROR(J10/G10,"-")</f>
        <v>0.012006329057024</v>
      </c>
      <c r="L10" s="79">
        <v>264</v>
      </c>
      <c r="M10" s="79">
        <v>2061</v>
      </c>
      <c r="N10" s="80">
        <f>IFERROR(L10/J10,"-")</f>
        <v>0.049419692998877</v>
      </c>
      <c r="O10" s="81">
        <f>IFERROR(D10/J10,"-")</f>
        <v>2172.3880569075</v>
      </c>
      <c r="P10" s="82">
        <v>636</v>
      </c>
      <c r="Q10" s="80">
        <f>IFERROR(P10/J10,"-")</f>
        <v>0.11905653313366</v>
      </c>
      <c r="R10" s="335">
        <v>35601573</v>
      </c>
      <c r="S10" s="336">
        <f>IFERROR(R10/J10,"-")</f>
        <v>6664.4651815799</v>
      </c>
      <c r="T10" s="336">
        <f>IFERROR(R10/P10,"-")</f>
        <v>55977.316037736</v>
      </c>
      <c r="U10" s="330">
        <f>IFERROR(R10-D10,"-")</f>
        <v>23996676</v>
      </c>
      <c r="V10" s="83">
        <f>R10/D10</f>
        <v>3.0678060305059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15425897</v>
      </c>
      <c r="E13" s="41">
        <f>SUM(E6:E11)</f>
        <v>13985</v>
      </c>
      <c r="F13" s="41">
        <f>SUM(F6:F11)</f>
        <v>1261</v>
      </c>
      <c r="G13" s="41">
        <f>SUM(G6:G11)</f>
        <v>449351</v>
      </c>
      <c r="H13" s="41">
        <f>SUM(H6:H11)</f>
        <v>5904</v>
      </c>
      <c r="I13" s="41">
        <f>SUM(I6:I11)</f>
        <v>231</v>
      </c>
      <c r="J13" s="41">
        <f>SUM(J6:J11)</f>
        <v>6135</v>
      </c>
      <c r="K13" s="42">
        <f>IFERROR(J13/G13,"-")</f>
        <v>0.013653024027987</v>
      </c>
      <c r="L13" s="76">
        <f>SUM(L6:L11)</f>
        <v>331</v>
      </c>
      <c r="M13" s="76">
        <f>SUM(M6:M11)</f>
        <v>2285</v>
      </c>
      <c r="N13" s="42">
        <f>IFERROR(L13/J13,"-")</f>
        <v>0.053952730236349</v>
      </c>
      <c r="O13" s="43">
        <f>IFERROR(D13/J13,"-")</f>
        <v>2514.4086389568</v>
      </c>
      <c r="P13" s="44">
        <f>SUM(P6:P11)</f>
        <v>741</v>
      </c>
      <c r="Q13" s="42">
        <f>IFERROR(P13/J13,"-")</f>
        <v>0.12078239608802</v>
      </c>
      <c r="R13" s="333">
        <f>SUM(R6:R11)</f>
        <v>41134673</v>
      </c>
      <c r="S13" s="333">
        <f>IFERROR(R13/J13,"-")</f>
        <v>6704.9181744091</v>
      </c>
      <c r="T13" s="333">
        <f>IFERROR(P13/P13,"-")</f>
        <v>1</v>
      </c>
      <c r="U13" s="333">
        <f>SUM(U6:U11)</f>
        <v>25708776</v>
      </c>
      <c r="V13" s="45">
        <f>IFERROR(R13/D13,"-")</f>
        <v>2.6665984480514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0.3140350877193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570000</v>
      </c>
      <c r="K6" s="79">
        <v>41</v>
      </c>
      <c r="L6" s="79">
        <v>0</v>
      </c>
      <c r="M6" s="79">
        <v>154</v>
      </c>
      <c r="N6" s="89">
        <v>12</v>
      </c>
      <c r="O6" s="90">
        <v>0</v>
      </c>
      <c r="P6" s="91">
        <f>N6+O6</f>
        <v>12</v>
      </c>
      <c r="Q6" s="80">
        <f>IFERROR(P6/M6,"-")</f>
        <v>0.077922077922078</v>
      </c>
      <c r="R6" s="79">
        <v>1</v>
      </c>
      <c r="S6" s="79">
        <v>5</v>
      </c>
      <c r="T6" s="80">
        <f>IFERROR(R6/(P6),"-")</f>
        <v>0.083333333333333</v>
      </c>
      <c r="U6" s="336">
        <f>IFERROR(J6/SUM(N6:O11),"-")</f>
        <v>17812.5</v>
      </c>
      <c r="V6" s="82">
        <v>3</v>
      </c>
      <c r="W6" s="80">
        <f>IF(P6=0,"-",V6/P6)</f>
        <v>0.25</v>
      </c>
      <c r="X6" s="335">
        <v>167000</v>
      </c>
      <c r="Y6" s="336">
        <f>IFERROR(X6/P6,"-")</f>
        <v>13916.666666667</v>
      </c>
      <c r="Z6" s="336">
        <f>IFERROR(X6/V6,"-")</f>
        <v>55666.666666667</v>
      </c>
      <c r="AA6" s="330">
        <f>SUM(X6:X11)-SUM(J6:J11)</f>
        <v>-391000</v>
      </c>
      <c r="AB6" s="83">
        <f>SUM(X6:X11)/SUM(J6:J11)</f>
        <v>0.3140350877193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0.33333333333333</v>
      </c>
      <c r="BY6" s="126">
        <v>3</v>
      </c>
      <c r="BZ6" s="127">
        <f>IFERROR(BY6/BW6,"-")</f>
        <v>0.75</v>
      </c>
      <c r="CA6" s="128">
        <v>167000</v>
      </c>
      <c r="CB6" s="129">
        <f>IFERROR(CA6/BW6,"-")</f>
        <v>41750</v>
      </c>
      <c r="CC6" s="130"/>
      <c r="CD6" s="130">
        <v>1</v>
      </c>
      <c r="CE6" s="130">
        <v>2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167000</v>
      </c>
      <c r="CQ6" s="139">
        <v>102000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71</v>
      </c>
      <c r="L7" s="79">
        <v>51</v>
      </c>
      <c r="M7" s="79">
        <v>27</v>
      </c>
      <c r="N7" s="89">
        <v>14</v>
      </c>
      <c r="O7" s="90">
        <v>0</v>
      </c>
      <c r="P7" s="91">
        <f>N7+O7</f>
        <v>14</v>
      </c>
      <c r="Q7" s="80">
        <f>IFERROR(P7/M7,"-")</f>
        <v>0.51851851851852</v>
      </c>
      <c r="R7" s="79">
        <v>1</v>
      </c>
      <c r="S7" s="79">
        <v>3</v>
      </c>
      <c r="T7" s="80">
        <f>IFERROR(R7/(P7),"-")</f>
        <v>0.071428571428571</v>
      </c>
      <c r="U7" s="336"/>
      <c r="V7" s="82">
        <v>2</v>
      </c>
      <c r="W7" s="80">
        <f>IF(P7=0,"-",V7/P7)</f>
        <v>0.14285714285714</v>
      </c>
      <c r="X7" s="335">
        <v>12000</v>
      </c>
      <c r="Y7" s="336">
        <f>IFERROR(X7/P7,"-")</f>
        <v>857.14285714286</v>
      </c>
      <c r="Z7" s="336">
        <f>IFERROR(X7/V7,"-")</f>
        <v>6000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8</v>
      </c>
      <c r="BX7" s="125">
        <f>IF(P7=0,"",IF(BW7=0,"",(BW7/P7)))</f>
        <v>0.57142857142857</v>
      </c>
      <c r="BY7" s="126">
        <v>2</v>
      </c>
      <c r="BZ7" s="127">
        <f>IFERROR(BY7/BW7,"-")</f>
        <v>0.25</v>
      </c>
      <c r="CA7" s="128">
        <v>12000</v>
      </c>
      <c r="CB7" s="129">
        <f>IFERROR(CA7/BW7,"-")</f>
        <v>1500</v>
      </c>
      <c r="CC7" s="130">
        <v>1</v>
      </c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12000</v>
      </c>
      <c r="CQ7" s="139">
        <v>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74</v>
      </c>
      <c r="E8" s="347" t="s">
        <v>75</v>
      </c>
      <c r="F8" s="347" t="s">
        <v>76</v>
      </c>
      <c r="G8" s="88" t="s">
        <v>77</v>
      </c>
      <c r="H8" s="88" t="s">
        <v>78</v>
      </c>
      <c r="I8" s="348" t="s">
        <v>79</v>
      </c>
      <c r="J8" s="330"/>
      <c r="K8" s="79">
        <v>1</v>
      </c>
      <c r="L8" s="79">
        <v>0</v>
      </c>
      <c r="M8" s="79">
        <v>36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80</v>
      </c>
      <c r="C9" s="347"/>
      <c r="D9" s="347" t="s">
        <v>74</v>
      </c>
      <c r="E9" s="347" t="s">
        <v>75</v>
      </c>
      <c r="F9" s="347" t="s">
        <v>72</v>
      </c>
      <c r="G9" s="88"/>
      <c r="H9" s="88"/>
      <c r="I9" s="88"/>
      <c r="J9" s="330"/>
      <c r="K9" s="79">
        <v>53</v>
      </c>
      <c r="L9" s="79">
        <v>28</v>
      </c>
      <c r="M9" s="79">
        <v>5</v>
      </c>
      <c r="N9" s="89">
        <v>3</v>
      </c>
      <c r="O9" s="90">
        <v>0</v>
      </c>
      <c r="P9" s="91">
        <f>N9+O9</f>
        <v>3</v>
      </c>
      <c r="Q9" s="80">
        <f>IFERROR(P9/M9,"-")</f>
        <v>0.6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81</v>
      </c>
      <c r="C10" s="347"/>
      <c r="D10" s="347" t="s">
        <v>82</v>
      </c>
      <c r="E10" s="347" t="s">
        <v>83</v>
      </c>
      <c r="F10" s="347" t="s">
        <v>67</v>
      </c>
      <c r="G10" s="88" t="s">
        <v>77</v>
      </c>
      <c r="H10" s="88" t="s">
        <v>78</v>
      </c>
      <c r="I10" s="348" t="s">
        <v>84</v>
      </c>
      <c r="J10" s="330"/>
      <c r="K10" s="79">
        <v>5</v>
      </c>
      <c r="L10" s="79">
        <v>0</v>
      </c>
      <c r="M10" s="79">
        <v>36</v>
      </c>
      <c r="N10" s="89">
        <v>3</v>
      </c>
      <c r="O10" s="90">
        <v>0</v>
      </c>
      <c r="P10" s="91">
        <f>N10+O10</f>
        <v>3</v>
      </c>
      <c r="Q10" s="80">
        <f>IFERROR(P10/M10,"-")</f>
        <v>0.083333333333333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0.33333333333333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85</v>
      </c>
      <c r="C11" s="347"/>
      <c r="D11" s="347" t="s">
        <v>82</v>
      </c>
      <c r="E11" s="347" t="s">
        <v>83</v>
      </c>
      <c r="F11" s="347" t="s">
        <v>72</v>
      </c>
      <c r="G11" s="88"/>
      <c r="H11" s="88"/>
      <c r="I11" s="88"/>
      <c r="J11" s="330"/>
      <c r="K11" s="79">
        <v>22</v>
      </c>
      <c r="L11" s="79">
        <v>16</v>
      </c>
      <c r="M11" s="79">
        <v>3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0.54951923076923</v>
      </c>
      <c r="B12" s="347" t="s">
        <v>86</v>
      </c>
      <c r="C12" s="347"/>
      <c r="D12" s="347" t="s">
        <v>65</v>
      </c>
      <c r="E12" s="347" t="s">
        <v>66</v>
      </c>
      <c r="F12" s="347" t="s">
        <v>67</v>
      </c>
      <c r="G12" s="88" t="s">
        <v>87</v>
      </c>
      <c r="H12" s="88" t="s">
        <v>88</v>
      </c>
      <c r="I12" s="349" t="s">
        <v>89</v>
      </c>
      <c r="J12" s="330">
        <v>520000</v>
      </c>
      <c r="K12" s="79">
        <v>39</v>
      </c>
      <c r="L12" s="79">
        <v>0</v>
      </c>
      <c r="M12" s="79">
        <v>121</v>
      </c>
      <c r="N12" s="89">
        <v>12</v>
      </c>
      <c r="O12" s="90">
        <v>0</v>
      </c>
      <c r="P12" s="91">
        <f>N12+O12</f>
        <v>12</v>
      </c>
      <c r="Q12" s="80">
        <f>IFERROR(P12/M12,"-")</f>
        <v>0.099173553719008</v>
      </c>
      <c r="R12" s="79">
        <v>0</v>
      </c>
      <c r="S12" s="79">
        <v>4</v>
      </c>
      <c r="T12" s="80">
        <f>IFERROR(R12/(P12),"-")</f>
        <v>0</v>
      </c>
      <c r="U12" s="336">
        <f>IFERROR(J12/SUM(N12:O16),"-")</f>
        <v>13000</v>
      </c>
      <c r="V12" s="82">
        <v>2</v>
      </c>
      <c r="W12" s="80">
        <f>IF(P12=0,"-",V12/P12)</f>
        <v>0.16666666666667</v>
      </c>
      <c r="X12" s="335">
        <v>11000</v>
      </c>
      <c r="Y12" s="336">
        <f>IFERROR(X12/P12,"-")</f>
        <v>916.66666666667</v>
      </c>
      <c r="Z12" s="336">
        <f>IFERROR(X12/V12,"-")</f>
        <v>5500</v>
      </c>
      <c r="AA12" s="330">
        <f>SUM(X12:X16)-SUM(J12:J16)</f>
        <v>-234250</v>
      </c>
      <c r="AB12" s="83">
        <f>SUM(X12:X16)/SUM(J12:J16)</f>
        <v>0.54951923076923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0.083333333333333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0.083333333333333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0.33333333333333</v>
      </c>
      <c r="BG12" s="110">
        <v>1</v>
      </c>
      <c r="BH12" s="112">
        <f>IFERROR(BG12/BE12,"-")</f>
        <v>0.25</v>
      </c>
      <c r="BI12" s="113">
        <v>3000</v>
      </c>
      <c r="BJ12" s="114">
        <f>IFERROR(BI12/BE12,"-")</f>
        <v>750</v>
      </c>
      <c r="BK12" s="115">
        <v>1</v>
      </c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5</v>
      </c>
      <c r="BX12" s="125">
        <f>IF(P12=0,"",IF(BW12=0,"",(BW12/P12)))</f>
        <v>0.41666666666667</v>
      </c>
      <c r="BY12" s="126">
        <v>1</v>
      </c>
      <c r="BZ12" s="127">
        <f>IFERROR(BY12/BW12,"-")</f>
        <v>0.2</v>
      </c>
      <c r="CA12" s="128">
        <v>8000</v>
      </c>
      <c r="CB12" s="129">
        <f>IFERROR(CA12/BW12,"-")</f>
        <v>1600</v>
      </c>
      <c r="CC12" s="130"/>
      <c r="CD12" s="130">
        <v>1</v>
      </c>
      <c r="CE12" s="130"/>
      <c r="CF12" s="131">
        <v>1</v>
      </c>
      <c r="CG12" s="132">
        <f>IF(P12=0,"",IF(CF12=0,"",(CF12/P12)))</f>
        <v>0.083333333333333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11000</v>
      </c>
      <c r="CQ12" s="139">
        <v>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90</v>
      </c>
      <c r="C13" s="347"/>
      <c r="D13" s="347" t="s">
        <v>91</v>
      </c>
      <c r="E13" s="347" t="s">
        <v>83</v>
      </c>
      <c r="F13" s="347" t="s">
        <v>67</v>
      </c>
      <c r="G13" s="88" t="s">
        <v>87</v>
      </c>
      <c r="H13" s="88" t="s">
        <v>88</v>
      </c>
      <c r="I13" s="348" t="s">
        <v>92</v>
      </c>
      <c r="J13" s="330"/>
      <c r="K13" s="79">
        <v>13</v>
      </c>
      <c r="L13" s="79">
        <v>0</v>
      </c>
      <c r="M13" s="79">
        <v>61</v>
      </c>
      <c r="N13" s="89">
        <v>4</v>
      </c>
      <c r="O13" s="90">
        <v>0</v>
      </c>
      <c r="P13" s="91">
        <f>N13+O13</f>
        <v>4</v>
      </c>
      <c r="Q13" s="80">
        <f>IFERROR(P13/M13,"-")</f>
        <v>0.065573770491803</v>
      </c>
      <c r="R13" s="79">
        <v>1</v>
      </c>
      <c r="S13" s="79">
        <v>1</v>
      </c>
      <c r="T13" s="80">
        <f>IFERROR(R13/(P13),"-")</f>
        <v>0.25</v>
      </c>
      <c r="U13" s="336"/>
      <c r="V13" s="82">
        <v>1</v>
      </c>
      <c r="W13" s="80">
        <f>IF(P13=0,"-",V13/P13)</f>
        <v>0.25</v>
      </c>
      <c r="X13" s="335">
        <v>3000</v>
      </c>
      <c r="Y13" s="336">
        <f>IFERROR(X13/P13,"-")</f>
        <v>750</v>
      </c>
      <c r="Z13" s="336">
        <f>IFERROR(X13/V13,"-")</f>
        <v>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0.25</v>
      </c>
      <c r="BP13" s="119">
        <v>1</v>
      </c>
      <c r="BQ13" s="120">
        <f>IFERROR(BP13/BN13,"-")</f>
        <v>1</v>
      </c>
      <c r="BR13" s="121">
        <v>3000</v>
      </c>
      <c r="BS13" s="122">
        <f>IFERROR(BR13/BN13,"-")</f>
        <v>3000</v>
      </c>
      <c r="BT13" s="123">
        <v>1</v>
      </c>
      <c r="BU13" s="123"/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93</v>
      </c>
      <c r="C14" s="347"/>
      <c r="D14" s="347" t="s">
        <v>94</v>
      </c>
      <c r="E14" s="347" t="s">
        <v>95</v>
      </c>
      <c r="F14" s="347" t="s">
        <v>67</v>
      </c>
      <c r="G14" s="88" t="s">
        <v>87</v>
      </c>
      <c r="H14" s="88" t="s">
        <v>88</v>
      </c>
      <c r="I14" s="349" t="s">
        <v>96</v>
      </c>
      <c r="J14" s="330"/>
      <c r="K14" s="79">
        <v>11</v>
      </c>
      <c r="L14" s="79">
        <v>0</v>
      </c>
      <c r="M14" s="79">
        <v>40</v>
      </c>
      <c r="N14" s="89">
        <v>4</v>
      </c>
      <c r="O14" s="90">
        <v>0</v>
      </c>
      <c r="P14" s="91">
        <f>N14+O14</f>
        <v>4</v>
      </c>
      <c r="Q14" s="80">
        <f>IFERROR(P14/M14,"-")</f>
        <v>0.1</v>
      </c>
      <c r="R14" s="79">
        <v>1</v>
      </c>
      <c r="S14" s="79">
        <v>1</v>
      </c>
      <c r="T14" s="80">
        <f>IFERROR(R14/(P14),"-")</f>
        <v>0.25</v>
      </c>
      <c r="U14" s="336"/>
      <c r="V14" s="82">
        <v>2</v>
      </c>
      <c r="W14" s="80">
        <f>IF(P14=0,"-",V14/P14)</f>
        <v>0.5</v>
      </c>
      <c r="X14" s="335">
        <v>23000</v>
      </c>
      <c r="Y14" s="336">
        <f>IFERROR(X14/P14,"-")</f>
        <v>5750</v>
      </c>
      <c r="Z14" s="336">
        <f>IFERROR(X14/V14,"-")</f>
        <v>11500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0.5</v>
      </c>
      <c r="BY14" s="126">
        <v>2</v>
      </c>
      <c r="BZ14" s="127">
        <f>IFERROR(BY14/BW14,"-")</f>
        <v>1</v>
      </c>
      <c r="CA14" s="128">
        <v>23000</v>
      </c>
      <c r="CB14" s="129">
        <f>IFERROR(CA14/BW14,"-")</f>
        <v>11500</v>
      </c>
      <c r="CC14" s="130">
        <v>1</v>
      </c>
      <c r="CD14" s="130">
        <v>1</v>
      </c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23000</v>
      </c>
      <c r="CQ14" s="139">
        <v>20000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97</v>
      </c>
      <c r="C15" s="347"/>
      <c r="D15" s="347" t="s">
        <v>98</v>
      </c>
      <c r="E15" s="347" t="s">
        <v>99</v>
      </c>
      <c r="F15" s="347" t="s">
        <v>67</v>
      </c>
      <c r="G15" s="88" t="s">
        <v>87</v>
      </c>
      <c r="H15" s="88" t="s">
        <v>88</v>
      </c>
      <c r="I15" s="348" t="s">
        <v>70</v>
      </c>
      <c r="J15" s="330"/>
      <c r="K15" s="79">
        <v>12</v>
      </c>
      <c r="L15" s="79">
        <v>0</v>
      </c>
      <c r="M15" s="79">
        <v>24</v>
      </c>
      <c r="N15" s="89">
        <v>4</v>
      </c>
      <c r="O15" s="90">
        <v>0</v>
      </c>
      <c r="P15" s="91">
        <f>N15+O15</f>
        <v>4</v>
      </c>
      <c r="Q15" s="80">
        <f>IFERROR(P15/M15,"-")</f>
        <v>0.16666666666667</v>
      </c>
      <c r="R15" s="79">
        <v>0</v>
      </c>
      <c r="S15" s="79">
        <v>2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100</v>
      </c>
      <c r="C16" s="347"/>
      <c r="D16" s="347" t="s">
        <v>101</v>
      </c>
      <c r="E16" s="347" t="s">
        <v>101</v>
      </c>
      <c r="F16" s="347" t="s">
        <v>72</v>
      </c>
      <c r="G16" s="88" t="s">
        <v>102</v>
      </c>
      <c r="H16" s="88"/>
      <c r="I16" s="88"/>
      <c r="J16" s="330"/>
      <c r="K16" s="79">
        <v>248</v>
      </c>
      <c r="L16" s="79">
        <v>76</v>
      </c>
      <c r="M16" s="79">
        <v>43</v>
      </c>
      <c r="N16" s="89">
        <v>16</v>
      </c>
      <c r="O16" s="90">
        <v>0</v>
      </c>
      <c r="P16" s="91">
        <f>N16+O16</f>
        <v>16</v>
      </c>
      <c r="Q16" s="80">
        <f>IFERROR(P16/M16,"-")</f>
        <v>0.37209302325581</v>
      </c>
      <c r="R16" s="79">
        <v>4</v>
      </c>
      <c r="S16" s="79">
        <v>2</v>
      </c>
      <c r="T16" s="80">
        <f>IFERROR(R16/(P16),"-")</f>
        <v>0.25</v>
      </c>
      <c r="U16" s="336"/>
      <c r="V16" s="82">
        <v>2</v>
      </c>
      <c r="W16" s="80">
        <f>IF(P16=0,"-",V16/P16)</f>
        <v>0.125</v>
      </c>
      <c r="X16" s="335">
        <v>248750</v>
      </c>
      <c r="Y16" s="336">
        <f>IFERROR(X16/P16,"-")</f>
        <v>15546.875</v>
      </c>
      <c r="Z16" s="336">
        <f>IFERROR(X16/V16,"-")</f>
        <v>124375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0.0625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4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5</v>
      </c>
      <c r="BO16" s="118">
        <f>IF(P16=0,"",IF(BN16=0,"",(BN16/P16)))</f>
        <v>0.3125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4</v>
      </c>
      <c r="BX16" s="125">
        <f>IF(P16=0,"",IF(BW16=0,"",(BW16/P16)))</f>
        <v>0.25</v>
      </c>
      <c r="BY16" s="126">
        <v>1</v>
      </c>
      <c r="BZ16" s="127">
        <f>IFERROR(BY16/BW16,"-")</f>
        <v>0.25</v>
      </c>
      <c r="CA16" s="128">
        <v>13750</v>
      </c>
      <c r="CB16" s="129">
        <f>IFERROR(CA16/BW16,"-")</f>
        <v>3437.5</v>
      </c>
      <c r="CC16" s="130"/>
      <c r="CD16" s="130"/>
      <c r="CE16" s="130">
        <v>1</v>
      </c>
      <c r="CF16" s="131">
        <v>2</v>
      </c>
      <c r="CG16" s="132">
        <f>IF(P16=0,"",IF(CF16=0,"",(CF16/P16)))</f>
        <v>0.125</v>
      </c>
      <c r="CH16" s="133">
        <v>1</v>
      </c>
      <c r="CI16" s="134">
        <f>IFERROR(CH16/CF16,"-")</f>
        <v>0.5</v>
      </c>
      <c r="CJ16" s="135">
        <v>235000</v>
      </c>
      <c r="CK16" s="136">
        <f>IFERROR(CJ16/CF16,"-")</f>
        <v>117500</v>
      </c>
      <c r="CL16" s="137"/>
      <c r="CM16" s="137"/>
      <c r="CN16" s="137">
        <v>1</v>
      </c>
      <c r="CO16" s="138">
        <v>2</v>
      </c>
      <c r="CP16" s="139">
        <v>248750</v>
      </c>
      <c r="CQ16" s="139">
        <v>235000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2.24</v>
      </c>
      <c r="B17" s="347" t="s">
        <v>103</v>
      </c>
      <c r="C17" s="347"/>
      <c r="D17" s="347" t="s">
        <v>65</v>
      </c>
      <c r="E17" s="347" t="s">
        <v>66</v>
      </c>
      <c r="F17" s="347" t="s">
        <v>104</v>
      </c>
      <c r="G17" s="88" t="s">
        <v>105</v>
      </c>
      <c r="H17" s="88" t="s">
        <v>106</v>
      </c>
      <c r="I17" s="88" t="s">
        <v>107</v>
      </c>
      <c r="J17" s="330">
        <v>200000</v>
      </c>
      <c r="K17" s="79">
        <v>16</v>
      </c>
      <c r="L17" s="79">
        <v>0</v>
      </c>
      <c r="M17" s="79">
        <v>118</v>
      </c>
      <c r="N17" s="89">
        <v>5</v>
      </c>
      <c r="O17" s="90">
        <v>0</v>
      </c>
      <c r="P17" s="91">
        <f>N17+O17</f>
        <v>5</v>
      </c>
      <c r="Q17" s="80">
        <f>IFERROR(P17/M17,"-")</f>
        <v>0.042372881355932</v>
      </c>
      <c r="R17" s="79">
        <v>0</v>
      </c>
      <c r="S17" s="79">
        <v>0</v>
      </c>
      <c r="T17" s="80">
        <f>IFERROR(R17/(P17),"-")</f>
        <v>0</v>
      </c>
      <c r="U17" s="336">
        <f>IFERROR(J17/SUM(N17:O22),"-")</f>
        <v>4878.0487804878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SUM(X17:X22)-SUM(J17:J22)</f>
        <v>248000</v>
      </c>
      <c r="AB17" s="83">
        <f>SUM(X17:X22)/SUM(J17:J22)</f>
        <v>2.24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0.6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0.2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108</v>
      </c>
      <c r="C18" s="347"/>
      <c r="D18" s="347" t="s">
        <v>91</v>
      </c>
      <c r="E18" s="347" t="s">
        <v>83</v>
      </c>
      <c r="F18" s="347" t="s">
        <v>67</v>
      </c>
      <c r="G18" s="88"/>
      <c r="H18" s="88" t="s">
        <v>106</v>
      </c>
      <c r="I18" s="88"/>
      <c r="J18" s="330"/>
      <c r="K18" s="79">
        <v>16</v>
      </c>
      <c r="L18" s="79">
        <v>0</v>
      </c>
      <c r="M18" s="79">
        <v>55</v>
      </c>
      <c r="N18" s="89">
        <v>6</v>
      </c>
      <c r="O18" s="90">
        <v>0</v>
      </c>
      <c r="P18" s="91">
        <f>N18+O18</f>
        <v>6</v>
      </c>
      <c r="Q18" s="80">
        <f>IFERROR(P18/M18,"-")</f>
        <v>0.10909090909091</v>
      </c>
      <c r="R18" s="79">
        <v>0</v>
      </c>
      <c r="S18" s="79">
        <v>2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0.16666666666667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109</v>
      </c>
      <c r="C19" s="347"/>
      <c r="D19" s="347" t="s">
        <v>94</v>
      </c>
      <c r="E19" s="347" t="s">
        <v>95</v>
      </c>
      <c r="F19" s="347" t="s">
        <v>104</v>
      </c>
      <c r="G19" s="88"/>
      <c r="H19" s="88" t="s">
        <v>106</v>
      </c>
      <c r="I19" s="88"/>
      <c r="J19" s="330"/>
      <c r="K19" s="79">
        <v>15</v>
      </c>
      <c r="L19" s="79">
        <v>0</v>
      </c>
      <c r="M19" s="79">
        <v>51</v>
      </c>
      <c r="N19" s="89">
        <v>7</v>
      </c>
      <c r="O19" s="90">
        <v>0</v>
      </c>
      <c r="P19" s="91">
        <f>N19+O19</f>
        <v>7</v>
      </c>
      <c r="Q19" s="80">
        <f>IFERROR(P19/M19,"-")</f>
        <v>0.13725490196078</v>
      </c>
      <c r="R19" s="79">
        <v>1</v>
      </c>
      <c r="S19" s="79">
        <v>2</v>
      </c>
      <c r="T19" s="80">
        <f>IFERROR(R19/(P19),"-")</f>
        <v>0.14285714285714</v>
      </c>
      <c r="U19" s="336"/>
      <c r="V19" s="82">
        <v>3</v>
      </c>
      <c r="W19" s="80">
        <f>IF(P19=0,"-",V19/P19)</f>
        <v>0.42857142857143</v>
      </c>
      <c r="X19" s="335">
        <v>29000</v>
      </c>
      <c r="Y19" s="336">
        <f>IFERROR(X19/P19,"-")</f>
        <v>4142.8571428571</v>
      </c>
      <c r="Z19" s="336">
        <f>IFERROR(X19/V19,"-")</f>
        <v>9666.6666666667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0.42857142857143</v>
      </c>
      <c r="BG19" s="110">
        <v>2</v>
      </c>
      <c r="BH19" s="112">
        <f>IFERROR(BG19/BE19,"-")</f>
        <v>0.66666666666667</v>
      </c>
      <c r="BI19" s="113">
        <v>20000</v>
      </c>
      <c r="BJ19" s="114">
        <f>IFERROR(BI19/BE19,"-")</f>
        <v>6666.6666666667</v>
      </c>
      <c r="BK19" s="115">
        <v>1</v>
      </c>
      <c r="BL19" s="115">
        <v>1</v>
      </c>
      <c r="BM19" s="115"/>
      <c r="BN19" s="117">
        <v>1</v>
      </c>
      <c r="BO19" s="118">
        <f>IF(P19=0,"",IF(BN19=0,"",(BN19/P19)))</f>
        <v>0.14285714285714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0.42857142857143</v>
      </c>
      <c r="BY19" s="126">
        <v>1</v>
      </c>
      <c r="BZ19" s="127">
        <f>IFERROR(BY19/BW19,"-")</f>
        <v>0.33333333333333</v>
      </c>
      <c r="CA19" s="128">
        <v>9000</v>
      </c>
      <c r="CB19" s="129">
        <f>IFERROR(CA19/BW19,"-")</f>
        <v>3000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29000</v>
      </c>
      <c r="CQ19" s="139">
        <v>15000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110</v>
      </c>
      <c r="C20" s="347"/>
      <c r="D20" s="347" t="s">
        <v>111</v>
      </c>
      <c r="E20" s="347" t="s">
        <v>99</v>
      </c>
      <c r="F20" s="347" t="s">
        <v>67</v>
      </c>
      <c r="G20" s="88"/>
      <c r="H20" s="88" t="s">
        <v>106</v>
      </c>
      <c r="I20" s="88"/>
      <c r="J20" s="330"/>
      <c r="K20" s="79">
        <v>9</v>
      </c>
      <c r="L20" s="79">
        <v>0</v>
      </c>
      <c r="M20" s="79">
        <v>46</v>
      </c>
      <c r="N20" s="89">
        <v>2</v>
      </c>
      <c r="O20" s="90">
        <v>0</v>
      </c>
      <c r="P20" s="91">
        <f>N20+O20</f>
        <v>2</v>
      </c>
      <c r="Q20" s="80">
        <f>IFERROR(P20/M20,"-")</f>
        <v>0.043478260869565</v>
      </c>
      <c r="R20" s="79">
        <v>0</v>
      </c>
      <c r="S20" s="79">
        <v>1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112</v>
      </c>
      <c r="C21" s="347"/>
      <c r="D21" s="347" t="s">
        <v>113</v>
      </c>
      <c r="E21" s="347" t="s">
        <v>114</v>
      </c>
      <c r="F21" s="347" t="s">
        <v>104</v>
      </c>
      <c r="G21" s="88"/>
      <c r="H21" s="88" t="s">
        <v>106</v>
      </c>
      <c r="I21" s="88"/>
      <c r="J21" s="330"/>
      <c r="K21" s="79">
        <v>3</v>
      </c>
      <c r="L21" s="79">
        <v>0</v>
      </c>
      <c r="M21" s="79">
        <v>17</v>
      </c>
      <c r="N21" s="89">
        <v>1</v>
      </c>
      <c r="O21" s="90">
        <v>0</v>
      </c>
      <c r="P21" s="91">
        <f>N21+O21</f>
        <v>1</v>
      </c>
      <c r="Q21" s="80">
        <f>IFERROR(P21/M21,"-")</f>
        <v>0.058823529411765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115</v>
      </c>
      <c r="C22" s="347"/>
      <c r="D22" s="347" t="s">
        <v>101</v>
      </c>
      <c r="E22" s="347" t="s">
        <v>101</v>
      </c>
      <c r="F22" s="347" t="s">
        <v>72</v>
      </c>
      <c r="G22" s="88"/>
      <c r="H22" s="88"/>
      <c r="I22" s="88"/>
      <c r="J22" s="330"/>
      <c r="K22" s="79">
        <v>244</v>
      </c>
      <c r="L22" s="79">
        <v>104</v>
      </c>
      <c r="M22" s="79">
        <v>56</v>
      </c>
      <c r="N22" s="89">
        <v>20</v>
      </c>
      <c r="O22" s="90">
        <v>0</v>
      </c>
      <c r="P22" s="91">
        <f>N22+O22</f>
        <v>20</v>
      </c>
      <c r="Q22" s="80">
        <f>IFERROR(P22/M22,"-")</f>
        <v>0.35714285714286</v>
      </c>
      <c r="R22" s="79">
        <v>3</v>
      </c>
      <c r="S22" s="79">
        <v>3</v>
      </c>
      <c r="T22" s="80">
        <f>IFERROR(R22/(P22),"-")</f>
        <v>0.15</v>
      </c>
      <c r="U22" s="336"/>
      <c r="V22" s="82">
        <v>3</v>
      </c>
      <c r="W22" s="80">
        <f>IF(P22=0,"-",V22/P22)</f>
        <v>0.15</v>
      </c>
      <c r="X22" s="335">
        <v>419000</v>
      </c>
      <c r="Y22" s="336">
        <f>IFERROR(X22/P22,"-")</f>
        <v>20950</v>
      </c>
      <c r="Z22" s="336">
        <f>IFERROR(X22/V22,"-")</f>
        <v>139666.66666667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0.05</v>
      </c>
      <c r="AX22" s="104">
        <v>1</v>
      </c>
      <c r="AY22" s="106">
        <f>IFERROR(AX22/AV22,"-")</f>
        <v>1</v>
      </c>
      <c r="AZ22" s="107">
        <v>85000</v>
      </c>
      <c r="BA22" s="108">
        <f>IFERROR(AZ22/AV22,"-")</f>
        <v>85000</v>
      </c>
      <c r="BB22" s="109"/>
      <c r="BC22" s="109"/>
      <c r="BD22" s="109">
        <v>1</v>
      </c>
      <c r="BE22" s="110">
        <v>1</v>
      </c>
      <c r="BF22" s="111">
        <f>IF(P22=0,"",IF(BE22=0,"",(BE22/P22)))</f>
        <v>0.05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5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10</v>
      </c>
      <c r="BX22" s="125">
        <f>IF(P22=0,"",IF(BW22=0,"",(BW22/P22)))</f>
        <v>0.5</v>
      </c>
      <c r="BY22" s="126">
        <v>4</v>
      </c>
      <c r="BZ22" s="127">
        <f>IFERROR(BY22/BW22,"-")</f>
        <v>0.4</v>
      </c>
      <c r="CA22" s="128">
        <v>372000</v>
      </c>
      <c r="CB22" s="129">
        <f>IFERROR(CA22/BW22,"-")</f>
        <v>37200</v>
      </c>
      <c r="CC22" s="130">
        <v>2</v>
      </c>
      <c r="CD22" s="130"/>
      <c r="CE22" s="130">
        <v>2</v>
      </c>
      <c r="CF22" s="131">
        <v>3</v>
      </c>
      <c r="CG22" s="132">
        <f>IF(P22=0,"",IF(CF22=0,"",(CF22/P22)))</f>
        <v>0.15</v>
      </c>
      <c r="CH22" s="133">
        <v>1</v>
      </c>
      <c r="CI22" s="134">
        <f>IFERROR(CH22/CF22,"-")</f>
        <v>0.33333333333333</v>
      </c>
      <c r="CJ22" s="135">
        <v>50000</v>
      </c>
      <c r="CK22" s="136">
        <f>IFERROR(CJ22/CF22,"-")</f>
        <v>16666.666666667</v>
      </c>
      <c r="CL22" s="137"/>
      <c r="CM22" s="137"/>
      <c r="CN22" s="137">
        <v>1</v>
      </c>
      <c r="CO22" s="138">
        <v>3</v>
      </c>
      <c r="CP22" s="139">
        <v>419000</v>
      </c>
      <c r="CQ22" s="139">
        <v>347000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3.3470588235294</v>
      </c>
      <c r="B23" s="347" t="s">
        <v>116</v>
      </c>
      <c r="C23" s="347"/>
      <c r="D23" s="347" t="s">
        <v>117</v>
      </c>
      <c r="E23" s="347" t="s">
        <v>118</v>
      </c>
      <c r="F23" s="347" t="s">
        <v>67</v>
      </c>
      <c r="G23" s="88" t="s">
        <v>68</v>
      </c>
      <c r="H23" s="88" t="s">
        <v>119</v>
      </c>
      <c r="I23" s="88" t="s">
        <v>120</v>
      </c>
      <c r="J23" s="330">
        <v>340000</v>
      </c>
      <c r="K23" s="79">
        <v>10</v>
      </c>
      <c r="L23" s="79">
        <v>0</v>
      </c>
      <c r="M23" s="79">
        <v>33</v>
      </c>
      <c r="N23" s="89">
        <v>1</v>
      </c>
      <c r="O23" s="90">
        <v>0</v>
      </c>
      <c r="P23" s="91">
        <f>N23+O23</f>
        <v>1</v>
      </c>
      <c r="Q23" s="80">
        <f>IFERROR(P23/M23,"-")</f>
        <v>0.03030303030303</v>
      </c>
      <c r="R23" s="79">
        <v>0</v>
      </c>
      <c r="S23" s="79">
        <v>0</v>
      </c>
      <c r="T23" s="80">
        <f>IFERROR(R23/(P23),"-")</f>
        <v>0</v>
      </c>
      <c r="U23" s="336">
        <f>IFERROR(J23/SUM(N23:O38),"-")</f>
        <v>6181.8181818182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SUM(X23:X38)-SUM(J23:J38)</f>
        <v>798000</v>
      </c>
      <c r="AB23" s="83">
        <f>SUM(X23:X38)/SUM(J23:J38)</f>
        <v>3.3470588235294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121</v>
      </c>
      <c r="C24" s="347"/>
      <c r="D24" s="347" t="s">
        <v>117</v>
      </c>
      <c r="E24" s="347" t="s">
        <v>118</v>
      </c>
      <c r="F24" s="347" t="s">
        <v>72</v>
      </c>
      <c r="G24" s="88"/>
      <c r="H24" s="88"/>
      <c r="I24" s="88"/>
      <c r="J24" s="330"/>
      <c r="K24" s="79">
        <v>41</v>
      </c>
      <c r="L24" s="79">
        <v>22</v>
      </c>
      <c r="M24" s="79">
        <v>14</v>
      </c>
      <c r="N24" s="89">
        <v>7</v>
      </c>
      <c r="O24" s="90">
        <v>0</v>
      </c>
      <c r="P24" s="91">
        <f>N24+O24</f>
        <v>7</v>
      </c>
      <c r="Q24" s="80">
        <f>IFERROR(P24/M24,"-")</f>
        <v>0.5</v>
      </c>
      <c r="R24" s="79">
        <v>3</v>
      </c>
      <c r="S24" s="79">
        <v>1</v>
      </c>
      <c r="T24" s="80">
        <f>IFERROR(R24/(P24),"-")</f>
        <v>0.42857142857143</v>
      </c>
      <c r="U24" s="336"/>
      <c r="V24" s="82">
        <v>3</v>
      </c>
      <c r="W24" s="80">
        <f>IF(P24=0,"-",V24/P24)</f>
        <v>0.42857142857143</v>
      </c>
      <c r="X24" s="335">
        <v>78000</v>
      </c>
      <c r="Y24" s="336">
        <f>IFERROR(X24/P24,"-")</f>
        <v>11142.857142857</v>
      </c>
      <c r="Z24" s="336">
        <f>IFERROR(X24/V24,"-")</f>
        <v>26000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0.14285714285714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4</v>
      </c>
      <c r="BX24" s="125">
        <f>IF(P24=0,"",IF(BW24=0,"",(BW24/P24)))</f>
        <v>0.57142857142857</v>
      </c>
      <c r="BY24" s="126">
        <v>3</v>
      </c>
      <c r="BZ24" s="127">
        <f>IFERROR(BY24/BW24,"-")</f>
        <v>0.75</v>
      </c>
      <c r="CA24" s="128">
        <v>78000</v>
      </c>
      <c r="CB24" s="129">
        <f>IFERROR(CA24/BW24,"-")</f>
        <v>19500</v>
      </c>
      <c r="CC24" s="130"/>
      <c r="CD24" s="130">
        <v>1</v>
      </c>
      <c r="CE24" s="130">
        <v>2</v>
      </c>
      <c r="CF24" s="131">
        <v>2</v>
      </c>
      <c r="CG24" s="132">
        <f>IF(P24=0,"",IF(CF24=0,"",(CF24/P24)))</f>
        <v>0.28571428571429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3</v>
      </c>
      <c r="CP24" s="139">
        <v>78000</v>
      </c>
      <c r="CQ24" s="139">
        <v>42000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122</v>
      </c>
      <c r="C25" s="347"/>
      <c r="D25" s="347" t="s">
        <v>117</v>
      </c>
      <c r="E25" s="347" t="s">
        <v>118</v>
      </c>
      <c r="F25" s="347" t="s">
        <v>104</v>
      </c>
      <c r="G25" s="88" t="s">
        <v>68</v>
      </c>
      <c r="H25" s="88" t="s">
        <v>119</v>
      </c>
      <c r="I25" s="88"/>
      <c r="J25" s="330"/>
      <c r="K25" s="79">
        <v>4</v>
      </c>
      <c r="L25" s="79">
        <v>0</v>
      </c>
      <c r="M25" s="79">
        <v>21</v>
      </c>
      <c r="N25" s="89">
        <v>2</v>
      </c>
      <c r="O25" s="90">
        <v>0</v>
      </c>
      <c r="P25" s="91">
        <f>N25+O25</f>
        <v>2</v>
      </c>
      <c r="Q25" s="80">
        <f>IFERROR(P25/M25,"-")</f>
        <v>0.095238095238095</v>
      </c>
      <c r="R25" s="79">
        <v>0</v>
      </c>
      <c r="S25" s="79">
        <v>1</v>
      </c>
      <c r="T25" s="80">
        <f>IFERROR(R25/(P25),"-")</f>
        <v>0</v>
      </c>
      <c r="U25" s="336"/>
      <c r="V25" s="82">
        <v>1</v>
      </c>
      <c r="W25" s="80">
        <f>IF(P25=0,"-",V25/P25)</f>
        <v>0.5</v>
      </c>
      <c r="X25" s="335">
        <v>3000</v>
      </c>
      <c r="Y25" s="336">
        <f>IFERROR(X25/P25,"-")</f>
        <v>1500</v>
      </c>
      <c r="Z25" s="336">
        <f>IFERROR(X25/V25,"-")</f>
        <v>3000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2</v>
      </c>
      <c r="BX25" s="125">
        <f>IF(P25=0,"",IF(BW25=0,"",(BW25/P25)))</f>
        <v>1</v>
      </c>
      <c r="BY25" s="126">
        <v>1</v>
      </c>
      <c r="BZ25" s="127">
        <f>IFERROR(BY25/BW25,"-")</f>
        <v>0.5</v>
      </c>
      <c r="CA25" s="128">
        <v>3000</v>
      </c>
      <c r="CB25" s="129">
        <f>IFERROR(CA25/BW25,"-")</f>
        <v>1500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123</v>
      </c>
      <c r="C26" s="347"/>
      <c r="D26" s="347" t="s">
        <v>117</v>
      </c>
      <c r="E26" s="347" t="s">
        <v>118</v>
      </c>
      <c r="F26" s="347" t="s">
        <v>72</v>
      </c>
      <c r="G26" s="88"/>
      <c r="H26" s="88"/>
      <c r="I26" s="88"/>
      <c r="J26" s="330"/>
      <c r="K26" s="79">
        <v>30</v>
      </c>
      <c r="L26" s="79">
        <v>18</v>
      </c>
      <c r="M26" s="79">
        <v>3</v>
      </c>
      <c r="N26" s="89">
        <v>4</v>
      </c>
      <c r="O26" s="90">
        <v>0</v>
      </c>
      <c r="P26" s="91">
        <f>N26+O26</f>
        <v>4</v>
      </c>
      <c r="Q26" s="80">
        <f>IFERROR(P26/M26,"-")</f>
        <v>1.3333333333333</v>
      </c>
      <c r="R26" s="79">
        <v>1</v>
      </c>
      <c r="S26" s="79">
        <v>1</v>
      </c>
      <c r="T26" s="80">
        <f>IFERROR(R26/(P26),"-")</f>
        <v>0.25</v>
      </c>
      <c r="U26" s="336"/>
      <c r="V26" s="82">
        <v>2</v>
      </c>
      <c r="W26" s="80">
        <f>IF(P26=0,"-",V26/P26)</f>
        <v>0.5</v>
      </c>
      <c r="X26" s="335">
        <v>274000</v>
      </c>
      <c r="Y26" s="336">
        <f>IFERROR(X26/P26,"-")</f>
        <v>68500</v>
      </c>
      <c r="Z26" s="336">
        <f>IFERROR(X26/V26,"-")</f>
        <v>137000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>
        <v>1</v>
      </c>
      <c r="BZ26" s="127">
        <f>IFERROR(BY26/BW26,"-")</f>
        <v>1</v>
      </c>
      <c r="CA26" s="128">
        <v>10000</v>
      </c>
      <c r="CB26" s="129">
        <f>IFERROR(CA26/BW26,"-")</f>
        <v>10000</v>
      </c>
      <c r="CC26" s="130"/>
      <c r="CD26" s="130">
        <v>1</v>
      </c>
      <c r="CE26" s="130"/>
      <c r="CF26" s="131">
        <v>3</v>
      </c>
      <c r="CG26" s="132">
        <f>IF(P26=0,"",IF(CF26=0,"",(CF26/P26)))</f>
        <v>0.75</v>
      </c>
      <c r="CH26" s="133">
        <v>2</v>
      </c>
      <c r="CI26" s="134">
        <f>IFERROR(CH26/CF26,"-")</f>
        <v>0.66666666666667</v>
      </c>
      <c r="CJ26" s="135">
        <v>269000</v>
      </c>
      <c r="CK26" s="136">
        <f>IFERROR(CJ26/CF26,"-")</f>
        <v>89666.666666667</v>
      </c>
      <c r="CL26" s="137"/>
      <c r="CM26" s="137"/>
      <c r="CN26" s="137">
        <v>2</v>
      </c>
      <c r="CO26" s="138">
        <v>2</v>
      </c>
      <c r="CP26" s="139">
        <v>274000</v>
      </c>
      <c r="CQ26" s="139">
        <v>245000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347" t="s">
        <v>124</v>
      </c>
      <c r="C27" s="347"/>
      <c r="D27" s="347" t="s">
        <v>125</v>
      </c>
      <c r="E27" s="347" t="s">
        <v>114</v>
      </c>
      <c r="F27" s="347" t="s">
        <v>67</v>
      </c>
      <c r="G27" s="88" t="s">
        <v>68</v>
      </c>
      <c r="H27" s="88" t="s">
        <v>119</v>
      </c>
      <c r="I27" s="88" t="s">
        <v>126</v>
      </c>
      <c r="J27" s="330"/>
      <c r="K27" s="79">
        <v>0</v>
      </c>
      <c r="L27" s="79">
        <v>0</v>
      </c>
      <c r="M27" s="79">
        <v>1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127</v>
      </c>
      <c r="C28" s="347"/>
      <c r="D28" s="347" t="s">
        <v>125</v>
      </c>
      <c r="E28" s="347" t="s">
        <v>114</v>
      </c>
      <c r="F28" s="347" t="s">
        <v>72</v>
      </c>
      <c r="G28" s="88"/>
      <c r="H28" s="88"/>
      <c r="I28" s="88"/>
      <c r="J28" s="330"/>
      <c r="K28" s="79">
        <v>4</v>
      </c>
      <c r="L28" s="79">
        <v>4</v>
      </c>
      <c r="M28" s="79">
        <v>0</v>
      </c>
      <c r="N28" s="89">
        <v>0</v>
      </c>
      <c r="O28" s="90">
        <v>0</v>
      </c>
      <c r="P28" s="91">
        <f>N28+O28</f>
        <v>0</v>
      </c>
      <c r="Q28" s="80" t="str">
        <f>IFERROR(P28/M28,"-")</f>
        <v>-</v>
      </c>
      <c r="R28" s="79">
        <v>0</v>
      </c>
      <c r="S28" s="79">
        <v>0</v>
      </c>
      <c r="T28" s="80" t="str">
        <f>IFERROR(R28/(P28),"-")</f>
        <v>-</v>
      </c>
      <c r="U28" s="336"/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128</v>
      </c>
      <c r="C29" s="347"/>
      <c r="D29" s="347" t="s">
        <v>125</v>
      </c>
      <c r="E29" s="347" t="s">
        <v>114</v>
      </c>
      <c r="F29" s="347" t="s">
        <v>104</v>
      </c>
      <c r="G29" s="88" t="s">
        <v>68</v>
      </c>
      <c r="H29" s="88" t="s">
        <v>119</v>
      </c>
      <c r="I29" s="88"/>
      <c r="J29" s="330"/>
      <c r="K29" s="79">
        <v>14</v>
      </c>
      <c r="L29" s="79">
        <v>0</v>
      </c>
      <c r="M29" s="79">
        <v>170</v>
      </c>
      <c r="N29" s="89">
        <v>8</v>
      </c>
      <c r="O29" s="90">
        <v>0</v>
      </c>
      <c r="P29" s="91">
        <f>N29+O29</f>
        <v>8</v>
      </c>
      <c r="Q29" s="80">
        <f>IFERROR(P29/M29,"-")</f>
        <v>0.047058823529412</v>
      </c>
      <c r="R29" s="79">
        <v>1</v>
      </c>
      <c r="S29" s="79">
        <v>4</v>
      </c>
      <c r="T29" s="80">
        <f>IFERROR(R29/(P29),"-")</f>
        <v>0.125</v>
      </c>
      <c r="U29" s="336"/>
      <c r="V29" s="82">
        <v>3</v>
      </c>
      <c r="W29" s="80">
        <f>IF(P29=0,"-",V29/P29)</f>
        <v>0.375</v>
      </c>
      <c r="X29" s="335">
        <v>26000</v>
      </c>
      <c r="Y29" s="336">
        <f>IFERROR(X29/P29,"-")</f>
        <v>3250</v>
      </c>
      <c r="Z29" s="336">
        <f>IFERROR(X29/V29,"-")</f>
        <v>8666.6666666667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0.25</v>
      </c>
      <c r="AX29" s="104">
        <v>1</v>
      </c>
      <c r="AY29" s="106">
        <f>IFERROR(AX29/AV29,"-")</f>
        <v>0.5</v>
      </c>
      <c r="AZ29" s="107">
        <v>5000</v>
      </c>
      <c r="BA29" s="108">
        <f>IFERROR(AZ29/AV29,"-")</f>
        <v>2500</v>
      </c>
      <c r="BB29" s="109">
        <v>1</v>
      </c>
      <c r="BC29" s="109"/>
      <c r="BD29" s="109"/>
      <c r="BE29" s="110">
        <v>4</v>
      </c>
      <c r="BF29" s="111">
        <f>IF(P29=0,"",IF(BE29=0,"",(BE29/P29)))</f>
        <v>0.5</v>
      </c>
      <c r="BG29" s="110">
        <v>1</v>
      </c>
      <c r="BH29" s="112">
        <f>IFERROR(BG29/BE29,"-")</f>
        <v>0.25</v>
      </c>
      <c r="BI29" s="113">
        <v>3000</v>
      </c>
      <c r="BJ29" s="114">
        <f>IFERROR(BI29/BE29,"-")</f>
        <v>750</v>
      </c>
      <c r="BK29" s="115">
        <v>1</v>
      </c>
      <c r="BL29" s="115"/>
      <c r="BM29" s="115"/>
      <c r="BN29" s="117">
        <v>2</v>
      </c>
      <c r="BO29" s="118">
        <f>IF(P29=0,"",IF(BN29=0,"",(BN29/P29)))</f>
        <v>0.25</v>
      </c>
      <c r="BP29" s="119">
        <v>1</v>
      </c>
      <c r="BQ29" s="120">
        <f>IFERROR(BP29/BN29,"-")</f>
        <v>0.5</v>
      </c>
      <c r="BR29" s="121">
        <v>18000</v>
      </c>
      <c r="BS29" s="122">
        <f>IFERROR(BR29/BN29,"-")</f>
        <v>9000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26000</v>
      </c>
      <c r="CQ29" s="139">
        <v>18000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129</v>
      </c>
      <c r="C30" s="347"/>
      <c r="D30" s="347" t="s">
        <v>125</v>
      </c>
      <c r="E30" s="347" t="s">
        <v>114</v>
      </c>
      <c r="F30" s="347" t="s">
        <v>72</v>
      </c>
      <c r="G30" s="88"/>
      <c r="H30" s="88"/>
      <c r="I30" s="88"/>
      <c r="J30" s="330"/>
      <c r="K30" s="79">
        <v>51</v>
      </c>
      <c r="L30" s="79">
        <v>30</v>
      </c>
      <c r="M30" s="79">
        <v>11</v>
      </c>
      <c r="N30" s="89">
        <v>8</v>
      </c>
      <c r="O30" s="90">
        <v>0</v>
      </c>
      <c r="P30" s="91">
        <f>N30+O30</f>
        <v>8</v>
      </c>
      <c r="Q30" s="80">
        <f>IFERROR(P30/M30,"-")</f>
        <v>0.72727272727273</v>
      </c>
      <c r="R30" s="79">
        <v>5</v>
      </c>
      <c r="S30" s="79">
        <v>1</v>
      </c>
      <c r="T30" s="80">
        <f>IFERROR(R30/(P30),"-")</f>
        <v>0.625</v>
      </c>
      <c r="U30" s="336"/>
      <c r="V30" s="82">
        <v>3</v>
      </c>
      <c r="W30" s="80">
        <f>IF(P30=0,"-",V30/P30)</f>
        <v>0.375</v>
      </c>
      <c r="X30" s="335">
        <v>540000</v>
      </c>
      <c r="Y30" s="336">
        <f>IFERROR(X30/P30,"-")</f>
        <v>67500</v>
      </c>
      <c r="Z30" s="336">
        <f>IFERROR(X30/V30,"-")</f>
        <v>180000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0.125</v>
      </c>
      <c r="BP30" s="119">
        <v>1</v>
      </c>
      <c r="BQ30" s="120">
        <f>IFERROR(BP30/BN30,"-")</f>
        <v>1</v>
      </c>
      <c r="BR30" s="121">
        <v>13000</v>
      </c>
      <c r="BS30" s="122">
        <f>IFERROR(BR30/BN30,"-")</f>
        <v>13000</v>
      </c>
      <c r="BT30" s="123"/>
      <c r="BU30" s="123"/>
      <c r="BV30" s="123">
        <v>1</v>
      </c>
      <c r="BW30" s="124">
        <v>4</v>
      </c>
      <c r="BX30" s="125">
        <f>IF(P30=0,"",IF(BW30=0,"",(BW30/P30)))</f>
        <v>0.5</v>
      </c>
      <c r="BY30" s="126">
        <v>2</v>
      </c>
      <c r="BZ30" s="127">
        <f>IFERROR(BY30/BW30,"-")</f>
        <v>0.5</v>
      </c>
      <c r="CA30" s="128">
        <v>76000</v>
      </c>
      <c r="CB30" s="129">
        <f>IFERROR(CA30/BW30,"-")</f>
        <v>19000</v>
      </c>
      <c r="CC30" s="130"/>
      <c r="CD30" s="130"/>
      <c r="CE30" s="130">
        <v>2</v>
      </c>
      <c r="CF30" s="131">
        <v>3</v>
      </c>
      <c r="CG30" s="132">
        <f>IF(P30=0,"",IF(CF30=0,"",(CF30/P30)))</f>
        <v>0.375</v>
      </c>
      <c r="CH30" s="133">
        <v>1</v>
      </c>
      <c r="CI30" s="134">
        <f>IFERROR(CH30/CF30,"-")</f>
        <v>0.33333333333333</v>
      </c>
      <c r="CJ30" s="135">
        <v>479000</v>
      </c>
      <c r="CK30" s="136">
        <f>IFERROR(CJ30/CF30,"-")</f>
        <v>159666.66666667</v>
      </c>
      <c r="CL30" s="137"/>
      <c r="CM30" s="137"/>
      <c r="CN30" s="137">
        <v>1</v>
      </c>
      <c r="CO30" s="138">
        <v>3</v>
      </c>
      <c r="CP30" s="139">
        <v>540000</v>
      </c>
      <c r="CQ30" s="139">
        <v>479000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347" t="s">
        <v>130</v>
      </c>
      <c r="C31" s="347"/>
      <c r="D31" s="347" t="s">
        <v>117</v>
      </c>
      <c r="E31" s="347" t="s">
        <v>118</v>
      </c>
      <c r="F31" s="347" t="s">
        <v>67</v>
      </c>
      <c r="G31" s="88" t="s">
        <v>77</v>
      </c>
      <c r="H31" s="88" t="s">
        <v>119</v>
      </c>
      <c r="I31" s="88" t="s">
        <v>120</v>
      </c>
      <c r="J31" s="330"/>
      <c r="K31" s="79">
        <v>11</v>
      </c>
      <c r="L31" s="79">
        <v>0</v>
      </c>
      <c r="M31" s="79">
        <v>27</v>
      </c>
      <c r="N31" s="89">
        <v>3</v>
      </c>
      <c r="O31" s="90">
        <v>0</v>
      </c>
      <c r="P31" s="91">
        <f>N31+O31</f>
        <v>3</v>
      </c>
      <c r="Q31" s="80">
        <f>IFERROR(P31/M31,"-")</f>
        <v>0.11111111111111</v>
      </c>
      <c r="R31" s="79">
        <v>0</v>
      </c>
      <c r="S31" s="79">
        <v>1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0.66666666666667</v>
      </c>
      <c r="BY31" s="126">
        <v>1</v>
      </c>
      <c r="BZ31" s="127">
        <f>IFERROR(BY31/BW31,"-")</f>
        <v>0.5</v>
      </c>
      <c r="CA31" s="128">
        <v>23000</v>
      </c>
      <c r="CB31" s="129">
        <f>IFERROR(CA31/BW31,"-")</f>
        <v>11500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>
        <v>23000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131</v>
      </c>
      <c r="C32" s="347"/>
      <c r="D32" s="347" t="s">
        <v>117</v>
      </c>
      <c r="E32" s="347" t="s">
        <v>118</v>
      </c>
      <c r="F32" s="347" t="s">
        <v>72</v>
      </c>
      <c r="G32" s="88"/>
      <c r="H32" s="88"/>
      <c r="I32" s="88"/>
      <c r="J32" s="330"/>
      <c r="K32" s="79">
        <v>32</v>
      </c>
      <c r="L32" s="79">
        <v>17</v>
      </c>
      <c r="M32" s="79">
        <v>9</v>
      </c>
      <c r="N32" s="89">
        <v>3</v>
      </c>
      <c r="O32" s="90">
        <v>0</v>
      </c>
      <c r="P32" s="91">
        <f>N32+O32</f>
        <v>3</v>
      </c>
      <c r="Q32" s="80">
        <f>IFERROR(P32/M32,"-")</f>
        <v>0.33333333333333</v>
      </c>
      <c r="R32" s="79">
        <v>1</v>
      </c>
      <c r="S32" s="79">
        <v>0</v>
      </c>
      <c r="T32" s="80">
        <f>IFERROR(R32/(P32),"-")</f>
        <v>0.33333333333333</v>
      </c>
      <c r="U32" s="336"/>
      <c r="V32" s="82">
        <v>1</v>
      </c>
      <c r="W32" s="80">
        <f>IF(P32=0,"-",V32/P32)</f>
        <v>0.33333333333333</v>
      </c>
      <c r="X32" s="335">
        <v>5000</v>
      </c>
      <c r="Y32" s="336">
        <f>IFERROR(X32/P32,"-")</f>
        <v>1666.6666666667</v>
      </c>
      <c r="Z32" s="336">
        <f>IFERROR(X32/V32,"-")</f>
        <v>5000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0.33333333333333</v>
      </c>
      <c r="BP32" s="119">
        <v>1</v>
      </c>
      <c r="BQ32" s="120">
        <f>IFERROR(BP32/BN32,"-")</f>
        <v>1</v>
      </c>
      <c r="BR32" s="121">
        <v>5000</v>
      </c>
      <c r="BS32" s="122">
        <f>IFERROR(BR32/BN32,"-")</f>
        <v>5000</v>
      </c>
      <c r="BT32" s="123">
        <v>1</v>
      </c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2</v>
      </c>
      <c r="CG32" s="132">
        <f>IF(P32=0,"",IF(CF32=0,"",(CF32/P32)))</f>
        <v>0.66666666666667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1</v>
      </c>
      <c r="CP32" s="139">
        <v>5000</v>
      </c>
      <c r="CQ32" s="139">
        <v>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132</v>
      </c>
      <c r="C33" s="347"/>
      <c r="D33" s="347" t="s">
        <v>117</v>
      </c>
      <c r="E33" s="347" t="s">
        <v>118</v>
      </c>
      <c r="F33" s="347" t="s">
        <v>104</v>
      </c>
      <c r="G33" s="88" t="s">
        <v>77</v>
      </c>
      <c r="H33" s="88" t="s">
        <v>119</v>
      </c>
      <c r="I33" s="88"/>
      <c r="J33" s="330"/>
      <c r="K33" s="79">
        <v>9</v>
      </c>
      <c r="L33" s="79">
        <v>0</v>
      </c>
      <c r="M33" s="79">
        <v>42</v>
      </c>
      <c r="N33" s="89">
        <v>2</v>
      </c>
      <c r="O33" s="90">
        <v>0</v>
      </c>
      <c r="P33" s="91">
        <f>N33+O33</f>
        <v>2</v>
      </c>
      <c r="Q33" s="80">
        <f>IFERROR(P33/M33,"-")</f>
        <v>0.047619047619048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133</v>
      </c>
      <c r="C34" s="347"/>
      <c r="D34" s="347" t="s">
        <v>117</v>
      </c>
      <c r="E34" s="347" t="s">
        <v>118</v>
      </c>
      <c r="F34" s="347" t="s">
        <v>72</v>
      </c>
      <c r="G34" s="88"/>
      <c r="H34" s="88"/>
      <c r="I34" s="88"/>
      <c r="J34" s="330"/>
      <c r="K34" s="79">
        <v>34</v>
      </c>
      <c r="L34" s="79">
        <v>25</v>
      </c>
      <c r="M34" s="79">
        <v>9</v>
      </c>
      <c r="N34" s="89">
        <v>3</v>
      </c>
      <c r="O34" s="90">
        <v>0</v>
      </c>
      <c r="P34" s="91">
        <f>N34+O34</f>
        <v>3</v>
      </c>
      <c r="Q34" s="80">
        <f>IFERROR(P34/M34,"-")</f>
        <v>0.33333333333333</v>
      </c>
      <c r="R34" s="79">
        <v>1</v>
      </c>
      <c r="S34" s="79">
        <v>1</v>
      </c>
      <c r="T34" s="80">
        <f>IFERROR(R34/(P34),"-")</f>
        <v>0.33333333333333</v>
      </c>
      <c r="U34" s="336"/>
      <c r="V34" s="82">
        <v>2</v>
      </c>
      <c r="W34" s="80">
        <f>IF(P34=0,"-",V34/P34)</f>
        <v>0.66666666666667</v>
      </c>
      <c r="X34" s="335">
        <v>108000</v>
      </c>
      <c r="Y34" s="336">
        <f>IFERROR(X34/P34,"-")</f>
        <v>36000</v>
      </c>
      <c r="Z34" s="336">
        <f>IFERROR(X34/V34,"-")</f>
        <v>54000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>
        <v>1</v>
      </c>
      <c r="BQ34" s="120">
        <f>IFERROR(BP34/BN34,"-")</f>
        <v>1</v>
      </c>
      <c r="BR34" s="121">
        <v>25000</v>
      </c>
      <c r="BS34" s="122">
        <f>IFERROR(BR34/BN34,"-")</f>
        <v>25000</v>
      </c>
      <c r="BT34" s="123"/>
      <c r="BU34" s="123"/>
      <c r="BV34" s="123">
        <v>1</v>
      </c>
      <c r="BW34" s="124">
        <v>2</v>
      </c>
      <c r="BX34" s="125">
        <f>IF(P34=0,"",IF(BW34=0,"",(BW34/P34)))</f>
        <v>0.66666666666667</v>
      </c>
      <c r="BY34" s="126">
        <v>1</v>
      </c>
      <c r="BZ34" s="127">
        <f>IFERROR(BY34/BW34,"-")</f>
        <v>0.5</v>
      </c>
      <c r="CA34" s="128">
        <v>83000</v>
      </c>
      <c r="CB34" s="129">
        <f>IFERROR(CA34/BW34,"-")</f>
        <v>41500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108000</v>
      </c>
      <c r="CQ34" s="139">
        <v>83000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134</v>
      </c>
      <c r="C35" s="347"/>
      <c r="D35" s="347" t="s">
        <v>125</v>
      </c>
      <c r="E35" s="347" t="s">
        <v>114</v>
      </c>
      <c r="F35" s="347" t="s">
        <v>67</v>
      </c>
      <c r="G35" s="88" t="s">
        <v>77</v>
      </c>
      <c r="H35" s="88" t="s">
        <v>119</v>
      </c>
      <c r="I35" s="88" t="s">
        <v>126</v>
      </c>
      <c r="J35" s="330"/>
      <c r="K35" s="79">
        <v>0</v>
      </c>
      <c r="L35" s="79">
        <v>0</v>
      </c>
      <c r="M35" s="79">
        <v>2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135</v>
      </c>
      <c r="C36" s="347"/>
      <c r="D36" s="347" t="s">
        <v>125</v>
      </c>
      <c r="E36" s="347" t="s">
        <v>114</v>
      </c>
      <c r="F36" s="347" t="s">
        <v>72</v>
      </c>
      <c r="G36" s="88"/>
      <c r="H36" s="88"/>
      <c r="I36" s="88"/>
      <c r="J36" s="330"/>
      <c r="K36" s="79">
        <v>5</v>
      </c>
      <c r="L36" s="79">
        <v>5</v>
      </c>
      <c r="M36" s="79">
        <v>2</v>
      </c>
      <c r="N36" s="89">
        <v>2</v>
      </c>
      <c r="O36" s="90">
        <v>0</v>
      </c>
      <c r="P36" s="91">
        <f>N36+O36</f>
        <v>2</v>
      </c>
      <c r="Q36" s="80">
        <f>IFERROR(P36/M36,"-")</f>
        <v>1</v>
      </c>
      <c r="R36" s="79">
        <v>1</v>
      </c>
      <c r="S36" s="79">
        <v>0</v>
      </c>
      <c r="T36" s="80">
        <f>IFERROR(R36/(P36),"-")</f>
        <v>0.5</v>
      </c>
      <c r="U36" s="336"/>
      <c r="V36" s="82">
        <v>1</v>
      </c>
      <c r="W36" s="80">
        <f>IF(P36=0,"-",V36/P36)</f>
        <v>0.5</v>
      </c>
      <c r="X36" s="335">
        <v>30000</v>
      </c>
      <c r="Y36" s="336">
        <f>IFERROR(X36/P36,"-")</f>
        <v>15000</v>
      </c>
      <c r="Z36" s="336">
        <f>IFERROR(X36/V36,"-")</f>
        <v>30000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0.5</v>
      </c>
      <c r="CH36" s="133">
        <v>1</v>
      </c>
      <c r="CI36" s="134">
        <f>IFERROR(CH36/CF36,"-")</f>
        <v>1</v>
      </c>
      <c r="CJ36" s="135">
        <v>30000</v>
      </c>
      <c r="CK36" s="136">
        <f>IFERROR(CJ36/CF36,"-")</f>
        <v>30000</v>
      </c>
      <c r="CL36" s="137"/>
      <c r="CM36" s="137"/>
      <c r="CN36" s="137">
        <v>1</v>
      </c>
      <c r="CO36" s="138">
        <v>1</v>
      </c>
      <c r="CP36" s="139">
        <v>30000</v>
      </c>
      <c r="CQ36" s="139">
        <v>30000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136</v>
      </c>
      <c r="C37" s="347"/>
      <c r="D37" s="347" t="s">
        <v>125</v>
      </c>
      <c r="E37" s="347" t="s">
        <v>114</v>
      </c>
      <c r="F37" s="347" t="s">
        <v>104</v>
      </c>
      <c r="G37" s="88" t="s">
        <v>77</v>
      </c>
      <c r="H37" s="88" t="s">
        <v>119</v>
      </c>
      <c r="I37" s="88"/>
      <c r="J37" s="330"/>
      <c r="K37" s="79">
        <v>23</v>
      </c>
      <c r="L37" s="79">
        <v>0</v>
      </c>
      <c r="M37" s="79">
        <v>96</v>
      </c>
      <c r="N37" s="89">
        <v>8</v>
      </c>
      <c r="O37" s="90">
        <v>0</v>
      </c>
      <c r="P37" s="91">
        <f>N37+O37</f>
        <v>8</v>
      </c>
      <c r="Q37" s="80">
        <f>IFERROR(P37/M37,"-")</f>
        <v>0.083333333333333</v>
      </c>
      <c r="R37" s="79">
        <v>0</v>
      </c>
      <c r="S37" s="79">
        <v>1</v>
      </c>
      <c r="T37" s="80">
        <f>IFERROR(R37/(P37),"-")</f>
        <v>0</v>
      </c>
      <c r="U37" s="336"/>
      <c r="V37" s="82">
        <v>2</v>
      </c>
      <c r="W37" s="80">
        <f>IF(P37=0,"-",V37/P37)</f>
        <v>0.25</v>
      </c>
      <c r="X37" s="335">
        <v>63000</v>
      </c>
      <c r="Y37" s="336">
        <f>IFERROR(X37/P37,"-")</f>
        <v>7875</v>
      </c>
      <c r="Z37" s="336">
        <f>IFERROR(X37/V37,"-")</f>
        <v>31500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0.25</v>
      </c>
      <c r="BG37" s="110">
        <v>2</v>
      </c>
      <c r="BH37" s="112">
        <f>IFERROR(BG37/BE37,"-")</f>
        <v>1</v>
      </c>
      <c r="BI37" s="113">
        <v>63000</v>
      </c>
      <c r="BJ37" s="114">
        <f>IFERROR(BI37/BE37,"-")</f>
        <v>31500</v>
      </c>
      <c r="BK37" s="115"/>
      <c r="BL37" s="115">
        <v>1</v>
      </c>
      <c r="BM37" s="115">
        <v>1</v>
      </c>
      <c r="BN37" s="117">
        <v>3</v>
      </c>
      <c r="BO37" s="118">
        <f>IF(P37=0,"",IF(BN37=0,"",(BN37/P37)))</f>
        <v>0.375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0.25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0.125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2</v>
      </c>
      <c r="CP37" s="139">
        <v>63000</v>
      </c>
      <c r="CQ37" s="139">
        <v>50000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137</v>
      </c>
      <c r="C38" s="347"/>
      <c r="D38" s="347" t="s">
        <v>125</v>
      </c>
      <c r="E38" s="347" t="s">
        <v>114</v>
      </c>
      <c r="F38" s="347" t="s">
        <v>72</v>
      </c>
      <c r="G38" s="88"/>
      <c r="H38" s="88"/>
      <c r="I38" s="88"/>
      <c r="J38" s="330"/>
      <c r="K38" s="79">
        <v>33</v>
      </c>
      <c r="L38" s="79">
        <v>31</v>
      </c>
      <c r="M38" s="79">
        <v>8</v>
      </c>
      <c r="N38" s="89">
        <v>4</v>
      </c>
      <c r="O38" s="90">
        <v>0</v>
      </c>
      <c r="P38" s="91">
        <f>N38+O38</f>
        <v>4</v>
      </c>
      <c r="Q38" s="80">
        <f>IFERROR(P38/M38,"-")</f>
        <v>0.5</v>
      </c>
      <c r="R38" s="79">
        <v>0</v>
      </c>
      <c r="S38" s="79">
        <v>0</v>
      </c>
      <c r="T38" s="80">
        <f>IFERROR(R38/(P38),"-")</f>
        <v>0</v>
      </c>
      <c r="U38" s="336"/>
      <c r="V38" s="82">
        <v>1</v>
      </c>
      <c r="W38" s="80">
        <f>IF(P38=0,"-",V38/P38)</f>
        <v>0.25</v>
      </c>
      <c r="X38" s="335">
        <v>11000</v>
      </c>
      <c r="Y38" s="336">
        <f>IFERROR(X38/P38,"-")</f>
        <v>2750</v>
      </c>
      <c r="Z38" s="336">
        <f>IFERROR(X38/V38,"-")</f>
        <v>11000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0.25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2</v>
      </c>
      <c r="BX38" s="125">
        <f>IF(P38=0,"",IF(BW38=0,"",(BW38/P38)))</f>
        <v>0.5</v>
      </c>
      <c r="BY38" s="126">
        <v>1</v>
      </c>
      <c r="BZ38" s="127">
        <f>IFERROR(BY38/BW38,"-")</f>
        <v>0.5</v>
      </c>
      <c r="CA38" s="128">
        <v>11000</v>
      </c>
      <c r="CB38" s="129">
        <f>IFERROR(CA38/BW38,"-")</f>
        <v>5500</v>
      </c>
      <c r="CC38" s="130"/>
      <c r="CD38" s="130"/>
      <c r="CE38" s="130">
        <v>1</v>
      </c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11000</v>
      </c>
      <c r="CQ38" s="139">
        <v>11000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2.6225</v>
      </c>
      <c r="B39" s="347" t="s">
        <v>138</v>
      </c>
      <c r="C39" s="347"/>
      <c r="D39" s="347" t="s">
        <v>139</v>
      </c>
      <c r="E39" s="347" t="s">
        <v>140</v>
      </c>
      <c r="F39" s="347" t="s">
        <v>104</v>
      </c>
      <c r="G39" s="88" t="s">
        <v>141</v>
      </c>
      <c r="H39" s="88" t="s">
        <v>142</v>
      </c>
      <c r="I39" s="88" t="s">
        <v>143</v>
      </c>
      <c r="J39" s="330">
        <v>400000</v>
      </c>
      <c r="K39" s="79">
        <v>8</v>
      </c>
      <c r="L39" s="79">
        <v>0</v>
      </c>
      <c r="M39" s="79">
        <v>42</v>
      </c>
      <c r="N39" s="89">
        <v>1</v>
      </c>
      <c r="O39" s="90">
        <v>0</v>
      </c>
      <c r="P39" s="91">
        <f>N39+O39</f>
        <v>1</v>
      </c>
      <c r="Q39" s="80">
        <f>IFERROR(P39/M39,"-")</f>
        <v>0.023809523809524</v>
      </c>
      <c r="R39" s="79">
        <v>0</v>
      </c>
      <c r="S39" s="79">
        <v>0</v>
      </c>
      <c r="T39" s="80">
        <f>IFERROR(R39/(P39),"-")</f>
        <v>0</v>
      </c>
      <c r="U39" s="336">
        <f>IFERROR(J39/SUM(N39:O43),"-")</f>
        <v>12903.225806452</v>
      </c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>
        <f>SUM(X39:X43)-SUM(J39:J43)</f>
        <v>649000</v>
      </c>
      <c r="AB39" s="83">
        <f>SUM(X39:X43)/SUM(J39:J43)</f>
        <v>2.6225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1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144</v>
      </c>
      <c r="C40" s="347"/>
      <c r="D40" s="347" t="s">
        <v>145</v>
      </c>
      <c r="E40" s="347" t="s">
        <v>146</v>
      </c>
      <c r="F40" s="347" t="s">
        <v>67</v>
      </c>
      <c r="G40" s="88"/>
      <c r="H40" s="88" t="s">
        <v>142</v>
      </c>
      <c r="I40" s="88"/>
      <c r="J40" s="330"/>
      <c r="K40" s="79">
        <v>32</v>
      </c>
      <c r="L40" s="79">
        <v>0</v>
      </c>
      <c r="M40" s="79">
        <v>133</v>
      </c>
      <c r="N40" s="89">
        <v>8</v>
      </c>
      <c r="O40" s="90">
        <v>0</v>
      </c>
      <c r="P40" s="91">
        <f>N40+O40</f>
        <v>8</v>
      </c>
      <c r="Q40" s="80">
        <f>IFERROR(P40/M40,"-")</f>
        <v>0.06015037593985</v>
      </c>
      <c r="R40" s="79">
        <v>1</v>
      </c>
      <c r="S40" s="79">
        <v>1</v>
      </c>
      <c r="T40" s="80">
        <f>IFERROR(R40/(P40),"-")</f>
        <v>0.125</v>
      </c>
      <c r="U40" s="336"/>
      <c r="V40" s="82">
        <v>3</v>
      </c>
      <c r="W40" s="80">
        <f>IF(P40=0,"-",V40/P40)</f>
        <v>0.375</v>
      </c>
      <c r="X40" s="335">
        <v>71000</v>
      </c>
      <c r="Y40" s="336">
        <f>IFERROR(X40/P40,"-")</f>
        <v>8875</v>
      </c>
      <c r="Z40" s="336">
        <f>IFERROR(X40/V40,"-")</f>
        <v>23666.666666667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4</v>
      </c>
      <c r="BO40" s="118">
        <f>IF(P40=0,"",IF(BN40=0,"",(BN40/P40)))</f>
        <v>0.5</v>
      </c>
      <c r="BP40" s="119">
        <v>1</v>
      </c>
      <c r="BQ40" s="120">
        <f>IFERROR(BP40/BN40,"-")</f>
        <v>0.25</v>
      </c>
      <c r="BR40" s="121">
        <v>30000</v>
      </c>
      <c r="BS40" s="122">
        <f>IFERROR(BR40/BN40,"-")</f>
        <v>7500</v>
      </c>
      <c r="BT40" s="123"/>
      <c r="BU40" s="123"/>
      <c r="BV40" s="123">
        <v>1</v>
      </c>
      <c r="BW40" s="124">
        <v>3</v>
      </c>
      <c r="BX40" s="125">
        <f>IF(P40=0,"",IF(BW40=0,"",(BW40/P40)))</f>
        <v>0.375</v>
      </c>
      <c r="BY40" s="126">
        <v>1</v>
      </c>
      <c r="BZ40" s="127">
        <f>IFERROR(BY40/BW40,"-")</f>
        <v>0.33333333333333</v>
      </c>
      <c r="CA40" s="128">
        <v>38000</v>
      </c>
      <c r="CB40" s="129">
        <f>IFERROR(CA40/BW40,"-")</f>
        <v>12666.666666667</v>
      </c>
      <c r="CC40" s="130"/>
      <c r="CD40" s="130"/>
      <c r="CE40" s="130">
        <v>1</v>
      </c>
      <c r="CF40" s="131">
        <v>1</v>
      </c>
      <c r="CG40" s="132">
        <f>IF(P40=0,"",IF(CF40=0,"",(CF40/P40)))</f>
        <v>0.125</v>
      </c>
      <c r="CH40" s="133">
        <v>1</v>
      </c>
      <c r="CI40" s="134">
        <f>IFERROR(CH40/CF40,"-")</f>
        <v>1</v>
      </c>
      <c r="CJ40" s="135">
        <v>3000</v>
      </c>
      <c r="CK40" s="136">
        <f>IFERROR(CJ40/CF40,"-")</f>
        <v>3000</v>
      </c>
      <c r="CL40" s="137">
        <v>1</v>
      </c>
      <c r="CM40" s="137"/>
      <c r="CN40" s="137"/>
      <c r="CO40" s="138">
        <v>3</v>
      </c>
      <c r="CP40" s="139">
        <v>71000</v>
      </c>
      <c r="CQ40" s="139">
        <v>38000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147</v>
      </c>
      <c r="C41" s="347"/>
      <c r="D41" s="347" t="s">
        <v>148</v>
      </c>
      <c r="E41" s="347" t="s">
        <v>149</v>
      </c>
      <c r="F41" s="347" t="s">
        <v>104</v>
      </c>
      <c r="G41" s="88"/>
      <c r="H41" s="88" t="s">
        <v>142</v>
      </c>
      <c r="I41" s="88"/>
      <c r="J41" s="330"/>
      <c r="K41" s="79">
        <v>4</v>
      </c>
      <c r="L41" s="79">
        <v>0</v>
      </c>
      <c r="M41" s="79">
        <v>51</v>
      </c>
      <c r="N41" s="89">
        <v>1</v>
      </c>
      <c r="O41" s="90">
        <v>0</v>
      </c>
      <c r="P41" s="91">
        <f>N41+O41</f>
        <v>1</v>
      </c>
      <c r="Q41" s="80">
        <f>IFERROR(P41/M41,"-")</f>
        <v>0.019607843137255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1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151</v>
      </c>
      <c r="E42" s="347" t="s">
        <v>152</v>
      </c>
      <c r="F42" s="347" t="s">
        <v>67</v>
      </c>
      <c r="G42" s="88"/>
      <c r="H42" s="88" t="s">
        <v>142</v>
      </c>
      <c r="I42" s="88"/>
      <c r="J42" s="330"/>
      <c r="K42" s="79">
        <v>13</v>
      </c>
      <c r="L42" s="79">
        <v>0</v>
      </c>
      <c r="M42" s="79">
        <v>78</v>
      </c>
      <c r="N42" s="89">
        <v>5</v>
      </c>
      <c r="O42" s="90">
        <v>0</v>
      </c>
      <c r="P42" s="91">
        <f>N42+O42</f>
        <v>5</v>
      </c>
      <c r="Q42" s="80">
        <f>IFERROR(P42/M42,"-")</f>
        <v>0.064102564102564</v>
      </c>
      <c r="R42" s="79">
        <v>2</v>
      </c>
      <c r="S42" s="79">
        <v>1</v>
      </c>
      <c r="T42" s="80">
        <f>IFERROR(R42/(P42),"-")</f>
        <v>0.4</v>
      </c>
      <c r="U42" s="336"/>
      <c r="V42" s="82">
        <v>1</v>
      </c>
      <c r="W42" s="80">
        <f>IF(P42=0,"-",V42/P42)</f>
        <v>0.2</v>
      </c>
      <c r="X42" s="335">
        <v>16000</v>
      </c>
      <c r="Y42" s="336">
        <f>IFERROR(X42/P42,"-")</f>
        <v>3200</v>
      </c>
      <c r="Z42" s="336">
        <f>IFERROR(X42/V42,"-")</f>
        <v>16000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0.2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>
        <v>1</v>
      </c>
      <c r="AW42" s="105">
        <f>IF(P42=0,"",IF(AV42=0,"",(AV42/P42)))</f>
        <v>0.2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0.2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0.4</v>
      </c>
      <c r="BY42" s="126">
        <v>1</v>
      </c>
      <c r="BZ42" s="127">
        <f>IFERROR(BY42/BW42,"-")</f>
        <v>0.5</v>
      </c>
      <c r="CA42" s="128">
        <v>16000</v>
      </c>
      <c r="CB42" s="129">
        <f>IFERROR(CA42/BW42,"-")</f>
        <v>8000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16000</v>
      </c>
      <c r="CQ42" s="139">
        <v>16000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153</v>
      </c>
      <c r="C43" s="347"/>
      <c r="D43" s="347" t="s">
        <v>101</v>
      </c>
      <c r="E43" s="347" t="s">
        <v>101</v>
      </c>
      <c r="F43" s="347" t="s">
        <v>72</v>
      </c>
      <c r="G43" s="88"/>
      <c r="H43" s="88"/>
      <c r="I43" s="88"/>
      <c r="J43" s="330"/>
      <c r="K43" s="79">
        <v>240</v>
      </c>
      <c r="L43" s="79">
        <v>101</v>
      </c>
      <c r="M43" s="79">
        <v>41</v>
      </c>
      <c r="N43" s="89">
        <v>16</v>
      </c>
      <c r="O43" s="90">
        <v>0</v>
      </c>
      <c r="P43" s="91">
        <f>N43+O43</f>
        <v>16</v>
      </c>
      <c r="Q43" s="80">
        <f>IFERROR(P43/M43,"-")</f>
        <v>0.39024390243902</v>
      </c>
      <c r="R43" s="79">
        <v>3</v>
      </c>
      <c r="S43" s="79">
        <v>2</v>
      </c>
      <c r="T43" s="80">
        <f>IFERROR(R43/(P43),"-")</f>
        <v>0.1875</v>
      </c>
      <c r="U43" s="336"/>
      <c r="V43" s="82">
        <v>6</v>
      </c>
      <c r="W43" s="80">
        <f>IF(P43=0,"-",V43/P43)</f>
        <v>0.375</v>
      </c>
      <c r="X43" s="335">
        <v>962000</v>
      </c>
      <c r="Y43" s="336">
        <f>IFERROR(X43/P43,"-")</f>
        <v>60125</v>
      </c>
      <c r="Z43" s="336">
        <f>IFERROR(X43/V43,"-")</f>
        <v>160333.33333333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6</v>
      </c>
      <c r="BO43" s="118">
        <f>IF(P43=0,"",IF(BN43=0,"",(BN43/P43)))</f>
        <v>0.375</v>
      </c>
      <c r="BP43" s="119">
        <v>2</v>
      </c>
      <c r="BQ43" s="120">
        <f>IFERROR(BP43/BN43,"-")</f>
        <v>0.33333333333333</v>
      </c>
      <c r="BR43" s="121">
        <v>6000</v>
      </c>
      <c r="BS43" s="122">
        <f>IFERROR(BR43/BN43,"-")</f>
        <v>1000</v>
      </c>
      <c r="BT43" s="123">
        <v>2</v>
      </c>
      <c r="BU43" s="123"/>
      <c r="BV43" s="123"/>
      <c r="BW43" s="124">
        <v>8</v>
      </c>
      <c r="BX43" s="125">
        <f>IF(P43=0,"",IF(BW43=0,"",(BW43/P43)))</f>
        <v>0.5</v>
      </c>
      <c r="BY43" s="126">
        <v>4</v>
      </c>
      <c r="BZ43" s="127">
        <f>IFERROR(BY43/BW43,"-")</f>
        <v>0.5</v>
      </c>
      <c r="CA43" s="128">
        <v>656000</v>
      </c>
      <c r="CB43" s="129">
        <f>IFERROR(CA43/BW43,"-")</f>
        <v>82000</v>
      </c>
      <c r="CC43" s="130">
        <v>1</v>
      </c>
      <c r="CD43" s="130">
        <v>1</v>
      </c>
      <c r="CE43" s="130">
        <v>2</v>
      </c>
      <c r="CF43" s="131">
        <v>2</v>
      </c>
      <c r="CG43" s="132">
        <f>IF(P43=0,"",IF(CF43=0,"",(CF43/P43)))</f>
        <v>0.125</v>
      </c>
      <c r="CH43" s="133">
        <v>1</v>
      </c>
      <c r="CI43" s="134">
        <f>IFERROR(CH43/CF43,"-")</f>
        <v>0.5</v>
      </c>
      <c r="CJ43" s="135">
        <v>306000</v>
      </c>
      <c r="CK43" s="136">
        <f>IFERROR(CJ43/CF43,"-")</f>
        <v>153000</v>
      </c>
      <c r="CL43" s="137"/>
      <c r="CM43" s="137"/>
      <c r="CN43" s="137">
        <v>1</v>
      </c>
      <c r="CO43" s="138">
        <v>6</v>
      </c>
      <c r="CP43" s="139">
        <v>962000</v>
      </c>
      <c r="CQ43" s="139">
        <v>630000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0.88571428571429</v>
      </c>
      <c r="B44" s="347" t="s">
        <v>154</v>
      </c>
      <c r="C44" s="347"/>
      <c r="D44" s="347" t="s">
        <v>65</v>
      </c>
      <c r="E44" s="347" t="s">
        <v>66</v>
      </c>
      <c r="F44" s="347" t="s">
        <v>67</v>
      </c>
      <c r="G44" s="88" t="s">
        <v>155</v>
      </c>
      <c r="H44" s="88" t="s">
        <v>78</v>
      </c>
      <c r="I44" s="88" t="s">
        <v>156</v>
      </c>
      <c r="J44" s="330">
        <v>105000</v>
      </c>
      <c r="K44" s="79">
        <v>19</v>
      </c>
      <c r="L44" s="79">
        <v>0</v>
      </c>
      <c r="M44" s="79">
        <v>90</v>
      </c>
      <c r="N44" s="89">
        <v>5</v>
      </c>
      <c r="O44" s="90">
        <v>0</v>
      </c>
      <c r="P44" s="91">
        <f>N44+O44</f>
        <v>5</v>
      </c>
      <c r="Q44" s="80">
        <f>IFERROR(P44/M44,"-")</f>
        <v>0.055555555555556</v>
      </c>
      <c r="R44" s="79">
        <v>2</v>
      </c>
      <c r="S44" s="79">
        <v>1</v>
      </c>
      <c r="T44" s="80">
        <f>IFERROR(R44/(P44),"-")</f>
        <v>0.4</v>
      </c>
      <c r="U44" s="336">
        <f>IFERROR(J44/SUM(N44:O45),"-")</f>
        <v>10500</v>
      </c>
      <c r="V44" s="82">
        <v>3</v>
      </c>
      <c r="W44" s="80">
        <f>IF(P44=0,"-",V44/P44)</f>
        <v>0.6</v>
      </c>
      <c r="X44" s="335">
        <v>93000</v>
      </c>
      <c r="Y44" s="336">
        <f>IFERROR(X44/P44,"-")</f>
        <v>18600</v>
      </c>
      <c r="Z44" s="336">
        <f>IFERROR(X44/V44,"-")</f>
        <v>31000</v>
      </c>
      <c r="AA44" s="330">
        <f>SUM(X44:X45)-SUM(J44:J45)</f>
        <v>-12000</v>
      </c>
      <c r="AB44" s="83">
        <f>SUM(X44:X45)/SUM(J44:J45)</f>
        <v>0.88571428571429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0.2</v>
      </c>
      <c r="AO44" s="98">
        <v>1</v>
      </c>
      <c r="AP44" s="100">
        <f>IFERROR(AO44/AM44,"-")</f>
        <v>1</v>
      </c>
      <c r="AQ44" s="101">
        <v>85000</v>
      </c>
      <c r="AR44" s="102">
        <f>IFERROR(AQ44/AM44,"-")</f>
        <v>85000</v>
      </c>
      <c r="AS44" s="103"/>
      <c r="AT44" s="103"/>
      <c r="AU44" s="103">
        <v>1</v>
      </c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3</v>
      </c>
      <c r="BO44" s="118">
        <f>IF(P44=0,"",IF(BN44=0,"",(BN44/P44)))</f>
        <v>0.6</v>
      </c>
      <c r="BP44" s="119">
        <v>1</v>
      </c>
      <c r="BQ44" s="120">
        <f>IFERROR(BP44/BN44,"-")</f>
        <v>0.33333333333333</v>
      </c>
      <c r="BR44" s="121">
        <v>3000</v>
      </c>
      <c r="BS44" s="122">
        <f>IFERROR(BR44/BN44,"-")</f>
        <v>1000</v>
      </c>
      <c r="BT44" s="123">
        <v>1</v>
      </c>
      <c r="BU44" s="123"/>
      <c r="BV44" s="123"/>
      <c r="BW44" s="124">
        <v>1</v>
      </c>
      <c r="BX44" s="125">
        <f>IF(P44=0,"",IF(BW44=0,"",(BW44/P44)))</f>
        <v>0.2</v>
      </c>
      <c r="BY44" s="126">
        <v>1</v>
      </c>
      <c r="BZ44" s="127">
        <f>IFERROR(BY44/BW44,"-")</f>
        <v>1</v>
      </c>
      <c r="CA44" s="128">
        <v>5000</v>
      </c>
      <c r="CB44" s="129">
        <f>IFERROR(CA44/BW44,"-")</f>
        <v>5000</v>
      </c>
      <c r="CC44" s="130">
        <v>1</v>
      </c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3</v>
      </c>
      <c r="CP44" s="139">
        <v>93000</v>
      </c>
      <c r="CQ44" s="139">
        <v>85000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65</v>
      </c>
      <c r="E45" s="347" t="s">
        <v>66</v>
      </c>
      <c r="F45" s="347" t="s">
        <v>72</v>
      </c>
      <c r="G45" s="88"/>
      <c r="H45" s="88"/>
      <c r="I45" s="88"/>
      <c r="J45" s="330"/>
      <c r="K45" s="79">
        <v>40</v>
      </c>
      <c r="L45" s="79">
        <v>23</v>
      </c>
      <c r="M45" s="79">
        <v>16</v>
      </c>
      <c r="N45" s="89">
        <v>5</v>
      </c>
      <c r="O45" s="90">
        <v>0</v>
      </c>
      <c r="P45" s="91">
        <f>N45+O45</f>
        <v>5</v>
      </c>
      <c r="Q45" s="80">
        <f>IFERROR(P45/M45,"-")</f>
        <v>0.3125</v>
      </c>
      <c r="R45" s="79">
        <v>0</v>
      </c>
      <c r="S45" s="79">
        <v>1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0.2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0.6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0.2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347" t="s">
        <v>158</v>
      </c>
      <c r="C46" s="347"/>
      <c r="D46" s="347" t="s">
        <v>94</v>
      </c>
      <c r="E46" s="347" t="s">
        <v>95</v>
      </c>
      <c r="F46" s="347" t="s">
        <v>104</v>
      </c>
      <c r="G46" s="88" t="s">
        <v>155</v>
      </c>
      <c r="H46" s="88" t="s">
        <v>78</v>
      </c>
      <c r="I46" s="88" t="s">
        <v>159</v>
      </c>
      <c r="J46" s="330">
        <v>105000</v>
      </c>
      <c r="K46" s="79">
        <v>13</v>
      </c>
      <c r="L46" s="79">
        <v>0</v>
      </c>
      <c r="M46" s="79">
        <v>38</v>
      </c>
      <c r="N46" s="89">
        <v>3</v>
      </c>
      <c r="O46" s="90">
        <v>0</v>
      </c>
      <c r="P46" s="91">
        <f>N46+O46</f>
        <v>3</v>
      </c>
      <c r="Q46" s="80">
        <f>IFERROR(P46/M46,"-")</f>
        <v>0.078947368421053</v>
      </c>
      <c r="R46" s="79">
        <v>0</v>
      </c>
      <c r="S46" s="79">
        <v>1</v>
      </c>
      <c r="T46" s="80">
        <f>IFERROR(R46/(P46),"-")</f>
        <v>0</v>
      </c>
      <c r="U46" s="336">
        <f>IFERROR(J46/SUM(N46:O47),"-")</f>
        <v>17500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-105000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0.66666666666667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0.33333333333333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160</v>
      </c>
      <c r="C47" s="347"/>
      <c r="D47" s="347" t="s">
        <v>94</v>
      </c>
      <c r="E47" s="347" t="s">
        <v>95</v>
      </c>
      <c r="F47" s="347" t="s">
        <v>72</v>
      </c>
      <c r="G47" s="88"/>
      <c r="H47" s="88"/>
      <c r="I47" s="88"/>
      <c r="J47" s="330"/>
      <c r="K47" s="79">
        <v>13</v>
      </c>
      <c r="L47" s="79">
        <v>13</v>
      </c>
      <c r="M47" s="79">
        <v>1</v>
      </c>
      <c r="N47" s="89">
        <v>3</v>
      </c>
      <c r="O47" s="90">
        <v>0</v>
      </c>
      <c r="P47" s="91">
        <f>N47+O47</f>
        <v>3</v>
      </c>
      <c r="Q47" s="80">
        <f>IFERROR(P47/M47,"-")</f>
        <v>3</v>
      </c>
      <c r="R47" s="79">
        <v>0</v>
      </c>
      <c r="S47" s="79">
        <v>1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0.33333333333333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0.33333333333333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0.33333333333333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0.14</v>
      </c>
      <c r="B48" s="347" t="s">
        <v>161</v>
      </c>
      <c r="C48" s="347"/>
      <c r="D48" s="347" t="s">
        <v>65</v>
      </c>
      <c r="E48" s="347" t="s">
        <v>66</v>
      </c>
      <c r="F48" s="347" t="s">
        <v>104</v>
      </c>
      <c r="G48" s="88" t="s">
        <v>141</v>
      </c>
      <c r="H48" s="88" t="s">
        <v>78</v>
      </c>
      <c r="I48" s="348" t="s">
        <v>92</v>
      </c>
      <c r="J48" s="330">
        <v>150000</v>
      </c>
      <c r="K48" s="79">
        <v>18</v>
      </c>
      <c r="L48" s="79">
        <v>0</v>
      </c>
      <c r="M48" s="79">
        <v>126</v>
      </c>
      <c r="N48" s="89">
        <v>8</v>
      </c>
      <c r="O48" s="90">
        <v>0</v>
      </c>
      <c r="P48" s="91">
        <f>N48+O48</f>
        <v>8</v>
      </c>
      <c r="Q48" s="80">
        <f>IFERROR(P48/M48,"-")</f>
        <v>0.063492063492063</v>
      </c>
      <c r="R48" s="79">
        <v>1</v>
      </c>
      <c r="S48" s="79">
        <v>4</v>
      </c>
      <c r="T48" s="80">
        <f>IFERROR(R48/(P48),"-")</f>
        <v>0.125</v>
      </c>
      <c r="U48" s="336">
        <f>IFERROR(J48/SUM(N48:O49),"-")</f>
        <v>10000</v>
      </c>
      <c r="V48" s="82">
        <v>1</v>
      </c>
      <c r="W48" s="80">
        <f>IF(P48=0,"-",V48/P48)</f>
        <v>0.125</v>
      </c>
      <c r="X48" s="335">
        <v>13000</v>
      </c>
      <c r="Y48" s="336">
        <f>IFERROR(X48/P48,"-")</f>
        <v>1625</v>
      </c>
      <c r="Z48" s="336">
        <f>IFERROR(X48/V48,"-")</f>
        <v>13000</v>
      </c>
      <c r="AA48" s="330">
        <f>SUM(X48:X49)-SUM(J48:J49)</f>
        <v>-129000</v>
      </c>
      <c r="AB48" s="83">
        <f>SUM(X48:X49)/SUM(J48:J49)</f>
        <v>0.14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0.125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3</v>
      </c>
      <c r="BF48" s="111">
        <f>IF(P48=0,"",IF(BE48=0,"",(BE48/P48)))</f>
        <v>0.375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4</v>
      </c>
      <c r="BO48" s="118">
        <f>IF(P48=0,"",IF(BN48=0,"",(BN48/P48)))</f>
        <v>0.5</v>
      </c>
      <c r="BP48" s="119">
        <v>1</v>
      </c>
      <c r="BQ48" s="120">
        <f>IFERROR(BP48/BN48,"-")</f>
        <v>0.25</v>
      </c>
      <c r="BR48" s="121">
        <v>13000</v>
      </c>
      <c r="BS48" s="122">
        <f>IFERROR(BR48/BN48,"-")</f>
        <v>3250</v>
      </c>
      <c r="BT48" s="123"/>
      <c r="BU48" s="123"/>
      <c r="BV48" s="123">
        <v>1</v>
      </c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13000</v>
      </c>
      <c r="CQ48" s="139">
        <v>13000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162</v>
      </c>
      <c r="C49" s="347"/>
      <c r="D49" s="347" t="s">
        <v>65</v>
      </c>
      <c r="E49" s="347" t="s">
        <v>66</v>
      </c>
      <c r="F49" s="347" t="s">
        <v>72</v>
      </c>
      <c r="G49" s="88"/>
      <c r="H49" s="88"/>
      <c r="I49" s="88"/>
      <c r="J49" s="330"/>
      <c r="K49" s="79">
        <v>48</v>
      </c>
      <c r="L49" s="79">
        <v>30</v>
      </c>
      <c r="M49" s="79">
        <v>13</v>
      </c>
      <c r="N49" s="89">
        <v>7</v>
      </c>
      <c r="O49" s="90">
        <v>0</v>
      </c>
      <c r="P49" s="91">
        <f>N49+O49</f>
        <v>7</v>
      </c>
      <c r="Q49" s="80">
        <f>IFERROR(P49/M49,"-")</f>
        <v>0.53846153846154</v>
      </c>
      <c r="R49" s="79">
        <v>0</v>
      </c>
      <c r="S49" s="79">
        <v>1</v>
      </c>
      <c r="T49" s="80">
        <f>IFERROR(R49/(P49),"-")</f>
        <v>0</v>
      </c>
      <c r="U49" s="336"/>
      <c r="V49" s="82">
        <v>1</v>
      </c>
      <c r="W49" s="80">
        <f>IF(P49=0,"-",V49/P49)</f>
        <v>0.14285714285714</v>
      </c>
      <c r="X49" s="335">
        <v>8000</v>
      </c>
      <c r="Y49" s="336">
        <f>IFERROR(X49/P49,"-")</f>
        <v>1142.8571428571</v>
      </c>
      <c r="Z49" s="336">
        <f>IFERROR(X49/V49,"-")</f>
        <v>8000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0.14285714285714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0.14285714285714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3</v>
      </c>
      <c r="BX49" s="125">
        <f>IF(P49=0,"",IF(BW49=0,"",(BW49/P49)))</f>
        <v>0.42857142857143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2</v>
      </c>
      <c r="CG49" s="132">
        <f>IF(P49=0,"",IF(CF49=0,"",(CF49/P49)))</f>
        <v>0.28571428571429</v>
      </c>
      <c r="CH49" s="133">
        <v>1</v>
      </c>
      <c r="CI49" s="134">
        <f>IFERROR(CH49/CF49,"-")</f>
        <v>0.5</v>
      </c>
      <c r="CJ49" s="135">
        <v>8000</v>
      </c>
      <c r="CK49" s="136">
        <f>IFERROR(CJ49/CF49,"-")</f>
        <v>4000</v>
      </c>
      <c r="CL49" s="137"/>
      <c r="CM49" s="137">
        <v>1</v>
      </c>
      <c r="CN49" s="137"/>
      <c r="CO49" s="138">
        <v>1</v>
      </c>
      <c r="CP49" s="139">
        <v>8000</v>
      </c>
      <c r="CQ49" s="139">
        <v>8000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</v>
      </c>
      <c r="B50" s="347" t="s">
        <v>163</v>
      </c>
      <c r="C50" s="347"/>
      <c r="D50" s="347" t="s">
        <v>94</v>
      </c>
      <c r="E50" s="347" t="s">
        <v>95</v>
      </c>
      <c r="F50" s="347" t="s">
        <v>67</v>
      </c>
      <c r="G50" s="88" t="s">
        <v>141</v>
      </c>
      <c r="H50" s="88" t="s">
        <v>78</v>
      </c>
      <c r="I50" s="88" t="s">
        <v>164</v>
      </c>
      <c r="J50" s="330">
        <v>150000</v>
      </c>
      <c r="K50" s="79">
        <v>9</v>
      </c>
      <c r="L50" s="79">
        <v>0</v>
      </c>
      <c r="M50" s="79">
        <v>27</v>
      </c>
      <c r="N50" s="89">
        <v>3</v>
      </c>
      <c r="O50" s="90">
        <v>0</v>
      </c>
      <c r="P50" s="91">
        <f>N50+O50</f>
        <v>3</v>
      </c>
      <c r="Q50" s="80">
        <f>IFERROR(P50/M50,"-")</f>
        <v>0.11111111111111</v>
      </c>
      <c r="R50" s="79">
        <v>0</v>
      </c>
      <c r="S50" s="79">
        <v>2</v>
      </c>
      <c r="T50" s="80">
        <f>IFERROR(R50/(P50),"-")</f>
        <v>0</v>
      </c>
      <c r="U50" s="336">
        <f>IFERROR(J50/SUM(N50:O51),"-")</f>
        <v>37500</v>
      </c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>
        <f>SUM(X50:X51)-SUM(J50:J51)</f>
        <v>-150000</v>
      </c>
      <c r="AB50" s="83">
        <f>SUM(X50:X51)/SUM(J50:J51)</f>
        <v>0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2</v>
      </c>
      <c r="BO50" s="118">
        <f>IF(P50=0,"",IF(BN50=0,"",(BN50/P50)))</f>
        <v>0.66666666666667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165</v>
      </c>
      <c r="C51" s="347"/>
      <c r="D51" s="347" t="s">
        <v>94</v>
      </c>
      <c r="E51" s="347" t="s">
        <v>95</v>
      </c>
      <c r="F51" s="347" t="s">
        <v>72</v>
      </c>
      <c r="G51" s="88"/>
      <c r="H51" s="88"/>
      <c r="I51" s="88"/>
      <c r="J51" s="330"/>
      <c r="K51" s="79">
        <v>26</v>
      </c>
      <c r="L51" s="79">
        <v>18</v>
      </c>
      <c r="M51" s="79">
        <v>17</v>
      </c>
      <c r="N51" s="89">
        <v>1</v>
      </c>
      <c r="O51" s="90">
        <v>0</v>
      </c>
      <c r="P51" s="91">
        <f>N51+O51</f>
        <v>1</v>
      </c>
      <c r="Q51" s="80">
        <f>IFERROR(P51/M51,"-")</f>
        <v>0.058823529411765</v>
      </c>
      <c r="R51" s="79">
        <v>1</v>
      </c>
      <c r="S51" s="79">
        <v>0</v>
      </c>
      <c r="T51" s="80">
        <f>IFERROR(R51/(P51),"-")</f>
        <v>1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4.0933333333333</v>
      </c>
      <c r="B52" s="347" t="s">
        <v>166</v>
      </c>
      <c r="C52" s="347"/>
      <c r="D52" s="347" t="s">
        <v>65</v>
      </c>
      <c r="E52" s="347" t="s">
        <v>66</v>
      </c>
      <c r="F52" s="347" t="s">
        <v>67</v>
      </c>
      <c r="G52" s="88" t="s">
        <v>68</v>
      </c>
      <c r="H52" s="88" t="s">
        <v>167</v>
      </c>
      <c r="I52" s="349" t="s">
        <v>89</v>
      </c>
      <c r="J52" s="330">
        <v>150000</v>
      </c>
      <c r="K52" s="79">
        <v>35</v>
      </c>
      <c r="L52" s="79">
        <v>0</v>
      </c>
      <c r="M52" s="79">
        <v>155</v>
      </c>
      <c r="N52" s="89">
        <v>14</v>
      </c>
      <c r="O52" s="90">
        <v>0</v>
      </c>
      <c r="P52" s="91">
        <f>N52+O52</f>
        <v>14</v>
      </c>
      <c r="Q52" s="80">
        <f>IFERROR(P52/M52,"-")</f>
        <v>0.090322580645161</v>
      </c>
      <c r="R52" s="79">
        <v>1</v>
      </c>
      <c r="S52" s="79">
        <v>5</v>
      </c>
      <c r="T52" s="80">
        <f>IFERROR(R52/(P52),"-")</f>
        <v>0.071428571428571</v>
      </c>
      <c r="U52" s="336">
        <f>IFERROR(J52/SUM(N52:O53),"-")</f>
        <v>7500</v>
      </c>
      <c r="V52" s="82">
        <v>3</v>
      </c>
      <c r="W52" s="80">
        <f>IF(P52=0,"-",V52/P52)</f>
        <v>0.21428571428571</v>
      </c>
      <c r="X52" s="335">
        <v>564000</v>
      </c>
      <c r="Y52" s="336">
        <f>IFERROR(X52/P52,"-")</f>
        <v>40285.714285714</v>
      </c>
      <c r="Z52" s="336">
        <f>IFERROR(X52/V52,"-")</f>
        <v>188000</v>
      </c>
      <c r="AA52" s="330">
        <f>SUM(X52:X53)-SUM(J52:J53)</f>
        <v>464000</v>
      </c>
      <c r="AB52" s="83">
        <f>SUM(X52:X53)/SUM(J52:J53)</f>
        <v>4.0933333333333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0.14285714285714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9</v>
      </c>
      <c r="BO52" s="118">
        <f>IF(P52=0,"",IF(BN52=0,"",(BN52/P52)))</f>
        <v>0.64285714285714</v>
      </c>
      <c r="BP52" s="119">
        <v>1</v>
      </c>
      <c r="BQ52" s="120">
        <f>IFERROR(BP52/BN52,"-")</f>
        <v>0.11111111111111</v>
      </c>
      <c r="BR52" s="121">
        <v>515000</v>
      </c>
      <c r="BS52" s="122">
        <f>IFERROR(BR52/BN52,"-")</f>
        <v>57222.222222222</v>
      </c>
      <c r="BT52" s="123"/>
      <c r="BU52" s="123"/>
      <c r="BV52" s="123">
        <v>1</v>
      </c>
      <c r="BW52" s="124">
        <v>3</v>
      </c>
      <c r="BX52" s="125">
        <f>IF(P52=0,"",IF(BW52=0,"",(BW52/P52)))</f>
        <v>0.21428571428571</v>
      </c>
      <c r="BY52" s="126">
        <v>2</v>
      </c>
      <c r="BZ52" s="127">
        <f>IFERROR(BY52/BW52,"-")</f>
        <v>0.66666666666667</v>
      </c>
      <c r="CA52" s="128">
        <v>49000</v>
      </c>
      <c r="CB52" s="129">
        <f>IFERROR(CA52/BW52,"-")</f>
        <v>16333.333333333</v>
      </c>
      <c r="CC52" s="130"/>
      <c r="CD52" s="130">
        <v>1</v>
      </c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3</v>
      </c>
      <c r="CP52" s="139">
        <v>564000</v>
      </c>
      <c r="CQ52" s="139">
        <v>515000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/>
      <c r="B53" s="347" t="s">
        <v>168</v>
      </c>
      <c r="C53" s="347"/>
      <c r="D53" s="347" t="s">
        <v>65</v>
      </c>
      <c r="E53" s="347" t="s">
        <v>66</v>
      </c>
      <c r="F53" s="347" t="s">
        <v>72</v>
      </c>
      <c r="G53" s="88"/>
      <c r="H53" s="88"/>
      <c r="I53" s="88"/>
      <c r="J53" s="330"/>
      <c r="K53" s="79">
        <v>44</v>
      </c>
      <c r="L53" s="79">
        <v>35</v>
      </c>
      <c r="M53" s="79">
        <v>10</v>
      </c>
      <c r="N53" s="89">
        <v>6</v>
      </c>
      <c r="O53" s="90">
        <v>0</v>
      </c>
      <c r="P53" s="91">
        <f>N53+O53</f>
        <v>6</v>
      </c>
      <c r="Q53" s="80">
        <f>IFERROR(P53/M53,"-")</f>
        <v>0.6</v>
      </c>
      <c r="R53" s="79">
        <v>1</v>
      </c>
      <c r="S53" s="79">
        <v>1</v>
      </c>
      <c r="T53" s="80">
        <f>IFERROR(R53/(P53),"-")</f>
        <v>0.16666666666667</v>
      </c>
      <c r="U53" s="336"/>
      <c r="V53" s="82">
        <v>1</v>
      </c>
      <c r="W53" s="80">
        <f>IF(P53=0,"-",V53/P53)</f>
        <v>0.16666666666667</v>
      </c>
      <c r="X53" s="335">
        <v>50000</v>
      </c>
      <c r="Y53" s="336">
        <f>IFERROR(X53/P53,"-")</f>
        <v>8333.3333333333</v>
      </c>
      <c r="Z53" s="336">
        <f>IFERROR(X53/V53,"-")</f>
        <v>50000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3</v>
      </c>
      <c r="BO53" s="118">
        <f>IF(P53=0,"",IF(BN53=0,"",(BN53/P53)))</f>
        <v>0.5</v>
      </c>
      <c r="BP53" s="119">
        <v>2</v>
      </c>
      <c r="BQ53" s="120">
        <f>IFERROR(BP53/BN53,"-")</f>
        <v>0.66666666666667</v>
      </c>
      <c r="BR53" s="121">
        <v>64000</v>
      </c>
      <c r="BS53" s="122">
        <f>IFERROR(BR53/BN53,"-")</f>
        <v>21333.333333333</v>
      </c>
      <c r="BT53" s="123"/>
      <c r="BU53" s="123"/>
      <c r="BV53" s="123">
        <v>2</v>
      </c>
      <c r="BW53" s="124">
        <v>1</v>
      </c>
      <c r="BX53" s="125">
        <f>IF(P53=0,"",IF(BW53=0,"",(BW53/P53)))</f>
        <v>0.16666666666667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>
        <v>2</v>
      </c>
      <c r="CG53" s="132">
        <f>IF(P53=0,"",IF(CF53=0,"",(CF53/P53)))</f>
        <v>0.33333333333333</v>
      </c>
      <c r="CH53" s="133">
        <v>1</v>
      </c>
      <c r="CI53" s="134">
        <f>IFERROR(CH53/CF53,"-")</f>
        <v>0.5</v>
      </c>
      <c r="CJ53" s="135">
        <v>3000</v>
      </c>
      <c r="CK53" s="136">
        <f>IFERROR(CJ53/CF53,"-")</f>
        <v>1500</v>
      </c>
      <c r="CL53" s="137">
        <v>1</v>
      </c>
      <c r="CM53" s="137"/>
      <c r="CN53" s="137"/>
      <c r="CO53" s="138">
        <v>1</v>
      </c>
      <c r="CP53" s="139">
        <v>50000</v>
      </c>
      <c r="CQ53" s="139">
        <v>50000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2.2333333333333</v>
      </c>
      <c r="B54" s="347" t="s">
        <v>169</v>
      </c>
      <c r="C54" s="347"/>
      <c r="D54" s="347" t="s">
        <v>65</v>
      </c>
      <c r="E54" s="347" t="s">
        <v>66</v>
      </c>
      <c r="F54" s="347" t="s">
        <v>67</v>
      </c>
      <c r="G54" s="88" t="s">
        <v>77</v>
      </c>
      <c r="H54" s="88" t="s">
        <v>167</v>
      </c>
      <c r="I54" s="349" t="s">
        <v>96</v>
      </c>
      <c r="J54" s="330">
        <v>150000</v>
      </c>
      <c r="K54" s="79">
        <v>45</v>
      </c>
      <c r="L54" s="79">
        <v>0</v>
      </c>
      <c r="M54" s="79">
        <v>186</v>
      </c>
      <c r="N54" s="89">
        <v>22</v>
      </c>
      <c r="O54" s="90">
        <v>0</v>
      </c>
      <c r="P54" s="91">
        <f>N54+O54</f>
        <v>22</v>
      </c>
      <c r="Q54" s="80">
        <f>IFERROR(P54/M54,"-")</f>
        <v>0.11827956989247</v>
      </c>
      <c r="R54" s="79">
        <v>1</v>
      </c>
      <c r="S54" s="79">
        <v>11</v>
      </c>
      <c r="T54" s="80">
        <f>IFERROR(R54/(P54),"-")</f>
        <v>0.045454545454545</v>
      </c>
      <c r="U54" s="336">
        <f>IFERROR(J54/SUM(N54:O55),"-")</f>
        <v>5172.4137931034</v>
      </c>
      <c r="V54" s="82">
        <v>1</v>
      </c>
      <c r="W54" s="80">
        <f>IF(P54=0,"-",V54/P54)</f>
        <v>0.045454545454545</v>
      </c>
      <c r="X54" s="335">
        <v>3000</v>
      </c>
      <c r="Y54" s="336">
        <f>IFERROR(X54/P54,"-")</f>
        <v>136.36363636364</v>
      </c>
      <c r="Z54" s="336">
        <f>IFERROR(X54/V54,"-")</f>
        <v>3000</v>
      </c>
      <c r="AA54" s="330">
        <f>SUM(X54:X55)-SUM(J54:J55)</f>
        <v>185000</v>
      </c>
      <c r="AB54" s="83">
        <f>SUM(X54:X55)/SUM(J54:J55)</f>
        <v>2.2333333333333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0.045454545454545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>
        <v>2</v>
      </c>
      <c r="AW54" s="105">
        <f>IF(P54=0,"",IF(AV54=0,"",(AV54/P54)))</f>
        <v>0.090909090909091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0.045454545454545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11</v>
      </c>
      <c r="BO54" s="118">
        <f>IF(P54=0,"",IF(BN54=0,"",(BN54/P54)))</f>
        <v>0.5</v>
      </c>
      <c r="BP54" s="119">
        <v>1</v>
      </c>
      <c r="BQ54" s="120">
        <f>IFERROR(BP54/BN54,"-")</f>
        <v>0.090909090909091</v>
      </c>
      <c r="BR54" s="121">
        <v>3000</v>
      </c>
      <c r="BS54" s="122">
        <f>IFERROR(BR54/BN54,"-")</f>
        <v>272.72727272727</v>
      </c>
      <c r="BT54" s="123">
        <v>1</v>
      </c>
      <c r="BU54" s="123"/>
      <c r="BV54" s="123"/>
      <c r="BW54" s="124">
        <v>7</v>
      </c>
      <c r="BX54" s="125">
        <f>IF(P54=0,"",IF(BW54=0,"",(BW54/P54)))</f>
        <v>0.31818181818182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170</v>
      </c>
      <c r="C55" s="347"/>
      <c r="D55" s="347" t="s">
        <v>65</v>
      </c>
      <c r="E55" s="347" t="s">
        <v>66</v>
      </c>
      <c r="F55" s="347" t="s">
        <v>72</v>
      </c>
      <c r="G55" s="88"/>
      <c r="H55" s="88"/>
      <c r="I55" s="88"/>
      <c r="J55" s="330"/>
      <c r="K55" s="79">
        <v>47</v>
      </c>
      <c r="L55" s="79">
        <v>39</v>
      </c>
      <c r="M55" s="79">
        <v>9</v>
      </c>
      <c r="N55" s="89">
        <v>7</v>
      </c>
      <c r="O55" s="90">
        <v>0</v>
      </c>
      <c r="P55" s="91">
        <f>N55+O55</f>
        <v>7</v>
      </c>
      <c r="Q55" s="80">
        <f>IFERROR(P55/M55,"-")</f>
        <v>0.77777777777778</v>
      </c>
      <c r="R55" s="79">
        <v>0</v>
      </c>
      <c r="S55" s="79">
        <v>1</v>
      </c>
      <c r="T55" s="80">
        <f>IFERROR(R55/(P55),"-")</f>
        <v>0</v>
      </c>
      <c r="U55" s="336"/>
      <c r="V55" s="82">
        <v>1</v>
      </c>
      <c r="W55" s="80">
        <f>IF(P55=0,"-",V55/P55)</f>
        <v>0.14285714285714</v>
      </c>
      <c r="X55" s="335">
        <v>332000</v>
      </c>
      <c r="Y55" s="336">
        <f>IFERROR(X55/P55,"-")</f>
        <v>47428.571428571</v>
      </c>
      <c r="Z55" s="336">
        <f>IFERROR(X55/V55,"-")</f>
        <v>332000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0.14285714285714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3</v>
      </c>
      <c r="BO55" s="118">
        <f>IF(P55=0,"",IF(BN55=0,"",(BN55/P55)))</f>
        <v>0.42857142857143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3</v>
      </c>
      <c r="BX55" s="125">
        <f>IF(P55=0,"",IF(BW55=0,"",(BW55/P55)))</f>
        <v>0.42857142857143</v>
      </c>
      <c r="BY55" s="126">
        <v>2</v>
      </c>
      <c r="BZ55" s="127">
        <f>IFERROR(BY55/BW55,"-")</f>
        <v>0.66666666666667</v>
      </c>
      <c r="CA55" s="128">
        <v>338000</v>
      </c>
      <c r="CB55" s="129">
        <f>IFERROR(CA55/BW55,"-")</f>
        <v>112666.66666667</v>
      </c>
      <c r="CC55" s="130"/>
      <c r="CD55" s="130">
        <v>1</v>
      </c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332000</v>
      </c>
      <c r="CQ55" s="139">
        <v>332000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>
        <f>AB56</f>
        <v>0.46153846153846</v>
      </c>
      <c r="B56" s="347" t="s">
        <v>171</v>
      </c>
      <c r="C56" s="347"/>
      <c r="D56" s="347" t="s">
        <v>65</v>
      </c>
      <c r="E56" s="347" t="s">
        <v>66</v>
      </c>
      <c r="F56" s="347" t="s">
        <v>67</v>
      </c>
      <c r="G56" s="88" t="s">
        <v>172</v>
      </c>
      <c r="H56" s="88" t="s">
        <v>78</v>
      </c>
      <c r="I56" s="348" t="s">
        <v>92</v>
      </c>
      <c r="J56" s="330">
        <v>130000</v>
      </c>
      <c r="K56" s="79">
        <v>34</v>
      </c>
      <c r="L56" s="79">
        <v>0</v>
      </c>
      <c r="M56" s="79">
        <v>118</v>
      </c>
      <c r="N56" s="89">
        <v>12</v>
      </c>
      <c r="O56" s="90">
        <v>0</v>
      </c>
      <c r="P56" s="91">
        <f>N56+O56</f>
        <v>12</v>
      </c>
      <c r="Q56" s="80">
        <f>IFERROR(P56/M56,"-")</f>
        <v>0.10169491525424</v>
      </c>
      <c r="R56" s="79">
        <v>0</v>
      </c>
      <c r="S56" s="79">
        <v>3</v>
      </c>
      <c r="T56" s="80">
        <f>IFERROR(R56/(P56),"-")</f>
        <v>0</v>
      </c>
      <c r="U56" s="336">
        <f>IFERROR(J56/SUM(N56:O57),"-")</f>
        <v>7647.0588235294</v>
      </c>
      <c r="V56" s="82">
        <v>3</v>
      </c>
      <c r="W56" s="80">
        <f>IF(P56=0,"-",V56/P56)</f>
        <v>0.25</v>
      </c>
      <c r="X56" s="335">
        <v>60000</v>
      </c>
      <c r="Y56" s="336">
        <f>IFERROR(X56/P56,"-")</f>
        <v>5000</v>
      </c>
      <c r="Z56" s="336">
        <f>IFERROR(X56/V56,"-")</f>
        <v>20000</v>
      </c>
      <c r="AA56" s="330">
        <f>SUM(X56:X57)-SUM(J56:J57)</f>
        <v>-70000</v>
      </c>
      <c r="AB56" s="83">
        <f>SUM(X56:X57)/SUM(J56:J57)</f>
        <v>0.46153846153846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2</v>
      </c>
      <c r="AN56" s="99">
        <f>IF(P56=0,"",IF(AM56=0,"",(AM56/P56)))</f>
        <v>0.16666666666667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4</v>
      </c>
      <c r="BF56" s="111">
        <f>IF(P56=0,"",IF(BE56=0,"",(BE56/P56)))</f>
        <v>0.33333333333333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4</v>
      </c>
      <c r="BO56" s="118">
        <f>IF(P56=0,"",IF(BN56=0,"",(BN56/P56)))</f>
        <v>0.33333333333333</v>
      </c>
      <c r="BP56" s="119">
        <v>3</v>
      </c>
      <c r="BQ56" s="120">
        <f>IFERROR(BP56/BN56,"-")</f>
        <v>0.75</v>
      </c>
      <c r="BR56" s="121">
        <v>60000</v>
      </c>
      <c r="BS56" s="122">
        <f>IFERROR(BR56/BN56,"-")</f>
        <v>15000</v>
      </c>
      <c r="BT56" s="123">
        <v>1</v>
      </c>
      <c r="BU56" s="123"/>
      <c r="BV56" s="123">
        <v>2</v>
      </c>
      <c r="BW56" s="124">
        <v>2</v>
      </c>
      <c r="BX56" s="125">
        <f>IF(P56=0,"",IF(BW56=0,"",(BW56/P56)))</f>
        <v>0.16666666666667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3</v>
      </c>
      <c r="CP56" s="139">
        <v>60000</v>
      </c>
      <c r="CQ56" s="139">
        <v>35000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173</v>
      </c>
      <c r="C57" s="347"/>
      <c r="D57" s="347" t="s">
        <v>65</v>
      </c>
      <c r="E57" s="347" t="s">
        <v>66</v>
      </c>
      <c r="F57" s="347" t="s">
        <v>72</v>
      </c>
      <c r="G57" s="88"/>
      <c r="H57" s="88"/>
      <c r="I57" s="88"/>
      <c r="J57" s="330"/>
      <c r="K57" s="79">
        <v>47</v>
      </c>
      <c r="L57" s="79">
        <v>31</v>
      </c>
      <c r="M57" s="79">
        <v>12</v>
      </c>
      <c r="N57" s="89">
        <v>5</v>
      </c>
      <c r="O57" s="90">
        <v>0</v>
      </c>
      <c r="P57" s="91">
        <f>N57+O57</f>
        <v>5</v>
      </c>
      <c r="Q57" s="80">
        <f>IFERROR(P57/M57,"-")</f>
        <v>0.41666666666667</v>
      </c>
      <c r="R57" s="79">
        <v>1</v>
      </c>
      <c r="S57" s="79">
        <v>0</v>
      </c>
      <c r="T57" s="80">
        <f>IFERROR(R57/(P57),"-")</f>
        <v>0.2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0.4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0.4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0.2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1.7</v>
      </c>
      <c r="B58" s="347" t="s">
        <v>174</v>
      </c>
      <c r="C58" s="347"/>
      <c r="D58" s="347" t="s">
        <v>65</v>
      </c>
      <c r="E58" s="347" t="s">
        <v>66</v>
      </c>
      <c r="F58" s="347" t="s">
        <v>67</v>
      </c>
      <c r="G58" s="88" t="s">
        <v>105</v>
      </c>
      <c r="H58" s="88" t="s">
        <v>69</v>
      </c>
      <c r="I58" s="349" t="s">
        <v>96</v>
      </c>
      <c r="J58" s="330">
        <v>120000</v>
      </c>
      <c r="K58" s="79">
        <v>43</v>
      </c>
      <c r="L58" s="79">
        <v>0</v>
      </c>
      <c r="M58" s="79">
        <v>153</v>
      </c>
      <c r="N58" s="89">
        <v>18</v>
      </c>
      <c r="O58" s="90">
        <v>0</v>
      </c>
      <c r="P58" s="91">
        <f>N58+O58</f>
        <v>18</v>
      </c>
      <c r="Q58" s="80">
        <f>IFERROR(P58/M58,"-")</f>
        <v>0.11764705882353</v>
      </c>
      <c r="R58" s="79">
        <v>2</v>
      </c>
      <c r="S58" s="79">
        <v>6</v>
      </c>
      <c r="T58" s="80">
        <f>IFERROR(R58/(P58),"-")</f>
        <v>0.11111111111111</v>
      </c>
      <c r="U58" s="336">
        <f>IFERROR(J58/SUM(N58:O59),"-")</f>
        <v>5000</v>
      </c>
      <c r="V58" s="82">
        <v>4</v>
      </c>
      <c r="W58" s="80">
        <f>IF(P58=0,"-",V58/P58)</f>
        <v>0.22222222222222</v>
      </c>
      <c r="X58" s="335">
        <v>29000</v>
      </c>
      <c r="Y58" s="336">
        <f>IFERROR(X58/P58,"-")</f>
        <v>1611.1111111111</v>
      </c>
      <c r="Z58" s="336">
        <f>IFERROR(X58/V58,"-")</f>
        <v>7250</v>
      </c>
      <c r="AA58" s="330">
        <f>SUM(X58:X59)-SUM(J58:J59)</f>
        <v>84000</v>
      </c>
      <c r="AB58" s="83">
        <f>SUM(X58:X59)/SUM(J58:J59)</f>
        <v>1.7</v>
      </c>
      <c r="AC58" s="77"/>
      <c r="AD58" s="92">
        <v>1</v>
      </c>
      <c r="AE58" s="93">
        <f>IF(P58=0,"",IF(AD58=0,"",(AD58/P58)))</f>
        <v>0.055555555555556</v>
      </c>
      <c r="AF58" s="92"/>
      <c r="AG58" s="94">
        <f>IFERROR(AF58/AD58,"-")</f>
        <v>0</v>
      </c>
      <c r="AH58" s="95"/>
      <c r="AI58" s="96">
        <f>IFERROR(AH58/AD58,"-")</f>
        <v>0</v>
      </c>
      <c r="AJ58" s="97"/>
      <c r="AK58" s="97"/>
      <c r="AL58" s="97"/>
      <c r="AM58" s="98">
        <v>2</v>
      </c>
      <c r="AN58" s="99">
        <f>IF(P58=0,"",IF(AM58=0,"",(AM58/P58)))</f>
        <v>0.11111111111111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>
        <v>1</v>
      </c>
      <c r="AW58" s="105">
        <f>IF(P58=0,"",IF(AV58=0,"",(AV58/P58)))</f>
        <v>0.055555555555556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5</v>
      </c>
      <c r="BF58" s="111">
        <f>IF(P58=0,"",IF(BE58=0,"",(BE58/P58)))</f>
        <v>0.27777777777778</v>
      </c>
      <c r="BG58" s="110">
        <v>2</v>
      </c>
      <c r="BH58" s="112">
        <f>IFERROR(BG58/BE58,"-")</f>
        <v>0.4</v>
      </c>
      <c r="BI58" s="113">
        <v>20000</v>
      </c>
      <c r="BJ58" s="114">
        <f>IFERROR(BI58/BE58,"-")</f>
        <v>4000</v>
      </c>
      <c r="BK58" s="115">
        <v>1</v>
      </c>
      <c r="BL58" s="115">
        <v>1</v>
      </c>
      <c r="BM58" s="115"/>
      <c r="BN58" s="117">
        <v>4</v>
      </c>
      <c r="BO58" s="118">
        <f>IF(P58=0,"",IF(BN58=0,"",(BN58/P58)))</f>
        <v>0.22222222222222</v>
      </c>
      <c r="BP58" s="119">
        <v>2</v>
      </c>
      <c r="BQ58" s="120">
        <f>IFERROR(BP58/BN58,"-")</f>
        <v>0.5</v>
      </c>
      <c r="BR58" s="121">
        <v>9000</v>
      </c>
      <c r="BS58" s="122">
        <f>IFERROR(BR58/BN58,"-")</f>
        <v>2250</v>
      </c>
      <c r="BT58" s="123">
        <v>1</v>
      </c>
      <c r="BU58" s="123">
        <v>1</v>
      </c>
      <c r="BV58" s="123"/>
      <c r="BW58" s="124">
        <v>4</v>
      </c>
      <c r="BX58" s="125">
        <f>IF(P58=0,"",IF(BW58=0,"",(BW58/P58)))</f>
        <v>0.22222222222222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>
        <v>1</v>
      </c>
      <c r="CG58" s="132">
        <f>IF(P58=0,"",IF(CF58=0,"",(CF58/P58)))</f>
        <v>0.055555555555556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4</v>
      </c>
      <c r="CP58" s="139">
        <v>29000</v>
      </c>
      <c r="CQ58" s="139">
        <v>15000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175</v>
      </c>
      <c r="C59" s="347"/>
      <c r="D59" s="347" t="s">
        <v>65</v>
      </c>
      <c r="E59" s="347" t="s">
        <v>66</v>
      </c>
      <c r="F59" s="347" t="s">
        <v>72</v>
      </c>
      <c r="G59" s="88"/>
      <c r="H59" s="88"/>
      <c r="I59" s="88"/>
      <c r="J59" s="330"/>
      <c r="K59" s="79">
        <v>74</v>
      </c>
      <c r="L59" s="79">
        <v>47</v>
      </c>
      <c r="M59" s="79">
        <v>21</v>
      </c>
      <c r="N59" s="89">
        <v>6</v>
      </c>
      <c r="O59" s="90">
        <v>0</v>
      </c>
      <c r="P59" s="91">
        <f>N59+O59</f>
        <v>6</v>
      </c>
      <c r="Q59" s="80">
        <f>IFERROR(P59/M59,"-")</f>
        <v>0.28571428571429</v>
      </c>
      <c r="R59" s="79">
        <v>2</v>
      </c>
      <c r="S59" s="79">
        <v>0</v>
      </c>
      <c r="T59" s="80">
        <f>IFERROR(R59/(P59),"-")</f>
        <v>0.33333333333333</v>
      </c>
      <c r="U59" s="336"/>
      <c r="V59" s="82">
        <v>1</v>
      </c>
      <c r="W59" s="80">
        <f>IF(P59=0,"-",V59/P59)</f>
        <v>0.16666666666667</v>
      </c>
      <c r="X59" s="335">
        <v>175000</v>
      </c>
      <c r="Y59" s="336">
        <f>IFERROR(X59/P59,"-")</f>
        <v>29166.666666667</v>
      </c>
      <c r="Z59" s="336">
        <f>IFERROR(X59/V59,"-")</f>
        <v>175000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4</v>
      </c>
      <c r="BX59" s="125">
        <f>IF(P59=0,"",IF(BW59=0,"",(BW59/P59)))</f>
        <v>0.66666666666667</v>
      </c>
      <c r="BY59" s="126">
        <v>1</v>
      </c>
      <c r="BZ59" s="127">
        <f>IFERROR(BY59/BW59,"-")</f>
        <v>0.25</v>
      </c>
      <c r="CA59" s="128">
        <v>175000</v>
      </c>
      <c r="CB59" s="129">
        <f>IFERROR(CA59/BW59,"-")</f>
        <v>43750</v>
      </c>
      <c r="CC59" s="130"/>
      <c r="CD59" s="130"/>
      <c r="CE59" s="130">
        <v>1</v>
      </c>
      <c r="CF59" s="131">
        <v>2</v>
      </c>
      <c r="CG59" s="132">
        <f>IF(P59=0,"",IF(CF59=0,"",(CF59/P59)))</f>
        <v>0.33333333333333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1</v>
      </c>
      <c r="CP59" s="139">
        <v>175000</v>
      </c>
      <c r="CQ59" s="139">
        <v>175000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>
        <f>AB60</f>
        <v>0.3</v>
      </c>
      <c r="B60" s="347" t="s">
        <v>176</v>
      </c>
      <c r="C60" s="347"/>
      <c r="D60" s="347" t="s">
        <v>74</v>
      </c>
      <c r="E60" s="347" t="s">
        <v>75</v>
      </c>
      <c r="F60" s="347" t="s">
        <v>76</v>
      </c>
      <c r="G60" s="88" t="s">
        <v>105</v>
      </c>
      <c r="H60" s="88" t="s">
        <v>69</v>
      </c>
      <c r="I60" s="349" t="s">
        <v>177</v>
      </c>
      <c r="J60" s="330">
        <v>120000</v>
      </c>
      <c r="K60" s="79">
        <v>0</v>
      </c>
      <c r="L60" s="79">
        <v>0</v>
      </c>
      <c r="M60" s="79">
        <v>56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>
        <f>IFERROR(J60/SUM(N60:O61),"-")</f>
        <v>7500</v>
      </c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>
        <f>SUM(X60:X61)-SUM(J60:J61)</f>
        <v>-84000</v>
      </c>
      <c r="AB60" s="83">
        <f>SUM(X60:X61)/SUM(J60:J61)</f>
        <v>0.3</v>
      </c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178</v>
      </c>
      <c r="C61" s="347"/>
      <c r="D61" s="347" t="s">
        <v>74</v>
      </c>
      <c r="E61" s="347" t="s">
        <v>75</v>
      </c>
      <c r="F61" s="347" t="s">
        <v>72</v>
      </c>
      <c r="G61" s="88"/>
      <c r="H61" s="88"/>
      <c r="I61" s="88"/>
      <c r="J61" s="330"/>
      <c r="K61" s="79">
        <v>112</v>
      </c>
      <c r="L61" s="79">
        <v>58</v>
      </c>
      <c r="M61" s="79">
        <v>43</v>
      </c>
      <c r="N61" s="89">
        <v>16</v>
      </c>
      <c r="O61" s="90">
        <v>0</v>
      </c>
      <c r="P61" s="91">
        <f>N61+O61</f>
        <v>16</v>
      </c>
      <c r="Q61" s="80">
        <f>IFERROR(P61/M61,"-")</f>
        <v>0.37209302325581</v>
      </c>
      <c r="R61" s="79">
        <v>5</v>
      </c>
      <c r="S61" s="79">
        <v>2</v>
      </c>
      <c r="T61" s="80">
        <f>IFERROR(R61/(P61),"-")</f>
        <v>0.3125</v>
      </c>
      <c r="U61" s="336"/>
      <c r="V61" s="82">
        <v>1</v>
      </c>
      <c r="W61" s="80">
        <f>IF(P61=0,"-",V61/P61)</f>
        <v>0.0625</v>
      </c>
      <c r="X61" s="335">
        <v>36000</v>
      </c>
      <c r="Y61" s="336">
        <f>IFERROR(X61/P61,"-")</f>
        <v>2250</v>
      </c>
      <c r="Z61" s="336">
        <f>IFERROR(X61/V61,"-")</f>
        <v>36000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2</v>
      </c>
      <c r="AN61" s="99">
        <f>IF(P61=0,"",IF(AM61=0,"",(AM61/P61)))</f>
        <v>0.125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>
        <v>2</v>
      </c>
      <c r="AW61" s="105">
        <f>IF(P61=0,"",IF(AV61=0,"",(AV61/P61)))</f>
        <v>0.125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>
        <v>4</v>
      </c>
      <c r="BF61" s="111">
        <f>IF(P61=0,"",IF(BE61=0,"",(BE61/P61)))</f>
        <v>0.25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2</v>
      </c>
      <c r="BO61" s="118">
        <f>IF(P61=0,"",IF(BN61=0,"",(BN61/P61)))</f>
        <v>0.125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4</v>
      </c>
      <c r="BX61" s="125">
        <f>IF(P61=0,"",IF(BW61=0,"",(BW61/P61)))</f>
        <v>0.25</v>
      </c>
      <c r="BY61" s="126">
        <v>1</v>
      </c>
      <c r="BZ61" s="127">
        <f>IFERROR(BY61/BW61,"-")</f>
        <v>0.25</v>
      </c>
      <c r="CA61" s="128">
        <v>36000</v>
      </c>
      <c r="CB61" s="129">
        <f>IFERROR(CA61/BW61,"-")</f>
        <v>9000</v>
      </c>
      <c r="CC61" s="130"/>
      <c r="CD61" s="130"/>
      <c r="CE61" s="130">
        <v>1</v>
      </c>
      <c r="CF61" s="131">
        <v>2</v>
      </c>
      <c r="CG61" s="132">
        <f>IF(P61=0,"",IF(CF61=0,"",(CF61/P61)))</f>
        <v>0.125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1</v>
      </c>
      <c r="CP61" s="139">
        <v>36000</v>
      </c>
      <c r="CQ61" s="139">
        <v>36000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 t="str">
        <f>AB62</f>
        <v>0</v>
      </c>
      <c r="B62" s="347" t="s">
        <v>179</v>
      </c>
      <c r="C62" s="347"/>
      <c r="D62" s="347"/>
      <c r="E62" s="347"/>
      <c r="F62" s="347" t="s">
        <v>67</v>
      </c>
      <c r="G62" s="88" t="s">
        <v>180</v>
      </c>
      <c r="H62" s="88" t="s">
        <v>181</v>
      </c>
      <c r="I62" s="348" t="s">
        <v>84</v>
      </c>
      <c r="J62" s="330">
        <v>0</v>
      </c>
      <c r="K62" s="79">
        <v>4</v>
      </c>
      <c r="L62" s="79">
        <v>0</v>
      </c>
      <c r="M62" s="79">
        <v>22</v>
      </c>
      <c r="N62" s="89">
        <v>2</v>
      </c>
      <c r="O62" s="90">
        <v>0</v>
      </c>
      <c r="P62" s="91">
        <f>N62+O62</f>
        <v>2</v>
      </c>
      <c r="Q62" s="80">
        <f>IFERROR(P62/M62,"-")</f>
        <v>0.090909090909091</v>
      </c>
      <c r="R62" s="79">
        <v>0</v>
      </c>
      <c r="S62" s="79">
        <v>0</v>
      </c>
      <c r="T62" s="80">
        <f>IFERROR(R62/(P62),"-")</f>
        <v>0</v>
      </c>
      <c r="U62" s="336">
        <f>IFERROR(J62/SUM(N62:O63),"-")</f>
        <v>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0</v>
      </c>
      <c r="AB62" s="83" t="str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2</v>
      </c>
      <c r="BO62" s="118">
        <f>IF(P62=0,"",IF(BN62=0,"",(BN62/P62)))</f>
        <v>1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182</v>
      </c>
      <c r="C63" s="347"/>
      <c r="D63" s="347"/>
      <c r="E63" s="347"/>
      <c r="F63" s="347" t="s">
        <v>72</v>
      </c>
      <c r="G63" s="88"/>
      <c r="H63" s="88"/>
      <c r="I63" s="88"/>
      <c r="J63" s="330"/>
      <c r="K63" s="79">
        <v>9</v>
      </c>
      <c r="L63" s="79">
        <v>8</v>
      </c>
      <c r="M63" s="79">
        <v>4</v>
      </c>
      <c r="N63" s="89">
        <v>2</v>
      </c>
      <c r="O63" s="90">
        <v>0</v>
      </c>
      <c r="P63" s="91">
        <f>N63+O63</f>
        <v>2</v>
      </c>
      <c r="Q63" s="80">
        <f>IFERROR(P63/M63,"-")</f>
        <v>0.5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30"/>
      <c r="B64" s="85"/>
      <c r="C64" s="86"/>
      <c r="D64" s="86"/>
      <c r="E64" s="86"/>
      <c r="F64" s="87"/>
      <c r="G64" s="88"/>
      <c r="H64" s="88"/>
      <c r="I64" s="88"/>
      <c r="J64" s="331"/>
      <c r="K64" s="34"/>
      <c r="L64" s="34"/>
      <c r="M64" s="31"/>
      <c r="N64" s="23"/>
      <c r="O64" s="23"/>
      <c r="P64" s="23"/>
      <c r="Q64" s="32"/>
      <c r="R64" s="32"/>
      <c r="S64" s="23"/>
      <c r="T64" s="32"/>
      <c r="U64" s="337"/>
      <c r="V64" s="25"/>
      <c r="W64" s="25"/>
      <c r="X64" s="337"/>
      <c r="Y64" s="337"/>
      <c r="Z64" s="337"/>
      <c r="AA64" s="337"/>
      <c r="AB64" s="33"/>
      <c r="AC64" s="57"/>
      <c r="AD64" s="61"/>
      <c r="AE64" s="62"/>
      <c r="AF64" s="61"/>
      <c r="AG64" s="65"/>
      <c r="AH64" s="66"/>
      <c r="AI64" s="67"/>
      <c r="AJ64" s="68"/>
      <c r="AK64" s="68"/>
      <c r="AL64" s="68"/>
      <c r="AM64" s="61"/>
      <c r="AN64" s="62"/>
      <c r="AO64" s="61"/>
      <c r="AP64" s="65"/>
      <c r="AQ64" s="66"/>
      <c r="AR64" s="67"/>
      <c r="AS64" s="68"/>
      <c r="AT64" s="68"/>
      <c r="AU64" s="68"/>
      <c r="AV64" s="61"/>
      <c r="AW64" s="62"/>
      <c r="AX64" s="61"/>
      <c r="AY64" s="65"/>
      <c r="AZ64" s="66"/>
      <c r="BA64" s="67"/>
      <c r="BB64" s="68"/>
      <c r="BC64" s="68"/>
      <c r="BD64" s="68"/>
      <c r="BE64" s="61"/>
      <c r="BF64" s="62"/>
      <c r="BG64" s="61"/>
      <c r="BH64" s="65"/>
      <c r="BI64" s="66"/>
      <c r="BJ64" s="67"/>
      <c r="BK64" s="68"/>
      <c r="BL64" s="68"/>
      <c r="BM64" s="68"/>
      <c r="BN64" s="63"/>
      <c r="BO64" s="64"/>
      <c r="BP64" s="61"/>
      <c r="BQ64" s="65"/>
      <c r="BR64" s="66"/>
      <c r="BS64" s="67"/>
      <c r="BT64" s="68"/>
      <c r="BU64" s="68"/>
      <c r="BV64" s="68"/>
      <c r="BW64" s="63"/>
      <c r="BX64" s="64"/>
      <c r="BY64" s="61"/>
      <c r="BZ64" s="65"/>
      <c r="CA64" s="66"/>
      <c r="CB64" s="67"/>
      <c r="CC64" s="68"/>
      <c r="CD64" s="68"/>
      <c r="CE64" s="68"/>
      <c r="CF64" s="63"/>
      <c r="CG64" s="64"/>
      <c r="CH64" s="61"/>
      <c r="CI64" s="65"/>
      <c r="CJ64" s="66"/>
      <c r="CK64" s="67"/>
      <c r="CL64" s="68"/>
      <c r="CM64" s="68"/>
      <c r="CN64" s="68"/>
      <c r="CO64" s="69"/>
      <c r="CP64" s="66"/>
      <c r="CQ64" s="66"/>
      <c r="CR64" s="66"/>
      <c r="CS64" s="70"/>
    </row>
    <row r="65" spans="1:98">
      <c r="A65" s="30"/>
      <c r="B65" s="37"/>
      <c r="C65" s="21"/>
      <c r="D65" s="21"/>
      <c r="E65" s="21"/>
      <c r="F65" s="22"/>
      <c r="G65" s="36"/>
      <c r="H65" s="36"/>
      <c r="I65" s="73"/>
      <c r="J65" s="332"/>
      <c r="K65" s="34"/>
      <c r="L65" s="34"/>
      <c r="M65" s="31"/>
      <c r="N65" s="23"/>
      <c r="O65" s="23"/>
      <c r="P65" s="23"/>
      <c r="Q65" s="32"/>
      <c r="R65" s="32"/>
      <c r="S65" s="23"/>
      <c r="T65" s="32"/>
      <c r="U65" s="337"/>
      <c r="V65" s="25"/>
      <c r="W65" s="25"/>
      <c r="X65" s="337"/>
      <c r="Y65" s="337"/>
      <c r="Z65" s="337"/>
      <c r="AA65" s="337"/>
      <c r="AB65" s="33"/>
      <c r="AC65" s="59"/>
      <c r="AD65" s="61"/>
      <c r="AE65" s="62"/>
      <c r="AF65" s="61"/>
      <c r="AG65" s="65"/>
      <c r="AH65" s="66"/>
      <c r="AI65" s="67"/>
      <c r="AJ65" s="68"/>
      <c r="AK65" s="68"/>
      <c r="AL65" s="68"/>
      <c r="AM65" s="61"/>
      <c r="AN65" s="62"/>
      <c r="AO65" s="61"/>
      <c r="AP65" s="65"/>
      <c r="AQ65" s="66"/>
      <c r="AR65" s="67"/>
      <c r="AS65" s="68"/>
      <c r="AT65" s="68"/>
      <c r="AU65" s="68"/>
      <c r="AV65" s="61"/>
      <c r="AW65" s="62"/>
      <c r="AX65" s="61"/>
      <c r="AY65" s="65"/>
      <c r="AZ65" s="66"/>
      <c r="BA65" s="67"/>
      <c r="BB65" s="68"/>
      <c r="BC65" s="68"/>
      <c r="BD65" s="68"/>
      <c r="BE65" s="61"/>
      <c r="BF65" s="62"/>
      <c r="BG65" s="61"/>
      <c r="BH65" s="65"/>
      <c r="BI65" s="66"/>
      <c r="BJ65" s="67"/>
      <c r="BK65" s="68"/>
      <c r="BL65" s="68"/>
      <c r="BM65" s="68"/>
      <c r="BN65" s="63"/>
      <c r="BO65" s="64"/>
      <c r="BP65" s="61"/>
      <c r="BQ65" s="65"/>
      <c r="BR65" s="66"/>
      <c r="BS65" s="67"/>
      <c r="BT65" s="68"/>
      <c r="BU65" s="68"/>
      <c r="BV65" s="68"/>
      <c r="BW65" s="63"/>
      <c r="BX65" s="64"/>
      <c r="BY65" s="61"/>
      <c r="BZ65" s="65"/>
      <c r="CA65" s="66"/>
      <c r="CB65" s="67"/>
      <c r="CC65" s="68"/>
      <c r="CD65" s="68"/>
      <c r="CE65" s="68"/>
      <c r="CF65" s="63"/>
      <c r="CG65" s="64"/>
      <c r="CH65" s="61"/>
      <c r="CI65" s="65"/>
      <c r="CJ65" s="66"/>
      <c r="CK65" s="67"/>
      <c r="CL65" s="68"/>
      <c r="CM65" s="68"/>
      <c r="CN65" s="68"/>
      <c r="CO65" s="69"/>
      <c r="CP65" s="66"/>
      <c r="CQ65" s="66"/>
      <c r="CR65" s="66"/>
      <c r="CS65" s="70"/>
    </row>
    <row r="66" spans="1:98">
      <c r="A66" s="19">
        <f>AB66</f>
        <v>1.3902647975078</v>
      </c>
      <c r="B66" s="39"/>
      <c r="C66" s="39"/>
      <c r="D66" s="39"/>
      <c r="E66" s="39"/>
      <c r="F66" s="39"/>
      <c r="G66" s="40" t="s">
        <v>183</v>
      </c>
      <c r="H66" s="40"/>
      <c r="I66" s="40"/>
      <c r="J66" s="333">
        <f>SUM(J6:J65)</f>
        <v>3210000</v>
      </c>
      <c r="K66" s="41">
        <f>SUM(K6:K65)</f>
        <v>2097</v>
      </c>
      <c r="L66" s="41">
        <f>SUM(L6:L65)</f>
        <v>830</v>
      </c>
      <c r="M66" s="41">
        <f>SUM(M6:M65)</f>
        <v>2803</v>
      </c>
      <c r="N66" s="41">
        <f>SUM(N6:N65)</f>
        <v>344</v>
      </c>
      <c r="O66" s="41">
        <f>SUM(O6:O65)</f>
        <v>0</v>
      </c>
      <c r="P66" s="41">
        <f>SUM(P6:P65)</f>
        <v>344</v>
      </c>
      <c r="Q66" s="42">
        <f>IFERROR(P66/M66,"-")</f>
        <v>0.12272565108812</v>
      </c>
      <c r="R66" s="76">
        <f>SUM(R6:R65)</f>
        <v>48</v>
      </c>
      <c r="S66" s="76">
        <f>SUM(S6:S65)</f>
        <v>82</v>
      </c>
      <c r="T66" s="42">
        <f>IFERROR(R66/P66,"-")</f>
        <v>0.13953488372093</v>
      </c>
      <c r="U66" s="338">
        <f>IFERROR(J66/P66,"-")</f>
        <v>9331.3953488372</v>
      </c>
      <c r="V66" s="44">
        <f>SUM(V6:V65)</f>
        <v>67</v>
      </c>
      <c r="W66" s="42">
        <f>IFERROR(V66/P66,"-")</f>
        <v>0.19476744186047</v>
      </c>
      <c r="X66" s="333">
        <f>SUM(X6:X65)</f>
        <v>4462750</v>
      </c>
      <c r="Y66" s="333">
        <f>IFERROR(X66/P66,"-")</f>
        <v>12973.110465116</v>
      </c>
      <c r="Z66" s="333">
        <f>IFERROR(X66/V66,"-")</f>
        <v>66608.208955224</v>
      </c>
      <c r="AA66" s="333">
        <f>X66-J66</f>
        <v>1252750</v>
      </c>
      <c r="AB66" s="45">
        <f>X66/J66</f>
        <v>1.3902647975078</v>
      </c>
      <c r="AC66" s="58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2"/>
    <mergeCell ref="J17:J22"/>
    <mergeCell ref="U17:U22"/>
    <mergeCell ref="AA17:AA22"/>
    <mergeCell ref="AB17:AB22"/>
    <mergeCell ref="A23:A38"/>
    <mergeCell ref="J23:J38"/>
    <mergeCell ref="U23:U38"/>
    <mergeCell ref="AA23:AA38"/>
    <mergeCell ref="AB23:AB38"/>
    <mergeCell ref="A39:A43"/>
    <mergeCell ref="J39:J43"/>
    <mergeCell ref="U39:U43"/>
    <mergeCell ref="AA39:AA43"/>
    <mergeCell ref="AB39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184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0.55</v>
      </c>
      <c r="B6" s="347" t="s">
        <v>185</v>
      </c>
      <c r="C6" s="347" t="s">
        <v>186</v>
      </c>
      <c r="D6" s="347" t="s">
        <v>187</v>
      </c>
      <c r="E6" s="347"/>
      <c r="F6" s="347" t="s">
        <v>67</v>
      </c>
      <c r="G6" s="88" t="s">
        <v>188</v>
      </c>
      <c r="H6" s="88" t="s">
        <v>189</v>
      </c>
      <c r="I6" s="88" t="s">
        <v>190</v>
      </c>
      <c r="J6" s="330">
        <v>60000</v>
      </c>
      <c r="K6" s="79">
        <v>22</v>
      </c>
      <c r="L6" s="79">
        <v>0</v>
      </c>
      <c r="M6" s="79">
        <v>76</v>
      </c>
      <c r="N6" s="89">
        <v>10</v>
      </c>
      <c r="O6" s="90">
        <v>0</v>
      </c>
      <c r="P6" s="91">
        <f>N6+O6</f>
        <v>10</v>
      </c>
      <c r="Q6" s="80">
        <f>IFERROR(P6/M6,"-")</f>
        <v>0.13157894736842</v>
      </c>
      <c r="R6" s="79">
        <v>0</v>
      </c>
      <c r="S6" s="79">
        <v>3</v>
      </c>
      <c r="T6" s="80">
        <f>IFERROR(R6/(P6),"-")</f>
        <v>0</v>
      </c>
      <c r="U6" s="336">
        <f>IFERROR(J6/SUM(N6:O7),"-")</f>
        <v>1621.6216216216</v>
      </c>
      <c r="V6" s="82">
        <v>1</v>
      </c>
      <c r="W6" s="80">
        <f>IF(P6=0,"-",V6/P6)</f>
        <v>0.1</v>
      </c>
      <c r="X6" s="335">
        <v>8000</v>
      </c>
      <c r="Y6" s="336">
        <f>IFERROR(X6/P6,"-")</f>
        <v>800</v>
      </c>
      <c r="Z6" s="336">
        <f>IFERROR(X6/V6,"-")</f>
        <v>8000</v>
      </c>
      <c r="AA6" s="330">
        <f>SUM(X6:X7)-SUM(J6:J7)</f>
        <v>-27000</v>
      </c>
      <c r="AB6" s="83">
        <f>SUM(X6:X7)/SUM(J6:J7)</f>
        <v>0.55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0.4</v>
      </c>
      <c r="BG6" s="110">
        <v>1</v>
      </c>
      <c r="BH6" s="112">
        <f>IFERROR(BG6/BE6,"-")</f>
        <v>0.25</v>
      </c>
      <c r="BI6" s="113">
        <v>15000</v>
      </c>
      <c r="BJ6" s="114">
        <f>IFERROR(BI6/BE6,"-")</f>
        <v>3750</v>
      </c>
      <c r="BK6" s="115">
        <v>1</v>
      </c>
      <c r="BL6" s="115"/>
      <c r="BM6" s="115"/>
      <c r="BN6" s="117">
        <v>3</v>
      </c>
      <c r="BO6" s="118">
        <f>IF(P6=0,"",IF(BN6=0,"",(BN6/P6)))</f>
        <v>0.3</v>
      </c>
      <c r="BP6" s="119">
        <v>1</v>
      </c>
      <c r="BQ6" s="120">
        <f>IFERROR(BP6/BN6,"-")</f>
        <v>0.33333333333333</v>
      </c>
      <c r="BR6" s="121">
        <v>8000</v>
      </c>
      <c r="BS6" s="122">
        <f>IFERROR(BR6/BN6,"-")</f>
        <v>2666.6666666667</v>
      </c>
      <c r="BT6" s="123"/>
      <c r="BU6" s="123">
        <v>1</v>
      </c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</v>
      </c>
      <c r="CQ6" s="139">
        <v>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191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365</v>
      </c>
      <c r="L7" s="79">
        <v>98</v>
      </c>
      <c r="M7" s="79">
        <v>68</v>
      </c>
      <c r="N7" s="89">
        <v>26</v>
      </c>
      <c r="O7" s="90">
        <v>1</v>
      </c>
      <c r="P7" s="91">
        <f>N7+O7</f>
        <v>27</v>
      </c>
      <c r="Q7" s="80">
        <f>IFERROR(P7/M7,"-")</f>
        <v>0.39705882352941</v>
      </c>
      <c r="R7" s="79">
        <v>2</v>
      </c>
      <c r="S7" s="79">
        <v>3</v>
      </c>
      <c r="T7" s="80">
        <f>IFERROR(R7/(P7),"-")</f>
        <v>0.074074074074074</v>
      </c>
      <c r="U7" s="336"/>
      <c r="V7" s="82">
        <v>3</v>
      </c>
      <c r="W7" s="80">
        <f>IF(P7=0,"-",V7/P7)</f>
        <v>0.11111111111111</v>
      </c>
      <c r="X7" s="335">
        <v>25000</v>
      </c>
      <c r="Y7" s="336">
        <f>IFERROR(X7/P7,"-")</f>
        <v>925.92592592593</v>
      </c>
      <c r="Z7" s="336">
        <f>IFERROR(X7/V7,"-")</f>
        <v>8333.3333333333</v>
      </c>
      <c r="AA7" s="330"/>
      <c r="AB7" s="83"/>
      <c r="AC7" s="77"/>
      <c r="AD7" s="92">
        <v>2</v>
      </c>
      <c r="AE7" s="93">
        <f>IF(P7=0,"",IF(AD7=0,"",(AD7/P7)))</f>
        <v>0.074074074074074</v>
      </c>
      <c r="AF7" s="92">
        <v>1</v>
      </c>
      <c r="AG7" s="94">
        <f>IFERROR(AF7/AD7,"-")</f>
        <v>0.5</v>
      </c>
      <c r="AH7" s="95">
        <v>5000</v>
      </c>
      <c r="AI7" s="96">
        <f>IFERROR(AH7/AD7,"-")</f>
        <v>2500</v>
      </c>
      <c r="AJ7" s="97">
        <v>1</v>
      </c>
      <c r="AK7" s="97"/>
      <c r="AL7" s="97"/>
      <c r="AM7" s="98">
        <v>5</v>
      </c>
      <c r="AN7" s="99">
        <f>IF(P7=0,"",IF(AM7=0,"",(AM7/P7)))</f>
        <v>0.18518518518519</v>
      </c>
      <c r="AO7" s="98">
        <v>1</v>
      </c>
      <c r="AP7" s="100">
        <f>IFERROR(AO7/AM7,"-")</f>
        <v>0.2</v>
      </c>
      <c r="AQ7" s="101">
        <v>3000</v>
      </c>
      <c r="AR7" s="102">
        <f>IFERROR(AQ7/AM7,"-")</f>
        <v>600</v>
      </c>
      <c r="AS7" s="103">
        <v>1</v>
      </c>
      <c r="AT7" s="103"/>
      <c r="AU7" s="103"/>
      <c r="AV7" s="104">
        <v>3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0.18518518518519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0.2962962962963</v>
      </c>
      <c r="BP7" s="119">
        <v>1</v>
      </c>
      <c r="BQ7" s="120">
        <f>IFERROR(BP7/BN7,"-")</f>
        <v>0.125</v>
      </c>
      <c r="BR7" s="121">
        <v>17000</v>
      </c>
      <c r="BS7" s="122">
        <f>IFERROR(BR7/BN7,"-")</f>
        <v>2125</v>
      </c>
      <c r="BT7" s="123"/>
      <c r="BU7" s="123"/>
      <c r="BV7" s="123">
        <v>1</v>
      </c>
      <c r="BW7" s="124">
        <v>3</v>
      </c>
      <c r="BX7" s="125">
        <f>IF(P7=0,"",IF(BW7=0,"",(BW7/P7)))</f>
        <v>0.11111111111111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0.037037037037037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25000</v>
      </c>
      <c r="CQ7" s="139">
        <v>17000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9.1125</v>
      </c>
      <c r="B8" s="347" t="s">
        <v>192</v>
      </c>
      <c r="C8" s="347" t="s">
        <v>193</v>
      </c>
      <c r="D8" s="347" t="s">
        <v>194</v>
      </c>
      <c r="E8" s="347"/>
      <c r="F8" s="347" t="s">
        <v>67</v>
      </c>
      <c r="G8" s="88" t="s">
        <v>195</v>
      </c>
      <c r="H8" s="88" t="s">
        <v>196</v>
      </c>
      <c r="I8" s="88" t="s">
        <v>197</v>
      </c>
      <c r="J8" s="330">
        <v>40000</v>
      </c>
      <c r="K8" s="79">
        <v>19</v>
      </c>
      <c r="L8" s="79">
        <v>0</v>
      </c>
      <c r="M8" s="79">
        <v>52</v>
      </c>
      <c r="N8" s="89">
        <v>11</v>
      </c>
      <c r="O8" s="90">
        <v>0</v>
      </c>
      <c r="P8" s="91">
        <f>N8+O8</f>
        <v>11</v>
      </c>
      <c r="Q8" s="80">
        <f>IFERROR(P8/M8,"-")</f>
        <v>0.21153846153846</v>
      </c>
      <c r="R8" s="79">
        <v>0</v>
      </c>
      <c r="S8" s="79">
        <v>3</v>
      </c>
      <c r="T8" s="80">
        <f>IFERROR(R8/(P8),"-")</f>
        <v>0</v>
      </c>
      <c r="U8" s="336">
        <f>IFERROR(J8/SUM(N8:O9),"-")</f>
        <v>1538.4615384615</v>
      </c>
      <c r="V8" s="82">
        <v>3</v>
      </c>
      <c r="W8" s="80">
        <f>IF(P8=0,"-",V8/P8)</f>
        <v>0.27272727272727</v>
      </c>
      <c r="X8" s="335">
        <v>7500</v>
      </c>
      <c r="Y8" s="336">
        <f>IFERROR(X8/P8,"-")</f>
        <v>681.81818181818</v>
      </c>
      <c r="Z8" s="336">
        <f>IFERROR(X8/V8,"-")</f>
        <v>2500</v>
      </c>
      <c r="AA8" s="330">
        <f>SUM(X8:X9)-SUM(J8:J9)</f>
        <v>324500</v>
      </c>
      <c r="AB8" s="83">
        <f>SUM(X8:X9)/SUM(J8:J9)</f>
        <v>9.1125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0.18181818181818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0.090909090909091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0.45454545454545</v>
      </c>
      <c r="BG8" s="110">
        <v>2</v>
      </c>
      <c r="BH8" s="112">
        <f>IFERROR(BG8/BE8,"-")</f>
        <v>0.4</v>
      </c>
      <c r="BI8" s="113">
        <v>6000</v>
      </c>
      <c r="BJ8" s="114">
        <f>IFERROR(BI8/BE8,"-")</f>
        <v>1200</v>
      </c>
      <c r="BK8" s="115">
        <v>2</v>
      </c>
      <c r="BL8" s="115"/>
      <c r="BM8" s="115"/>
      <c r="BN8" s="117">
        <v>2</v>
      </c>
      <c r="BO8" s="118">
        <f>IF(P8=0,"",IF(BN8=0,"",(BN8/P8)))</f>
        <v>0.18181818181818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0.090909090909091</v>
      </c>
      <c r="BY8" s="126">
        <v>1</v>
      </c>
      <c r="BZ8" s="127">
        <f>IFERROR(BY8/BW8,"-")</f>
        <v>1</v>
      </c>
      <c r="CA8" s="128">
        <v>1500</v>
      </c>
      <c r="CB8" s="129">
        <f>IFERROR(CA8/BW8,"-")</f>
        <v>1500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7500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198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97</v>
      </c>
      <c r="L9" s="79">
        <v>45</v>
      </c>
      <c r="M9" s="79">
        <v>44</v>
      </c>
      <c r="N9" s="89">
        <v>15</v>
      </c>
      <c r="O9" s="90">
        <v>0</v>
      </c>
      <c r="P9" s="91">
        <f>N9+O9</f>
        <v>15</v>
      </c>
      <c r="Q9" s="80">
        <f>IFERROR(P9/M9,"-")</f>
        <v>0.34090909090909</v>
      </c>
      <c r="R9" s="79">
        <v>2</v>
      </c>
      <c r="S9" s="79">
        <v>2</v>
      </c>
      <c r="T9" s="80">
        <f>IFERROR(R9/(P9),"-")</f>
        <v>0.13333333333333</v>
      </c>
      <c r="U9" s="336"/>
      <c r="V9" s="82">
        <v>4</v>
      </c>
      <c r="W9" s="80">
        <f>IF(P9=0,"-",V9/P9)</f>
        <v>0.26666666666667</v>
      </c>
      <c r="X9" s="335">
        <v>357000</v>
      </c>
      <c r="Y9" s="336">
        <f>IFERROR(X9/P9,"-")</f>
        <v>23800</v>
      </c>
      <c r="Z9" s="336">
        <f>IFERROR(X9/V9,"-")</f>
        <v>89250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0.066666666666667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0.066666666666667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0.26666666666667</v>
      </c>
      <c r="BG9" s="110">
        <v>1</v>
      </c>
      <c r="BH9" s="112">
        <f>IFERROR(BG9/BE9,"-")</f>
        <v>0.25</v>
      </c>
      <c r="BI9" s="113">
        <v>308000</v>
      </c>
      <c r="BJ9" s="114">
        <f>IFERROR(BI9/BE9,"-")</f>
        <v>77000</v>
      </c>
      <c r="BK9" s="115"/>
      <c r="BL9" s="115"/>
      <c r="BM9" s="115">
        <v>1</v>
      </c>
      <c r="BN9" s="117">
        <v>5</v>
      </c>
      <c r="BO9" s="118">
        <f>IF(P9=0,"",IF(BN9=0,"",(BN9/P9)))</f>
        <v>0.33333333333333</v>
      </c>
      <c r="BP9" s="119">
        <v>2</v>
      </c>
      <c r="BQ9" s="120">
        <f>IFERROR(BP9/BN9,"-")</f>
        <v>0.4</v>
      </c>
      <c r="BR9" s="121">
        <v>40000</v>
      </c>
      <c r="BS9" s="122">
        <f>IFERROR(BR9/BN9,"-")</f>
        <v>8000</v>
      </c>
      <c r="BT9" s="123">
        <v>1</v>
      </c>
      <c r="BU9" s="123"/>
      <c r="BV9" s="123">
        <v>1</v>
      </c>
      <c r="BW9" s="124">
        <v>4</v>
      </c>
      <c r="BX9" s="125">
        <f>IF(P9=0,"",IF(BW9=0,"",(BW9/P9)))</f>
        <v>0.26666666666667</v>
      </c>
      <c r="BY9" s="126">
        <v>1</v>
      </c>
      <c r="BZ9" s="127">
        <f>IFERROR(BY9/BW9,"-")</f>
        <v>0.25</v>
      </c>
      <c r="CA9" s="128">
        <v>9000</v>
      </c>
      <c r="CB9" s="129">
        <f>IFERROR(CA9/BW9,"-")</f>
        <v>2250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357000</v>
      </c>
      <c r="CQ9" s="139">
        <v>308000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2.6492307692308</v>
      </c>
      <c r="B10" s="347" t="s">
        <v>199</v>
      </c>
      <c r="C10" s="347" t="s">
        <v>200</v>
      </c>
      <c r="D10" s="347" t="s">
        <v>201</v>
      </c>
      <c r="E10" s="347"/>
      <c r="F10" s="347" t="s">
        <v>67</v>
      </c>
      <c r="G10" s="88" t="s">
        <v>202</v>
      </c>
      <c r="H10" s="88" t="s">
        <v>203</v>
      </c>
      <c r="I10" s="88" t="s">
        <v>204</v>
      </c>
      <c r="J10" s="330">
        <v>65000</v>
      </c>
      <c r="K10" s="79">
        <v>19</v>
      </c>
      <c r="L10" s="79">
        <v>0</v>
      </c>
      <c r="M10" s="79">
        <v>39</v>
      </c>
      <c r="N10" s="89">
        <v>10</v>
      </c>
      <c r="O10" s="90">
        <v>0</v>
      </c>
      <c r="P10" s="91">
        <f>N10+O10</f>
        <v>10</v>
      </c>
      <c r="Q10" s="80">
        <f>IFERROR(P10/M10,"-")</f>
        <v>0.25641025641026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2826.0869565217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107200</v>
      </c>
      <c r="AB10" s="83">
        <f>SUM(X10:X11)/SUM(J10:J11)</f>
        <v>2.6492307692308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3</v>
      </c>
      <c r="AW10" s="105">
        <f>IF(P10=0,"",IF(AV10=0,"",(AV10/P10)))</f>
        <v>0.3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205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96</v>
      </c>
      <c r="L11" s="79">
        <v>45</v>
      </c>
      <c r="M11" s="79">
        <v>31</v>
      </c>
      <c r="N11" s="89">
        <v>13</v>
      </c>
      <c r="O11" s="90">
        <v>0</v>
      </c>
      <c r="P11" s="91">
        <f>N11+O11</f>
        <v>13</v>
      </c>
      <c r="Q11" s="80">
        <f>IFERROR(P11/M11,"-")</f>
        <v>0.41935483870968</v>
      </c>
      <c r="R11" s="79">
        <v>1</v>
      </c>
      <c r="S11" s="79">
        <v>2</v>
      </c>
      <c r="T11" s="80">
        <f>IFERROR(R11/(P11),"-")</f>
        <v>0.076923076923077</v>
      </c>
      <c r="U11" s="336"/>
      <c r="V11" s="82">
        <v>3</v>
      </c>
      <c r="W11" s="80">
        <f>IF(P11=0,"-",V11/P11)</f>
        <v>0.23076923076923</v>
      </c>
      <c r="X11" s="335">
        <v>172200</v>
      </c>
      <c r="Y11" s="336">
        <f>IFERROR(X11/P11,"-")</f>
        <v>13246.153846154</v>
      </c>
      <c r="Z11" s="336">
        <f>IFERROR(X11/V11,"-")</f>
        <v>57400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0.076923076923077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0.076923076923077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0.30769230769231</v>
      </c>
      <c r="BG11" s="110">
        <v>1</v>
      </c>
      <c r="BH11" s="112">
        <f>IFERROR(BG11/BE11,"-")</f>
        <v>0.25</v>
      </c>
      <c r="BI11" s="113">
        <v>158000</v>
      </c>
      <c r="BJ11" s="114">
        <f>IFERROR(BI11/BE11,"-")</f>
        <v>39500</v>
      </c>
      <c r="BK11" s="115"/>
      <c r="BL11" s="115"/>
      <c r="BM11" s="115">
        <v>1</v>
      </c>
      <c r="BN11" s="117">
        <v>6</v>
      </c>
      <c r="BO11" s="118">
        <f>IF(P11=0,"",IF(BN11=0,"",(BN11/P11)))</f>
        <v>0.46153846153846</v>
      </c>
      <c r="BP11" s="119">
        <v>2</v>
      </c>
      <c r="BQ11" s="120">
        <f>IFERROR(BP11/BN11,"-")</f>
        <v>0.33333333333333</v>
      </c>
      <c r="BR11" s="121">
        <v>14200</v>
      </c>
      <c r="BS11" s="122">
        <f>IFERROR(BR11/BN11,"-")</f>
        <v>2366.6666666667</v>
      </c>
      <c r="BT11" s="123">
        <v>1</v>
      </c>
      <c r="BU11" s="123">
        <v>1</v>
      </c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0.076923076923077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172200</v>
      </c>
      <c r="CQ11" s="139">
        <v>158000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3.4527272727273</v>
      </c>
      <c r="B14" s="39"/>
      <c r="C14" s="39"/>
      <c r="D14" s="39"/>
      <c r="E14" s="39"/>
      <c r="F14" s="39"/>
      <c r="G14" s="40" t="s">
        <v>206</v>
      </c>
      <c r="H14" s="40"/>
      <c r="I14" s="40"/>
      <c r="J14" s="333">
        <f>SUM(J6:J13)</f>
        <v>165000</v>
      </c>
      <c r="K14" s="41">
        <f>SUM(K6:K13)</f>
        <v>618</v>
      </c>
      <c r="L14" s="41">
        <f>SUM(L6:L13)</f>
        <v>188</v>
      </c>
      <c r="M14" s="41">
        <f>SUM(M6:M13)</f>
        <v>310</v>
      </c>
      <c r="N14" s="41">
        <f>SUM(N6:N13)</f>
        <v>85</v>
      </c>
      <c r="O14" s="41">
        <f>SUM(O6:O13)</f>
        <v>1</v>
      </c>
      <c r="P14" s="41">
        <f>SUM(P6:P13)</f>
        <v>86</v>
      </c>
      <c r="Q14" s="42">
        <f>IFERROR(P14/M14,"-")</f>
        <v>0.27741935483871</v>
      </c>
      <c r="R14" s="76">
        <f>SUM(R6:R13)</f>
        <v>5</v>
      </c>
      <c r="S14" s="76">
        <f>SUM(S6:S13)</f>
        <v>15</v>
      </c>
      <c r="T14" s="42">
        <f>IFERROR(R14/P14,"-")</f>
        <v>0.058139534883721</v>
      </c>
      <c r="U14" s="338">
        <f>IFERROR(J14/P14,"-")</f>
        <v>1918.6046511628</v>
      </c>
      <c r="V14" s="44">
        <f>SUM(V6:V13)</f>
        <v>14</v>
      </c>
      <c r="W14" s="42">
        <f>IFERROR(V14/P14,"-")</f>
        <v>0.16279069767442</v>
      </c>
      <c r="X14" s="333">
        <f>SUM(X6:X13)</f>
        <v>569700</v>
      </c>
      <c r="Y14" s="333">
        <f>IFERROR(X14/P14,"-")</f>
        <v>6624.4186046512</v>
      </c>
      <c r="Z14" s="333">
        <f>IFERROR(X14/V14,"-")</f>
        <v>40692.857142857</v>
      </c>
      <c r="AA14" s="333">
        <f>X14-J14</f>
        <v>404700</v>
      </c>
      <c r="AB14" s="45">
        <f>X14/J14</f>
        <v>3.4527272727273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207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0.88</v>
      </c>
      <c r="B6" s="347" t="s">
        <v>208</v>
      </c>
      <c r="C6" s="347" t="s">
        <v>209</v>
      </c>
      <c r="D6" s="347" t="s">
        <v>210</v>
      </c>
      <c r="E6" s="347" t="s">
        <v>211</v>
      </c>
      <c r="F6" s="347" t="s">
        <v>67</v>
      </c>
      <c r="G6" s="88" t="s">
        <v>212</v>
      </c>
      <c r="H6" s="88" t="s">
        <v>213</v>
      </c>
      <c r="I6" s="88" t="s">
        <v>204</v>
      </c>
      <c r="J6" s="330">
        <v>125000</v>
      </c>
      <c r="K6" s="79">
        <v>49</v>
      </c>
      <c r="L6" s="79">
        <v>0</v>
      </c>
      <c r="M6" s="79">
        <v>163</v>
      </c>
      <c r="N6" s="89">
        <v>23</v>
      </c>
      <c r="O6" s="90">
        <v>1</v>
      </c>
      <c r="P6" s="91">
        <f>N6+O6</f>
        <v>24</v>
      </c>
      <c r="Q6" s="80">
        <f>IFERROR(P6/M6,"-")</f>
        <v>0.14723926380368</v>
      </c>
      <c r="R6" s="79">
        <v>0</v>
      </c>
      <c r="S6" s="79">
        <v>9</v>
      </c>
      <c r="T6" s="80">
        <f>IFERROR(R6/(P6),"-")</f>
        <v>0</v>
      </c>
      <c r="U6" s="336">
        <f>IFERROR(J6/SUM(N6:O7),"-")</f>
        <v>838.92617449664</v>
      </c>
      <c r="V6" s="82">
        <v>1</v>
      </c>
      <c r="W6" s="80">
        <f>IF(P6=0,"-",V6/P6)</f>
        <v>0.041666666666667</v>
      </c>
      <c r="X6" s="335">
        <v>13000</v>
      </c>
      <c r="Y6" s="336">
        <f>IFERROR(X6/P6,"-")</f>
        <v>541.66666666667</v>
      </c>
      <c r="Z6" s="336">
        <f>IFERROR(X6/V6,"-")</f>
        <v>13000</v>
      </c>
      <c r="AA6" s="330">
        <f>SUM(X6:X7)-SUM(J6:J7)</f>
        <v>-15000</v>
      </c>
      <c r="AB6" s="83">
        <f>SUM(X6:X7)/SUM(J6:J7)</f>
        <v>0.88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12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0.125</v>
      </c>
      <c r="BG6" s="110">
        <v>1</v>
      </c>
      <c r="BH6" s="112">
        <f>IFERROR(BG6/BE6,"-")</f>
        <v>0.33333333333333</v>
      </c>
      <c r="BI6" s="113">
        <v>13000</v>
      </c>
      <c r="BJ6" s="114">
        <f>IFERROR(BI6/BE6,"-")</f>
        <v>4333.3333333333</v>
      </c>
      <c r="BK6" s="115"/>
      <c r="BL6" s="115"/>
      <c r="BM6" s="115">
        <v>1</v>
      </c>
      <c r="BN6" s="117">
        <v>1</v>
      </c>
      <c r="BO6" s="118">
        <f>IF(P6=0,"",IF(BN6=0,"",(BN6/P6)))</f>
        <v>0.041666666666667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0.083333333333333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13000</v>
      </c>
      <c r="CQ6" s="139">
        <v>13000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214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317</v>
      </c>
      <c r="L7" s="79">
        <v>243</v>
      </c>
      <c r="M7" s="79">
        <v>220</v>
      </c>
      <c r="N7" s="89">
        <v>123</v>
      </c>
      <c r="O7" s="90">
        <v>2</v>
      </c>
      <c r="P7" s="91">
        <f>N7+O7</f>
        <v>125</v>
      </c>
      <c r="Q7" s="80">
        <f>IFERROR(P7/M7,"-")</f>
        <v>0.56818181818182</v>
      </c>
      <c r="R7" s="79">
        <v>8</v>
      </c>
      <c r="S7" s="79">
        <v>34</v>
      </c>
      <c r="T7" s="80">
        <f>IFERROR(R7/(P7),"-")</f>
        <v>0.064</v>
      </c>
      <c r="U7" s="336"/>
      <c r="V7" s="82">
        <v>2</v>
      </c>
      <c r="W7" s="80">
        <f>IF(P7=0,"-",V7/P7)</f>
        <v>0.016</v>
      </c>
      <c r="X7" s="335">
        <v>97000</v>
      </c>
      <c r="Y7" s="336">
        <f>IFERROR(X7/P7,"-")</f>
        <v>776</v>
      </c>
      <c r="Z7" s="336">
        <f>IFERROR(X7/V7,"-")</f>
        <v>48500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40</v>
      </c>
      <c r="AN7" s="99">
        <f>IF(P7=0,"",IF(AM7=0,"",(AM7/P7)))</f>
        <v>0.32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22</v>
      </c>
      <c r="AW7" s="105">
        <f>IF(P7=0,"",IF(AV7=0,"",(AV7/P7)))</f>
        <v>0.176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23</v>
      </c>
      <c r="BF7" s="111">
        <f>IF(P7=0,"",IF(BE7=0,"",(BE7/P7)))</f>
        <v>0.184</v>
      </c>
      <c r="BG7" s="110">
        <v>2</v>
      </c>
      <c r="BH7" s="112">
        <f>IFERROR(BG7/BE7,"-")</f>
        <v>0.08695652173913</v>
      </c>
      <c r="BI7" s="113">
        <v>17000</v>
      </c>
      <c r="BJ7" s="114">
        <f>IFERROR(BI7/BE7,"-")</f>
        <v>739.13043478261</v>
      </c>
      <c r="BK7" s="115"/>
      <c r="BL7" s="115">
        <v>1</v>
      </c>
      <c r="BM7" s="115">
        <v>1</v>
      </c>
      <c r="BN7" s="117">
        <v>26</v>
      </c>
      <c r="BO7" s="118">
        <f>IF(P7=0,"",IF(BN7=0,"",(BN7/P7)))</f>
        <v>0.208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8</v>
      </c>
      <c r="BX7" s="125">
        <f>IF(P7=0,"",IF(BW7=0,"",(BW7/P7)))</f>
        <v>0.064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6</v>
      </c>
      <c r="CG7" s="132">
        <f>IF(P7=0,"",IF(CF7=0,"",(CF7/P7)))</f>
        <v>0.048</v>
      </c>
      <c r="CH7" s="133">
        <v>1</v>
      </c>
      <c r="CI7" s="134">
        <f>IFERROR(CH7/CF7,"-")</f>
        <v>0.16666666666667</v>
      </c>
      <c r="CJ7" s="135">
        <v>85000</v>
      </c>
      <c r="CK7" s="136">
        <f>IFERROR(CJ7/CF7,"-")</f>
        <v>14166.666666667</v>
      </c>
      <c r="CL7" s="137"/>
      <c r="CM7" s="137"/>
      <c r="CN7" s="137">
        <v>1</v>
      </c>
      <c r="CO7" s="138">
        <v>2</v>
      </c>
      <c r="CP7" s="139">
        <v>97000</v>
      </c>
      <c r="CQ7" s="139">
        <v>85000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0.88</v>
      </c>
      <c r="B10" s="39"/>
      <c r="C10" s="39"/>
      <c r="D10" s="39"/>
      <c r="E10" s="39"/>
      <c r="F10" s="39"/>
      <c r="G10" s="40" t="s">
        <v>215</v>
      </c>
      <c r="H10" s="40"/>
      <c r="I10" s="40"/>
      <c r="J10" s="333">
        <f>SUM(J6:J9)</f>
        <v>125000</v>
      </c>
      <c r="K10" s="41">
        <f>SUM(K6:K9)</f>
        <v>366</v>
      </c>
      <c r="L10" s="41">
        <f>SUM(L6:L9)</f>
        <v>243</v>
      </c>
      <c r="M10" s="41">
        <f>SUM(M6:M9)</f>
        <v>383</v>
      </c>
      <c r="N10" s="41">
        <f>SUM(N6:N9)</f>
        <v>146</v>
      </c>
      <c r="O10" s="41">
        <f>SUM(O6:O9)</f>
        <v>3</v>
      </c>
      <c r="P10" s="41">
        <f>SUM(P6:P9)</f>
        <v>149</v>
      </c>
      <c r="Q10" s="42">
        <f>IFERROR(P10/M10,"-")</f>
        <v>0.38903394255875</v>
      </c>
      <c r="R10" s="76">
        <f>SUM(R6:R9)</f>
        <v>8</v>
      </c>
      <c r="S10" s="76">
        <f>SUM(S6:S9)</f>
        <v>43</v>
      </c>
      <c r="T10" s="42">
        <f>IFERROR(R10/P10,"-")</f>
        <v>0.053691275167785</v>
      </c>
      <c r="U10" s="338">
        <f>IFERROR(J10/P10,"-")</f>
        <v>838.92617449664</v>
      </c>
      <c r="V10" s="44">
        <f>SUM(V6:V9)</f>
        <v>3</v>
      </c>
      <c r="W10" s="42">
        <f>IFERROR(V10/P10,"-")</f>
        <v>0.020134228187919</v>
      </c>
      <c r="X10" s="333">
        <f>SUM(X6:X9)</f>
        <v>110000</v>
      </c>
      <c r="Y10" s="333">
        <f>IFERROR(X10/P10,"-")</f>
        <v>738.25503355705</v>
      </c>
      <c r="Z10" s="333">
        <f>IFERROR(X10/V10,"-")</f>
        <v>36666.666666667</v>
      </c>
      <c r="AA10" s="333">
        <f>X10-J10</f>
        <v>-15000</v>
      </c>
      <c r="AB10" s="45">
        <f>X10/J10</f>
        <v>0.88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216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217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218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219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1.2169781931464</v>
      </c>
      <c r="B6" s="347" t="s">
        <v>220</v>
      </c>
      <c r="C6" s="347"/>
      <c r="D6" s="347" t="s">
        <v>67</v>
      </c>
      <c r="E6" s="175" t="s">
        <v>221</v>
      </c>
      <c r="F6" s="175" t="s">
        <v>222</v>
      </c>
      <c r="G6" s="340">
        <v>321000</v>
      </c>
      <c r="H6" s="340">
        <v>1500</v>
      </c>
      <c r="I6" s="176">
        <v>390</v>
      </c>
      <c r="J6" s="176">
        <v>0</v>
      </c>
      <c r="K6" s="176">
        <v>921</v>
      </c>
      <c r="L6" s="177">
        <v>214</v>
      </c>
      <c r="M6" s="178">
        <v>182</v>
      </c>
      <c r="N6" s="179">
        <f>IFERROR(L6/K6,"-")</f>
        <v>0.23235613463626</v>
      </c>
      <c r="O6" s="176">
        <v>6</v>
      </c>
      <c r="P6" s="176">
        <v>84</v>
      </c>
      <c r="Q6" s="179">
        <f>IFERROR(O6/L6,"-")</f>
        <v>0.02803738317757</v>
      </c>
      <c r="R6" s="180">
        <f>IFERROR(G6/SUM(L6:L6),"-")</f>
        <v>1500</v>
      </c>
      <c r="S6" s="181">
        <v>21</v>
      </c>
      <c r="T6" s="179">
        <f>IF(L6=0,"-",S6/L6)</f>
        <v>0.098130841121495</v>
      </c>
      <c r="U6" s="345">
        <v>390650</v>
      </c>
      <c r="V6" s="346">
        <f>IFERROR(U6/L6,"-")</f>
        <v>1825.4672897196</v>
      </c>
      <c r="W6" s="346">
        <f>IFERROR(U6/S6,"-")</f>
        <v>18602.380952381</v>
      </c>
      <c r="X6" s="340">
        <f>SUM(U6:U6)-SUM(G6:G6)</f>
        <v>69650</v>
      </c>
      <c r="Y6" s="183">
        <f>SUM(U6:U6)/SUM(G6:G6)</f>
        <v>1.2169781931464</v>
      </c>
      <c r="AA6" s="184">
        <v>32</v>
      </c>
      <c r="AB6" s="185">
        <f>IF(L6=0,"",IF(AA6=0,"",(AA6/L6)))</f>
        <v>0.14953271028037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60</v>
      </c>
      <c r="AK6" s="191">
        <f>IF(L6=0,"",IF(AJ6=0,"",(AJ6/L6)))</f>
        <v>0.2803738317757</v>
      </c>
      <c r="AL6" s="190">
        <v>1</v>
      </c>
      <c r="AM6" s="192">
        <f>IFERROR(AL6/AJ6,"-")</f>
        <v>0.016666666666667</v>
      </c>
      <c r="AN6" s="193">
        <v>3000</v>
      </c>
      <c r="AO6" s="194">
        <f>IFERROR(AN6/AJ6,"-")</f>
        <v>50</v>
      </c>
      <c r="AP6" s="195">
        <v>1</v>
      </c>
      <c r="AQ6" s="195"/>
      <c r="AR6" s="195"/>
      <c r="AS6" s="196">
        <v>23</v>
      </c>
      <c r="AT6" s="197">
        <f>IF(L6=0,"",IF(AS6=0,"",(AS6/L6)))</f>
        <v>0.10747663551402</v>
      </c>
      <c r="AU6" s="196">
        <v>1</v>
      </c>
      <c r="AV6" s="198">
        <f>IFERROR(AU6/AS6,"-")</f>
        <v>0.043478260869565</v>
      </c>
      <c r="AW6" s="199">
        <v>3000</v>
      </c>
      <c r="AX6" s="200">
        <f>IFERROR(AW6/AS6,"-")</f>
        <v>130.4347826087</v>
      </c>
      <c r="AY6" s="201">
        <v>1</v>
      </c>
      <c r="AZ6" s="201"/>
      <c r="BA6" s="201"/>
      <c r="BB6" s="202">
        <v>45</v>
      </c>
      <c r="BC6" s="203">
        <f>IF(L6=0,"",IF(BB6=0,"",(BB6/L6)))</f>
        <v>0.21028037383178</v>
      </c>
      <c r="BD6" s="202">
        <v>7</v>
      </c>
      <c r="BE6" s="204">
        <f>IFERROR(BD6/BB6,"-")</f>
        <v>0.15555555555556</v>
      </c>
      <c r="BF6" s="205">
        <v>50050</v>
      </c>
      <c r="BG6" s="206">
        <f>IFERROR(BF6/BB6,"-")</f>
        <v>1112.2222222222</v>
      </c>
      <c r="BH6" s="207">
        <v>4</v>
      </c>
      <c r="BI6" s="207">
        <v>2</v>
      </c>
      <c r="BJ6" s="207">
        <v>1</v>
      </c>
      <c r="BK6" s="208">
        <v>37</v>
      </c>
      <c r="BL6" s="209">
        <f>IF(L6=0,"",IF(BK6=0,"",(BK6/L6)))</f>
        <v>0.17289719626168</v>
      </c>
      <c r="BM6" s="210">
        <v>9</v>
      </c>
      <c r="BN6" s="211">
        <f>IFERROR(BM6/BK6,"-")</f>
        <v>0.24324324324324</v>
      </c>
      <c r="BO6" s="212">
        <v>286600</v>
      </c>
      <c r="BP6" s="213">
        <f>IFERROR(BO6/BK6,"-")</f>
        <v>7745.9459459459</v>
      </c>
      <c r="BQ6" s="214">
        <v>5</v>
      </c>
      <c r="BR6" s="214">
        <v>1</v>
      </c>
      <c r="BS6" s="214">
        <v>3</v>
      </c>
      <c r="BT6" s="215">
        <v>14</v>
      </c>
      <c r="BU6" s="216">
        <f>IF(L6=0,"",IF(BT6=0,"",(BT6/L6)))</f>
        <v>0.065420560747664</v>
      </c>
      <c r="BV6" s="217">
        <v>2</v>
      </c>
      <c r="BW6" s="218">
        <f>IFERROR(BV6/BT6,"-")</f>
        <v>0.14285714285714</v>
      </c>
      <c r="BX6" s="219">
        <v>45000</v>
      </c>
      <c r="BY6" s="220">
        <f>IFERROR(BX6/BT6,"-")</f>
        <v>3214.2857142857</v>
      </c>
      <c r="BZ6" s="221"/>
      <c r="CA6" s="221"/>
      <c r="CB6" s="221">
        <v>2</v>
      </c>
      <c r="CC6" s="222">
        <v>3</v>
      </c>
      <c r="CD6" s="223">
        <f>IF(L6=0,"",IF(CC6=0,"",(CC6/L6)))</f>
        <v>0.014018691588785</v>
      </c>
      <c r="CE6" s="224">
        <v>1</v>
      </c>
      <c r="CF6" s="225">
        <f>IFERROR(CE6/CC6,"-")</f>
        <v>0.33333333333333</v>
      </c>
      <c r="CG6" s="226">
        <v>3000</v>
      </c>
      <c r="CH6" s="227">
        <f>IFERROR(CG6/CC6,"-")</f>
        <v>1000</v>
      </c>
      <c r="CI6" s="228">
        <v>1</v>
      </c>
      <c r="CJ6" s="228"/>
      <c r="CK6" s="228"/>
      <c r="CL6" s="229">
        <v>21</v>
      </c>
      <c r="CM6" s="230">
        <v>390650</v>
      </c>
      <c r="CN6" s="230">
        <v>180000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223</v>
      </c>
      <c r="C7" s="347"/>
      <c r="D7" s="347" t="s">
        <v>67</v>
      </c>
      <c r="E7" s="175" t="s">
        <v>224</v>
      </c>
      <c r="F7" s="175" t="s">
        <v>222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>
        <f>Y10</f>
        <v>1.2169781931464</v>
      </c>
      <c r="B10" s="250"/>
      <c r="C10" s="250"/>
      <c r="D10" s="250"/>
      <c r="E10" s="251" t="s">
        <v>225</v>
      </c>
      <c r="F10" s="251"/>
      <c r="G10" s="343">
        <f>SUM(G6:G9)</f>
        <v>321000</v>
      </c>
      <c r="H10" s="343"/>
      <c r="I10" s="250">
        <f>SUM(I6:I9)</f>
        <v>390</v>
      </c>
      <c r="J10" s="250">
        <f>SUM(J6:J9)</f>
        <v>0</v>
      </c>
      <c r="K10" s="250">
        <f>SUM(K6:K9)</f>
        <v>923</v>
      </c>
      <c r="L10" s="250">
        <f>SUM(L6:L9)</f>
        <v>214</v>
      </c>
      <c r="M10" s="250">
        <f>SUM(M6:M9)</f>
        <v>182</v>
      </c>
      <c r="N10" s="252">
        <f>IFERROR(L10/K10,"-")</f>
        <v>0.23185265438787</v>
      </c>
      <c r="O10" s="253">
        <f>SUM(O6:O9)</f>
        <v>6</v>
      </c>
      <c r="P10" s="253">
        <f>SUM(P6:P9)</f>
        <v>84</v>
      </c>
      <c r="Q10" s="252">
        <f>IFERROR(O10/L10,"-")</f>
        <v>0.02803738317757</v>
      </c>
      <c r="R10" s="254">
        <f>IFERROR(G10/L10,"-")</f>
        <v>1500</v>
      </c>
      <c r="S10" s="255">
        <f>SUM(S6:S9)</f>
        <v>21</v>
      </c>
      <c r="T10" s="252">
        <f>IFERROR(S10/L10,"-")</f>
        <v>0.098130841121495</v>
      </c>
      <c r="U10" s="343">
        <f>SUM(U6:U9)</f>
        <v>390650</v>
      </c>
      <c r="V10" s="343">
        <f>IFERROR(U10/L10,"-")</f>
        <v>1825.4672897196</v>
      </c>
      <c r="W10" s="343">
        <f>IFERROR(U10/S10,"-")</f>
        <v>18602.380952381</v>
      </c>
      <c r="X10" s="343">
        <f>U10-G10</f>
        <v>69650</v>
      </c>
      <c r="Y10" s="256">
        <f>U10/G10</f>
        <v>1.2169781931464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226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217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227</v>
      </c>
      <c r="C6" s="347" t="s">
        <v>228</v>
      </c>
      <c r="D6" s="347" t="s">
        <v>104</v>
      </c>
      <c r="E6" s="175" t="s">
        <v>229</v>
      </c>
      <c r="F6" s="175" t="s">
        <v>222</v>
      </c>
      <c r="G6" s="340">
        <v>0</v>
      </c>
      <c r="H6" s="176">
        <v>0</v>
      </c>
      <c r="I6" s="176">
        <v>0</v>
      </c>
      <c r="J6" s="176">
        <v>5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4.274208358656</v>
      </c>
      <c r="B7" s="347" t="s">
        <v>230</v>
      </c>
      <c r="C7" s="347" t="s">
        <v>228</v>
      </c>
      <c r="D7" s="347" t="s">
        <v>104</v>
      </c>
      <c r="E7" s="175" t="s">
        <v>231</v>
      </c>
      <c r="F7" s="175" t="s">
        <v>222</v>
      </c>
      <c r="G7" s="340">
        <v>7401142</v>
      </c>
      <c r="H7" s="176">
        <v>6941</v>
      </c>
      <c r="I7" s="176">
        <v>0</v>
      </c>
      <c r="J7" s="176">
        <v>357576</v>
      </c>
      <c r="K7" s="177">
        <v>3338</v>
      </c>
      <c r="L7" s="179">
        <f>IFERROR(K7/J7,"-")</f>
        <v>0.009335078416896</v>
      </c>
      <c r="M7" s="176">
        <v>226</v>
      </c>
      <c r="N7" s="176">
        <v>1211</v>
      </c>
      <c r="O7" s="179">
        <f>IFERROR(M7/(K7),"-")</f>
        <v>0.067705212702217</v>
      </c>
      <c r="P7" s="180">
        <f>IFERROR(G7/SUM(K7:K7),"-")</f>
        <v>2217.2384661474</v>
      </c>
      <c r="Q7" s="181">
        <v>454</v>
      </c>
      <c r="R7" s="179">
        <f>IF(K7=0,"-",Q7/K7)</f>
        <v>0.13600958657879</v>
      </c>
      <c r="S7" s="345">
        <v>31634023</v>
      </c>
      <c r="T7" s="346">
        <f>IFERROR(S7/K7,"-")</f>
        <v>9476.9391851408</v>
      </c>
      <c r="U7" s="346">
        <f>IFERROR(S7/Q7,"-")</f>
        <v>69678.464757709</v>
      </c>
      <c r="V7" s="340">
        <f>SUM(S7:S7)-SUM(G7:G7)</f>
        <v>24232881</v>
      </c>
      <c r="W7" s="183">
        <f>SUM(S7:S7)/SUM(G7:G7)</f>
        <v>4.274208358656</v>
      </c>
      <c r="Y7" s="184">
        <v>2</v>
      </c>
      <c r="Z7" s="185">
        <f>IF(K7=0,"",IF(Y7=0,"",(Y7/K7)))</f>
        <v>0.0005991611743559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99</v>
      </c>
      <c r="AI7" s="191">
        <f>IF(K7=0,"",IF(AH7=0,"",(AH7/K7)))</f>
        <v>0.029658478130617</v>
      </c>
      <c r="AJ7" s="190">
        <v>2</v>
      </c>
      <c r="AK7" s="192">
        <f>IFERROR(AJ7/AH7,"-")</f>
        <v>0.02020202020202</v>
      </c>
      <c r="AL7" s="193">
        <v>53000</v>
      </c>
      <c r="AM7" s="194">
        <f>IFERROR(AL7/AH7,"-")</f>
        <v>535.35353535354</v>
      </c>
      <c r="AN7" s="195">
        <v>1</v>
      </c>
      <c r="AO7" s="195"/>
      <c r="AP7" s="195">
        <v>1</v>
      </c>
      <c r="AQ7" s="196">
        <v>25</v>
      </c>
      <c r="AR7" s="197">
        <f>IF(K7=0,"",IF(AQ7=0,"",(AQ7/K7)))</f>
        <v>0.0074895146794488</v>
      </c>
      <c r="AS7" s="196">
        <v>1</v>
      </c>
      <c r="AT7" s="198">
        <f>IFERROR(AS7/AQ7,"-")</f>
        <v>0.04</v>
      </c>
      <c r="AU7" s="199">
        <v>1500</v>
      </c>
      <c r="AV7" s="200">
        <f>IFERROR(AU7/AQ7,"-")</f>
        <v>60</v>
      </c>
      <c r="AW7" s="201">
        <v>1</v>
      </c>
      <c r="AX7" s="201"/>
      <c r="AY7" s="201"/>
      <c r="AZ7" s="202">
        <v>250</v>
      </c>
      <c r="BA7" s="203">
        <f>IF(K7=0,"",IF(AZ7=0,"",(AZ7/K7)))</f>
        <v>0.074895146794488</v>
      </c>
      <c r="BB7" s="202">
        <v>19</v>
      </c>
      <c r="BC7" s="204">
        <f>IFERROR(BB7/AZ7,"-")</f>
        <v>0.076</v>
      </c>
      <c r="BD7" s="205">
        <v>264190</v>
      </c>
      <c r="BE7" s="206">
        <f>IFERROR(BD7/AZ7,"-")</f>
        <v>1056.76</v>
      </c>
      <c r="BF7" s="207">
        <v>8</v>
      </c>
      <c r="BG7" s="207">
        <v>4</v>
      </c>
      <c r="BH7" s="207">
        <v>7</v>
      </c>
      <c r="BI7" s="208">
        <v>1931</v>
      </c>
      <c r="BJ7" s="209">
        <f>IF(K7=0,"",IF(BI7=0,"",(BI7/K7)))</f>
        <v>0.57849011384062</v>
      </c>
      <c r="BK7" s="210">
        <v>237</v>
      </c>
      <c r="BL7" s="211">
        <f>IFERROR(BK7/BI7,"-")</f>
        <v>0.12273433454169</v>
      </c>
      <c r="BM7" s="212">
        <v>7936046</v>
      </c>
      <c r="BN7" s="213">
        <f>IFERROR(BM7/BI7,"-")</f>
        <v>4109.8114966339</v>
      </c>
      <c r="BO7" s="214">
        <v>111</v>
      </c>
      <c r="BP7" s="214">
        <v>39</v>
      </c>
      <c r="BQ7" s="214">
        <v>87</v>
      </c>
      <c r="BR7" s="215">
        <v>902</v>
      </c>
      <c r="BS7" s="216">
        <f>IF(K7=0,"",IF(BR7=0,"",(BR7/K7)))</f>
        <v>0.27022168963451</v>
      </c>
      <c r="BT7" s="217">
        <v>171</v>
      </c>
      <c r="BU7" s="218">
        <f>IFERROR(BT7/BR7,"-")</f>
        <v>0.18957871396896</v>
      </c>
      <c r="BV7" s="219">
        <v>22037287</v>
      </c>
      <c r="BW7" s="220">
        <f>IFERROR(BV7/BR7,"-")</f>
        <v>24431.582039911</v>
      </c>
      <c r="BX7" s="221">
        <v>45</v>
      </c>
      <c r="BY7" s="221">
        <v>28</v>
      </c>
      <c r="BZ7" s="221">
        <v>98</v>
      </c>
      <c r="CA7" s="222">
        <v>129</v>
      </c>
      <c r="CB7" s="223">
        <f>IF(K7=0,"",IF(CA7=0,"",(CA7/K7)))</f>
        <v>0.038645895745956</v>
      </c>
      <c r="CC7" s="224">
        <v>24</v>
      </c>
      <c r="CD7" s="225">
        <f>IFERROR(CC7/CA7,"-")</f>
        <v>0.18604651162791</v>
      </c>
      <c r="CE7" s="226">
        <v>1342000</v>
      </c>
      <c r="CF7" s="227">
        <f>IFERROR(CE7/CA7,"-")</f>
        <v>10403.100775194</v>
      </c>
      <c r="CG7" s="228">
        <v>7</v>
      </c>
      <c r="CH7" s="228">
        <v>3</v>
      </c>
      <c r="CI7" s="228">
        <v>14</v>
      </c>
      <c r="CJ7" s="229">
        <v>454</v>
      </c>
      <c r="CK7" s="230">
        <v>31634023</v>
      </c>
      <c r="CL7" s="230">
        <v>2740000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0.94381094997211</v>
      </c>
      <c r="B8" s="347" t="s">
        <v>232</v>
      </c>
      <c r="C8" s="347" t="s">
        <v>228</v>
      </c>
      <c r="D8" s="347" t="s">
        <v>104</v>
      </c>
      <c r="E8" s="175" t="s">
        <v>233</v>
      </c>
      <c r="F8" s="175" t="s">
        <v>222</v>
      </c>
      <c r="G8" s="340">
        <v>4203755</v>
      </c>
      <c r="H8" s="176">
        <v>3573</v>
      </c>
      <c r="I8" s="176">
        <v>0</v>
      </c>
      <c r="J8" s="176">
        <v>87351</v>
      </c>
      <c r="K8" s="177">
        <v>2004</v>
      </c>
      <c r="L8" s="179">
        <f>IFERROR(K8/J8,"-")</f>
        <v>0.022941923961947</v>
      </c>
      <c r="M8" s="176">
        <v>38</v>
      </c>
      <c r="N8" s="176">
        <v>850</v>
      </c>
      <c r="O8" s="179">
        <f>IFERROR(M8/(K8),"-")</f>
        <v>0.018962075848303</v>
      </c>
      <c r="P8" s="180">
        <f>IFERROR(G8/SUM(K8:K8),"-")</f>
        <v>2097.6821357285</v>
      </c>
      <c r="Q8" s="181">
        <v>182</v>
      </c>
      <c r="R8" s="179">
        <f>IF(K8=0,"-",Q8/K8)</f>
        <v>0.090818363273453</v>
      </c>
      <c r="S8" s="345">
        <v>3967550</v>
      </c>
      <c r="T8" s="346">
        <f>IFERROR(S8/K8,"-")</f>
        <v>1979.8153692615</v>
      </c>
      <c r="U8" s="346">
        <f>IFERROR(S8/Q8,"-")</f>
        <v>21799.725274725</v>
      </c>
      <c r="V8" s="340">
        <f>SUM(S8:S8)-SUM(G8:G8)</f>
        <v>-236205</v>
      </c>
      <c r="W8" s="183">
        <f>SUM(S8:S8)/SUM(G8:G8)</f>
        <v>0.94381094997211</v>
      </c>
      <c r="Y8" s="184">
        <v>86</v>
      </c>
      <c r="Z8" s="185">
        <f>IF(K8=0,"",IF(Y8=0,"",(Y8/K8)))</f>
        <v>0.042914171656687</v>
      </c>
      <c r="AA8" s="184">
        <v>1</v>
      </c>
      <c r="AB8" s="186">
        <f>IFERROR(AA8/Y8,"-")</f>
        <v>0.011627906976744</v>
      </c>
      <c r="AC8" s="187">
        <v>3000</v>
      </c>
      <c r="AD8" s="188">
        <f>IFERROR(AC8/Y8,"-")</f>
        <v>34.883720930233</v>
      </c>
      <c r="AE8" s="189">
        <v>1</v>
      </c>
      <c r="AF8" s="189"/>
      <c r="AG8" s="189"/>
      <c r="AH8" s="190">
        <v>414</v>
      </c>
      <c r="AI8" s="191">
        <f>IF(K8=0,"",IF(AH8=0,"",(AH8/K8)))</f>
        <v>0.20658682634731</v>
      </c>
      <c r="AJ8" s="190">
        <v>19</v>
      </c>
      <c r="AK8" s="192">
        <f>IFERROR(AJ8/AH8,"-")</f>
        <v>0.045893719806763</v>
      </c>
      <c r="AL8" s="193">
        <v>704524</v>
      </c>
      <c r="AM8" s="194">
        <f>IFERROR(AL8/AH8,"-")</f>
        <v>1701.7487922705</v>
      </c>
      <c r="AN8" s="195">
        <v>11</v>
      </c>
      <c r="AO8" s="195">
        <v>2</v>
      </c>
      <c r="AP8" s="195">
        <v>6</v>
      </c>
      <c r="AQ8" s="196">
        <v>299</v>
      </c>
      <c r="AR8" s="197">
        <f>IF(K8=0,"",IF(AQ8=0,"",(AQ8/K8)))</f>
        <v>0.14920159680639</v>
      </c>
      <c r="AS8" s="196">
        <v>15</v>
      </c>
      <c r="AT8" s="198">
        <f>IFERROR(AS8/AQ8,"-")</f>
        <v>0.050167224080268</v>
      </c>
      <c r="AU8" s="199">
        <v>84724</v>
      </c>
      <c r="AV8" s="200">
        <f>IFERROR(AU8/AQ8,"-")</f>
        <v>283.35785953177</v>
      </c>
      <c r="AW8" s="201">
        <v>9</v>
      </c>
      <c r="AX8" s="201">
        <v>5</v>
      </c>
      <c r="AY8" s="201">
        <v>1</v>
      </c>
      <c r="AZ8" s="202">
        <v>519</v>
      </c>
      <c r="BA8" s="203">
        <f>IF(K8=0,"",IF(AZ8=0,"",(AZ8/K8)))</f>
        <v>0.25898203592814</v>
      </c>
      <c r="BB8" s="202">
        <v>37</v>
      </c>
      <c r="BC8" s="204">
        <f>IFERROR(BB8/AZ8,"-")</f>
        <v>0.071290944123314</v>
      </c>
      <c r="BD8" s="205">
        <v>1049000</v>
      </c>
      <c r="BE8" s="206">
        <f>IFERROR(BD8/AZ8,"-")</f>
        <v>2021.1946050096</v>
      </c>
      <c r="BF8" s="207">
        <v>21</v>
      </c>
      <c r="BG8" s="207">
        <v>7</v>
      </c>
      <c r="BH8" s="207">
        <v>9</v>
      </c>
      <c r="BI8" s="208">
        <v>483</v>
      </c>
      <c r="BJ8" s="209">
        <f>IF(K8=0,"",IF(BI8=0,"",(BI8/K8)))</f>
        <v>0.24101796407186</v>
      </c>
      <c r="BK8" s="210">
        <v>75</v>
      </c>
      <c r="BL8" s="211">
        <f>IFERROR(BK8/BI8,"-")</f>
        <v>0.15527950310559</v>
      </c>
      <c r="BM8" s="212">
        <v>1156302</v>
      </c>
      <c r="BN8" s="213">
        <f>IFERROR(BM8/BI8,"-")</f>
        <v>2394</v>
      </c>
      <c r="BO8" s="214">
        <v>41</v>
      </c>
      <c r="BP8" s="214">
        <v>13</v>
      </c>
      <c r="BQ8" s="214">
        <v>21</v>
      </c>
      <c r="BR8" s="215">
        <v>171</v>
      </c>
      <c r="BS8" s="216">
        <f>IF(K8=0,"",IF(BR8=0,"",(BR8/K8)))</f>
        <v>0.085329341317365</v>
      </c>
      <c r="BT8" s="217">
        <v>29</v>
      </c>
      <c r="BU8" s="218">
        <f>IFERROR(BT8/BR8,"-")</f>
        <v>0.16959064327485</v>
      </c>
      <c r="BV8" s="219">
        <v>585000</v>
      </c>
      <c r="BW8" s="220">
        <f>IFERROR(BV8/BR8,"-")</f>
        <v>3421.0526315789</v>
      </c>
      <c r="BX8" s="221">
        <v>9</v>
      </c>
      <c r="BY8" s="221">
        <v>7</v>
      </c>
      <c r="BZ8" s="221">
        <v>13</v>
      </c>
      <c r="CA8" s="222">
        <v>32</v>
      </c>
      <c r="CB8" s="223">
        <f>IF(K8=0,"",IF(CA8=0,"",(CA8/K8)))</f>
        <v>0.015968063872255</v>
      </c>
      <c r="CC8" s="224">
        <v>6</v>
      </c>
      <c r="CD8" s="225">
        <f>IFERROR(CC8/CA8,"-")</f>
        <v>0.1875</v>
      </c>
      <c r="CE8" s="226">
        <v>385000</v>
      </c>
      <c r="CF8" s="227">
        <f>IFERROR(CE8/CA8,"-")</f>
        <v>12031.25</v>
      </c>
      <c r="CG8" s="228">
        <v>4</v>
      </c>
      <c r="CH8" s="228"/>
      <c r="CI8" s="228">
        <v>2</v>
      </c>
      <c r="CJ8" s="229">
        <v>182</v>
      </c>
      <c r="CK8" s="230">
        <v>3967550</v>
      </c>
      <c r="CL8" s="230">
        <v>661000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234</v>
      </c>
      <c r="F11" s="251"/>
      <c r="G11" s="343">
        <f>SUM(G6:G10)</f>
        <v>11604897</v>
      </c>
      <c r="H11" s="250">
        <f>SUM(H6:H10)</f>
        <v>10514</v>
      </c>
      <c r="I11" s="250">
        <f>SUM(I6:I10)</f>
        <v>0</v>
      </c>
      <c r="J11" s="250">
        <f>SUM(J6:J10)</f>
        <v>444932</v>
      </c>
      <c r="K11" s="250">
        <f>SUM(K6:K10)</f>
        <v>5342</v>
      </c>
      <c r="L11" s="252">
        <f>IFERROR(K11/J11,"-")</f>
        <v>0.012006329057024</v>
      </c>
      <c r="M11" s="253">
        <f>SUM(M6:M10)</f>
        <v>264</v>
      </c>
      <c r="N11" s="253">
        <f>SUM(N6:N10)</f>
        <v>2061</v>
      </c>
      <c r="O11" s="252">
        <f>IFERROR(M11/K11,"-")</f>
        <v>0.049419692998877</v>
      </c>
      <c r="P11" s="254">
        <f>IFERROR(G11/K11,"-")</f>
        <v>2172.3880569075</v>
      </c>
      <c r="Q11" s="255">
        <f>SUM(Q6:Q10)</f>
        <v>636</v>
      </c>
      <c r="R11" s="252">
        <f>IFERROR(Q11/K11,"-")</f>
        <v>0.11905653313366</v>
      </c>
      <c r="S11" s="343">
        <f>SUM(S6:S10)</f>
        <v>35601573</v>
      </c>
      <c r="T11" s="343">
        <f>IFERROR(S11/K11,"-")</f>
        <v>6664.4651815799</v>
      </c>
      <c r="U11" s="343">
        <f>IFERROR(S11/Q11,"-")</f>
        <v>55977.316037736</v>
      </c>
      <c r="V11" s="343">
        <f>S11-G11</f>
        <v>23996676</v>
      </c>
      <c r="W11" s="256">
        <f>S11/G11</f>
        <v>3.0678060305059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