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<sst xmlns="http://schemas.openxmlformats.org/spreadsheetml/2006/main" uniqueCount="241">
  <si>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</si>
  <si>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</si>
  <si>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</si>
  <si>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</si>
  <si>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</si>
  <si>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</si>
  <si>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</si>
  <si>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</si>
  <si>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</si>
  <si>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</si>
  <si>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</si>
  <si>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</si>
  <si>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</si>
  <si>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</si>
  <si>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</si>
  <si>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</si>
  <si>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</si>
  <si>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</si>
  <si>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</si>
  <si>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</si>
  <si>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</si>
  <si>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</si>
  <si>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</si>
  <si>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</si>
  <si>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</si>
  <si>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</si>
  <si>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</si>
  <si>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</si>
  <si>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</si>
  <si>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</si>
  <si>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</si>
  <si>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</si>
  <si>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</si>
  <si>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</si>
  <si>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</si>
  <si>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</si>
  <si>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</si>
  <si>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</si>
  <si>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</si>
  <si>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</si>
  <si>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</si>
  <si>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</si>
  <si>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</si>
  <si>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</si>
  <si>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</si>
  <si>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</si>
  <si>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</si>
  <si>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</si>
  <si>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</si>
  <si>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</si>
  <si>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</si>
  <si>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</si>
  <si>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</si>
  <si>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</si>
  <si>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</si>
  <si>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</si>
  <si>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</si>
  <si>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</si>
  <si>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</si>
  <si>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</si>
  <si>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</si>
  <si>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</si>
  <si>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</si>
  <si>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</si>
  <si>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ic2229</t>
  </si>
  <si>
    <t>デリヘル版3（高宮菜々子）</t>
  </si>
  <si>
    <t>日本の出会い系番付第1位に推薦します</t>
  </si>
  <si>
    <t>lp07</t>
  </si>
  <si>
    <t>スポニチ関東</t>
  </si>
  <si>
    <t>4C終面全5段</t>
  </si>
  <si>
    <t>4月03日(土)</t>
  </si>
  <si>
    <t>ic2230</t>
  </si>
  <si>
    <t>スポニチ関西</t>
  </si>
  <si>
    <t>ic2231</t>
  </si>
  <si>
    <t>スポニチ西部</t>
  </si>
  <si>
    <t>ic2232</t>
  </si>
  <si>
    <t>スポニチ北海道</t>
  </si>
  <si>
    <t>ic2233</t>
  </si>
  <si>
    <t>(空電共通)</t>
  </si>
  <si>
    <t>空電</t>
  </si>
  <si>
    <t>空電 (共通)</t>
  </si>
  <si>
    <t>ic2234</t>
  </si>
  <si>
    <t>右女３（晶エリー）</t>
  </si>
  <si>
    <t>1日1回かんたん出会い隙間時間に少しだけでOK</t>
  </si>
  <si>
    <t>サンスポ関東</t>
  </si>
  <si>
    <t>4月04日(日)</t>
  </si>
  <si>
    <t>ic2235</t>
  </si>
  <si>
    <t>ic2236</t>
  </si>
  <si>
    <t>関東マップ版（--）</t>
  </si>
  <si>
    <t>女性会員が多数待機中</t>
  </si>
  <si>
    <t>lp01</t>
  </si>
  <si>
    <t>全5段</t>
  </si>
  <si>
    <t>ic2237</t>
  </si>
  <si>
    <t>ic2238</t>
  </si>
  <si>
    <t>サンスポ関西</t>
  </si>
  <si>
    <t>ic2239</t>
  </si>
  <si>
    <t>ic2240</t>
  </si>
  <si>
    <t>①求人風（高宮菜々子）</t>
  </si>
  <si>
    <t>①もう５０代の熟女だけど</t>
  </si>
  <si>
    <t>半2段・半3段つかみ10段保証</t>
  </si>
  <si>
    <t>1～10日</t>
  </si>
  <si>
    <t>ic2241</t>
  </si>
  <si>
    <t>②黒：右女3（晶エリー）</t>
  </si>
  <si>
    <t>②日本の出会い系番付第1位に推薦します</t>
  </si>
  <si>
    <t>11～20日</t>
  </si>
  <si>
    <t>ic2242</t>
  </si>
  <si>
    <t>③興奮版（広瀬結香）</t>
  </si>
  <si>
    <t>③1日1回かんたん出会い隙間時間に少しだけでOK</t>
  </si>
  <si>
    <t>21～31日</t>
  </si>
  <si>
    <t>ic2243</t>
  </si>
  <si>
    <t>ic2244</t>
  </si>
  <si>
    <t>ic2245</t>
  </si>
  <si>
    <t>ic2246</t>
  </si>
  <si>
    <t>ic2247</t>
  </si>
  <si>
    <t>ic2248</t>
  </si>
  <si>
    <t>デイリースポーツ関西</t>
  </si>
  <si>
    <t>半2段つかみ20段保証</t>
  </si>
  <si>
    <t>20段保証</t>
  </si>
  <si>
    <t>ic2249</t>
  </si>
  <si>
    <t>ic2250</t>
  </si>
  <si>
    <t>ic2251</t>
  </si>
  <si>
    <t>④大正版（高宮菜々子）</t>
  </si>
  <si>
    <t>④ねぇ昨日4人も会っちゃいましたよ</t>
  </si>
  <si>
    <t>ic2252</t>
  </si>
  <si>
    <t>ic2253</t>
  </si>
  <si>
    <t>スポーツ報知関東</t>
  </si>
  <si>
    <t>ic2254</t>
  </si>
  <si>
    <t>半3段つかみ20段保証</t>
  </si>
  <si>
    <t>ic2255</t>
  </si>
  <si>
    <t>右女３（広瀬結香）</t>
  </si>
  <si>
    <t>半5段つかみ20段保証</t>
  </si>
  <si>
    <t>ic2256</t>
  </si>
  <si>
    <t>ic2257</t>
  </si>
  <si>
    <t>ニッカン西部</t>
  </si>
  <si>
    <t>ic2258</t>
  </si>
  <si>
    <t>ic2259</t>
  </si>
  <si>
    <t>ic2260</t>
  </si>
  <si>
    <t>ic2261</t>
  </si>
  <si>
    <t>ニッカン北海道</t>
  </si>
  <si>
    <t>半2段つかみ10回以上</t>
  </si>
  <si>
    <t>ic2262</t>
  </si>
  <si>
    <t>②女性の方から積極的にアプローチしてくる！ダメならすぐ退会すればいいか！とりあえずやってみよう！</t>
  </si>
  <si>
    <t>ic2263</t>
  </si>
  <si>
    <t>求む！50歳以上の女性好き男性</t>
  </si>
  <si>
    <t>ic2264</t>
  </si>
  <si>
    <t>ic2265</t>
  </si>
  <si>
    <t>4月11日(日)</t>
  </si>
  <si>
    <t>ic2266</t>
  </si>
  <si>
    <t>ic2267</t>
  </si>
  <si>
    <t>4月23日(金)</t>
  </si>
  <si>
    <t>ic2268</t>
  </si>
  <si>
    <t>ic2269</t>
  </si>
  <si>
    <t>1C終面全5段</t>
  </si>
  <si>
    <t>4月10日(土)</t>
  </si>
  <si>
    <t>ic2270</t>
  </si>
  <si>
    <t>ic2271</t>
  </si>
  <si>
    <t>ic2272</t>
  </si>
  <si>
    <t>ic2273</t>
  </si>
  <si>
    <t>右女３（高宮菜々子）</t>
  </si>
  <si>
    <t>ニッカン関西</t>
  </si>
  <si>
    <t>4月17日(土)</t>
  </si>
  <si>
    <t>ic2274</t>
  </si>
  <si>
    <t>ic2275</t>
  </si>
  <si>
    <t>4月08日(木)</t>
  </si>
  <si>
    <t>ic2276</t>
  </si>
  <si>
    <t>ic2277</t>
  </si>
  <si>
    <t>4月30日(金)</t>
  </si>
  <si>
    <t>ic2278</t>
  </si>
  <si>
    <t>ic2279</t>
  </si>
  <si>
    <t>中京スポーツ</t>
  </si>
  <si>
    <t>ic2280</t>
  </si>
  <si>
    <t>ic2281</t>
  </si>
  <si>
    <t>ic2282</t>
  </si>
  <si>
    <t>ic2283</t>
  </si>
  <si>
    <t>九スポ</t>
  </si>
  <si>
    <t>ic2284</t>
  </si>
  <si>
    <t>ic2285</t>
  </si>
  <si>
    <t>東スポ・大スポ・九スポ・中京</t>
  </si>
  <si>
    <t>記事枠</t>
  </si>
  <si>
    <t>4月22日(木)</t>
  </si>
  <si>
    <t>ic2286</t>
  </si>
  <si>
    <t>ic2287</t>
  </si>
  <si>
    <t>ic2288</t>
  </si>
  <si>
    <t>新聞 TOTAL</t>
  </si>
  <si>
    <t>●雑誌 広告</t>
  </si>
  <si>
    <t>ad706</t>
  </si>
  <si>
    <t>いろいろ</t>
  </si>
  <si>
    <t>企画枠高宮菜々子さんメインA</t>
  </si>
  <si>
    <t>実話カタログ企画</t>
  </si>
  <si>
    <t>企画枠</t>
  </si>
  <si>
    <t>4月01日(木)</t>
  </si>
  <si>
    <t>ad707</t>
  </si>
  <si>
    <t>ad708</t>
  </si>
  <si>
    <t>楽楽出版</t>
  </si>
  <si>
    <t>5P元祖</t>
  </si>
  <si>
    <t>EXCITING MAX!HIGH-GRADE</t>
  </si>
  <si>
    <t>1C5P</t>
  </si>
  <si>
    <t>4月14日(水)</t>
  </si>
  <si>
    <t>ad709</t>
  </si>
  <si>
    <t>ad710</t>
  </si>
  <si>
    <t>大洋図書</t>
  </si>
  <si>
    <t>5P風俗ヘスティア(高宮菜々子さん)</t>
  </si>
  <si>
    <t>臨時増刊ラヴァーズ</t>
  </si>
  <si>
    <t>4月21日(水)</t>
  </si>
  <si>
    <t>ad711</t>
  </si>
  <si>
    <t>ad714</t>
  </si>
  <si>
    <t>徳間書店</t>
  </si>
  <si>
    <t>DVD-袋専用セリフアレンジ黒-ヘスティア</t>
  </si>
  <si>
    <t>アサヒ芸能.4W火</t>
  </si>
  <si>
    <t>DVD袋裏4C</t>
  </si>
  <si>
    <t>4月27日(火)</t>
  </si>
  <si>
    <t>ad715</t>
  </si>
  <si>
    <t>雑誌 TOTAL</t>
  </si>
  <si>
    <t>●DVD 広告</t>
  </si>
  <si>
    <t>pa557</t>
  </si>
  <si>
    <t>三和出版</t>
  </si>
  <si>
    <t>DVD4コマ-ヘスティア</t>
  </si>
  <si>
    <t>A4、CVS日版PB</t>
  </si>
  <si>
    <t>人妻日和</t>
  </si>
  <si>
    <t>DVD袋表4C</t>
  </si>
  <si>
    <t>4月26日(月)</t>
  </si>
  <si>
    <t>pa558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</si>
  <si>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</si>
  <si>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</si>
  <si>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</si>
  <si>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</si>
  <si>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</si>
  <si>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</si>
  <si>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</si>
  <si>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4/8～4/30</t>
  </si>
  <si>
    <t>アフィリエイト TOTAL</t>
  </si>
  <si>
    <t>●リスティング 広告</t>
  </si>
  <si>
    <t>a_ydi</t>
  </si>
  <si>
    <t>SP</t>
  </si>
  <si>
    <t>YDN（インフィード）</t>
  </si>
  <si>
    <t>4/1～4/30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</si>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</sst>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60</v>
      </c>
      <c r="D6" s="330">
        <v>3905000</v>
      </c>
      <c r="E6" s="79">
        <v>2140</v>
      </c>
      <c r="F6" s="79">
        <v>796</v>
      </c>
      <c r="G6" s="79">
        <v>3346</v>
      </c>
      <c r="H6" s="89">
        <v>457</v>
      </c>
      <c r="I6" s="90">
        <v>3</v>
      </c>
      <c r="J6" s="143">
        <f>H6+I6</f>
        <v>460</v>
      </c>
      <c r="K6" s="80">
        <f>IFERROR(J6/G6,"-")</f>
        <v>0.13747758517633</v>
      </c>
      <c r="L6" s="79">
        <v>46</v>
      </c>
      <c r="M6" s="79">
        <v>121</v>
      </c>
      <c r="N6" s="80">
        <f>IFERROR(L6/J6,"-")</f>
        <v>0.1</v>
      </c>
      <c r="O6" s="81">
        <f>IFERROR(D6/J6,"-")</f>
        <v>8489.1304347826</v>
      </c>
      <c r="P6" s="82">
        <v>93</v>
      </c>
      <c r="Q6" s="80">
        <f>IFERROR(P6/J6,"-")</f>
        <v>0.20217391304348</v>
      </c>
      <c r="R6" s="335">
        <v>7952351</v>
      </c>
      <c r="S6" s="336">
        <f>IFERROR(R6/J6,"-")</f>
        <v>17287.719565217</v>
      </c>
      <c r="T6" s="336">
        <f>IFERROR(R6/P6,"-")</f>
        <v>85509.150537634</v>
      </c>
      <c r="U6" s="330">
        <f>IFERROR(R6-D6,"-")</f>
        <v>4047351</v>
      </c>
      <c r="V6" s="83">
        <f>R6/D6</f>
        <v>2.0364535211268</v>
      </c>
      <c r="W6" s="77"/>
      <c r="X6" s="142"/>
    </row>
    <row r="7" spans="1:24">
      <c r="A7" s="78"/>
      <c r="B7" s="84" t="s">
        <v>24</v>
      </c>
      <c r="C7" s="84">
        <v>8</v>
      </c>
      <c r="D7" s="330">
        <v>275000</v>
      </c>
      <c r="E7" s="79">
        <v>978</v>
      </c>
      <c r="F7" s="79">
        <v>438</v>
      </c>
      <c r="G7" s="79">
        <v>773</v>
      </c>
      <c r="H7" s="89">
        <v>160</v>
      </c>
      <c r="I7" s="90">
        <v>1</v>
      </c>
      <c r="J7" s="143">
        <f>H7+I7</f>
        <v>161</v>
      </c>
      <c r="K7" s="80">
        <f>IFERROR(J7/G7,"-")</f>
        <v>0.20827943078913</v>
      </c>
      <c r="L7" s="79">
        <v>24</v>
      </c>
      <c r="M7" s="79">
        <v>28</v>
      </c>
      <c r="N7" s="80">
        <f>IFERROR(L7/J7,"-")</f>
        <v>0.14906832298137</v>
      </c>
      <c r="O7" s="81">
        <f>IFERROR(D7/J7,"-")</f>
        <v>1708.0745341615</v>
      </c>
      <c r="P7" s="82">
        <v>32</v>
      </c>
      <c r="Q7" s="80">
        <f>IFERROR(P7/J7,"-")</f>
        <v>0.19875776397516</v>
      </c>
      <c r="R7" s="335">
        <v>852826</v>
      </c>
      <c r="S7" s="336">
        <f>IFERROR(R7/J7,"-")</f>
        <v>5297.0559006211</v>
      </c>
      <c r="T7" s="336">
        <f>IFERROR(R7/P7,"-")</f>
        <v>26650.8125</v>
      </c>
      <c r="U7" s="330">
        <f>IFERROR(R7-D7,"-")</f>
        <v>577826</v>
      </c>
      <c r="V7" s="83">
        <f>R7/D7</f>
        <v>3.1011854545455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401</v>
      </c>
      <c r="F8" s="79">
        <v>219</v>
      </c>
      <c r="G8" s="79">
        <v>550</v>
      </c>
      <c r="H8" s="89">
        <v>142</v>
      </c>
      <c r="I8" s="90">
        <v>4</v>
      </c>
      <c r="J8" s="143">
        <f>H8+I8</f>
        <v>146</v>
      </c>
      <c r="K8" s="80">
        <f>IFERROR(J8/G8,"-")</f>
        <v>0.26545454545455</v>
      </c>
      <c r="L8" s="79">
        <v>5</v>
      </c>
      <c r="M8" s="79">
        <v>26</v>
      </c>
      <c r="N8" s="80">
        <f>IFERROR(L8/J8,"-")</f>
        <v>0.034246575342466</v>
      </c>
      <c r="O8" s="81">
        <f>IFERROR(D8/J8,"-")</f>
        <v>856.16438356164</v>
      </c>
      <c r="P8" s="82">
        <v>5</v>
      </c>
      <c r="Q8" s="80">
        <f>IFERROR(P8/J8,"-")</f>
        <v>0.034246575342466</v>
      </c>
      <c r="R8" s="335">
        <v>720924</v>
      </c>
      <c r="S8" s="336">
        <f>IFERROR(R8/J8,"-")</f>
        <v>4937.8356164384</v>
      </c>
      <c r="T8" s="336">
        <f>IFERROR(R8/P8,"-")</f>
        <v>144184.8</v>
      </c>
      <c r="U8" s="330">
        <f>IFERROR(R8-D8,"-")</f>
        <v>595924</v>
      </c>
      <c r="V8" s="83">
        <f>R8/D8</f>
        <v>5.767392</v>
      </c>
      <c r="W8" s="77"/>
      <c r="X8" s="142"/>
    </row>
    <row r="9" spans="1:24">
      <c r="A9" s="78"/>
      <c r="B9" s="84" t="s">
        <v>26</v>
      </c>
      <c r="C9" s="84">
        <v>1</v>
      </c>
      <c r="D9" s="330">
        <v>222000</v>
      </c>
      <c r="E9" s="79">
        <v>295</v>
      </c>
      <c r="F9" s="79">
        <v>0</v>
      </c>
      <c r="G9" s="79">
        <v>769</v>
      </c>
      <c r="H9" s="89">
        <v>144</v>
      </c>
      <c r="I9" s="90">
        <v>4</v>
      </c>
      <c r="J9" s="143">
        <f>H9+I9</f>
        <v>148</v>
      </c>
      <c r="K9" s="80">
        <f>IFERROR(J9/G9,"-")</f>
        <v>0.1924577373212</v>
      </c>
      <c r="L9" s="79">
        <v>5</v>
      </c>
      <c r="M9" s="79">
        <v>69</v>
      </c>
      <c r="N9" s="80">
        <f>IFERROR(L9/J9,"-")</f>
        <v>0.033783783783784</v>
      </c>
      <c r="O9" s="81">
        <f>IFERROR(D9/J9,"-")</f>
        <v>1500</v>
      </c>
      <c r="P9" s="82">
        <v>18</v>
      </c>
      <c r="Q9" s="80">
        <f>IFERROR(P9/J9,"-")</f>
        <v>0.12162162162162</v>
      </c>
      <c r="R9" s="335">
        <v>2491538</v>
      </c>
      <c r="S9" s="336">
        <f>IFERROR(R9/J9,"-")</f>
        <v>16834.716216216</v>
      </c>
      <c r="T9" s="336">
        <f>IFERROR(R9/P9,"-")</f>
        <v>138418.77777778</v>
      </c>
      <c r="U9" s="330">
        <f>IFERROR(R9-D9,"-")</f>
        <v>2269538</v>
      </c>
      <c r="V9" s="83">
        <f>R9/D9</f>
        <v>11.223144144144</v>
      </c>
      <c r="W9" s="77"/>
      <c r="X9" s="142"/>
    </row>
    <row r="10" spans="1:24">
      <c r="A10" s="78"/>
      <c r="B10" s="84" t="s">
        <v>27</v>
      </c>
      <c r="C10" s="84">
        <v>3</v>
      </c>
      <c r="D10" s="330">
        <v>10616998</v>
      </c>
      <c r="E10" s="79">
        <v>10630</v>
      </c>
      <c r="F10" s="79">
        <v>0</v>
      </c>
      <c r="G10" s="79">
        <v>305984</v>
      </c>
      <c r="H10" s="89">
        <v>5591</v>
      </c>
      <c r="I10" s="90">
        <v>169</v>
      </c>
      <c r="J10" s="143">
        <f>H10+I10</f>
        <v>5760</v>
      </c>
      <c r="K10" s="80">
        <f>IFERROR(J10/G10,"-")</f>
        <v>0.018824513700063</v>
      </c>
      <c r="L10" s="79">
        <v>200</v>
      </c>
      <c r="M10" s="79">
        <v>2066</v>
      </c>
      <c r="N10" s="80">
        <f>IFERROR(L10/J10,"-")</f>
        <v>0.034722222222222</v>
      </c>
      <c r="O10" s="81">
        <f>IFERROR(D10/J10,"-")</f>
        <v>1843.2288194444</v>
      </c>
      <c r="P10" s="82">
        <v>699</v>
      </c>
      <c r="Q10" s="80">
        <f>IFERROR(P10/J10,"-")</f>
        <v>0.12135416666667</v>
      </c>
      <c r="R10" s="335">
        <v>27335557</v>
      </c>
      <c r="S10" s="336">
        <f>IFERROR(R10/J10,"-")</f>
        <v>4745.7564236111</v>
      </c>
      <c r="T10" s="336">
        <f>IFERROR(R10/P10,"-")</f>
        <v>39106.662374821</v>
      </c>
      <c r="U10" s="330">
        <f>IFERROR(R10-D10,"-")</f>
        <v>16718559</v>
      </c>
      <c r="V10" s="83">
        <f>R10/D10</f>
        <v>2.5746973862103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15143998</v>
      </c>
      <c r="E13" s="41">
        <f>SUM(E6:E11)</f>
        <v>14444</v>
      </c>
      <c r="F13" s="41">
        <f>SUM(F6:F11)</f>
        <v>1453</v>
      </c>
      <c r="G13" s="41">
        <f>SUM(G6:G11)</f>
        <v>311422</v>
      </c>
      <c r="H13" s="41">
        <f>SUM(H6:H11)</f>
        <v>6494</v>
      </c>
      <c r="I13" s="41">
        <f>SUM(I6:I11)</f>
        <v>181</v>
      </c>
      <c r="J13" s="41">
        <f>SUM(J6:J11)</f>
        <v>6675</v>
      </c>
      <c r="K13" s="42">
        <f>IFERROR(J13/G13,"-")</f>
        <v>0.021433938514299</v>
      </c>
      <c r="L13" s="76">
        <f>SUM(L6:L11)</f>
        <v>280</v>
      </c>
      <c r="M13" s="76">
        <f>SUM(M6:M11)</f>
        <v>2310</v>
      </c>
      <c r="N13" s="42">
        <f>IFERROR(L13/J13,"-")</f>
        <v>0.041947565543071</v>
      </c>
      <c r="O13" s="43">
        <f>IFERROR(D13/J13,"-")</f>
        <v>2268.7637453184</v>
      </c>
      <c r="P13" s="44">
        <f>SUM(P6:P11)</f>
        <v>847</v>
      </c>
      <c r="Q13" s="42">
        <f>IFERROR(P13/J13,"-")</f>
        <v>0.12689138576779</v>
      </c>
      <c r="R13" s="333">
        <f>SUM(R6:R11)</f>
        <v>39353196</v>
      </c>
      <c r="S13" s="333">
        <f>IFERROR(R13/J13,"-")</f>
        <v>5895.6098876404</v>
      </c>
      <c r="T13" s="333">
        <f>IFERROR(P13/P13,"-")</f>
        <v>1</v>
      </c>
      <c r="U13" s="333">
        <f>SUM(U6:U11)</f>
        <v>24209198</v>
      </c>
      <c r="V13" s="45">
        <f>IFERROR(R13/D13,"-")</f>
        <v>2.5986001847068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2.2720742857143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348" t="s">
        <v>70</v>
      </c>
      <c r="J6" s="330">
        <v>700000</v>
      </c>
      <c r="K6" s="79">
        <v>45</v>
      </c>
      <c r="L6" s="79">
        <v>0</v>
      </c>
      <c r="M6" s="79">
        <v>187</v>
      </c>
      <c r="N6" s="89">
        <v>25</v>
      </c>
      <c r="O6" s="90">
        <v>0</v>
      </c>
      <c r="P6" s="91">
        <f>N6+O6</f>
        <v>25</v>
      </c>
      <c r="Q6" s="80">
        <f>IFERROR(P6/M6,"-")</f>
        <v>0.13368983957219</v>
      </c>
      <c r="R6" s="79">
        <v>0</v>
      </c>
      <c r="S6" s="79">
        <v>9</v>
      </c>
      <c r="T6" s="80">
        <f>IFERROR(R6/(P6),"-")</f>
        <v>0</v>
      </c>
      <c r="U6" s="336">
        <f>IFERROR(J6/SUM(N6:O10),"-")</f>
        <v>8139.5348837209</v>
      </c>
      <c r="V6" s="82">
        <v>5</v>
      </c>
      <c r="W6" s="80">
        <f>IF(P6=0,"-",V6/P6)</f>
        <v>0.2</v>
      </c>
      <c r="X6" s="335">
        <v>71924</v>
      </c>
      <c r="Y6" s="336">
        <f>IFERROR(X6/P6,"-")</f>
        <v>2876.96</v>
      </c>
      <c r="Z6" s="336">
        <f>IFERROR(X6/V6,"-")</f>
        <v>14384.8</v>
      </c>
      <c r="AA6" s="330">
        <f>SUM(X6:X10)-SUM(J6:J10)</f>
        <v>890452</v>
      </c>
      <c r="AB6" s="83">
        <f>SUM(X6:X10)/SUM(J6:J10)</f>
        <v>2.2720742857143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5</v>
      </c>
      <c r="AN6" s="99">
        <f>IF(P6=0,"",IF(AM6=0,"",(AM6/P6)))</f>
        <v>0.2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0.04</v>
      </c>
      <c r="AX6" s="104">
        <v>1</v>
      </c>
      <c r="AY6" s="106">
        <f>IFERROR(AX6/AV6,"-")</f>
        <v>1</v>
      </c>
      <c r="AZ6" s="107">
        <v>25000</v>
      </c>
      <c r="BA6" s="108">
        <f>IFERROR(AZ6/AV6,"-")</f>
        <v>25000</v>
      </c>
      <c r="BB6" s="109"/>
      <c r="BC6" s="109"/>
      <c r="BD6" s="109">
        <v>1</v>
      </c>
      <c r="BE6" s="110">
        <v>5</v>
      </c>
      <c r="BF6" s="111">
        <f>IF(P6=0,"",IF(BE6=0,"",(BE6/P6)))</f>
        <v>0.2</v>
      </c>
      <c r="BG6" s="110">
        <v>1</v>
      </c>
      <c r="BH6" s="112">
        <f>IFERROR(BG6/BE6,"-")</f>
        <v>0.2</v>
      </c>
      <c r="BI6" s="113">
        <v>20000</v>
      </c>
      <c r="BJ6" s="114">
        <f>IFERROR(BI6/BE6,"-")</f>
        <v>4000</v>
      </c>
      <c r="BK6" s="115"/>
      <c r="BL6" s="115"/>
      <c r="BM6" s="115">
        <v>1</v>
      </c>
      <c r="BN6" s="117">
        <v>10</v>
      </c>
      <c r="BO6" s="118">
        <f>IF(P6=0,"",IF(BN6=0,"",(BN6/P6)))</f>
        <v>0.4</v>
      </c>
      <c r="BP6" s="119">
        <v>2</v>
      </c>
      <c r="BQ6" s="120">
        <f>IFERROR(BP6/BN6,"-")</f>
        <v>0.2</v>
      </c>
      <c r="BR6" s="121">
        <v>26000</v>
      </c>
      <c r="BS6" s="122">
        <f>IFERROR(BR6/BN6,"-")</f>
        <v>2600</v>
      </c>
      <c r="BT6" s="123"/>
      <c r="BU6" s="123"/>
      <c r="BV6" s="123">
        <v>2</v>
      </c>
      <c r="BW6" s="124">
        <v>4</v>
      </c>
      <c r="BX6" s="125">
        <f>IF(P6=0,"",IF(BW6=0,"",(BW6/P6)))</f>
        <v>0.16</v>
      </c>
      <c r="BY6" s="126">
        <v>2</v>
      </c>
      <c r="BZ6" s="127">
        <f>IFERROR(BY6/BW6,"-")</f>
        <v>0.5</v>
      </c>
      <c r="CA6" s="128">
        <v>3924</v>
      </c>
      <c r="CB6" s="129">
        <f>IFERROR(CA6/BW6,"-")</f>
        <v>981</v>
      </c>
      <c r="CC6" s="130">
        <v>2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5</v>
      </c>
      <c r="CP6" s="139">
        <v>71924</v>
      </c>
      <c r="CQ6" s="139">
        <v>25000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67</v>
      </c>
      <c r="G7" s="88" t="s">
        <v>72</v>
      </c>
      <c r="H7" s="88" t="s">
        <v>69</v>
      </c>
      <c r="I7" s="348" t="s">
        <v>70</v>
      </c>
      <c r="J7" s="330"/>
      <c r="K7" s="79">
        <v>38</v>
      </c>
      <c r="L7" s="79">
        <v>0</v>
      </c>
      <c r="M7" s="79">
        <v>175</v>
      </c>
      <c r="N7" s="89">
        <v>17</v>
      </c>
      <c r="O7" s="90">
        <v>0</v>
      </c>
      <c r="P7" s="91">
        <f>N7+O7</f>
        <v>17</v>
      </c>
      <c r="Q7" s="80">
        <f>IFERROR(P7/M7,"-")</f>
        <v>0.097142857142857</v>
      </c>
      <c r="R7" s="79">
        <v>2</v>
      </c>
      <c r="S7" s="79">
        <v>6</v>
      </c>
      <c r="T7" s="80">
        <f>IFERROR(R7/(P7),"-")</f>
        <v>0.11764705882353</v>
      </c>
      <c r="U7" s="336"/>
      <c r="V7" s="82">
        <v>4</v>
      </c>
      <c r="W7" s="80">
        <f>IF(P7=0,"-",V7/P7)</f>
        <v>0.23529411764706</v>
      </c>
      <c r="X7" s="335">
        <v>37924</v>
      </c>
      <c r="Y7" s="336">
        <f>IFERROR(X7/P7,"-")</f>
        <v>2230.8235294118</v>
      </c>
      <c r="Z7" s="336">
        <f>IFERROR(X7/V7,"-")</f>
        <v>9481</v>
      </c>
      <c r="AA7" s="330"/>
      <c r="AB7" s="83"/>
      <c r="AC7" s="77"/>
      <c r="AD7" s="92">
        <v>1</v>
      </c>
      <c r="AE7" s="93">
        <f>IF(P7=0,"",IF(AD7=0,"",(AD7/P7)))</f>
        <v>0.058823529411765</v>
      </c>
      <c r="AF7" s="92">
        <v>1</v>
      </c>
      <c r="AG7" s="94">
        <f>IFERROR(AF7/AD7,"-")</f>
        <v>1</v>
      </c>
      <c r="AH7" s="95">
        <v>5000</v>
      </c>
      <c r="AI7" s="96">
        <f>IFERROR(AH7/AD7,"-")</f>
        <v>5000</v>
      </c>
      <c r="AJ7" s="97">
        <v>1</v>
      </c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4</v>
      </c>
      <c r="AW7" s="105">
        <f>IF(P7=0,"",IF(AV7=0,"",(AV7/P7)))</f>
        <v>0.23529411764706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0.17647058823529</v>
      </c>
      <c r="BG7" s="110">
        <v>1</v>
      </c>
      <c r="BH7" s="112">
        <f>IFERROR(BG7/BE7,"-")</f>
        <v>0.33333333333333</v>
      </c>
      <c r="BI7" s="113">
        <v>924</v>
      </c>
      <c r="BJ7" s="114">
        <f>IFERROR(BI7/BE7,"-")</f>
        <v>308</v>
      </c>
      <c r="BK7" s="115">
        <v>1</v>
      </c>
      <c r="BL7" s="115"/>
      <c r="BM7" s="115"/>
      <c r="BN7" s="117">
        <v>6</v>
      </c>
      <c r="BO7" s="118">
        <f>IF(P7=0,"",IF(BN7=0,"",(BN7/P7)))</f>
        <v>0.35294117647059</v>
      </c>
      <c r="BP7" s="119">
        <v>2</v>
      </c>
      <c r="BQ7" s="120">
        <f>IFERROR(BP7/BN7,"-")</f>
        <v>0.33333333333333</v>
      </c>
      <c r="BR7" s="121">
        <v>32000</v>
      </c>
      <c r="BS7" s="122">
        <f>IFERROR(BR7/BN7,"-")</f>
        <v>5333.3333333333</v>
      </c>
      <c r="BT7" s="123"/>
      <c r="BU7" s="123">
        <v>1</v>
      </c>
      <c r="BV7" s="123">
        <v>1</v>
      </c>
      <c r="BW7" s="124">
        <v>3</v>
      </c>
      <c r="BX7" s="125">
        <f>IF(P7=0,"",IF(BW7=0,"",(BW7/P7)))</f>
        <v>0.17647058823529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4</v>
      </c>
      <c r="CP7" s="139">
        <v>37924</v>
      </c>
      <c r="CQ7" s="139">
        <v>19000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74</v>
      </c>
      <c r="H8" s="88" t="s">
        <v>69</v>
      </c>
      <c r="I8" s="348" t="s">
        <v>70</v>
      </c>
      <c r="J8" s="330"/>
      <c r="K8" s="79">
        <v>17</v>
      </c>
      <c r="L8" s="79">
        <v>0</v>
      </c>
      <c r="M8" s="79">
        <v>58</v>
      </c>
      <c r="N8" s="89">
        <v>10</v>
      </c>
      <c r="O8" s="90">
        <v>0</v>
      </c>
      <c r="P8" s="91">
        <f>N8+O8</f>
        <v>10</v>
      </c>
      <c r="Q8" s="80">
        <f>IFERROR(P8/M8,"-")</f>
        <v>0.17241379310345</v>
      </c>
      <c r="R8" s="79">
        <v>2</v>
      </c>
      <c r="S8" s="79">
        <v>2</v>
      </c>
      <c r="T8" s="80">
        <f>IFERROR(R8/(P8),"-")</f>
        <v>0.2</v>
      </c>
      <c r="U8" s="336"/>
      <c r="V8" s="82">
        <v>2</v>
      </c>
      <c r="W8" s="80">
        <f>IF(P8=0,"-",V8/P8)</f>
        <v>0.2</v>
      </c>
      <c r="X8" s="335">
        <v>92000</v>
      </c>
      <c r="Y8" s="336">
        <f>IFERROR(X8/P8,"-")</f>
        <v>9200</v>
      </c>
      <c r="Z8" s="336">
        <f>IFERROR(X8/V8,"-")</f>
        <v>46000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5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3</v>
      </c>
      <c r="BX8" s="125">
        <f>IF(P8=0,"",IF(BW8=0,"",(BW8/P8)))</f>
        <v>0.3</v>
      </c>
      <c r="BY8" s="126">
        <v>2</v>
      </c>
      <c r="BZ8" s="127">
        <f>IFERROR(BY8/BW8,"-")</f>
        <v>0.66666666666667</v>
      </c>
      <c r="CA8" s="128">
        <v>92000</v>
      </c>
      <c r="CB8" s="129">
        <f>IFERROR(CA8/BW8,"-")</f>
        <v>30666.666666667</v>
      </c>
      <c r="CC8" s="130">
        <v>1</v>
      </c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92000</v>
      </c>
      <c r="CQ8" s="139">
        <v>89000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67</v>
      </c>
      <c r="G9" s="88" t="s">
        <v>76</v>
      </c>
      <c r="H9" s="88" t="s">
        <v>69</v>
      </c>
      <c r="I9" s="348" t="s">
        <v>70</v>
      </c>
      <c r="J9" s="330"/>
      <c r="K9" s="79">
        <v>19</v>
      </c>
      <c r="L9" s="79">
        <v>0</v>
      </c>
      <c r="M9" s="79">
        <v>54</v>
      </c>
      <c r="N9" s="89">
        <v>9</v>
      </c>
      <c r="O9" s="90">
        <v>0</v>
      </c>
      <c r="P9" s="91">
        <f>N9+O9</f>
        <v>9</v>
      </c>
      <c r="Q9" s="80">
        <f>IFERROR(P9/M9,"-")</f>
        <v>0.16666666666667</v>
      </c>
      <c r="R9" s="79">
        <v>2</v>
      </c>
      <c r="S9" s="79">
        <v>2</v>
      </c>
      <c r="T9" s="80">
        <f>IFERROR(R9/(P9),"-")</f>
        <v>0.22222222222222</v>
      </c>
      <c r="U9" s="336"/>
      <c r="V9" s="82">
        <v>4</v>
      </c>
      <c r="W9" s="80">
        <f>IF(P9=0,"-",V9/P9)</f>
        <v>0.44444444444444</v>
      </c>
      <c r="X9" s="335">
        <v>138476</v>
      </c>
      <c r="Y9" s="336">
        <f>IFERROR(X9/P9,"-")</f>
        <v>15386.222222222</v>
      </c>
      <c r="Z9" s="336">
        <f>IFERROR(X9/V9,"-")</f>
        <v>34619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0.11111111111111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</v>
      </c>
      <c r="BF9" s="111">
        <f>IF(P9=0,"",IF(BE9=0,"",(BE9/P9)))</f>
        <v>0.22222222222222</v>
      </c>
      <c r="BG9" s="110">
        <v>1</v>
      </c>
      <c r="BH9" s="112">
        <f>IFERROR(BG9/BE9,"-")</f>
        <v>0.5</v>
      </c>
      <c r="BI9" s="113">
        <v>60000</v>
      </c>
      <c r="BJ9" s="114">
        <f>IFERROR(BI9/BE9,"-")</f>
        <v>30000</v>
      </c>
      <c r="BK9" s="115"/>
      <c r="BL9" s="115"/>
      <c r="BM9" s="115">
        <v>1</v>
      </c>
      <c r="BN9" s="117">
        <v>6</v>
      </c>
      <c r="BO9" s="118">
        <f>IF(P9=0,"",IF(BN9=0,"",(BN9/P9)))</f>
        <v>0.66666666666667</v>
      </c>
      <c r="BP9" s="119">
        <v>3</v>
      </c>
      <c r="BQ9" s="120">
        <f>IFERROR(BP9/BN9,"-")</f>
        <v>0.5</v>
      </c>
      <c r="BR9" s="121">
        <v>78476</v>
      </c>
      <c r="BS9" s="122">
        <f>IFERROR(BR9/BN9,"-")</f>
        <v>13079.333333333</v>
      </c>
      <c r="BT9" s="123">
        <v>1</v>
      </c>
      <c r="BU9" s="123"/>
      <c r="BV9" s="123">
        <v>2</v>
      </c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4</v>
      </c>
      <c r="CP9" s="139">
        <v>138476</v>
      </c>
      <c r="CQ9" s="139">
        <v>60000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77</v>
      </c>
      <c r="C10" s="347"/>
      <c r="D10" s="347" t="s">
        <v>78</v>
      </c>
      <c r="E10" s="347" t="s">
        <v>78</v>
      </c>
      <c r="F10" s="347" t="s">
        <v>79</v>
      </c>
      <c r="G10" s="88" t="s">
        <v>80</v>
      </c>
      <c r="H10" s="88"/>
      <c r="I10" s="88"/>
      <c r="J10" s="330"/>
      <c r="K10" s="79">
        <v>132</v>
      </c>
      <c r="L10" s="79">
        <v>95</v>
      </c>
      <c r="M10" s="79">
        <v>31</v>
      </c>
      <c r="N10" s="89">
        <v>25</v>
      </c>
      <c r="O10" s="90">
        <v>0</v>
      </c>
      <c r="P10" s="91">
        <f>N10+O10</f>
        <v>25</v>
      </c>
      <c r="Q10" s="80">
        <f>IFERROR(P10/M10,"-")</f>
        <v>0.80645161290323</v>
      </c>
      <c r="R10" s="79">
        <v>3</v>
      </c>
      <c r="S10" s="79">
        <v>5</v>
      </c>
      <c r="T10" s="80">
        <f>IFERROR(R10/(P10),"-")</f>
        <v>0.12</v>
      </c>
      <c r="U10" s="336"/>
      <c r="V10" s="82">
        <v>7</v>
      </c>
      <c r="W10" s="80">
        <f>IF(P10=0,"-",V10/P10)</f>
        <v>0.28</v>
      </c>
      <c r="X10" s="335">
        <v>1250128</v>
      </c>
      <c r="Y10" s="336">
        <f>IFERROR(X10/P10,"-")</f>
        <v>50005.12</v>
      </c>
      <c r="Z10" s="336">
        <f>IFERROR(X10/V10,"-")</f>
        <v>178589.71428571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0.04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4</v>
      </c>
      <c r="BF10" s="111">
        <f>IF(P10=0,"",IF(BE10=0,"",(BE10/P10)))</f>
        <v>0.16</v>
      </c>
      <c r="BG10" s="110">
        <v>1</v>
      </c>
      <c r="BH10" s="112">
        <f>IFERROR(BG10/BE10,"-")</f>
        <v>0.25</v>
      </c>
      <c r="BI10" s="113">
        <v>763128</v>
      </c>
      <c r="BJ10" s="114">
        <f>IFERROR(BI10/BE10,"-")</f>
        <v>190782</v>
      </c>
      <c r="BK10" s="115"/>
      <c r="BL10" s="115"/>
      <c r="BM10" s="115">
        <v>1</v>
      </c>
      <c r="BN10" s="117">
        <v>12</v>
      </c>
      <c r="BO10" s="118">
        <f>IF(P10=0,"",IF(BN10=0,"",(BN10/P10)))</f>
        <v>0.48</v>
      </c>
      <c r="BP10" s="119">
        <v>4</v>
      </c>
      <c r="BQ10" s="120">
        <f>IFERROR(BP10/BN10,"-")</f>
        <v>0.33333333333333</v>
      </c>
      <c r="BR10" s="121">
        <v>135000</v>
      </c>
      <c r="BS10" s="122">
        <f>IFERROR(BR10/BN10,"-")</f>
        <v>11250</v>
      </c>
      <c r="BT10" s="123">
        <v>2</v>
      </c>
      <c r="BU10" s="123"/>
      <c r="BV10" s="123">
        <v>2</v>
      </c>
      <c r="BW10" s="124">
        <v>6</v>
      </c>
      <c r="BX10" s="125">
        <f>IF(P10=0,"",IF(BW10=0,"",(BW10/P10)))</f>
        <v>0.24</v>
      </c>
      <c r="BY10" s="126">
        <v>2</v>
      </c>
      <c r="BZ10" s="127">
        <f>IFERROR(BY10/BW10,"-")</f>
        <v>0.33333333333333</v>
      </c>
      <c r="CA10" s="128">
        <v>187000</v>
      </c>
      <c r="CB10" s="129">
        <f>IFERROR(CA10/BW10,"-")</f>
        <v>31166.666666667</v>
      </c>
      <c r="CC10" s="130"/>
      <c r="CD10" s="130"/>
      <c r="CE10" s="130">
        <v>2</v>
      </c>
      <c r="CF10" s="131">
        <v>2</v>
      </c>
      <c r="CG10" s="132">
        <f>IF(P10=0,"",IF(CF10=0,"",(CF10/P10)))</f>
        <v>0.08</v>
      </c>
      <c r="CH10" s="133">
        <v>2</v>
      </c>
      <c r="CI10" s="134">
        <f>IFERROR(CH10/CF10,"-")</f>
        <v>1</v>
      </c>
      <c r="CJ10" s="135">
        <v>348000</v>
      </c>
      <c r="CK10" s="136">
        <f>IFERROR(CJ10/CF10,"-")</f>
        <v>174000</v>
      </c>
      <c r="CL10" s="137">
        <v>1</v>
      </c>
      <c r="CM10" s="137"/>
      <c r="CN10" s="137">
        <v>1</v>
      </c>
      <c r="CO10" s="138">
        <v>7</v>
      </c>
      <c r="CP10" s="139">
        <v>1250128</v>
      </c>
      <c r="CQ10" s="139">
        <v>763128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1.5298245614035</v>
      </c>
      <c r="B11" s="347" t="s">
        <v>81</v>
      </c>
      <c r="C11" s="347"/>
      <c r="D11" s="347" t="s">
        <v>82</v>
      </c>
      <c r="E11" s="347" t="s">
        <v>83</v>
      </c>
      <c r="F11" s="347" t="s">
        <v>67</v>
      </c>
      <c r="G11" s="88" t="s">
        <v>84</v>
      </c>
      <c r="H11" s="88" t="s">
        <v>69</v>
      </c>
      <c r="I11" s="349" t="s">
        <v>85</v>
      </c>
      <c r="J11" s="330">
        <v>570000</v>
      </c>
      <c r="K11" s="79">
        <v>24</v>
      </c>
      <c r="L11" s="79">
        <v>0</v>
      </c>
      <c r="M11" s="79">
        <v>74</v>
      </c>
      <c r="N11" s="89">
        <v>6</v>
      </c>
      <c r="O11" s="90">
        <v>0</v>
      </c>
      <c r="P11" s="91">
        <f>N11+O11</f>
        <v>6</v>
      </c>
      <c r="Q11" s="80">
        <f>IFERROR(P11/M11,"-")</f>
        <v>0.081081081081081</v>
      </c>
      <c r="R11" s="79">
        <v>0</v>
      </c>
      <c r="S11" s="79">
        <v>2</v>
      </c>
      <c r="T11" s="80">
        <f>IFERROR(R11/(P11),"-")</f>
        <v>0</v>
      </c>
      <c r="U11" s="336">
        <f>IFERROR(J11/SUM(N11:O16),"-")</f>
        <v>14250</v>
      </c>
      <c r="V11" s="82">
        <v>2</v>
      </c>
      <c r="W11" s="80">
        <f>IF(P11=0,"-",V11/P11)</f>
        <v>0.33333333333333</v>
      </c>
      <c r="X11" s="335">
        <v>13000</v>
      </c>
      <c r="Y11" s="336">
        <f>IFERROR(X11/P11,"-")</f>
        <v>2166.6666666667</v>
      </c>
      <c r="Z11" s="336">
        <f>IFERROR(X11/V11,"-")</f>
        <v>6500</v>
      </c>
      <c r="AA11" s="330">
        <f>SUM(X11:X16)-SUM(J11:J16)</f>
        <v>302000</v>
      </c>
      <c r="AB11" s="83">
        <f>SUM(X11:X16)/SUM(J11:J16)</f>
        <v>1.5298245614035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0.16666666666667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0.33333333333333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0.33333333333333</v>
      </c>
      <c r="BP11" s="119">
        <v>1</v>
      </c>
      <c r="BQ11" s="120">
        <f>IFERROR(BP11/BN11,"-")</f>
        <v>0.5</v>
      </c>
      <c r="BR11" s="121">
        <v>3000</v>
      </c>
      <c r="BS11" s="122">
        <f>IFERROR(BR11/BN11,"-")</f>
        <v>1500</v>
      </c>
      <c r="BT11" s="123">
        <v>1</v>
      </c>
      <c r="BU11" s="123"/>
      <c r="BV11" s="123"/>
      <c r="BW11" s="124">
        <v>1</v>
      </c>
      <c r="BX11" s="125">
        <f>IF(P11=0,"",IF(BW11=0,"",(BW11/P11)))</f>
        <v>0.16666666666667</v>
      </c>
      <c r="BY11" s="126">
        <v>1</v>
      </c>
      <c r="BZ11" s="127">
        <f>IFERROR(BY11/BW11,"-")</f>
        <v>1</v>
      </c>
      <c r="CA11" s="128">
        <v>10000</v>
      </c>
      <c r="CB11" s="129">
        <f>IFERROR(CA11/BW11,"-")</f>
        <v>10000</v>
      </c>
      <c r="CC11" s="130">
        <v>1</v>
      </c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13000</v>
      </c>
      <c r="CQ11" s="139">
        <v>10000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86</v>
      </c>
      <c r="C12" s="347"/>
      <c r="D12" s="347" t="s">
        <v>82</v>
      </c>
      <c r="E12" s="347" t="s">
        <v>83</v>
      </c>
      <c r="F12" s="347" t="s">
        <v>79</v>
      </c>
      <c r="G12" s="88"/>
      <c r="H12" s="88"/>
      <c r="I12" s="88"/>
      <c r="J12" s="330"/>
      <c r="K12" s="79">
        <v>58</v>
      </c>
      <c r="L12" s="79">
        <v>38</v>
      </c>
      <c r="M12" s="79">
        <v>19</v>
      </c>
      <c r="N12" s="89">
        <v>12</v>
      </c>
      <c r="O12" s="90">
        <v>0</v>
      </c>
      <c r="P12" s="91">
        <f>N12+O12</f>
        <v>12</v>
      </c>
      <c r="Q12" s="80">
        <f>IFERROR(P12/M12,"-")</f>
        <v>0.63157894736842</v>
      </c>
      <c r="R12" s="79">
        <v>2</v>
      </c>
      <c r="S12" s="79">
        <v>3</v>
      </c>
      <c r="T12" s="80">
        <f>IFERROR(R12/(P12),"-")</f>
        <v>0.16666666666667</v>
      </c>
      <c r="U12" s="336"/>
      <c r="V12" s="82">
        <v>2</v>
      </c>
      <c r="W12" s="80">
        <f>IF(P12=0,"-",V12/P12)</f>
        <v>0.16666666666667</v>
      </c>
      <c r="X12" s="335">
        <v>202000</v>
      </c>
      <c r="Y12" s="336">
        <f>IFERROR(X12/P12,"-")</f>
        <v>16833.333333333</v>
      </c>
      <c r="Z12" s="336">
        <f>IFERROR(X12/V12,"-")</f>
        <v>101000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4</v>
      </c>
      <c r="BF12" s="111">
        <f>IF(P12=0,"",IF(BE12=0,"",(BE12/P12)))</f>
        <v>0.33333333333333</v>
      </c>
      <c r="BG12" s="110">
        <v>1</v>
      </c>
      <c r="BH12" s="112">
        <f>IFERROR(BG12/BE12,"-")</f>
        <v>0.25</v>
      </c>
      <c r="BI12" s="113">
        <v>42500</v>
      </c>
      <c r="BJ12" s="114">
        <f>IFERROR(BI12/BE12,"-")</f>
        <v>10625</v>
      </c>
      <c r="BK12" s="115"/>
      <c r="BL12" s="115"/>
      <c r="BM12" s="115">
        <v>1</v>
      </c>
      <c r="BN12" s="117">
        <v>5</v>
      </c>
      <c r="BO12" s="118">
        <f>IF(P12=0,"",IF(BN12=0,"",(BN12/P12)))</f>
        <v>0.41666666666667</v>
      </c>
      <c r="BP12" s="119">
        <v>1</v>
      </c>
      <c r="BQ12" s="120">
        <f>IFERROR(BP12/BN12,"-")</f>
        <v>0.2</v>
      </c>
      <c r="BR12" s="121">
        <v>190000</v>
      </c>
      <c r="BS12" s="122">
        <f>IFERROR(BR12/BN12,"-")</f>
        <v>38000</v>
      </c>
      <c r="BT12" s="123"/>
      <c r="BU12" s="123"/>
      <c r="BV12" s="123">
        <v>1</v>
      </c>
      <c r="BW12" s="124">
        <v>3</v>
      </c>
      <c r="BX12" s="125">
        <f>IF(P12=0,"",IF(BW12=0,"",(BW12/P12)))</f>
        <v>0.25</v>
      </c>
      <c r="BY12" s="126">
        <v>1</v>
      </c>
      <c r="BZ12" s="127">
        <f>IFERROR(BY12/BW12,"-")</f>
        <v>0.33333333333333</v>
      </c>
      <c r="CA12" s="128">
        <v>12000</v>
      </c>
      <c r="CB12" s="129">
        <f>IFERROR(CA12/BW12,"-")</f>
        <v>4000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202000</v>
      </c>
      <c r="CQ12" s="139">
        <v>190000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87</v>
      </c>
      <c r="C13" s="347"/>
      <c r="D13" s="347" t="s">
        <v>88</v>
      </c>
      <c r="E13" s="347" t="s">
        <v>89</v>
      </c>
      <c r="F13" s="347" t="s">
        <v>90</v>
      </c>
      <c r="G13" s="88" t="s">
        <v>84</v>
      </c>
      <c r="H13" s="88" t="s">
        <v>91</v>
      </c>
      <c r="I13" s="348" t="s">
        <v>70</v>
      </c>
      <c r="J13" s="330"/>
      <c r="K13" s="79">
        <v>16</v>
      </c>
      <c r="L13" s="79">
        <v>0</v>
      </c>
      <c r="M13" s="79">
        <v>112</v>
      </c>
      <c r="N13" s="89">
        <v>2</v>
      </c>
      <c r="O13" s="90">
        <v>0</v>
      </c>
      <c r="P13" s="91">
        <f>N13+O13</f>
        <v>2</v>
      </c>
      <c r="Q13" s="80">
        <f>IFERROR(P13/M13,"-")</f>
        <v>0.017857142857143</v>
      </c>
      <c r="R13" s="79">
        <v>0</v>
      </c>
      <c r="S13" s="79">
        <v>1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92</v>
      </c>
      <c r="C14" s="347"/>
      <c r="D14" s="347" t="s">
        <v>88</v>
      </c>
      <c r="E14" s="347" t="s">
        <v>89</v>
      </c>
      <c r="F14" s="347" t="s">
        <v>79</v>
      </c>
      <c r="G14" s="88"/>
      <c r="H14" s="88"/>
      <c r="I14" s="88"/>
      <c r="J14" s="330"/>
      <c r="K14" s="79">
        <v>33</v>
      </c>
      <c r="L14" s="79">
        <v>28</v>
      </c>
      <c r="M14" s="79">
        <v>13</v>
      </c>
      <c r="N14" s="89">
        <v>8</v>
      </c>
      <c r="O14" s="90">
        <v>0</v>
      </c>
      <c r="P14" s="91">
        <f>N14+O14</f>
        <v>8</v>
      </c>
      <c r="Q14" s="80">
        <f>IFERROR(P14/M14,"-")</f>
        <v>0.61538461538462</v>
      </c>
      <c r="R14" s="79">
        <v>0</v>
      </c>
      <c r="S14" s="79">
        <v>3</v>
      </c>
      <c r="T14" s="80">
        <f>IFERROR(R14/(P14),"-")</f>
        <v>0</v>
      </c>
      <c r="U14" s="336"/>
      <c r="V14" s="82">
        <v>1</v>
      </c>
      <c r="W14" s="80">
        <f>IF(P14=0,"-",V14/P14)</f>
        <v>0.125</v>
      </c>
      <c r="X14" s="335">
        <v>9000</v>
      </c>
      <c r="Y14" s="336">
        <f>IFERROR(X14/P14,"-")</f>
        <v>1125</v>
      </c>
      <c r="Z14" s="336">
        <f>IFERROR(X14/V14,"-")</f>
        <v>9000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4</v>
      </c>
      <c r="BO14" s="118">
        <f>IF(P14=0,"",IF(BN14=0,"",(BN14/P14)))</f>
        <v>0.5</v>
      </c>
      <c r="BP14" s="119">
        <v>1</v>
      </c>
      <c r="BQ14" s="120">
        <f>IFERROR(BP14/BN14,"-")</f>
        <v>0.25</v>
      </c>
      <c r="BR14" s="121">
        <v>9000</v>
      </c>
      <c r="BS14" s="122">
        <f>IFERROR(BR14/BN14,"-")</f>
        <v>2250</v>
      </c>
      <c r="BT14" s="123"/>
      <c r="BU14" s="123"/>
      <c r="BV14" s="123">
        <v>1</v>
      </c>
      <c r="BW14" s="124">
        <v>3</v>
      </c>
      <c r="BX14" s="125">
        <f>IF(P14=0,"",IF(BW14=0,"",(BW14/P14)))</f>
        <v>0.375</v>
      </c>
      <c r="BY14" s="126">
        <v>1</v>
      </c>
      <c r="BZ14" s="127">
        <f>IFERROR(BY14/BW14,"-")</f>
        <v>0.33333333333333</v>
      </c>
      <c r="CA14" s="128">
        <v>3000</v>
      </c>
      <c r="CB14" s="129">
        <f>IFERROR(CA14/BW14,"-")</f>
        <v>1000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9000</v>
      </c>
      <c r="CQ14" s="139">
        <v>9000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93</v>
      </c>
      <c r="C15" s="347"/>
      <c r="D15" s="347" t="s">
        <v>82</v>
      </c>
      <c r="E15" s="347" t="s">
        <v>83</v>
      </c>
      <c r="F15" s="347" t="s">
        <v>67</v>
      </c>
      <c r="G15" s="88" t="s">
        <v>94</v>
      </c>
      <c r="H15" s="88" t="s">
        <v>91</v>
      </c>
      <c r="I15" s="348" t="s">
        <v>70</v>
      </c>
      <c r="J15" s="330"/>
      <c r="K15" s="79">
        <v>15</v>
      </c>
      <c r="L15" s="79">
        <v>0</v>
      </c>
      <c r="M15" s="79">
        <v>48</v>
      </c>
      <c r="N15" s="89">
        <v>7</v>
      </c>
      <c r="O15" s="90">
        <v>0</v>
      </c>
      <c r="P15" s="91">
        <f>N15+O15</f>
        <v>7</v>
      </c>
      <c r="Q15" s="80">
        <f>IFERROR(P15/M15,"-")</f>
        <v>0.14583333333333</v>
      </c>
      <c r="R15" s="79">
        <v>2</v>
      </c>
      <c r="S15" s="79">
        <v>3</v>
      </c>
      <c r="T15" s="80">
        <f>IFERROR(R15/(P15),"-")</f>
        <v>0.28571428571429</v>
      </c>
      <c r="U15" s="336"/>
      <c r="V15" s="82">
        <v>3</v>
      </c>
      <c r="W15" s="80">
        <f>IF(P15=0,"-",V15/P15)</f>
        <v>0.42857142857143</v>
      </c>
      <c r="X15" s="335">
        <v>266000</v>
      </c>
      <c r="Y15" s="336">
        <f>IFERROR(X15/P15,"-")</f>
        <v>38000</v>
      </c>
      <c r="Z15" s="336">
        <f>IFERROR(X15/V15,"-")</f>
        <v>88666.666666667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0.14285714285714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2</v>
      </c>
      <c r="BF15" s="111">
        <f>IF(P15=0,"",IF(BE15=0,"",(BE15/P15)))</f>
        <v>0.28571428571429</v>
      </c>
      <c r="BG15" s="110">
        <v>1</v>
      </c>
      <c r="BH15" s="112">
        <f>IFERROR(BG15/BE15,"-")</f>
        <v>0.5</v>
      </c>
      <c r="BI15" s="113">
        <v>3000</v>
      </c>
      <c r="BJ15" s="114">
        <f>IFERROR(BI15/BE15,"-")</f>
        <v>1500</v>
      </c>
      <c r="BK15" s="115">
        <v>1</v>
      </c>
      <c r="BL15" s="115"/>
      <c r="BM15" s="115"/>
      <c r="BN15" s="117">
        <v>1</v>
      </c>
      <c r="BO15" s="118">
        <f>IF(P15=0,"",IF(BN15=0,"",(BN15/P15)))</f>
        <v>0.14285714285714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3</v>
      </c>
      <c r="BX15" s="125">
        <f>IF(P15=0,"",IF(BW15=0,"",(BW15/P15)))</f>
        <v>0.42857142857143</v>
      </c>
      <c r="BY15" s="126">
        <v>2</v>
      </c>
      <c r="BZ15" s="127">
        <f>IFERROR(BY15/BW15,"-")</f>
        <v>0.66666666666667</v>
      </c>
      <c r="CA15" s="128">
        <v>263000</v>
      </c>
      <c r="CB15" s="129">
        <f>IFERROR(CA15/BW15,"-")</f>
        <v>87666.666666667</v>
      </c>
      <c r="CC15" s="130">
        <v>1</v>
      </c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3</v>
      </c>
      <c r="CP15" s="139">
        <v>266000</v>
      </c>
      <c r="CQ15" s="139">
        <v>253000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347" t="s">
        <v>95</v>
      </c>
      <c r="C16" s="347"/>
      <c r="D16" s="347" t="s">
        <v>82</v>
      </c>
      <c r="E16" s="347" t="s">
        <v>83</v>
      </c>
      <c r="F16" s="347" t="s">
        <v>79</v>
      </c>
      <c r="G16" s="88"/>
      <c r="H16" s="88"/>
      <c r="I16" s="88"/>
      <c r="J16" s="330"/>
      <c r="K16" s="79">
        <v>39</v>
      </c>
      <c r="L16" s="79">
        <v>29</v>
      </c>
      <c r="M16" s="79">
        <v>5</v>
      </c>
      <c r="N16" s="89">
        <v>5</v>
      </c>
      <c r="O16" s="90">
        <v>0</v>
      </c>
      <c r="P16" s="91">
        <f>N16+O16</f>
        <v>5</v>
      </c>
      <c r="Q16" s="80">
        <f>IFERROR(P16/M16,"-")</f>
        <v>1</v>
      </c>
      <c r="R16" s="79">
        <v>1</v>
      </c>
      <c r="S16" s="79">
        <v>2</v>
      </c>
      <c r="T16" s="80">
        <f>IFERROR(R16/(P16),"-")</f>
        <v>0.2</v>
      </c>
      <c r="U16" s="336"/>
      <c r="V16" s="82">
        <v>2</v>
      </c>
      <c r="W16" s="80">
        <f>IF(P16=0,"-",V16/P16)</f>
        <v>0.4</v>
      </c>
      <c r="X16" s="335">
        <v>382000</v>
      </c>
      <c r="Y16" s="336">
        <f>IFERROR(X16/P16,"-")</f>
        <v>76400</v>
      </c>
      <c r="Z16" s="336">
        <f>IFERROR(X16/V16,"-")</f>
        <v>191000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3</v>
      </c>
      <c r="BF16" s="111">
        <f>IF(P16=0,"",IF(BE16=0,"",(BE16/P16)))</f>
        <v>0.6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0.2</v>
      </c>
      <c r="BP16" s="119">
        <v>1</v>
      </c>
      <c r="BQ16" s="120">
        <f>IFERROR(BP16/BN16,"-")</f>
        <v>1</v>
      </c>
      <c r="BR16" s="121">
        <v>6000</v>
      </c>
      <c r="BS16" s="122">
        <f>IFERROR(BR16/BN16,"-")</f>
        <v>6000</v>
      </c>
      <c r="BT16" s="123"/>
      <c r="BU16" s="123">
        <v>1</v>
      </c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>
        <v>1</v>
      </c>
      <c r="CG16" s="132">
        <f>IF(P16=0,"",IF(CF16=0,"",(CF16/P16)))</f>
        <v>0.2</v>
      </c>
      <c r="CH16" s="133">
        <v>1</v>
      </c>
      <c r="CI16" s="134">
        <f>IFERROR(CH16/CF16,"-")</f>
        <v>1</v>
      </c>
      <c r="CJ16" s="135">
        <v>376000</v>
      </c>
      <c r="CK16" s="136">
        <f>IFERROR(CJ16/CF16,"-")</f>
        <v>376000</v>
      </c>
      <c r="CL16" s="137"/>
      <c r="CM16" s="137"/>
      <c r="CN16" s="137">
        <v>1</v>
      </c>
      <c r="CO16" s="138">
        <v>2</v>
      </c>
      <c r="CP16" s="139">
        <v>382000</v>
      </c>
      <c r="CQ16" s="139">
        <v>376000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0.46133333333333</v>
      </c>
      <c r="B17" s="347" t="s">
        <v>96</v>
      </c>
      <c r="C17" s="347"/>
      <c r="D17" s="347" t="s">
        <v>97</v>
      </c>
      <c r="E17" s="347" t="s">
        <v>98</v>
      </c>
      <c r="F17" s="347" t="s">
        <v>90</v>
      </c>
      <c r="G17" s="88" t="s">
        <v>84</v>
      </c>
      <c r="H17" s="88" t="s">
        <v>99</v>
      </c>
      <c r="I17" s="88" t="s">
        <v>100</v>
      </c>
      <c r="J17" s="330">
        <v>375000</v>
      </c>
      <c r="K17" s="79">
        <v>0</v>
      </c>
      <c r="L17" s="79">
        <v>0</v>
      </c>
      <c r="M17" s="79">
        <v>2</v>
      </c>
      <c r="N17" s="89">
        <v>0</v>
      </c>
      <c r="O17" s="90">
        <v>0</v>
      </c>
      <c r="P17" s="91">
        <f>N17+O17</f>
        <v>0</v>
      </c>
      <c r="Q17" s="80">
        <f>IFERROR(P17/M17,"-")</f>
        <v>0</v>
      </c>
      <c r="R17" s="79">
        <v>0</v>
      </c>
      <c r="S17" s="79">
        <v>0</v>
      </c>
      <c r="T17" s="80" t="str">
        <f>IFERROR(R17/(P17),"-")</f>
        <v>-</v>
      </c>
      <c r="U17" s="336">
        <f>IFERROR(J17/SUM(N17:O24),"-")</f>
        <v>11363.636363636</v>
      </c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>
        <f>SUM(X17:X24)-SUM(J17:J24)</f>
        <v>-202000</v>
      </c>
      <c r="AB17" s="83">
        <f>SUM(X17:X24)/SUM(J17:J24)</f>
        <v>0.46133333333333</v>
      </c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101</v>
      </c>
      <c r="C18" s="347"/>
      <c r="D18" s="347" t="s">
        <v>102</v>
      </c>
      <c r="E18" s="347" t="s">
        <v>103</v>
      </c>
      <c r="F18" s="347" t="s">
        <v>67</v>
      </c>
      <c r="G18" s="88"/>
      <c r="H18" s="88" t="s">
        <v>99</v>
      </c>
      <c r="I18" s="88" t="s">
        <v>104</v>
      </c>
      <c r="J18" s="330"/>
      <c r="K18" s="79">
        <v>15</v>
      </c>
      <c r="L18" s="79">
        <v>0</v>
      </c>
      <c r="M18" s="79">
        <v>30</v>
      </c>
      <c r="N18" s="89">
        <v>4</v>
      </c>
      <c r="O18" s="90">
        <v>0</v>
      </c>
      <c r="P18" s="91">
        <f>N18+O18</f>
        <v>4</v>
      </c>
      <c r="Q18" s="80">
        <f>IFERROR(P18/M18,"-")</f>
        <v>0.13333333333333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0.25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>
        <v>1</v>
      </c>
      <c r="CG18" s="132">
        <f>IF(P18=0,"",IF(CF18=0,"",(CF18/P18)))</f>
        <v>0.25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105</v>
      </c>
      <c r="C19" s="347"/>
      <c r="D19" s="347" t="s">
        <v>106</v>
      </c>
      <c r="E19" s="347" t="s">
        <v>107</v>
      </c>
      <c r="F19" s="347" t="s">
        <v>90</v>
      </c>
      <c r="G19" s="88"/>
      <c r="H19" s="88" t="s">
        <v>99</v>
      </c>
      <c r="I19" s="88" t="s">
        <v>108</v>
      </c>
      <c r="J19" s="330"/>
      <c r="K19" s="79">
        <v>14</v>
      </c>
      <c r="L19" s="79">
        <v>0</v>
      </c>
      <c r="M19" s="79">
        <v>53</v>
      </c>
      <c r="N19" s="89">
        <v>3</v>
      </c>
      <c r="O19" s="90">
        <v>0</v>
      </c>
      <c r="P19" s="91">
        <f>N19+O19</f>
        <v>3</v>
      </c>
      <c r="Q19" s="80">
        <f>IFERROR(P19/M19,"-")</f>
        <v>0.056603773584906</v>
      </c>
      <c r="R19" s="79">
        <v>0</v>
      </c>
      <c r="S19" s="79">
        <v>0</v>
      </c>
      <c r="T19" s="80">
        <f>IFERROR(R19/(P19),"-")</f>
        <v>0</v>
      </c>
      <c r="U19" s="336"/>
      <c r="V19" s="82">
        <v>1</v>
      </c>
      <c r="W19" s="80">
        <f>IF(P19=0,"-",V19/P19)</f>
        <v>0.33333333333333</v>
      </c>
      <c r="X19" s="335">
        <v>45000</v>
      </c>
      <c r="Y19" s="336">
        <f>IFERROR(X19/P19,"-")</f>
        <v>15000</v>
      </c>
      <c r="Z19" s="336">
        <f>IFERROR(X19/V19,"-")</f>
        <v>45000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0.66666666666667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0.33333333333333</v>
      </c>
      <c r="BY19" s="126">
        <v>1</v>
      </c>
      <c r="BZ19" s="127">
        <f>IFERROR(BY19/BW19,"-")</f>
        <v>1</v>
      </c>
      <c r="CA19" s="128">
        <v>45000</v>
      </c>
      <c r="CB19" s="129">
        <f>IFERROR(CA19/BW19,"-")</f>
        <v>45000</v>
      </c>
      <c r="CC19" s="130"/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45000</v>
      </c>
      <c r="CQ19" s="139">
        <v>45000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109</v>
      </c>
      <c r="C20" s="347"/>
      <c r="D20" s="347" t="s">
        <v>78</v>
      </c>
      <c r="E20" s="347" t="s">
        <v>78</v>
      </c>
      <c r="F20" s="347" t="s">
        <v>79</v>
      </c>
      <c r="G20" s="88"/>
      <c r="H20" s="88"/>
      <c r="I20" s="88"/>
      <c r="J20" s="330"/>
      <c r="K20" s="79">
        <v>70</v>
      </c>
      <c r="L20" s="79">
        <v>44</v>
      </c>
      <c r="M20" s="79">
        <v>14</v>
      </c>
      <c r="N20" s="89">
        <v>6</v>
      </c>
      <c r="O20" s="90">
        <v>1</v>
      </c>
      <c r="P20" s="91">
        <f>N20+O20</f>
        <v>7</v>
      </c>
      <c r="Q20" s="80">
        <f>IFERROR(P20/M20,"-")</f>
        <v>0.5</v>
      </c>
      <c r="R20" s="79">
        <v>1</v>
      </c>
      <c r="S20" s="79">
        <v>1</v>
      </c>
      <c r="T20" s="80">
        <f>IFERROR(R20/(P20),"-")</f>
        <v>0.14285714285714</v>
      </c>
      <c r="U20" s="336"/>
      <c r="V20" s="82">
        <v>2</v>
      </c>
      <c r="W20" s="80">
        <f>IF(P20=0,"-",V20/P20)</f>
        <v>0.28571428571429</v>
      </c>
      <c r="X20" s="335">
        <v>38000</v>
      </c>
      <c r="Y20" s="336">
        <f>IFERROR(X20/P20,"-")</f>
        <v>5428.5714285714</v>
      </c>
      <c r="Z20" s="336">
        <f>IFERROR(X20/V20,"-")</f>
        <v>19000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0.14285714285714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0.14285714285714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3</v>
      </c>
      <c r="BX20" s="125">
        <f>IF(P20=0,"",IF(BW20=0,"",(BW20/P20)))</f>
        <v>0.42857142857143</v>
      </c>
      <c r="BY20" s="126">
        <v>2</v>
      </c>
      <c r="BZ20" s="127">
        <f>IFERROR(BY20/BW20,"-")</f>
        <v>0.66666666666667</v>
      </c>
      <c r="CA20" s="128">
        <v>38000</v>
      </c>
      <c r="CB20" s="129">
        <f>IFERROR(CA20/BW20,"-")</f>
        <v>12666.666666667</v>
      </c>
      <c r="CC20" s="130">
        <v>1</v>
      </c>
      <c r="CD20" s="130"/>
      <c r="CE20" s="130">
        <v>1</v>
      </c>
      <c r="CF20" s="131">
        <v>2</v>
      </c>
      <c r="CG20" s="132">
        <f>IF(P20=0,"",IF(CF20=0,"",(CF20/P20)))</f>
        <v>0.28571428571429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2</v>
      </c>
      <c r="CP20" s="139">
        <v>38000</v>
      </c>
      <c r="CQ20" s="139">
        <v>28000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110</v>
      </c>
      <c r="C21" s="347"/>
      <c r="D21" s="347" t="s">
        <v>97</v>
      </c>
      <c r="E21" s="347" t="s">
        <v>98</v>
      </c>
      <c r="F21" s="347" t="s">
        <v>90</v>
      </c>
      <c r="G21" s="88" t="s">
        <v>94</v>
      </c>
      <c r="H21" s="88" t="s">
        <v>99</v>
      </c>
      <c r="I21" s="88" t="s">
        <v>100</v>
      </c>
      <c r="J21" s="330"/>
      <c r="K21" s="79">
        <v>8</v>
      </c>
      <c r="L21" s="79">
        <v>0</v>
      </c>
      <c r="M21" s="79">
        <v>38</v>
      </c>
      <c r="N21" s="89">
        <v>3</v>
      </c>
      <c r="O21" s="90">
        <v>0</v>
      </c>
      <c r="P21" s="91">
        <f>N21+O21</f>
        <v>3</v>
      </c>
      <c r="Q21" s="80">
        <f>IFERROR(P21/M21,"-")</f>
        <v>0.078947368421053</v>
      </c>
      <c r="R21" s="79">
        <v>0</v>
      </c>
      <c r="S21" s="79">
        <v>2</v>
      </c>
      <c r="T21" s="80">
        <f>IFERROR(R21/(P21),"-")</f>
        <v>0</v>
      </c>
      <c r="U21" s="336"/>
      <c r="V21" s="82">
        <v>1</v>
      </c>
      <c r="W21" s="80">
        <f>IF(P21=0,"-",V21/P21)</f>
        <v>0.33333333333333</v>
      </c>
      <c r="X21" s="335">
        <v>15000</v>
      </c>
      <c r="Y21" s="336">
        <f>IFERROR(X21/P21,"-")</f>
        <v>5000</v>
      </c>
      <c r="Z21" s="336">
        <f>IFERROR(X21/V21,"-")</f>
        <v>15000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2</v>
      </c>
      <c r="BO21" s="118">
        <f>IF(P21=0,"",IF(BN21=0,"",(BN21/P21)))</f>
        <v>0.66666666666667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>
        <v>1</v>
      </c>
      <c r="CG21" s="132">
        <f>IF(P21=0,"",IF(CF21=0,"",(CF21/P21)))</f>
        <v>0.33333333333333</v>
      </c>
      <c r="CH21" s="133">
        <v>1</v>
      </c>
      <c r="CI21" s="134">
        <f>IFERROR(CH21/CF21,"-")</f>
        <v>1</v>
      </c>
      <c r="CJ21" s="135">
        <v>15000</v>
      </c>
      <c r="CK21" s="136">
        <f>IFERROR(CJ21/CF21,"-")</f>
        <v>15000</v>
      </c>
      <c r="CL21" s="137"/>
      <c r="CM21" s="137">
        <v>1</v>
      </c>
      <c r="CN21" s="137"/>
      <c r="CO21" s="138">
        <v>1</v>
      </c>
      <c r="CP21" s="139">
        <v>15000</v>
      </c>
      <c r="CQ21" s="139">
        <v>15000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111</v>
      </c>
      <c r="C22" s="347"/>
      <c r="D22" s="347" t="s">
        <v>102</v>
      </c>
      <c r="E22" s="347" t="s">
        <v>103</v>
      </c>
      <c r="F22" s="347" t="s">
        <v>67</v>
      </c>
      <c r="G22" s="88"/>
      <c r="H22" s="88" t="s">
        <v>99</v>
      </c>
      <c r="I22" s="88" t="s">
        <v>104</v>
      </c>
      <c r="J22" s="330"/>
      <c r="K22" s="79">
        <v>11</v>
      </c>
      <c r="L22" s="79">
        <v>0</v>
      </c>
      <c r="M22" s="79">
        <v>27</v>
      </c>
      <c r="N22" s="89">
        <v>5</v>
      </c>
      <c r="O22" s="90">
        <v>0</v>
      </c>
      <c r="P22" s="91">
        <f>N22+O22</f>
        <v>5</v>
      </c>
      <c r="Q22" s="80">
        <f>IFERROR(P22/M22,"-")</f>
        <v>0.18518518518519</v>
      </c>
      <c r="R22" s="79">
        <v>0</v>
      </c>
      <c r="S22" s="79">
        <v>2</v>
      </c>
      <c r="T22" s="80">
        <f>IFERROR(R22/(P22),"-")</f>
        <v>0</v>
      </c>
      <c r="U22" s="336"/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/>
      <c r="AB22" s="83"/>
      <c r="AC22" s="77"/>
      <c r="AD22" s="92">
        <v>1</v>
      </c>
      <c r="AE22" s="93">
        <f>IF(P22=0,"",IF(AD22=0,"",(AD22/P22)))</f>
        <v>0.2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>
        <v>1</v>
      </c>
      <c r="AN22" s="99">
        <f>IF(P22=0,"",IF(AM22=0,"",(AM22/P22)))</f>
        <v>0.2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0.4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1</v>
      </c>
      <c r="BX22" s="125">
        <f>IF(P22=0,"",IF(BW22=0,"",(BW22/P22)))</f>
        <v>0.2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112</v>
      </c>
      <c r="C23" s="347"/>
      <c r="D23" s="347" t="s">
        <v>106</v>
      </c>
      <c r="E23" s="347" t="s">
        <v>107</v>
      </c>
      <c r="F23" s="347" t="s">
        <v>90</v>
      </c>
      <c r="G23" s="88"/>
      <c r="H23" s="88" t="s">
        <v>99</v>
      </c>
      <c r="I23" s="88" t="s">
        <v>108</v>
      </c>
      <c r="J23" s="330"/>
      <c r="K23" s="79">
        <v>15</v>
      </c>
      <c r="L23" s="79">
        <v>0</v>
      </c>
      <c r="M23" s="79">
        <v>93</v>
      </c>
      <c r="N23" s="89">
        <v>7</v>
      </c>
      <c r="O23" s="90">
        <v>0</v>
      </c>
      <c r="P23" s="91">
        <f>N23+O23</f>
        <v>7</v>
      </c>
      <c r="Q23" s="80">
        <f>IFERROR(P23/M23,"-")</f>
        <v>0.075268817204301</v>
      </c>
      <c r="R23" s="79">
        <v>2</v>
      </c>
      <c r="S23" s="79">
        <v>2</v>
      </c>
      <c r="T23" s="80">
        <f>IFERROR(R23/(P23),"-")</f>
        <v>0.28571428571429</v>
      </c>
      <c r="U23" s="336"/>
      <c r="V23" s="82">
        <v>1</v>
      </c>
      <c r="W23" s="80">
        <f>IF(P23=0,"-",V23/P23)</f>
        <v>0.14285714285714</v>
      </c>
      <c r="X23" s="335">
        <v>75000</v>
      </c>
      <c r="Y23" s="336">
        <f>IFERROR(X23/P23,"-")</f>
        <v>10714.285714286</v>
      </c>
      <c r="Z23" s="336">
        <f>IFERROR(X23/V23,"-")</f>
        <v>75000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0.14285714285714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</v>
      </c>
      <c r="BF23" s="111">
        <f>IF(P23=0,"",IF(BE23=0,"",(BE23/P23)))</f>
        <v>0.14285714285714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2</v>
      </c>
      <c r="BO23" s="118">
        <f>IF(P23=0,"",IF(BN23=0,"",(BN23/P23)))</f>
        <v>0.28571428571429</v>
      </c>
      <c r="BP23" s="119">
        <v>1</v>
      </c>
      <c r="BQ23" s="120">
        <f>IFERROR(BP23/BN23,"-")</f>
        <v>0.5</v>
      </c>
      <c r="BR23" s="121">
        <v>75000</v>
      </c>
      <c r="BS23" s="122">
        <f>IFERROR(BR23/BN23,"-")</f>
        <v>37500</v>
      </c>
      <c r="BT23" s="123"/>
      <c r="BU23" s="123"/>
      <c r="BV23" s="123">
        <v>1</v>
      </c>
      <c r="BW23" s="124">
        <v>2</v>
      </c>
      <c r="BX23" s="125">
        <f>IF(P23=0,"",IF(BW23=0,"",(BW23/P23)))</f>
        <v>0.28571428571429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>
        <v>1</v>
      </c>
      <c r="CG23" s="132">
        <f>IF(P23=0,"",IF(CF23=0,"",(CF23/P23)))</f>
        <v>0.14285714285714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1</v>
      </c>
      <c r="CP23" s="139">
        <v>75000</v>
      </c>
      <c r="CQ23" s="139">
        <v>75000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113</v>
      </c>
      <c r="C24" s="347"/>
      <c r="D24" s="347" t="s">
        <v>78</v>
      </c>
      <c r="E24" s="347" t="s">
        <v>78</v>
      </c>
      <c r="F24" s="347" t="s">
        <v>79</v>
      </c>
      <c r="G24" s="88"/>
      <c r="H24" s="88"/>
      <c r="I24" s="88"/>
      <c r="J24" s="330"/>
      <c r="K24" s="79">
        <v>103</v>
      </c>
      <c r="L24" s="79">
        <v>55</v>
      </c>
      <c r="M24" s="79">
        <v>14</v>
      </c>
      <c r="N24" s="89">
        <v>4</v>
      </c>
      <c r="O24" s="90">
        <v>0</v>
      </c>
      <c r="P24" s="91">
        <f>N24+O24</f>
        <v>4</v>
      </c>
      <c r="Q24" s="80">
        <f>IFERROR(P24/M24,"-")</f>
        <v>0.28571428571429</v>
      </c>
      <c r="R24" s="79">
        <v>1</v>
      </c>
      <c r="S24" s="79">
        <v>0</v>
      </c>
      <c r="T24" s="80">
        <f>IFERROR(R24/(P24),"-")</f>
        <v>0.25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2</v>
      </c>
      <c r="BX24" s="125">
        <f>IF(P24=0,"",IF(BW24=0,"",(BW24/P24)))</f>
        <v>0.5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2</v>
      </c>
      <c r="CG24" s="132">
        <f>IF(P24=0,"",IF(CF24=0,"",(CF24/P24)))</f>
        <v>0.5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1.7666666666667</v>
      </c>
      <c r="B25" s="347" t="s">
        <v>114</v>
      </c>
      <c r="C25" s="347"/>
      <c r="D25" s="347" t="s">
        <v>97</v>
      </c>
      <c r="E25" s="347" t="s">
        <v>98</v>
      </c>
      <c r="F25" s="347" t="s">
        <v>67</v>
      </c>
      <c r="G25" s="88" t="s">
        <v>115</v>
      </c>
      <c r="H25" s="88" t="s">
        <v>116</v>
      </c>
      <c r="I25" s="88" t="s">
        <v>117</v>
      </c>
      <c r="J25" s="330">
        <v>300000</v>
      </c>
      <c r="K25" s="79">
        <v>25</v>
      </c>
      <c r="L25" s="79">
        <v>0</v>
      </c>
      <c r="M25" s="79">
        <v>103</v>
      </c>
      <c r="N25" s="89">
        <v>9</v>
      </c>
      <c r="O25" s="90">
        <v>0</v>
      </c>
      <c r="P25" s="91">
        <f>N25+O25</f>
        <v>9</v>
      </c>
      <c r="Q25" s="80">
        <f>IFERROR(P25/M25,"-")</f>
        <v>0.087378640776699</v>
      </c>
      <c r="R25" s="79">
        <v>1</v>
      </c>
      <c r="S25" s="79">
        <v>1</v>
      </c>
      <c r="T25" s="80">
        <f>IFERROR(R25/(P25),"-")</f>
        <v>0.11111111111111</v>
      </c>
      <c r="U25" s="336">
        <f>IFERROR(J25/SUM(N25:O29),"-")</f>
        <v>7142.8571428571</v>
      </c>
      <c r="V25" s="82">
        <v>1</v>
      </c>
      <c r="W25" s="80">
        <f>IF(P25=0,"-",V25/P25)</f>
        <v>0.11111111111111</v>
      </c>
      <c r="X25" s="335">
        <v>15000</v>
      </c>
      <c r="Y25" s="336">
        <f>IFERROR(X25/P25,"-")</f>
        <v>1666.6666666667</v>
      </c>
      <c r="Z25" s="336">
        <f>IFERROR(X25/V25,"-")</f>
        <v>15000</v>
      </c>
      <c r="AA25" s="330">
        <f>SUM(X25:X29)-SUM(J25:J29)</f>
        <v>230000</v>
      </c>
      <c r="AB25" s="83">
        <f>SUM(X25:X29)/SUM(J25:J29)</f>
        <v>1.7666666666667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3</v>
      </c>
      <c r="AN25" s="99">
        <f>IF(P25=0,"",IF(AM25=0,"",(AM25/P25)))</f>
        <v>0.33333333333333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0.22222222222222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4</v>
      </c>
      <c r="BO25" s="118">
        <f>IF(P25=0,"",IF(BN25=0,"",(BN25/P25)))</f>
        <v>0.44444444444444</v>
      </c>
      <c r="BP25" s="119">
        <v>1</v>
      </c>
      <c r="BQ25" s="120">
        <f>IFERROR(BP25/BN25,"-")</f>
        <v>0.25</v>
      </c>
      <c r="BR25" s="121">
        <v>15000</v>
      </c>
      <c r="BS25" s="122">
        <f>IFERROR(BR25/BN25,"-")</f>
        <v>3750</v>
      </c>
      <c r="BT25" s="123"/>
      <c r="BU25" s="123">
        <v>1</v>
      </c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15000</v>
      </c>
      <c r="CQ25" s="139">
        <v>15000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118</v>
      </c>
      <c r="C26" s="347"/>
      <c r="D26" s="347" t="s">
        <v>102</v>
      </c>
      <c r="E26" s="347" t="s">
        <v>103</v>
      </c>
      <c r="F26" s="347" t="s">
        <v>90</v>
      </c>
      <c r="G26" s="88"/>
      <c r="H26" s="88" t="s">
        <v>116</v>
      </c>
      <c r="I26" s="88"/>
      <c r="J26" s="330"/>
      <c r="K26" s="79">
        <v>12</v>
      </c>
      <c r="L26" s="79">
        <v>0</v>
      </c>
      <c r="M26" s="79">
        <v>74</v>
      </c>
      <c r="N26" s="89">
        <v>3</v>
      </c>
      <c r="O26" s="90">
        <v>0</v>
      </c>
      <c r="P26" s="91">
        <f>N26+O26</f>
        <v>3</v>
      </c>
      <c r="Q26" s="80">
        <f>IFERROR(P26/M26,"-")</f>
        <v>0.040540540540541</v>
      </c>
      <c r="R26" s="79">
        <v>0</v>
      </c>
      <c r="S26" s="79">
        <v>1</v>
      </c>
      <c r="T26" s="80">
        <f>IFERROR(R26/(P26),"-")</f>
        <v>0</v>
      </c>
      <c r="U26" s="336"/>
      <c r="V26" s="82">
        <v>1</v>
      </c>
      <c r="W26" s="80">
        <f>IF(P26=0,"-",V26/P26)</f>
        <v>0.33333333333333</v>
      </c>
      <c r="X26" s="335">
        <v>5000</v>
      </c>
      <c r="Y26" s="336">
        <f>IFERROR(X26/P26,"-")</f>
        <v>1666.6666666667</v>
      </c>
      <c r="Z26" s="336">
        <f>IFERROR(X26/V26,"-")</f>
        <v>5000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0.33333333333333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0.33333333333333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>
        <v>1</v>
      </c>
      <c r="CG26" s="132">
        <f>IF(P26=0,"",IF(CF26=0,"",(CF26/P26)))</f>
        <v>0.33333333333333</v>
      </c>
      <c r="CH26" s="133">
        <v>1</v>
      </c>
      <c r="CI26" s="134">
        <f>IFERROR(CH26/CF26,"-")</f>
        <v>1</v>
      </c>
      <c r="CJ26" s="135">
        <v>5000</v>
      </c>
      <c r="CK26" s="136">
        <f>IFERROR(CJ26/CF26,"-")</f>
        <v>5000</v>
      </c>
      <c r="CL26" s="137">
        <v>1</v>
      </c>
      <c r="CM26" s="137"/>
      <c r="CN26" s="137"/>
      <c r="CO26" s="138">
        <v>1</v>
      </c>
      <c r="CP26" s="139">
        <v>5000</v>
      </c>
      <c r="CQ26" s="139">
        <v>5000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119</v>
      </c>
      <c r="C27" s="347"/>
      <c r="D27" s="347" t="s">
        <v>106</v>
      </c>
      <c r="E27" s="347" t="s">
        <v>107</v>
      </c>
      <c r="F27" s="347" t="s">
        <v>67</v>
      </c>
      <c r="G27" s="88"/>
      <c r="H27" s="88" t="s">
        <v>116</v>
      </c>
      <c r="I27" s="88"/>
      <c r="J27" s="330"/>
      <c r="K27" s="79">
        <v>14</v>
      </c>
      <c r="L27" s="79">
        <v>0</v>
      </c>
      <c r="M27" s="79">
        <v>86</v>
      </c>
      <c r="N27" s="89">
        <v>6</v>
      </c>
      <c r="O27" s="90">
        <v>0</v>
      </c>
      <c r="P27" s="91">
        <f>N27+O27</f>
        <v>6</v>
      </c>
      <c r="Q27" s="80">
        <f>IFERROR(P27/M27,"-")</f>
        <v>0.069767441860465</v>
      </c>
      <c r="R27" s="79">
        <v>0</v>
      </c>
      <c r="S27" s="79">
        <v>0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0.33333333333333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3</v>
      </c>
      <c r="BO27" s="118">
        <f>IF(P27=0,"",IF(BN27=0,"",(BN27/P27)))</f>
        <v>0.5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0.16666666666667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120</v>
      </c>
      <c r="C28" s="347"/>
      <c r="D28" s="347" t="s">
        <v>121</v>
      </c>
      <c r="E28" s="347" t="s">
        <v>122</v>
      </c>
      <c r="F28" s="347" t="s">
        <v>90</v>
      </c>
      <c r="G28" s="88"/>
      <c r="H28" s="88" t="s">
        <v>116</v>
      </c>
      <c r="I28" s="88"/>
      <c r="J28" s="330"/>
      <c r="K28" s="79">
        <v>7</v>
      </c>
      <c r="L28" s="79">
        <v>0</v>
      </c>
      <c r="M28" s="79">
        <v>99</v>
      </c>
      <c r="N28" s="89">
        <v>2</v>
      </c>
      <c r="O28" s="90">
        <v>0</v>
      </c>
      <c r="P28" s="91">
        <f>N28+O28</f>
        <v>2</v>
      </c>
      <c r="Q28" s="80">
        <f>IFERROR(P28/M28,"-")</f>
        <v>0.02020202020202</v>
      </c>
      <c r="R28" s="79">
        <v>1</v>
      </c>
      <c r="S28" s="79">
        <v>0</v>
      </c>
      <c r="T28" s="80">
        <f>IFERROR(R28/(P28),"-")</f>
        <v>0.5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>
        <v>1</v>
      </c>
      <c r="CG28" s="132">
        <f>IF(P28=0,"",IF(CF28=0,"",(CF28/P28)))</f>
        <v>0.5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123</v>
      </c>
      <c r="C29" s="347"/>
      <c r="D29" s="347" t="s">
        <v>78</v>
      </c>
      <c r="E29" s="347" t="s">
        <v>78</v>
      </c>
      <c r="F29" s="347" t="s">
        <v>79</v>
      </c>
      <c r="G29" s="88"/>
      <c r="H29" s="88"/>
      <c r="I29" s="88"/>
      <c r="J29" s="330"/>
      <c r="K29" s="79">
        <v>231</v>
      </c>
      <c r="L29" s="79">
        <v>105</v>
      </c>
      <c r="M29" s="79">
        <v>41</v>
      </c>
      <c r="N29" s="89">
        <v>22</v>
      </c>
      <c r="O29" s="90">
        <v>0</v>
      </c>
      <c r="P29" s="91">
        <f>N29+O29</f>
        <v>22</v>
      </c>
      <c r="Q29" s="80">
        <f>IFERROR(P29/M29,"-")</f>
        <v>0.53658536585366</v>
      </c>
      <c r="R29" s="79">
        <v>2</v>
      </c>
      <c r="S29" s="79">
        <v>2</v>
      </c>
      <c r="T29" s="80">
        <f>IFERROR(R29/(P29),"-")</f>
        <v>0.090909090909091</v>
      </c>
      <c r="U29" s="336"/>
      <c r="V29" s="82">
        <v>4</v>
      </c>
      <c r="W29" s="80">
        <f>IF(P29=0,"-",V29/P29)</f>
        <v>0.18181818181818</v>
      </c>
      <c r="X29" s="335">
        <v>510000</v>
      </c>
      <c r="Y29" s="336">
        <f>IFERROR(X29/P29,"-")</f>
        <v>23181.818181818</v>
      </c>
      <c r="Z29" s="336">
        <f>IFERROR(X29/V29,"-")</f>
        <v>127500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0.045454545454545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3</v>
      </c>
      <c r="BF29" s="111">
        <f>IF(P29=0,"",IF(BE29=0,"",(BE29/P29)))</f>
        <v>0.13636363636364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8</v>
      </c>
      <c r="BO29" s="118">
        <f>IF(P29=0,"",IF(BN29=0,"",(BN29/P29)))</f>
        <v>0.36363636363636</v>
      </c>
      <c r="BP29" s="119">
        <v>2</v>
      </c>
      <c r="BQ29" s="120">
        <f>IFERROR(BP29/BN29,"-")</f>
        <v>0.25</v>
      </c>
      <c r="BR29" s="121">
        <v>48000</v>
      </c>
      <c r="BS29" s="122">
        <f>IFERROR(BR29/BN29,"-")</f>
        <v>6000</v>
      </c>
      <c r="BT29" s="123">
        <v>1</v>
      </c>
      <c r="BU29" s="123"/>
      <c r="BV29" s="123">
        <v>1</v>
      </c>
      <c r="BW29" s="124">
        <v>7</v>
      </c>
      <c r="BX29" s="125">
        <f>IF(P29=0,"",IF(BW29=0,"",(BW29/P29)))</f>
        <v>0.31818181818182</v>
      </c>
      <c r="BY29" s="126">
        <v>3</v>
      </c>
      <c r="BZ29" s="127">
        <f>IFERROR(BY29/BW29,"-")</f>
        <v>0.42857142857143</v>
      </c>
      <c r="CA29" s="128">
        <v>462000</v>
      </c>
      <c r="CB29" s="129">
        <f>IFERROR(CA29/BW29,"-")</f>
        <v>66000</v>
      </c>
      <c r="CC29" s="130"/>
      <c r="CD29" s="130"/>
      <c r="CE29" s="130">
        <v>3</v>
      </c>
      <c r="CF29" s="131">
        <v>3</v>
      </c>
      <c r="CG29" s="132">
        <f>IF(P29=0,"",IF(CF29=0,"",(CF29/P29)))</f>
        <v>0.13636363636364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4</v>
      </c>
      <c r="CP29" s="139">
        <v>510000</v>
      </c>
      <c r="CQ29" s="139">
        <v>306000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0.58076615384615</v>
      </c>
      <c r="B30" s="347" t="s">
        <v>124</v>
      </c>
      <c r="C30" s="347"/>
      <c r="D30" s="347" t="s">
        <v>97</v>
      </c>
      <c r="E30" s="347" t="s">
        <v>98</v>
      </c>
      <c r="F30" s="347" t="s">
        <v>67</v>
      </c>
      <c r="G30" s="88" t="s">
        <v>125</v>
      </c>
      <c r="H30" s="88" t="s">
        <v>116</v>
      </c>
      <c r="I30" s="88" t="s">
        <v>117</v>
      </c>
      <c r="J30" s="330">
        <v>325000</v>
      </c>
      <c r="K30" s="79">
        <v>17</v>
      </c>
      <c r="L30" s="79">
        <v>0</v>
      </c>
      <c r="M30" s="79">
        <v>83</v>
      </c>
      <c r="N30" s="89">
        <v>6</v>
      </c>
      <c r="O30" s="90">
        <v>0</v>
      </c>
      <c r="P30" s="91">
        <f>N30+O30</f>
        <v>6</v>
      </c>
      <c r="Q30" s="80">
        <f>IFERROR(P30/M30,"-")</f>
        <v>0.072289156626506</v>
      </c>
      <c r="R30" s="79">
        <v>1</v>
      </c>
      <c r="S30" s="79">
        <v>1</v>
      </c>
      <c r="T30" s="80">
        <f>IFERROR(R30/(P30),"-")</f>
        <v>0.16666666666667</v>
      </c>
      <c r="U30" s="336">
        <f>IFERROR(J30/SUM(N30:O33),"-")</f>
        <v>9027.7777777778</v>
      </c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>
        <f>SUM(X30:X33)-SUM(J30:J33)</f>
        <v>-136251</v>
      </c>
      <c r="AB30" s="83">
        <f>SUM(X30:X33)/SUM(J30:J33)</f>
        <v>0.58076615384615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0.16666666666667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0.33333333333333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2</v>
      </c>
      <c r="BO30" s="118">
        <f>IF(P30=0,"",IF(BN30=0,"",(BN30/P30)))</f>
        <v>0.33333333333333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0.16666666666667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126</v>
      </c>
      <c r="C31" s="347"/>
      <c r="D31" s="347" t="s">
        <v>102</v>
      </c>
      <c r="E31" s="347" t="s">
        <v>103</v>
      </c>
      <c r="F31" s="347" t="s">
        <v>67</v>
      </c>
      <c r="G31" s="88" t="s">
        <v>125</v>
      </c>
      <c r="H31" s="88" t="s">
        <v>127</v>
      </c>
      <c r="I31" s="88"/>
      <c r="J31" s="330"/>
      <c r="K31" s="79">
        <v>15</v>
      </c>
      <c r="L31" s="79">
        <v>0</v>
      </c>
      <c r="M31" s="79">
        <v>93</v>
      </c>
      <c r="N31" s="89">
        <v>8</v>
      </c>
      <c r="O31" s="90">
        <v>0</v>
      </c>
      <c r="P31" s="91">
        <f>N31+O31</f>
        <v>8</v>
      </c>
      <c r="Q31" s="80">
        <f>IFERROR(P31/M31,"-")</f>
        <v>0.086021505376344</v>
      </c>
      <c r="R31" s="79">
        <v>0</v>
      </c>
      <c r="S31" s="79">
        <v>3</v>
      </c>
      <c r="T31" s="80">
        <f>IFERROR(R31/(P31),"-")</f>
        <v>0</v>
      </c>
      <c r="U31" s="336"/>
      <c r="V31" s="82">
        <v>2</v>
      </c>
      <c r="W31" s="80">
        <f>IF(P31=0,"-",V31/P31)</f>
        <v>0.25</v>
      </c>
      <c r="X31" s="335">
        <v>6000</v>
      </c>
      <c r="Y31" s="336">
        <f>IFERROR(X31/P31,"-")</f>
        <v>750</v>
      </c>
      <c r="Z31" s="336">
        <f>IFERROR(X31/V31,"-")</f>
        <v>3000</v>
      </c>
      <c r="AA31" s="330"/>
      <c r="AB31" s="83"/>
      <c r="AC31" s="77"/>
      <c r="AD31" s="92">
        <v>1</v>
      </c>
      <c r="AE31" s="93">
        <f>IF(P31=0,"",IF(AD31=0,"",(AD31/P31)))</f>
        <v>0.125</v>
      </c>
      <c r="AF31" s="92"/>
      <c r="AG31" s="94">
        <f>IFERROR(AF31/AD31,"-")</f>
        <v>0</v>
      </c>
      <c r="AH31" s="95"/>
      <c r="AI31" s="96">
        <f>IFERROR(AH31/AD31,"-")</f>
        <v>0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0.125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2</v>
      </c>
      <c r="BO31" s="118">
        <f>IF(P31=0,"",IF(BN31=0,"",(BN31/P31)))</f>
        <v>0.25</v>
      </c>
      <c r="BP31" s="119">
        <v>1</v>
      </c>
      <c r="BQ31" s="120">
        <f>IFERROR(BP31/BN31,"-")</f>
        <v>0.5</v>
      </c>
      <c r="BR31" s="121">
        <v>3000</v>
      </c>
      <c r="BS31" s="122">
        <f>IFERROR(BR31/BN31,"-")</f>
        <v>1500</v>
      </c>
      <c r="BT31" s="123">
        <v>1</v>
      </c>
      <c r="BU31" s="123"/>
      <c r="BV31" s="123"/>
      <c r="BW31" s="124">
        <v>3</v>
      </c>
      <c r="BX31" s="125">
        <f>IF(P31=0,"",IF(BW31=0,"",(BW31/P31)))</f>
        <v>0.375</v>
      </c>
      <c r="BY31" s="126">
        <v>1</v>
      </c>
      <c r="BZ31" s="127">
        <f>IFERROR(BY31/BW31,"-")</f>
        <v>0.33333333333333</v>
      </c>
      <c r="CA31" s="128">
        <v>3000</v>
      </c>
      <c r="CB31" s="129">
        <f>IFERROR(CA31/BW31,"-")</f>
        <v>1000</v>
      </c>
      <c r="CC31" s="130">
        <v>1</v>
      </c>
      <c r="CD31" s="130"/>
      <c r="CE31" s="130"/>
      <c r="CF31" s="131">
        <v>1</v>
      </c>
      <c r="CG31" s="132">
        <f>IF(P31=0,"",IF(CF31=0,"",(CF31/P31)))</f>
        <v>0.125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2</v>
      </c>
      <c r="CP31" s="139">
        <v>6000</v>
      </c>
      <c r="CQ31" s="139">
        <v>3000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128</v>
      </c>
      <c r="C32" s="347"/>
      <c r="D32" s="347" t="s">
        <v>129</v>
      </c>
      <c r="E32" s="347" t="s">
        <v>107</v>
      </c>
      <c r="F32" s="347" t="s">
        <v>67</v>
      </c>
      <c r="G32" s="88" t="s">
        <v>125</v>
      </c>
      <c r="H32" s="88" t="s">
        <v>130</v>
      </c>
      <c r="I32" s="88"/>
      <c r="J32" s="330"/>
      <c r="K32" s="79">
        <v>12</v>
      </c>
      <c r="L32" s="79">
        <v>0</v>
      </c>
      <c r="M32" s="79">
        <v>53</v>
      </c>
      <c r="N32" s="89">
        <v>4</v>
      </c>
      <c r="O32" s="90">
        <v>0</v>
      </c>
      <c r="P32" s="91">
        <f>N32+O32</f>
        <v>4</v>
      </c>
      <c r="Q32" s="80">
        <f>IFERROR(P32/M32,"-")</f>
        <v>0.075471698113208</v>
      </c>
      <c r="R32" s="79">
        <v>0</v>
      </c>
      <c r="S32" s="79">
        <v>0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2</v>
      </c>
      <c r="AN32" s="99">
        <f>IF(P32=0,"",IF(AM32=0,"",(AM32/P32)))</f>
        <v>0.5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0.25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0.25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131</v>
      </c>
      <c r="C33" s="347"/>
      <c r="D33" s="347" t="s">
        <v>78</v>
      </c>
      <c r="E33" s="347" t="s">
        <v>78</v>
      </c>
      <c r="F33" s="347" t="s">
        <v>79</v>
      </c>
      <c r="G33" s="88"/>
      <c r="H33" s="88"/>
      <c r="I33" s="88"/>
      <c r="J33" s="330"/>
      <c r="K33" s="79">
        <v>153</v>
      </c>
      <c r="L33" s="79">
        <v>72</v>
      </c>
      <c r="M33" s="79">
        <v>27</v>
      </c>
      <c r="N33" s="89">
        <v>18</v>
      </c>
      <c r="O33" s="90">
        <v>0</v>
      </c>
      <c r="P33" s="91">
        <f>N33+O33</f>
        <v>18</v>
      </c>
      <c r="Q33" s="80">
        <f>IFERROR(P33/M33,"-")</f>
        <v>0.66666666666667</v>
      </c>
      <c r="R33" s="79">
        <v>2</v>
      </c>
      <c r="S33" s="79">
        <v>2</v>
      </c>
      <c r="T33" s="80">
        <f>IFERROR(R33/(P33),"-")</f>
        <v>0.11111111111111</v>
      </c>
      <c r="U33" s="336"/>
      <c r="V33" s="82">
        <v>4</v>
      </c>
      <c r="W33" s="80">
        <f>IF(P33=0,"-",V33/P33)</f>
        <v>0.22222222222222</v>
      </c>
      <c r="X33" s="335">
        <v>182749</v>
      </c>
      <c r="Y33" s="336">
        <f>IFERROR(X33/P33,"-")</f>
        <v>10152.722222222</v>
      </c>
      <c r="Z33" s="336">
        <f>IFERROR(X33/V33,"-")</f>
        <v>45687.25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2</v>
      </c>
      <c r="AW33" s="105">
        <f>IF(P33=0,"",IF(AV33=0,"",(AV33/P33)))</f>
        <v>0.11111111111111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2</v>
      </c>
      <c r="BF33" s="111">
        <f>IF(P33=0,"",IF(BE33=0,"",(BE33/P33)))</f>
        <v>0.11111111111111</v>
      </c>
      <c r="BG33" s="110">
        <v>2</v>
      </c>
      <c r="BH33" s="112">
        <f>IFERROR(BG33/BE33,"-")</f>
        <v>1</v>
      </c>
      <c r="BI33" s="113">
        <v>4749</v>
      </c>
      <c r="BJ33" s="114">
        <f>IFERROR(BI33/BE33,"-")</f>
        <v>2374.5</v>
      </c>
      <c r="BK33" s="115">
        <v>1</v>
      </c>
      <c r="BL33" s="115">
        <v>1</v>
      </c>
      <c r="BM33" s="115"/>
      <c r="BN33" s="117">
        <v>5</v>
      </c>
      <c r="BO33" s="118">
        <f>IF(P33=0,"",IF(BN33=0,"",(BN33/P33)))</f>
        <v>0.27777777777778</v>
      </c>
      <c r="BP33" s="119">
        <v>1</v>
      </c>
      <c r="BQ33" s="120">
        <f>IFERROR(BP33/BN33,"-")</f>
        <v>0.2</v>
      </c>
      <c r="BR33" s="121">
        <v>147000</v>
      </c>
      <c r="BS33" s="122">
        <f>IFERROR(BR33/BN33,"-")</f>
        <v>29400</v>
      </c>
      <c r="BT33" s="123"/>
      <c r="BU33" s="123"/>
      <c r="BV33" s="123">
        <v>1</v>
      </c>
      <c r="BW33" s="124">
        <v>7</v>
      </c>
      <c r="BX33" s="125">
        <f>IF(P33=0,"",IF(BW33=0,"",(BW33/P33)))</f>
        <v>0.38888888888889</v>
      </c>
      <c r="BY33" s="126">
        <v>1</v>
      </c>
      <c r="BZ33" s="127">
        <f>IFERROR(BY33/BW33,"-")</f>
        <v>0.14285714285714</v>
      </c>
      <c r="CA33" s="128">
        <v>26000</v>
      </c>
      <c r="CB33" s="129">
        <f>IFERROR(CA33/BW33,"-")</f>
        <v>3714.2857142857</v>
      </c>
      <c r="CC33" s="130"/>
      <c r="CD33" s="130"/>
      <c r="CE33" s="130">
        <v>1</v>
      </c>
      <c r="CF33" s="131">
        <v>2</v>
      </c>
      <c r="CG33" s="132">
        <f>IF(P33=0,"",IF(CF33=0,"",(CF33/P33)))</f>
        <v>0.11111111111111</v>
      </c>
      <c r="CH33" s="133">
        <v>1</v>
      </c>
      <c r="CI33" s="134">
        <f>IFERROR(CH33/CF33,"-")</f>
        <v>0.5</v>
      </c>
      <c r="CJ33" s="135">
        <v>5000</v>
      </c>
      <c r="CK33" s="136">
        <f>IFERROR(CJ33/CF33,"-")</f>
        <v>2500</v>
      </c>
      <c r="CL33" s="137">
        <v>1</v>
      </c>
      <c r="CM33" s="137"/>
      <c r="CN33" s="137"/>
      <c r="CO33" s="138">
        <v>4</v>
      </c>
      <c r="CP33" s="139">
        <v>182749</v>
      </c>
      <c r="CQ33" s="139">
        <v>147000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>
        <f>AB34</f>
        <v>0.915</v>
      </c>
      <c r="B34" s="347" t="s">
        <v>132</v>
      </c>
      <c r="C34" s="347"/>
      <c r="D34" s="347" t="s">
        <v>97</v>
      </c>
      <c r="E34" s="347" t="s">
        <v>98</v>
      </c>
      <c r="F34" s="347" t="s">
        <v>90</v>
      </c>
      <c r="G34" s="88" t="s">
        <v>133</v>
      </c>
      <c r="H34" s="88" t="s">
        <v>116</v>
      </c>
      <c r="I34" s="88" t="s">
        <v>100</v>
      </c>
      <c r="J34" s="330">
        <v>200000</v>
      </c>
      <c r="K34" s="79">
        <v>10</v>
      </c>
      <c r="L34" s="79">
        <v>0</v>
      </c>
      <c r="M34" s="79">
        <v>61</v>
      </c>
      <c r="N34" s="89">
        <v>6</v>
      </c>
      <c r="O34" s="90">
        <v>0</v>
      </c>
      <c r="P34" s="91">
        <f>N34+O34</f>
        <v>6</v>
      </c>
      <c r="Q34" s="80">
        <f>IFERROR(P34/M34,"-")</f>
        <v>0.098360655737705</v>
      </c>
      <c r="R34" s="79">
        <v>0</v>
      </c>
      <c r="S34" s="79">
        <v>1</v>
      </c>
      <c r="T34" s="80">
        <f>IFERROR(R34/(P34),"-")</f>
        <v>0</v>
      </c>
      <c r="U34" s="336">
        <f>IFERROR(J34/SUM(N34:O37),"-")</f>
        <v>8333.3333333333</v>
      </c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>
        <f>SUM(X34:X37)-SUM(J34:J37)</f>
        <v>-17000</v>
      </c>
      <c r="AB34" s="83">
        <f>SUM(X34:X37)/SUM(J34:J37)</f>
        <v>0.915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0.16666666666667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2</v>
      </c>
      <c r="BF34" s="111">
        <f>IF(P34=0,"",IF(BE34=0,"",(BE34/P34)))</f>
        <v>0.33333333333333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3</v>
      </c>
      <c r="BO34" s="118">
        <f>IF(P34=0,"",IF(BN34=0,"",(BN34/P34)))</f>
        <v>0.5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134</v>
      </c>
      <c r="C35" s="347"/>
      <c r="D35" s="347" t="s">
        <v>102</v>
      </c>
      <c r="E35" s="347" t="s">
        <v>103</v>
      </c>
      <c r="F35" s="347" t="s">
        <v>67</v>
      </c>
      <c r="G35" s="88"/>
      <c r="H35" s="88" t="s">
        <v>116</v>
      </c>
      <c r="I35" s="88" t="s">
        <v>104</v>
      </c>
      <c r="J35" s="330"/>
      <c r="K35" s="79">
        <v>12</v>
      </c>
      <c r="L35" s="79">
        <v>0</v>
      </c>
      <c r="M35" s="79">
        <v>47</v>
      </c>
      <c r="N35" s="89">
        <v>4</v>
      </c>
      <c r="O35" s="90">
        <v>0</v>
      </c>
      <c r="P35" s="91">
        <f>N35+O35</f>
        <v>4</v>
      </c>
      <c r="Q35" s="80">
        <f>IFERROR(P35/M35,"-")</f>
        <v>0.085106382978723</v>
      </c>
      <c r="R35" s="79">
        <v>0</v>
      </c>
      <c r="S35" s="79">
        <v>2</v>
      </c>
      <c r="T35" s="80">
        <f>IFERROR(R35/(P35),"-")</f>
        <v>0</v>
      </c>
      <c r="U35" s="336"/>
      <c r="V35" s="82">
        <v>1</v>
      </c>
      <c r="W35" s="80">
        <f>IF(P35=0,"-",V35/P35)</f>
        <v>0.25</v>
      </c>
      <c r="X35" s="335">
        <v>15000</v>
      </c>
      <c r="Y35" s="336">
        <f>IFERROR(X35/P35,"-")</f>
        <v>3750</v>
      </c>
      <c r="Z35" s="336">
        <f>IFERROR(X35/V35,"-")</f>
        <v>15000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0.25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1</v>
      </c>
      <c r="BF35" s="111">
        <f>IF(P35=0,"",IF(BE35=0,"",(BE35/P35)))</f>
        <v>0.25</v>
      </c>
      <c r="BG35" s="110">
        <v>1</v>
      </c>
      <c r="BH35" s="112">
        <f>IFERROR(BG35/BE35,"-")</f>
        <v>1</v>
      </c>
      <c r="BI35" s="113">
        <v>15000</v>
      </c>
      <c r="BJ35" s="114">
        <f>IFERROR(BI35/BE35,"-")</f>
        <v>15000</v>
      </c>
      <c r="BK35" s="115"/>
      <c r="BL35" s="115"/>
      <c r="BM35" s="115">
        <v>1</v>
      </c>
      <c r="BN35" s="117">
        <v>1</v>
      </c>
      <c r="BO35" s="118">
        <f>IF(P35=0,"",IF(BN35=0,"",(BN35/P35)))</f>
        <v>0.25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0.25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15000</v>
      </c>
      <c r="CQ35" s="139">
        <v>15000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135</v>
      </c>
      <c r="C36" s="347"/>
      <c r="D36" s="347" t="s">
        <v>106</v>
      </c>
      <c r="E36" s="347" t="s">
        <v>107</v>
      </c>
      <c r="F36" s="347" t="s">
        <v>90</v>
      </c>
      <c r="G36" s="88"/>
      <c r="H36" s="88" t="s">
        <v>116</v>
      </c>
      <c r="I36" s="88" t="s">
        <v>108</v>
      </c>
      <c r="J36" s="330"/>
      <c r="K36" s="79">
        <v>7</v>
      </c>
      <c r="L36" s="79">
        <v>0</v>
      </c>
      <c r="M36" s="79">
        <v>43</v>
      </c>
      <c r="N36" s="89">
        <v>3</v>
      </c>
      <c r="O36" s="90">
        <v>0</v>
      </c>
      <c r="P36" s="91">
        <f>N36+O36</f>
        <v>3</v>
      </c>
      <c r="Q36" s="80">
        <f>IFERROR(P36/M36,"-")</f>
        <v>0.069767441860465</v>
      </c>
      <c r="R36" s="79">
        <v>0</v>
      </c>
      <c r="S36" s="79">
        <v>1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0.33333333333333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0.33333333333333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1</v>
      </c>
      <c r="BX36" s="125">
        <f>IF(P36=0,"",IF(BW36=0,"",(BW36/P36)))</f>
        <v>0.33333333333333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136</v>
      </c>
      <c r="C37" s="347"/>
      <c r="D37" s="347" t="s">
        <v>78</v>
      </c>
      <c r="E37" s="347" t="s">
        <v>78</v>
      </c>
      <c r="F37" s="347" t="s">
        <v>79</v>
      </c>
      <c r="G37" s="88"/>
      <c r="H37" s="88"/>
      <c r="I37" s="88"/>
      <c r="J37" s="330"/>
      <c r="K37" s="79">
        <v>214</v>
      </c>
      <c r="L37" s="79">
        <v>37</v>
      </c>
      <c r="M37" s="79">
        <v>46</v>
      </c>
      <c r="N37" s="89">
        <v>11</v>
      </c>
      <c r="O37" s="90">
        <v>0</v>
      </c>
      <c r="P37" s="91">
        <f>N37+O37</f>
        <v>11</v>
      </c>
      <c r="Q37" s="80">
        <f>IFERROR(P37/M37,"-")</f>
        <v>0.23913043478261</v>
      </c>
      <c r="R37" s="79">
        <v>1</v>
      </c>
      <c r="S37" s="79">
        <v>1</v>
      </c>
      <c r="T37" s="80">
        <f>IFERROR(R37/(P37),"-")</f>
        <v>0.090909090909091</v>
      </c>
      <c r="U37" s="336"/>
      <c r="V37" s="82">
        <v>5</v>
      </c>
      <c r="W37" s="80">
        <f>IF(P37=0,"-",V37/P37)</f>
        <v>0.45454545454545</v>
      </c>
      <c r="X37" s="335">
        <v>168000</v>
      </c>
      <c r="Y37" s="336">
        <f>IFERROR(X37/P37,"-")</f>
        <v>15272.727272727</v>
      </c>
      <c r="Z37" s="336">
        <f>IFERROR(X37/V37,"-")</f>
        <v>33600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2</v>
      </c>
      <c r="BF37" s="111">
        <f>IF(P37=0,"",IF(BE37=0,"",(BE37/P37)))</f>
        <v>0.18181818181818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4</v>
      </c>
      <c r="BO37" s="118">
        <f>IF(P37=0,"",IF(BN37=0,"",(BN37/P37)))</f>
        <v>0.36363636363636</v>
      </c>
      <c r="BP37" s="119">
        <v>3</v>
      </c>
      <c r="BQ37" s="120">
        <f>IFERROR(BP37/BN37,"-")</f>
        <v>0.75</v>
      </c>
      <c r="BR37" s="121">
        <v>128000</v>
      </c>
      <c r="BS37" s="122">
        <f>IFERROR(BR37/BN37,"-")</f>
        <v>32000</v>
      </c>
      <c r="BT37" s="123">
        <v>1</v>
      </c>
      <c r="BU37" s="123"/>
      <c r="BV37" s="123">
        <v>2</v>
      </c>
      <c r="BW37" s="124">
        <v>5</v>
      </c>
      <c r="BX37" s="125">
        <f>IF(P37=0,"",IF(BW37=0,"",(BW37/P37)))</f>
        <v>0.45454545454545</v>
      </c>
      <c r="BY37" s="126">
        <v>2</v>
      </c>
      <c r="BZ37" s="127">
        <f>IFERROR(BY37/BW37,"-")</f>
        <v>0.4</v>
      </c>
      <c r="CA37" s="128">
        <v>40000</v>
      </c>
      <c r="CB37" s="129">
        <f>IFERROR(CA37/BW37,"-")</f>
        <v>8000</v>
      </c>
      <c r="CC37" s="130"/>
      <c r="CD37" s="130"/>
      <c r="CE37" s="130">
        <v>2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5</v>
      </c>
      <c r="CP37" s="139">
        <v>168000</v>
      </c>
      <c r="CQ37" s="139">
        <v>108000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0.04</v>
      </c>
      <c r="B38" s="347" t="s">
        <v>137</v>
      </c>
      <c r="C38" s="347"/>
      <c r="D38" s="347" t="s">
        <v>97</v>
      </c>
      <c r="E38" s="347" t="s">
        <v>98</v>
      </c>
      <c r="F38" s="347" t="s">
        <v>90</v>
      </c>
      <c r="G38" s="88" t="s">
        <v>138</v>
      </c>
      <c r="H38" s="88" t="s">
        <v>139</v>
      </c>
      <c r="I38" s="88" t="s">
        <v>100</v>
      </c>
      <c r="J38" s="330">
        <v>125000</v>
      </c>
      <c r="K38" s="79">
        <v>3</v>
      </c>
      <c r="L38" s="79">
        <v>0</v>
      </c>
      <c r="M38" s="79">
        <v>31</v>
      </c>
      <c r="N38" s="89">
        <v>2</v>
      </c>
      <c r="O38" s="90">
        <v>0</v>
      </c>
      <c r="P38" s="91">
        <f>N38+O38</f>
        <v>2</v>
      </c>
      <c r="Q38" s="80">
        <f>IFERROR(P38/M38,"-")</f>
        <v>0.064516129032258</v>
      </c>
      <c r="R38" s="79">
        <v>0</v>
      </c>
      <c r="S38" s="79">
        <v>0</v>
      </c>
      <c r="T38" s="80">
        <f>IFERROR(R38/(P38),"-")</f>
        <v>0</v>
      </c>
      <c r="U38" s="336">
        <f>IFERROR(J38/SUM(N38:O41),"-")</f>
        <v>15625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SUM(X38:X41)-SUM(J38:J41)</f>
        <v>-120000</v>
      </c>
      <c r="AB38" s="83">
        <f>SUM(X38:X41)/SUM(J38:J41)</f>
        <v>0.04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2</v>
      </c>
      <c r="BO38" s="118">
        <f>IF(P38=0,"",IF(BN38=0,"",(BN38/P38)))</f>
        <v>1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140</v>
      </c>
      <c r="C39" s="347"/>
      <c r="D39" s="347" t="s">
        <v>102</v>
      </c>
      <c r="E39" s="347" t="s">
        <v>141</v>
      </c>
      <c r="F39" s="347" t="s">
        <v>67</v>
      </c>
      <c r="G39" s="88"/>
      <c r="H39" s="88" t="s">
        <v>139</v>
      </c>
      <c r="I39" s="88" t="s">
        <v>104</v>
      </c>
      <c r="J39" s="330"/>
      <c r="K39" s="79">
        <v>3</v>
      </c>
      <c r="L39" s="79">
        <v>0</v>
      </c>
      <c r="M39" s="79">
        <v>8</v>
      </c>
      <c r="N39" s="89">
        <v>0</v>
      </c>
      <c r="O39" s="90">
        <v>0</v>
      </c>
      <c r="P39" s="91">
        <f>N39+O39</f>
        <v>0</v>
      </c>
      <c r="Q39" s="80">
        <f>IFERROR(P39/M39,"-")</f>
        <v>0</v>
      </c>
      <c r="R39" s="79">
        <v>0</v>
      </c>
      <c r="S39" s="79">
        <v>0</v>
      </c>
      <c r="T39" s="80" t="str">
        <f>IFERROR(R39/(P39),"-")</f>
        <v>-</v>
      </c>
      <c r="U39" s="336"/>
      <c r="V39" s="82">
        <v>0</v>
      </c>
      <c r="W39" s="80" t="str">
        <f>IF(P39=0,"-",V39/P39)</f>
        <v>-</v>
      </c>
      <c r="X39" s="335">
        <v>0</v>
      </c>
      <c r="Y39" s="336" t="str">
        <f>IFERROR(X39/P39,"-")</f>
        <v>-</v>
      </c>
      <c r="Z39" s="336" t="str">
        <f>IFERROR(X39/V39,"-")</f>
        <v>-</v>
      </c>
      <c r="AA39" s="330"/>
      <c r="AB39" s="83"/>
      <c r="AC39" s="77"/>
      <c r="AD39" s="92"/>
      <c r="AE39" s="93" t="str">
        <f>IF(P39=0,"",IF(AD39=0,"",(AD39/P39)))</f>
        <v/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 t="str">
        <f>IF(P39=0,"",IF(AM39=0,"",(AM39/P39)))</f>
        <v/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 t="str">
        <f>IF(P39=0,"",IF(AV39=0,"",(AV39/P39)))</f>
        <v/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 t="str">
        <f>IF(P39=0,"",IF(BE39=0,"",(BE39/P39)))</f>
        <v/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 t="str">
        <f>IF(P39=0,"",IF(BN39=0,"",(BN39/P39)))</f>
        <v/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 t="str">
        <f>IF(P39=0,"",IF(BW39=0,"",(BW39/P39)))</f>
        <v/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 t="str">
        <f>IF(P39=0,"",IF(CF39=0,"",(CF39/P39)))</f>
        <v/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142</v>
      </c>
      <c r="C40" s="347"/>
      <c r="D40" s="347" t="s">
        <v>106</v>
      </c>
      <c r="E40" s="347" t="s">
        <v>143</v>
      </c>
      <c r="F40" s="347" t="s">
        <v>90</v>
      </c>
      <c r="G40" s="88"/>
      <c r="H40" s="88" t="s">
        <v>139</v>
      </c>
      <c r="I40" s="88" t="s">
        <v>108</v>
      </c>
      <c r="J40" s="330"/>
      <c r="K40" s="79">
        <v>5</v>
      </c>
      <c r="L40" s="79">
        <v>0</v>
      </c>
      <c r="M40" s="79">
        <v>20</v>
      </c>
      <c r="N40" s="89">
        <v>2</v>
      </c>
      <c r="O40" s="90">
        <v>0</v>
      </c>
      <c r="P40" s="91">
        <f>N40+O40</f>
        <v>2</v>
      </c>
      <c r="Q40" s="80">
        <f>IFERROR(P40/M40,"-")</f>
        <v>0.1</v>
      </c>
      <c r="R40" s="79">
        <v>0</v>
      </c>
      <c r="S40" s="79">
        <v>1</v>
      </c>
      <c r="T40" s="80">
        <f>IFERROR(R40/(P40),"-")</f>
        <v>0</v>
      </c>
      <c r="U40" s="336"/>
      <c r="V40" s="82">
        <v>1</v>
      </c>
      <c r="W40" s="80">
        <f>IF(P40=0,"-",V40/P40)</f>
        <v>0.5</v>
      </c>
      <c r="X40" s="335">
        <v>5000</v>
      </c>
      <c r="Y40" s="336">
        <f>IFERROR(X40/P40,"-")</f>
        <v>2500</v>
      </c>
      <c r="Z40" s="336">
        <f>IFERROR(X40/V40,"-")</f>
        <v>5000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0.5</v>
      </c>
      <c r="BP40" s="119">
        <v>1</v>
      </c>
      <c r="BQ40" s="120">
        <f>IFERROR(BP40/BN40,"-")</f>
        <v>1</v>
      </c>
      <c r="BR40" s="121">
        <v>5000</v>
      </c>
      <c r="BS40" s="122">
        <f>IFERROR(BR40/BN40,"-")</f>
        <v>5000</v>
      </c>
      <c r="BT40" s="123">
        <v>1</v>
      </c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>
        <v>1</v>
      </c>
      <c r="CG40" s="132">
        <f>IF(P40=0,"",IF(CF40=0,"",(CF40/P40)))</f>
        <v>0.5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1</v>
      </c>
      <c r="CP40" s="139">
        <v>5000</v>
      </c>
      <c r="CQ40" s="139">
        <v>5000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144</v>
      </c>
      <c r="C41" s="347"/>
      <c r="D41" s="347" t="s">
        <v>78</v>
      </c>
      <c r="E41" s="347" t="s">
        <v>78</v>
      </c>
      <c r="F41" s="347" t="s">
        <v>79</v>
      </c>
      <c r="G41" s="88"/>
      <c r="H41" s="88"/>
      <c r="I41" s="88"/>
      <c r="J41" s="330"/>
      <c r="K41" s="79">
        <v>53</v>
      </c>
      <c r="L41" s="79">
        <v>14</v>
      </c>
      <c r="M41" s="79">
        <v>5</v>
      </c>
      <c r="N41" s="89">
        <v>4</v>
      </c>
      <c r="O41" s="90">
        <v>0</v>
      </c>
      <c r="P41" s="91">
        <f>N41+O41</f>
        <v>4</v>
      </c>
      <c r="Q41" s="80">
        <f>IFERROR(P41/M41,"-")</f>
        <v>0.8</v>
      </c>
      <c r="R41" s="79">
        <v>0</v>
      </c>
      <c r="S41" s="79">
        <v>2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1</v>
      </c>
      <c r="AN41" s="99">
        <f>IF(P41=0,"",IF(AM41=0,"",(AM41/P41)))</f>
        <v>0.25</v>
      </c>
      <c r="AO41" s="98"/>
      <c r="AP41" s="100">
        <f>IFERROR(AO41/AM41,"-")</f>
        <v>0</v>
      </c>
      <c r="AQ41" s="101"/>
      <c r="AR41" s="102">
        <f>IFERROR(AQ41/AM41,"-")</f>
        <v>0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0.25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>
        <v>2</v>
      </c>
      <c r="CG41" s="132">
        <f>IF(P41=0,"",IF(CF41=0,"",(CF41/P41)))</f>
        <v>0.5</v>
      </c>
      <c r="CH41" s="133"/>
      <c r="CI41" s="134">
        <f>IFERROR(CH41/CF41,"-")</f>
        <v>0</v>
      </c>
      <c r="CJ41" s="135"/>
      <c r="CK41" s="136">
        <f>IFERROR(CJ41/CF41,"-")</f>
        <v>0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3.9970833333333</v>
      </c>
      <c r="B42" s="347" t="s">
        <v>145</v>
      </c>
      <c r="C42" s="347"/>
      <c r="D42" s="347" t="s">
        <v>82</v>
      </c>
      <c r="E42" s="347" t="s">
        <v>83</v>
      </c>
      <c r="F42" s="347" t="s">
        <v>67</v>
      </c>
      <c r="G42" s="88" t="s">
        <v>68</v>
      </c>
      <c r="H42" s="88" t="s">
        <v>91</v>
      </c>
      <c r="I42" s="349" t="s">
        <v>146</v>
      </c>
      <c r="J42" s="330">
        <v>120000</v>
      </c>
      <c r="K42" s="79">
        <v>12</v>
      </c>
      <c r="L42" s="79">
        <v>0</v>
      </c>
      <c r="M42" s="79">
        <v>36</v>
      </c>
      <c r="N42" s="89">
        <v>6</v>
      </c>
      <c r="O42" s="90">
        <v>0</v>
      </c>
      <c r="P42" s="91">
        <f>N42+O42</f>
        <v>6</v>
      </c>
      <c r="Q42" s="80">
        <f>IFERROR(P42/M42,"-")</f>
        <v>0.16666666666667</v>
      </c>
      <c r="R42" s="79">
        <v>1</v>
      </c>
      <c r="S42" s="79">
        <v>2</v>
      </c>
      <c r="T42" s="80">
        <f>IFERROR(R42/(P42),"-")</f>
        <v>0.16666666666667</v>
      </c>
      <c r="U42" s="336">
        <f>IFERROR(J42/SUM(N42:O43),"-")</f>
        <v>12000</v>
      </c>
      <c r="V42" s="82">
        <v>1</v>
      </c>
      <c r="W42" s="80">
        <f>IF(P42=0,"-",V42/P42)</f>
        <v>0.16666666666667</v>
      </c>
      <c r="X42" s="335">
        <v>8000</v>
      </c>
      <c r="Y42" s="336">
        <f>IFERROR(X42/P42,"-")</f>
        <v>1333.3333333333</v>
      </c>
      <c r="Z42" s="336">
        <f>IFERROR(X42/V42,"-")</f>
        <v>8000</v>
      </c>
      <c r="AA42" s="330">
        <f>SUM(X42:X43)-SUM(J42:J43)</f>
        <v>359650</v>
      </c>
      <c r="AB42" s="83">
        <f>SUM(X42:X43)/SUM(J42:J43)</f>
        <v>3.9970833333333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>
        <v>1</v>
      </c>
      <c r="AN42" s="99">
        <f>IF(P42=0,"",IF(AM42=0,"",(AM42/P42)))</f>
        <v>0.16666666666667</v>
      </c>
      <c r="AO42" s="98"/>
      <c r="AP42" s="100">
        <f>IFERROR(AO42/AM42,"-")</f>
        <v>0</v>
      </c>
      <c r="AQ42" s="101"/>
      <c r="AR42" s="102">
        <f>IFERROR(AQ42/AM42,"-")</f>
        <v>0</v>
      </c>
      <c r="AS42" s="103"/>
      <c r="AT42" s="103"/>
      <c r="AU42" s="103"/>
      <c r="AV42" s="104">
        <v>1</v>
      </c>
      <c r="AW42" s="105">
        <f>IF(P42=0,"",IF(AV42=0,"",(AV42/P42)))</f>
        <v>0.16666666666667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>
        <v>1</v>
      </c>
      <c r="BF42" s="111">
        <f>IF(P42=0,"",IF(BE42=0,"",(BE42/P42)))</f>
        <v>0.16666666666667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1</v>
      </c>
      <c r="BO42" s="118">
        <f>IF(P42=0,"",IF(BN42=0,"",(BN42/P42)))</f>
        <v>0.16666666666667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2</v>
      </c>
      <c r="BX42" s="125">
        <f>IF(P42=0,"",IF(BW42=0,"",(BW42/P42)))</f>
        <v>0.33333333333333</v>
      </c>
      <c r="BY42" s="126">
        <v>1</v>
      </c>
      <c r="BZ42" s="127">
        <f>IFERROR(BY42/BW42,"-")</f>
        <v>0.5</v>
      </c>
      <c r="CA42" s="128">
        <v>8000</v>
      </c>
      <c r="CB42" s="129">
        <f>IFERROR(CA42/BW42,"-")</f>
        <v>4000</v>
      </c>
      <c r="CC42" s="130"/>
      <c r="CD42" s="130">
        <v>1</v>
      </c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8000</v>
      </c>
      <c r="CQ42" s="139">
        <v>8000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147</v>
      </c>
      <c r="C43" s="347"/>
      <c r="D43" s="347" t="s">
        <v>82</v>
      </c>
      <c r="E43" s="347" t="s">
        <v>83</v>
      </c>
      <c r="F43" s="347" t="s">
        <v>79</v>
      </c>
      <c r="G43" s="88"/>
      <c r="H43" s="88"/>
      <c r="I43" s="88"/>
      <c r="J43" s="330"/>
      <c r="K43" s="79">
        <v>40</v>
      </c>
      <c r="L43" s="79">
        <v>20</v>
      </c>
      <c r="M43" s="79">
        <v>33</v>
      </c>
      <c r="N43" s="89">
        <v>4</v>
      </c>
      <c r="O43" s="90">
        <v>0</v>
      </c>
      <c r="P43" s="91">
        <f>N43+O43</f>
        <v>4</v>
      </c>
      <c r="Q43" s="80">
        <f>IFERROR(P43/M43,"-")</f>
        <v>0.12121212121212</v>
      </c>
      <c r="R43" s="79">
        <v>2</v>
      </c>
      <c r="S43" s="79">
        <v>0</v>
      </c>
      <c r="T43" s="80">
        <f>IFERROR(R43/(P43),"-")</f>
        <v>0.5</v>
      </c>
      <c r="U43" s="336"/>
      <c r="V43" s="82">
        <v>1</v>
      </c>
      <c r="W43" s="80">
        <f>IF(P43=0,"-",V43/P43)</f>
        <v>0.25</v>
      </c>
      <c r="X43" s="335">
        <v>471650</v>
      </c>
      <c r="Y43" s="336">
        <f>IFERROR(X43/P43,"-")</f>
        <v>117912.5</v>
      </c>
      <c r="Z43" s="336">
        <f>IFERROR(X43/V43,"-")</f>
        <v>471650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0.25</v>
      </c>
      <c r="BG43" s="110">
        <v>1</v>
      </c>
      <c r="BH43" s="112">
        <f>IFERROR(BG43/BE43,"-")</f>
        <v>1</v>
      </c>
      <c r="BI43" s="113">
        <v>6500</v>
      </c>
      <c r="BJ43" s="114">
        <f>IFERROR(BI43/BE43,"-")</f>
        <v>6500</v>
      </c>
      <c r="BK43" s="115"/>
      <c r="BL43" s="115">
        <v>1</v>
      </c>
      <c r="BM43" s="115"/>
      <c r="BN43" s="117">
        <v>1</v>
      </c>
      <c r="BO43" s="118">
        <f>IF(P43=0,"",IF(BN43=0,"",(BN43/P43)))</f>
        <v>0.25</v>
      </c>
      <c r="BP43" s="119">
        <v>1</v>
      </c>
      <c r="BQ43" s="120">
        <f>IFERROR(BP43/BN43,"-")</f>
        <v>1</v>
      </c>
      <c r="BR43" s="121">
        <v>28000</v>
      </c>
      <c r="BS43" s="122">
        <f>IFERROR(BR43/BN43,"-")</f>
        <v>28000</v>
      </c>
      <c r="BT43" s="123"/>
      <c r="BU43" s="123"/>
      <c r="BV43" s="123">
        <v>1</v>
      </c>
      <c r="BW43" s="124">
        <v>1</v>
      </c>
      <c r="BX43" s="125">
        <f>IF(P43=0,"",IF(BW43=0,"",(BW43/P43)))</f>
        <v>0.25</v>
      </c>
      <c r="BY43" s="126">
        <v>1</v>
      </c>
      <c r="BZ43" s="127">
        <f>IFERROR(BY43/BW43,"-")</f>
        <v>1</v>
      </c>
      <c r="CA43" s="128">
        <v>471650</v>
      </c>
      <c r="CB43" s="129">
        <f>IFERROR(CA43/BW43,"-")</f>
        <v>471650</v>
      </c>
      <c r="CC43" s="130"/>
      <c r="CD43" s="130"/>
      <c r="CE43" s="130">
        <v>1</v>
      </c>
      <c r="CF43" s="131">
        <v>1</v>
      </c>
      <c r="CG43" s="132">
        <f>IF(P43=0,"",IF(CF43=0,"",(CF43/P43)))</f>
        <v>0.25</v>
      </c>
      <c r="CH43" s="133"/>
      <c r="CI43" s="134">
        <f>IFERROR(CH43/CF43,"-")</f>
        <v>0</v>
      </c>
      <c r="CJ43" s="135"/>
      <c r="CK43" s="136">
        <f>IFERROR(CJ43/CF43,"-")</f>
        <v>0</v>
      </c>
      <c r="CL43" s="137"/>
      <c r="CM43" s="137"/>
      <c r="CN43" s="137"/>
      <c r="CO43" s="138">
        <v>1</v>
      </c>
      <c r="CP43" s="139">
        <v>471650</v>
      </c>
      <c r="CQ43" s="139">
        <v>471650</v>
      </c>
      <c r="CR43" s="139"/>
      <c r="CS43" s="140" t="str">
        <f>IF(AND(CQ43=0,CR43=0),"",IF(AND(CQ43&lt;=100000,CR43&lt;=100000),"",IF(CQ43/CP43&gt;0.7,"男高",IF(CR43/CP43&gt;0.7,"女高",""))))</f>
        <v>男高</v>
      </c>
    </row>
    <row r="44" spans="1:98">
      <c r="A44" s="78">
        <f>AB44</f>
        <v>0.083333333333333</v>
      </c>
      <c r="B44" s="347" t="s">
        <v>148</v>
      </c>
      <c r="C44" s="347"/>
      <c r="D44" s="347" t="s">
        <v>88</v>
      </c>
      <c r="E44" s="347" t="s">
        <v>89</v>
      </c>
      <c r="F44" s="347" t="s">
        <v>90</v>
      </c>
      <c r="G44" s="88" t="s">
        <v>68</v>
      </c>
      <c r="H44" s="88" t="s">
        <v>91</v>
      </c>
      <c r="I44" s="88" t="s">
        <v>149</v>
      </c>
      <c r="J44" s="330">
        <v>120000</v>
      </c>
      <c r="K44" s="79">
        <v>13</v>
      </c>
      <c r="L44" s="79">
        <v>0</v>
      </c>
      <c r="M44" s="79">
        <v>81</v>
      </c>
      <c r="N44" s="89">
        <v>2</v>
      </c>
      <c r="O44" s="90">
        <v>0</v>
      </c>
      <c r="P44" s="91">
        <f>N44+O44</f>
        <v>2</v>
      </c>
      <c r="Q44" s="80">
        <f>IFERROR(P44/M44,"-")</f>
        <v>0.024691358024691</v>
      </c>
      <c r="R44" s="79">
        <v>0</v>
      </c>
      <c r="S44" s="79">
        <v>0</v>
      </c>
      <c r="T44" s="80">
        <f>IFERROR(R44/(P44),"-")</f>
        <v>0</v>
      </c>
      <c r="U44" s="336">
        <f>IFERROR(J44/SUM(N44:O45),"-")</f>
        <v>24000</v>
      </c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>
        <f>SUM(X44:X45)-SUM(J44:J45)</f>
        <v>-110000</v>
      </c>
      <c r="AB44" s="83">
        <f>SUM(X44:X45)/SUM(J44:J45)</f>
        <v>0.083333333333333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2</v>
      </c>
      <c r="BF44" s="111">
        <f>IF(P44=0,"",IF(BE44=0,"",(BE44/P44)))</f>
        <v>1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150</v>
      </c>
      <c r="C45" s="347"/>
      <c r="D45" s="347" t="s">
        <v>88</v>
      </c>
      <c r="E45" s="347" t="s">
        <v>89</v>
      </c>
      <c r="F45" s="347" t="s">
        <v>79</v>
      </c>
      <c r="G45" s="88"/>
      <c r="H45" s="88"/>
      <c r="I45" s="88"/>
      <c r="J45" s="330"/>
      <c r="K45" s="79">
        <v>27</v>
      </c>
      <c r="L45" s="79">
        <v>20</v>
      </c>
      <c r="M45" s="79">
        <v>12</v>
      </c>
      <c r="N45" s="89">
        <v>3</v>
      </c>
      <c r="O45" s="90">
        <v>0</v>
      </c>
      <c r="P45" s="91">
        <f>N45+O45</f>
        <v>3</v>
      </c>
      <c r="Q45" s="80">
        <f>IFERROR(P45/M45,"-")</f>
        <v>0.25</v>
      </c>
      <c r="R45" s="79">
        <v>0</v>
      </c>
      <c r="S45" s="79">
        <v>0</v>
      </c>
      <c r="T45" s="80">
        <f>IFERROR(R45/(P45),"-")</f>
        <v>0</v>
      </c>
      <c r="U45" s="336"/>
      <c r="V45" s="82">
        <v>1</v>
      </c>
      <c r="W45" s="80">
        <f>IF(P45=0,"-",V45/P45)</f>
        <v>0.33333333333333</v>
      </c>
      <c r="X45" s="335">
        <v>10000</v>
      </c>
      <c r="Y45" s="336">
        <f>IFERROR(X45/P45,"-")</f>
        <v>3333.3333333333</v>
      </c>
      <c r="Z45" s="336">
        <f>IFERROR(X45/V45,"-")</f>
        <v>10000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>
        <v>2</v>
      </c>
      <c r="BX45" s="125">
        <f>IF(P45=0,"",IF(BW45=0,"",(BW45/P45)))</f>
        <v>0.66666666666667</v>
      </c>
      <c r="BY45" s="126">
        <v>1</v>
      </c>
      <c r="BZ45" s="127">
        <f>IFERROR(BY45/BW45,"-")</f>
        <v>0.5</v>
      </c>
      <c r="CA45" s="128">
        <v>10000</v>
      </c>
      <c r="CB45" s="129">
        <f>IFERROR(CA45/BW45,"-")</f>
        <v>5000</v>
      </c>
      <c r="CC45" s="130">
        <v>1</v>
      </c>
      <c r="CD45" s="130"/>
      <c r="CE45" s="130"/>
      <c r="CF45" s="131">
        <v>1</v>
      </c>
      <c r="CG45" s="132">
        <f>IF(P45=0,"",IF(CF45=0,"",(CF45/P45)))</f>
        <v>0.33333333333333</v>
      </c>
      <c r="CH45" s="133"/>
      <c r="CI45" s="134">
        <f>IFERROR(CH45/CF45,"-")</f>
        <v>0</v>
      </c>
      <c r="CJ45" s="135"/>
      <c r="CK45" s="136">
        <f>IFERROR(CJ45/CF45,"-")</f>
        <v>0</v>
      </c>
      <c r="CL45" s="137"/>
      <c r="CM45" s="137"/>
      <c r="CN45" s="137"/>
      <c r="CO45" s="138">
        <v>1</v>
      </c>
      <c r="CP45" s="139">
        <v>10000</v>
      </c>
      <c r="CQ45" s="139">
        <v>10000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1.294</v>
      </c>
      <c r="B46" s="347" t="s">
        <v>151</v>
      </c>
      <c r="C46" s="347"/>
      <c r="D46" s="347" t="s">
        <v>65</v>
      </c>
      <c r="E46" s="347" t="s">
        <v>66</v>
      </c>
      <c r="F46" s="347" t="s">
        <v>67</v>
      </c>
      <c r="G46" s="88" t="s">
        <v>84</v>
      </c>
      <c r="H46" s="88" t="s">
        <v>152</v>
      </c>
      <c r="I46" s="348" t="s">
        <v>153</v>
      </c>
      <c r="J46" s="330">
        <v>150000</v>
      </c>
      <c r="K46" s="79">
        <v>43</v>
      </c>
      <c r="L46" s="79">
        <v>0</v>
      </c>
      <c r="M46" s="79">
        <v>168</v>
      </c>
      <c r="N46" s="89">
        <v>17</v>
      </c>
      <c r="O46" s="90">
        <v>0</v>
      </c>
      <c r="P46" s="91">
        <f>N46+O46</f>
        <v>17</v>
      </c>
      <c r="Q46" s="80">
        <f>IFERROR(P46/M46,"-")</f>
        <v>0.10119047619048</v>
      </c>
      <c r="R46" s="79">
        <v>0</v>
      </c>
      <c r="S46" s="79">
        <v>9</v>
      </c>
      <c r="T46" s="80">
        <f>IFERROR(R46/(P46),"-")</f>
        <v>0</v>
      </c>
      <c r="U46" s="336">
        <f>IFERROR(J46/SUM(N46:O47),"-")</f>
        <v>6521.7391304348</v>
      </c>
      <c r="V46" s="82">
        <v>3</v>
      </c>
      <c r="W46" s="80">
        <f>IF(P46=0,"-",V46/P46)</f>
        <v>0.17647058823529</v>
      </c>
      <c r="X46" s="335">
        <v>20000</v>
      </c>
      <c r="Y46" s="336">
        <f>IFERROR(X46/P46,"-")</f>
        <v>1176.4705882353</v>
      </c>
      <c r="Z46" s="336">
        <f>IFERROR(X46/V46,"-")</f>
        <v>6666.6666666667</v>
      </c>
      <c r="AA46" s="330">
        <f>SUM(X46:X47)-SUM(J46:J47)</f>
        <v>44100</v>
      </c>
      <c r="AB46" s="83">
        <f>SUM(X46:X47)/SUM(J46:J47)</f>
        <v>1.294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>
        <v>3</v>
      </c>
      <c r="AN46" s="99">
        <f>IF(P46=0,"",IF(AM46=0,"",(AM46/P46)))</f>
        <v>0.17647058823529</v>
      </c>
      <c r="AO46" s="98"/>
      <c r="AP46" s="100">
        <f>IFERROR(AO46/AM46,"-")</f>
        <v>0</v>
      </c>
      <c r="AQ46" s="101"/>
      <c r="AR46" s="102">
        <f>IFERROR(AQ46/AM46,"-")</f>
        <v>0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2</v>
      </c>
      <c r="BF46" s="111">
        <f>IF(P46=0,"",IF(BE46=0,"",(BE46/P46)))</f>
        <v>0.11764705882353</v>
      </c>
      <c r="BG46" s="110">
        <v>1</v>
      </c>
      <c r="BH46" s="112">
        <f>IFERROR(BG46/BE46,"-")</f>
        <v>0.5</v>
      </c>
      <c r="BI46" s="113">
        <v>6000</v>
      </c>
      <c r="BJ46" s="114">
        <f>IFERROR(BI46/BE46,"-")</f>
        <v>3000</v>
      </c>
      <c r="BK46" s="115"/>
      <c r="BL46" s="115">
        <v>1</v>
      </c>
      <c r="BM46" s="115"/>
      <c r="BN46" s="117">
        <v>9</v>
      </c>
      <c r="BO46" s="118">
        <f>IF(P46=0,"",IF(BN46=0,"",(BN46/P46)))</f>
        <v>0.52941176470588</v>
      </c>
      <c r="BP46" s="119">
        <v>1</v>
      </c>
      <c r="BQ46" s="120">
        <f>IFERROR(BP46/BN46,"-")</f>
        <v>0.11111111111111</v>
      </c>
      <c r="BR46" s="121">
        <v>11000</v>
      </c>
      <c r="BS46" s="122">
        <f>IFERROR(BR46/BN46,"-")</f>
        <v>1222.2222222222</v>
      </c>
      <c r="BT46" s="123"/>
      <c r="BU46" s="123"/>
      <c r="BV46" s="123">
        <v>1</v>
      </c>
      <c r="BW46" s="124">
        <v>3</v>
      </c>
      <c r="BX46" s="125">
        <f>IF(P46=0,"",IF(BW46=0,"",(BW46/P46)))</f>
        <v>0.17647058823529</v>
      </c>
      <c r="BY46" s="126">
        <v>1</v>
      </c>
      <c r="BZ46" s="127">
        <f>IFERROR(BY46/BW46,"-")</f>
        <v>0.33333333333333</v>
      </c>
      <c r="CA46" s="128">
        <v>3000</v>
      </c>
      <c r="CB46" s="129">
        <f>IFERROR(CA46/BW46,"-")</f>
        <v>1000</v>
      </c>
      <c r="CC46" s="130">
        <v>1</v>
      </c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3</v>
      </c>
      <c r="CP46" s="139">
        <v>20000</v>
      </c>
      <c r="CQ46" s="139">
        <v>11000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154</v>
      </c>
      <c r="C47" s="347"/>
      <c r="D47" s="347" t="s">
        <v>65</v>
      </c>
      <c r="E47" s="347" t="s">
        <v>66</v>
      </c>
      <c r="F47" s="347" t="s">
        <v>79</v>
      </c>
      <c r="G47" s="88"/>
      <c r="H47" s="88"/>
      <c r="I47" s="88"/>
      <c r="J47" s="330"/>
      <c r="K47" s="79">
        <v>56</v>
      </c>
      <c r="L47" s="79">
        <v>38</v>
      </c>
      <c r="M47" s="79">
        <v>26</v>
      </c>
      <c r="N47" s="89">
        <v>6</v>
      </c>
      <c r="O47" s="90">
        <v>0</v>
      </c>
      <c r="P47" s="91">
        <f>N47+O47</f>
        <v>6</v>
      </c>
      <c r="Q47" s="80">
        <f>IFERROR(P47/M47,"-")</f>
        <v>0.23076923076923</v>
      </c>
      <c r="R47" s="79">
        <v>1</v>
      </c>
      <c r="S47" s="79">
        <v>1</v>
      </c>
      <c r="T47" s="80">
        <f>IFERROR(R47/(P47),"-")</f>
        <v>0.16666666666667</v>
      </c>
      <c r="U47" s="336"/>
      <c r="V47" s="82">
        <v>2</v>
      </c>
      <c r="W47" s="80">
        <f>IF(P47=0,"-",V47/P47)</f>
        <v>0.33333333333333</v>
      </c>
      <c r="X47" s="335">
        <v>174100</v>
      </c>
      <c r="Y47" s="336">
        <f>IFERROR(X47/P47,"-")</f>
        <v>29016.666666667</v>
      </c>
      <c r="Z47" s="336">
        <f>IFERROR(X47/V47,"-")</f>
        <v>87050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0.16666666666667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1</v>
      </c>
      <c r="BO47" s="118">
        <f>IF(P47=0,"",IF(BN47=0,"",(BN47/P47)))</f>
        <v>0.16666666666667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3</v>
      </c>
      <c r="BX47" s="125">
        <f>IF(P47=0,"",IF(BW47=0,"",(BW47/P47)))</f>
        <v>0.5</v>
      </c>
      <c r="BY47" s="126">
        <v>1</v>
      </c>
      <c r="BZ47" s="127">
        <f>IFERROR(BY47/BW47,"-")</f>
        <v>0.33333333333333</v>
      </c>
      <c r="CA47" s="128">
        <v>48000</v>
      </c>
      <c r="CB47" s="129">
        <f>IFERROR(CA47/BW47,"-")</f>
        <v>16000</v>
      </c>
      <c r="CC47" s="130"/>
      <c r="CD47" s="130"/>
      <c r="CE47" s="130">
        <v>1</v>
      </c>
      <c r="CF47" s="131">
        <v>1</v>
      </c>
      <c r="CG47" s="132">
        <f>IF(P47=0,"",IF(CF47=0,"",(CF47/P47)))</f>
        <v>0.16666666666667</v>
      </c>
      <c r="CH47" s="133">
        <v>1</v>
      </c>
      <c r="CI47" s="134">
        <f>IFERROR(CH47/CF47,"-")</f>
        <v>1</v>
      </c>
      <c r="CJ47" s="135">
        <v>126100</v>
      </c>
      <c r="CK47" s="136">
        <f>IFERROR(CJ47/CF47,"-")</f>
        <v>126100</v>
      </c>
      <c r="CL47" s="137"/>
      <c r="CM47" s="137"/>
      <c r="CN47" s="137">
        <v>1</v>
      </c>
      <c r="CO47" s="138">
        <v>2</v>
      </c>
      <c r="CP47" s="139">
        <v>174100</v>
      </c>
      <c r="CQ47" s="139">
        <v>126100</v>
      </c>
      <c r="CR47" s="139"/>
      <c r="CS47" s="140" t="str">
        <f>IF(AND(CQ47=0,CR47=0),"",IF(AND(CQ47&lt;=100000,CR47&lt;=100000),"",IF(CQ47/CP47&gt;0.7,"男高",IF(CR47/CP47&gt;0.7,"女高",""))))</f>
        <v>男高</v>
      </c>
    </row>
    <row r="48" spans="1:98">
      <c r="A48" s="78">
        <f>AB48</f>
        <v>12.946666666667</v>
      </c>
      <c r="B48" s="347" t="s">
        <v>155</v>
      </c>
      <c r="C48" s="347"/>
      <c r="D48" s="347" t="s">
        <v>65</v>
      </c>
      <c r="E48" s="347" t="s">
        <v>66</v>
      </c>
      <c r="F48" s="347" t="s">
        <v>90</v>
      </c>
      <c r="G48" s="88" t="s">
        <v>94</v>
      </c>
      <c r="H48" s="88" t="s">
        <v>152</v>
      </c>
      <c r="I48" s="349" t="s">
        <v>146</v>
      </c>
      <c r="J48" s="330">
        <v>150000</v>
      </c>
      <c r="K48" s="79">
        <v>61</v>
      </c>
      <c r="L48" s="79">
        <v>0</v>
      </c>
      <c r="M48" s="79">
        <v>259</v>
      </c>
      <c r="N48" s="89">
        <v>30</v>
      </c>
      <c r="O48" s="90">
        <v>0</v>
      </c>
      <c r="P48" s="91">
        <f>N48+O48</f>
        <v>30</v>
      </c>
      <c r="Q48" s="80">
        <f>IFERROR(P48/M48,"-")</f>
        <v>0.11583011583012</v>
      </c>
      <c r="R48" s="79">
        <v>4</v>
      </c>
      <c r="S48" s="79">
        <v>10</v>
      </c>
      <c r="T48" s="80">
        <f>IFERROR(R48/(P48),"-")</f>
        <v>0.13333333333333</v>
      </c>
      <c r="U48" s="336">
        <f>IFERROR(J48/SUM(N48:O49),"-")</f>
        <v>3333.3333333333</v>
      </c>
      <c r="V48" s="82">
        <v>5</v>
      </c>
      <c r="W48" s="80">
        <f>IF(P48=0,"-",V48/P48)</f>
        <v>0.16666666666667</v>
      </c>
      <c r="X48" s="335">
        <v>1894000</v>
      </c>
      <c r="Y48" s="336">
        <f>IFERROR(X48/P48,"-")</f>
        <v>63133.333333333</v>
      </c>
      <c r="Z48" s="336">
        <f>IFERROR(X48/V48,"-")</f>
        <v>378800</v>
      </c>
      <c r="AA48" s="330">
        <f>SUM(X48:X49)-SUM(J48:J49)</f>
        <v>1792000</v>
      </c>
      <c r="AB48" s="83">
        <f>SUM(X48:X49)/SUM(J48:J49)</f>
        <v>12.946666666667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>
        <v>4</v>
      </c>
      <c r="AN48" s="99">
        <f>IF(P48=0,"",IF(AM48=0,"",(AM48/P48)))</f>
        <v>0.13333333333333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>
        <v>1</v>
      </c>
      <c r="AW48" s="105">
        <f>IF(P48=0,"",IF(AV48=0,"",(AV48/P48)))</f>
        <v>0.033333333333333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>
        <v>9</v>
      </c>
      <c r="BF48" s="111">
        <f>IF(P48=0,"",IF(BE48=0,"",(BE48/P48)))</f>
        <v>0.3</v>
      </c>
      <c r="BG48" s="110">
        <v>1</v>
      </c>
      <c r="BH48" s="112">
        <f>IFERROR(BG48/BE48,"-")</f>
        <v>0.11111111111111</v>
      </c>
      <c r="BI48" s="113">
        <v>20000</v>
      </c>
      <c r="BJ48" s="114">
        <f>IFERROR(BI48/BE48,"-")</f>
        <v>2222.2222222222</v>
      </c>
      <c r="BK48" s="115"/>
      <c r="BL48" s="115"/>
      <c r="BM48" s="115">
        <v>1</v>
      </c>
      <c r="BN48" s="117">
        <v>12</v>
      </c>
      <c r="BO48" s="118">
        <f>IF(P48=0,"",IF(BN48=0,"",(BN48/P48)))</f>
        <v>0.4</v>
      </c>
      <c r="BP48" s="119">
        <v>2</v>
      </c>
      <c r="BQ48" s="120">
        <f>IFERROR(BP48/BN48,"-")</f>
        <v>0.16666666666667</v>
      </c>
      <c r="BR48" s="121">
        <v>11000</v>
      </c>
      <c r="BS48" s="122">
        <f>IFERROR(BR48/BN48,"-")</f>
        <v>916.66666666667</v>
      </c>
      <c r="BT48" s="123">
        <v>1</v>
      </c>
      <c r="BU48" s="123">
        <v>1</v>
      </c>
      <c r="BV48" s="123"/>
      <c r="BW48" s="124">
        <v>3</v>
      </c>
      <c r="BX48" s="125">
        <f>IF(P48=0,"",IF(BW48=0,"",(BW48/P48)))</f>
        <v>0.1</v>
      </c>
      <c r="BY48" s="126">
        <v>2</v>
      </c>
      <c r="BZ48" s="127">
        <f>IFERROR(BY48/BW48,"-")</f>
        <v>0.66666666666667</v>
      </c>
      <c r="CA48" s="128">
        <v>6000</v>
      </c>
      <c r="CB48" s="129">
        <f>IFERROR(CA48/BW48,"-")</f>
        <v>2000</v>
      </c>
      <c r="CC48" s="130">
        <v>2</v>
      </c>
      <c r="CD48" s="130"/>
      <c r="CE48" s="130"/>
      <c r="CF48" s="131">
        <v>1</v>
      </c>
      <c r="CG48" s="132">
        <f>IF(P48=0,"",IF(CF48=0,"",(CF48/P48)))</f>
        <v>0.033333333333333</v>
      </c>
      <c r="CH48" s="133">
        <v>1</v>
      </c>
      <c r="CI48" s="134">
        <f>IFERROR(CH48/CF48,"-")</f>
        <v>1</v>
      </c>
      <c r="CJ48" s="135">
        <v>1860000</v>
      </c>
      <c r="CK48" s="136">
        <f>IFERROR(CJ48/CF48,"-")</f>
        <v>1860000</v>
      </c>
      <c r="CL48" s="137"/>
      <c r="CM48" s="137"/>
      <c r="CN48" s="137">
        <v>1</v>
      </c>
      <c r="CO48" s="138">
        <v>5</v>
      </c>
      <c r="CP48" s="139">
        <v>1894000</v>
      </c>
      <c r="CQ48" s="139">
        <v>1860000</v>
      </c>
      <c r="CR48" s="139"/>
      <c r="CS48" s="140" t="str">
        <f>IF(AND(CQ48=0,CR48=0),"",IF(AND(CQ48&lt;=100000,CR48&lt;=100000),"",IF(CQ48/CP48&gt;0.7,"男高",IF(CR48/CP48&gt;0.7,"女高",""))))</f>
        <v>男高</v>
      </c>
    </row>
    <row r="49" spans="1:98">
      <c r="A49" s="78"/>
      <c r="B49" s="347" t="s">
        <v>156</v>
      </c>
      <c r="C49" s="347"/>
      <c r="D49" s="347" t="s">
        <v>65</v>
      </c>
      <c r="E49" s="347" t="s">
        <v>66</v>
      </c>
      <c r="F49" s="347" t="s">
        <v>79</v>
      </c>
      <c r="G49" s="88"/>
      <c r="H49" s="88"/>
      <c r="I49" s="88"/>
      <c r="J49" s="330"/>
      <c r="K49" s="79">
        <v>77</v>
      </c>
      <c r="L49" s="79">
        <v>60</v>
      </c>
      <c r="M49" s="79">
        <v>76</v>
      </c>
      <c r="N49" s="89">
        <v>15</v>
      </c>
      <c r="O49" s="90">
        <v>0</v>
      </c>
      <c r="P49" s="91">
        <f>N49+O49</f>
        <v>15</v>
      </c>
      <c r="Q49" s="80">
        <f>IFERROR(P49/M49,"-")</f>
        <v>0.19736842105263</v>
      </c>
      <c r="R49" s="79">
        <v>2</v>
      </c>
      <c r="S49" s="79">
        <v>4</v>
      </c>
      <c r="T49" s="80">
        <f>IFERROR(R49/(P49),"-")</f>
        <v>0.13333333333333</v>
      </c>
      <c r="U49" s="336"/>
      <c r="V49" s="82">
        <v>3</v>
      </c>
      <c r="W49" s="80">
        <f>IF(P49=0,"-",V49/P49)</f>
        <v>0.2</v>
      </c>
      <c r="X49" s="335">
        <v>48000</v>
      </c>
      <c r="Y49" s="336">
        <f>IFERROR(X49/P49,"-")</f>
        <v>3200</v>
      </c>
      <c r="Z49" s="336">
        <f>IFERROR(X49/V49,"-")</f>
        <v>16000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3</v>
      </c>
      <c r="BF49" s="111">
        <f>IF(P49=0,"",IF(BE49=0,"",(BE49/P49)))</f>
        <v>0.2</v>
      </c>
      <c r="BG49" s="110">
        <v>1</v>
      </c>
      <c r="BH49" s="112">
        <f>IFERROR(BG49/BE49,"-")</f>
        <v>0.33333333333333</v>
      </c>
      <c r="BI49" s="113">
        <v>5000</v>
      </c>
      <c r="BJ49" s="114">
        <f>IFERROR(BI49/BE49,"-")</f>
        <v>1666.6666666667</v>
      </c>
      <c r="BK49" s="115">
        <v>1</v>
      </c>
      <c r="BL49" s="115"/>
      <c r="BM49" s="115"/>
      <c r="BN49" s="117">
        <v>6</v>
      </c>
      <c r="BO49" s="118">
        <f>IF(P49=0,"",IF(BN49=0,"",(BN49/P49)))</f>
        <v>0.4</v>
      </c>
      <c r="BP49" s="119">
        <v>4</v>
      </c>
      <c r="BQ49" s="120">
        <f>IFERROR(BP49/BN49,"-")</f>
        <v>0.66666666666667</v>
      </c>
      <c r="BR49" s="121">
        <v>35000</v>
      </c>
      <c r="BS49" s="122">
        <f>IFERROR(BR49/BN49,"-")</f>
        <v>5833.3333333333</v>
      </c>
      <c r="BT49" s="123">
        <v>2</v>
      </c>
      <c r="BU49" s="123"/>
      <c r="BV49" s="123">
        <v>2</v>
      </c>
      <c r="BW49" s="124">
        <v>6</v>
      </c>
      <c r="BX49" s="125">
        <f>IF(P49=0,"",IF(BW49=0,"",(BW49/P49)))</f>
        <v>0.4</v>
      </c>
      <c r="BY49" s="126">
        <v>2</v>
      </c>
      <c r="BZ49" s="127">
        <f>IFERROR(BY49/BW49,"-")</f>
        <v>0.33333333333333</v>
      </c>
      <c r="CA49" s="128">
        <v>18000</v>
      </c>
      <c r="CB49" s="129">
        <f>IFERROR(CA49/BW49,"-")</f>
        <v>3000</v>
      </c>
      <c r="CC49" s="130">
        <v>1</v>
      </c>
      <c r="CD49" s="130">
        <v>1</v>
      </c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3</v>
      </c>
      <c r="CP49" s="139">
        <v>48000</v>
      </c>
      <c r="CQ49" s="139">
        <v>15000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2.8230769230769</v>
      </c>
      <c r="B50" s="347" t="s">
        <v>157</v>
      </c>
      <c r="C50" s="347"/>
      <c r="D50" s="347" t="s">
        <v>158</v>
      </c>
      <c r="E50" s="347" t="s">
        <v>83</v>
      </c>
      <c r="F50" s="347" t="s">
        <v>90</v>
      </c>
      <c r="G50" s="88" t="s">
        <v>159</v>
      </c>
      <c r="H50" s="88" t="s">
        <v>91</v>
      </c>
      <c r="I50" s="348" t="s">
        <v>160</v>
      </c>
      <c r="J50" s="330">
        <v>130000</v>
      </c>
      <c r="K50" s="79">
        <v>4</v>
      </c>
      <c r="L50" s="79">
        <v>0</v>
      </c>
      <c r="M50" s="79">
        <v>32</v>
      </c>
      <c r="N50" s="89">
        <v>0</v>
      </c>
      <c r="O50" s="90">
        <v>0</v>
      </c>
      <c r="P50" s="91">
        <f>N50+O50</f>
        <v>0</v>
      </c>
      <c r="Q50" s="80">
        <f>IFERROR(P50/M50,"-")</f>
        <v>0</v>
      </c>
      <c r="R50" s="79">
        <v>0</v>
      </c>
      <c r="S50" s="79">
        <v>0</v>
      </c>
      <c r="T50" s="80" t="str">
        <f>IFERROR(R50/(P50),"-")</f>
        <v>-</v>
      </c>
      <c r="U50" s="336">
        <f>IFERROR(J50/SUM(N50:O51),"-")</f>
        <v>16250</v>
      </c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>
        <f>SUM(X50:X51)-SUM(J50:J51)</f>
        <v>237000</v>
      </c>
      <c r="AB50" s="83">
        <f>SUM(X50:X51)/SUM(J50:J51)</f>
        <v>2.8230769230769</v>
      </c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161</v>
      </c>
      <c r="C51" s="347"/>
      <c r="D51" s="347" t="s">
        <v>158</v>
      </c>
      <c r="E51" s="347" t="s">
        <v>83</v>
      </c>
      <c r="F51" s="347" t="s">
        <v>79</v>
      </c>
      <c r="G51" s="88"/>
      <c r="H51" s="88"/>
      <c r="I51" s="88"/>
      <c r="J51" s="330"/>
      <c r="K51" s="79">
        <v>38</v>
      </c>
      <c r="L51" s="79">
        <v>24</v>
      </c>
      <c r="M51" s="79">
        <v>6</v>
      </c>
      <c r="N51" s="89">
        <v>7</v>
      </c>
      <c r="O51" s="90">
        <v>1</v>
      </c>
      <c r="P51" s="91">
        <f>N51+O51</f>
        <v>8</v>
      </c>
      <c r="Q51" s="80">
        <f>IFERROR(P51/M51,"-")</f>
        <v>1.3333333333333</v>
      </c>
      <c r="R51" s="79">
        <v>1</v>
      </c>
      <c r="S51" s="79">
        <v>3</v>
      </c>
      <c r="T51" s="80">
        <f>IFERROR(R51/(P51),"-")</f>
        <v>0.125</v>
      </c>
      <c r="U51" s="336"/>
      <c r="V51" s="82">
        <v>3</v>
      </c>
      <c r="W51" s="80">
        <f>IF(P51=0,"-",V51/P51)</f>
        <v>0.375</v>
      </c>
      <c r="X51" s="335">
        <v>367000</v>
      </c>
      <c r="Y51" s="336">
        <f>IFERROR(X51/P51,"-")</f>
        <v>45875</v>
      </c>
      <c r="Z51" s="336">
        <f>IFERROR(X51/V51,"-")</f>
        <v>122333.33333333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1</v>
      </c>
      <c r="AN51" s="99">
        <f>IF(P51=0,"",IF(AM51=0,"",(AM51/P51)))</f>
        <v>0.125</v>
      </c>
      <c r="AO51" s="98"/>
      <c r="AP51" s="100">
        <f>IFERROR(AO51/AM51,"-")</f>
        <v>0</v>
      </c>
      <c r="AQ51" s="101"/>
      <c r="AR51" s="102">
        <f>IFERROR(AQ51/AM51,"-")</f>
        <v>0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2</v>
      </c>
      <c r="BO51" s="118">
        <f>IF(P51=0,"",IF(BN51=0,"",(BN51/P51)))</f>
        <v>0.25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4</v>
      </c>
      <c r="BX51" s="125">
        <f>IF(P51=0,"",IF(BW51=0,"",(BW51/P51)))</f>
        <v>0.5</v>
      </c>
      <c r="BY51" s="126">
        <v>3</v>
      </c>
      <c r="BZ51" s="127">
        <f>IFERROR(BY51/BW51,"-")</f>
        <v>0.75</v>
      </c>
      <c r="CA51" s="128">
        <v>115500</v>
      </c>
      <c r="CB51" s="129">
        <f>IFERROR(CA51/BW51,"-")</f>
        <v>28875</v>
      </c>
      <c r="CC51" s="130"/>
      <c r="CD51" s="130">
        <v>2</v>
      </c>
      <c r="CE51" s="130">
        <v>1</v>
      </c>
      <c r="CF51" s="131">
        <v>1</v>
      </c>
      <c r="CG51" s="132">
        <f>IF(P51=0,"",IF(CF51=0,"",(CF51/P51)))</f>
        <v>0.125</v>
      </c>
      <c r="CH51" s="133">
        <v>1</v>
      </c>
      <c r="CI51" s="134">
        <f>IFERROR(CH51/CF51,"-")</f>
        <v>1</v>
      </c>
      <c r="CJ51" s="135">
        <v>258000</v>
      </c>
      <c r="CK51" s="136">
        <f>IFERROR(CJ51/CF51,"-")</f>
        <v>258000</v>
      </c>
      <c r="CL51" s="137"/>
      <c r="CM51" s="137"/>
      <c r="CN51" s="137">
        <v>1</v>
      </c>
      <c r="CO51" s="138">
        <v>3</v>
      </c>
      <c r="CP51" s="139">
        <v>367000</v>
      </c>
      <c r="CQ51" s="139">
        <v>258000</v>
      </c>
      <c r="CR51" s="139"/>
      <c r="CS51" s="140" t="str">
        <f>IF(AND(CQ51=0,CR51=0),"",IF(AND(CQ51&lt;=100000,CR51&lt;=100000),"",IF(CQ51/CP51&gt;0.7,"男高",IF(CR51/CP51&gt;0.7,"女高",""))))</f>
        <v>男高</v>
      </c>
    </row>
    <row r="52" spans="1:98">
      <c r="A52" s="78">
        <f>AB52</f>
        <v>3.7583333333333</v>
      </c>
      <c r="B52" s="347" t="s">
        <v>162</v>
      </c>
      <c r="C52" s="347"/>
      <c r="D52" s="347" t="s">
        <v>65</v>
      </c>
      <c r="E52" s="347" t="s">
        <v>66</v>
      </c>
      <c r="F52" s="347" t="s">
        <v>67</v>
      </c>
      <c r="G52" s="88" t="s">
        <v>115</v>
      </c>
      <c r="H52" s="88" t="s">
        <v>69</v>
      </c>
      <c r="I52" s="88" t="s">
        <v>163</v>
      </c>
      <c r="J52" s="330">
        <v>120000</v>
      </c>
      <c r="K52" s="79">
        <v>37</v>
      </c>
      <c r="L52" s="79">
        <v>0</v>
      </c>
      <c r="M52" s="79">
        <v>131</v>
      </c>
      <c r="N52" s="89">
        <v>16</v>
      </c>
      <c r="O52" s="90">
        <v>0</v>
      </c>
      <c r="P52" s="91">
        <f>N52+O52</f>
        <v>16</v>
      </c>
      <c r="Q52" s="80">
        <f>IFERROR(P52/M52,"-")</f>
        <v>0.12213740458015</v>
      </c>
      <c r="R52" s="79">
        <v>1</v>
      </c>
      <c r="S52" s="79">
        <v>8</v>
      </c>
      <c r="T52" s="80">
        <f>IFERROR(R52/(P52),"-")</f>
        <v>0.0625</v>
      </c>
      <c r="U52" s="336">
        <f>IFERROR(J52/SUM(N52:O53),"-")</f>
        <v>6000</v>
      </c>
      <c r="V52" s="82">
        <v>1</v>
      </c>
      <c r="W52" s="80">
        <f>IF(P52=0,"-",V52/P52)</f>
        <v>0.0625</v>
      </c>
      <c r="X52" s="335">
        <v>241000</v>
      </c>
      <c r="Y52" s="336">
        <f>IFERROR(X52/P52,"-")</f>
        <v>15062.5</v>
      </c>
      <c r="Z52" s="336">
        <f>IFERROR(X52/V52,"-")</f>
        <v>241000</v>
      </c>
      <c r="AA52" s="330">
        <f>SUM(X52:X53)-SUM(J52:J53)</f>
        <v>331000</v>
      </c>
      <c r="AB52" s="83">
        <f>SUM(X52:X53)/SUM(J52:J53)</f>
        <v>3.7583333333333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>
        <v>3</v>
      </c>
      <c r="AN52" s="99">
        <f>IF(P52=0,"",IF(AM52=0,"",(AM52/P52)))</f>
        <v>0.1875</v>
      </c>
      <c r="AO52" s="98"/>
      <c r="AP52" s="100">
        <f>IFERROR(AO52/AM52,"-")</f>
        <v>0</v>
      </c>
      <c r="AQ52" s="101"/>
      <c r="AR52" s="102">
        <f>IFERROR(AQ52/AM52,"-")</f>
        <v>0</v>
      </c>
      <c r="AS52" s="103"/>
      <c r="AT52" s="103"/>
      <c r="AU52" s="103"/>
      <c r="AV52" s="104">
        <v>5</v>
      </c>
      <c r="AW52" s="105">
        <f>IF(P52=0,"",IF(AV52=0,"",(AV52/P52)))</f>
        <v>0.3125</v>
      </c>
      <c r="AX52" s="104"/>
      <c r="AY52" s="106">
        <f>IFERROR(AX52/AV52,"-")</f>
        <v>0</v>
      </c>
      <c r="AZ52" s="107"/>
      <c r="BA52" s="108">
        <f>IFERROR(AZ52/AV52,"-")</f>
        <v>0</v>
      </c>
      <c r="BB52" s="109"/>
      <c r="BC52" s="109"/>
      <c r="BD52" s="109"/>
      <c r="BE52" s="110">
        <v>3</v>
      </c>
      <c r="BF52" s="111">
        <f>IF(P52=0,"",IF(BE52=0,"",(BE52/P52)))</f>
        <v>0.1875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4</v>
      </c>
      <c r="BO52" s="118">
        <f>IF(P52=0,"",IF(BN52=0,"",(BN52/P52)))</f>
        <v>0.25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1</v>
      </c>
      <c r="BX52" s="125">
        <f>IF(P52=0,"",IF(BW52=0,"",(BW52/P52)))</f>
        <v>0.0625</v>
      </c>
      <c r="BY52" s="126">
        <v>1</v>
      </c>
      <c r="BZ52" s="127">
        <f>IFERROR(BY52/BW52,"-")</f>
        <v>1</v>
      </c>
      <c r="CA52" s="128">
        <v>241000</v>
      </c>
      <c r="CB52" s="129">
        <f>IFERROR(CA52/BW52,"-")</f>
        <v>241000</v>
      </c>
      <c r="CC52" s="130"/>
      <c r="CD52" s="130"/>
      <c r="CE52" s="130">
        <v>1</v>
      </c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241000</v>
      </c>
      <c r="CQ52" s="139">
        <v>241000</v>
      </c>
      <c r="CR52" s="139"/>
      <c r="CS52" s="140" t="str">
        <f>IF(AND(CQ52=0,CR52=0),"",IF(AND(CQ52&lt;=100000,CR52&lt;=100000),"",IF(CQ52/CP52&gt;0.7,"男高",IF(CR52/CP52&gt;0.7,"女高",""))))</f>
        <v>男高</v>
      </c>
    </row>
    <row r="53" spans="1:98">
      <c r="A53" s="78"/>
      <c r="B53" s="347" t="s">
        <v>164</v>
      </c>
      <c r="C53" s="347"/>
      <c r="D53" s="347" t="s">
        <v>65</v>
      </c>
      <c r="E53" s="347" t="s">
        <v>66</v>
      </c>
      <c r="F53" s="347" t="s">
        <v>79</v>
      </c>
      <c r="G53" s="88"/>
      <c r="H53" s="88"/>
      <c r="I53" s="88"/>
      <c r="J53" s="330"/>
      <c r="K53" s="79">
        <v>37</v>
      </c>
      <c r="L53" s="79">
        <v>30</v>
      </c>
      <c r="M53" s="79">
        <v>16</v>
      </c>
      <c r="N53" s="89">
        <v>4</v>
      </c>
      <c r="O53" s="90">
        <v>0</v>
      </c>
      <c r="P53" s="91">
        <f>N53+O53</f>
        <v>4</v>
      </c>
      <c r="Q53" s="80">
        <f>IFERROR(P53/M53,"-")</f>
        <v>0.25</v>
      </c>
      <c r="R53" s="79">
        <v>1</v>
      </c>
      <c r="S53" s="79">
        <v>0</v>
      </c>
      <c r="T53" s="80">
        <f>IFERROR(R53/(P53),"-")</f>
        <v>0.25</v>
      </c>
      <c r="U53" s="336"/>
      <c r="V53" s="82">
        <v>1</v>
      </c>
      <c r="W53" s="80">
        <f>IF(P53=0,"-",V53/P53)</f>
        <v>0.25</v>
      </c>
      <c r="X53" s="335">
        <v>210000</v>
      </c>
      <c r="Y53" s="336">
        <f>IFERROR(X53/P53,"-")</f>
        <v>52500</v>
      </c>
      <c r="Z53" s="336">
        <f>IFERROR(X53/V53,"-")</f>
        <v>210000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3</v>
      </c>
      <c r="BO53" s="118">
        <f>IF(P53=0,"",IF(BN53=0,"",(BN53/P53)))</f>
        <v>0.75</v>
      </c>
      <c r="BP53" s="119">
        <v>1</v>
      </c>
      <c r="BQ53" s="120">
        <f>IFERROR(BP53/BN53,"-")</f>
        <v>0.33333333333333</v>
      </c>
      <c r="BR53" s="121">
        <v>210000</v>
      </c>
      <c r="BS53" s="122">
        <f>IFERROR(BR53/BN53,"-")</f>
        <v>70000</v>
      </c>
      <c r="BT53" s="123"/>
      <c r="BU53" s="123"/>
      <c r="BV53" s="123">
        <v>1</v>
      </c>
      <c r="BW53" s="124">
        <v>1</v>
      </c>
      <c r="BX53" s="125">
        <f>IF(P53=0,"",IF(BW53=0,"",(BW53/P53)))</f>
        <v>0.25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210000</v>
      </c>
      <c r="CQ53" s="139">
        <v>210000</v>
      </c>
      <c r="CR53" s="139"/>
      <c r="CS53" s="140" t="str">
        <f>IF(AND(CQ53=0,CR53=0),"",IF(AND(CQ53&lt;=100000,CR53&lt;=100000),"",IF(CQ53/CP53&gt;0.7,"男高",IF(CR53/CP53&gt;0.7,"女高",""))))</f>
        <v>男高</v>
      </c>
    </row>
    <row r="54" spans="1:98">
      <c r="A54" s="78">
        <f>AB54</f>
        <v>0.54125</v>
      </c>
      <c r="B54" s="347" t="s">
        <v>165</v>
      </c>
      <c r="C54" s="347"/>
      <c r="D54" s="347" t="s">
        <v>82</v>
      </c>
      <c r="E54" s="347" t="s">
        <v>83</v>
      </c>
      <c r="F54" s="347" t="s">
        <v>90</v>
      </c>
      <c r="G54" s="88" t="s">
        <v>115</v>
      </c>
      <c r="H54" s="88" t="s">
        <v>69</v>
      </c>
      <c r="I54" s="88" t="s">
        <v>166</v>
      </c>
      <c r="J54" s="330">
        <v>120000</v>
      </c>
      <c r="K54" s="79">
        <v>13</v>
      </c>
      <c r="L54" s="79">
        <v>0</v>
      </c>
      <c r="M54" s="79">
        <v>52</v>
      </c>
      <c r="N54" s="89">
        <v>6</v>
      </c>
      <c r="O54" s="90">
        <v>0</v>
      </c>
      <c r="P54" s="91">
        <f>N54+O54</f>
        <v>6</v>
      </c>
      <c r="Q54" s="80">
        <f>IFERROR(P54/M54,"-")</f>
        <v>0.11538461538462</v>
      </c>
      <c r="R54" s="79">
        <v>0</v>
      </c>
      <c r="S54" s="79">
        <v>3</v>
      </c>
      <c r="T54" s="80">
        <f>IFERROR(R54/(P54),"-")</f>
        <v>0</v>
      </c>
      <c r="U54" s="336">
        <f>IFERROR(J54/SUM(N54:O55),"-")</f>
        <v>10000</v>
      </c>
      <c r="V54" s="82">
        <v>1</v>
      </c>
      <c r="W54" s="80">
        <f>IF(P54=0,"-",V54/P54)</f>
        <v>0.16666666666667</v>
      </c>
      <c r="X54" s="335">
        <v>13000</v>
      </c>
      <c r="Y54" s="336">
        <f>IFERROR(X54/P54,"-")</f>
        <v>2166.6666666667</v>
      </c>
      <c r="Z54" s="336">
        <f>IFERROR(X54/V54,"-")</f>
        <v>13000</v>
      </c>
      <c r="AA54" s="330">
        <f>SUM(X54:X55)-SUM(J54:J55)</f>
        <v>-55050</v>
      </c>
      <c r="AB54" s="83">
        <f>SUM(X54:X55)/SUM(J54:J55)</f>
        <v>0.54125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>
        <v>1</v>
      </c>
      <c r="AN54" s="99">
        <f>IF(P54=0,"",IF(AM54=0,"",(AM54/P54)))</f>
        <v>0.16666666666667</v>
      </c>
      <c r="AO54" s="98"/>
      <c r="AP54" s="100">
        <f>IFERROR(AO54/AM54,"-")</f>
        <v>0</v>
      </c>
      <c r="AQ54" s="101"/>
      <c r="AR54" s="102">
        <f>IFERROR(AQ54/AM54,"-")</f>
        <v>0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0.16666666666667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1</v>
      </c>
      <c r="BO54" s="118">
        <f>IF(P54=0,"",IF(BN54=0,"",(BN54/P54)))</f>
        <v>0.16666666666667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3</v>
      </c>
      <c r="BX54" s="125">
        <f>IF(P54=0,"",IF(BW54=0,"",(BW54/P54)))</f>
        <v>0.5</v>
      </c>
      <c r="BY54" s="126">
        <v>1</v>
      </c>
      <c r="BZ54" s="127">
        <f>IFERROR(BY54/BW54,"-")</f>
        <v>0.33333333333333</v>
      </c>
      <c r="CA54" s="128">
        <v>13000</v>
      </c>
      <c r="CB54" s="129">
        <f>IFERROR(CA54/BW54,"-")</f>
        <v>4333.3333333333</v>
      </c>
      <c r="CC54" s="130"/>
      <c r="CD54" s="130"/>
      <c r="CE54" s="130">
        <v>1</v>
      </c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13000</v>
      </c>
      <c r="CQ54" s="139">
        <v>13000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167</v>
      </c>
      <c r="C55" s="347"/>
      <c r="D55" s="347" t="s">
        <v>82</v>
      </c>
      <c r="E55" s="347" t="s">
        <v>83</v>
      </c>
      <c r="F55" s="347" t="s">
        <v>79</v>
      </c>
      <c r="G55" s="88"/>
      <c r="H55" s="88"/>
      <c r="I55" s="88"/>
      <c r="J55" s="330"/>
      <c r="K55" s="79">
        <v>42</v>
      </c>
      <c r="L55" s="79">
        <v>25</v>
      </c>
      <c r="M55" s="79">
        <v>31</v>
      </c>
      <c r="N55" s="89">
        <v>6</v>
      </c>
      <c r="O55" s="90">
        <v>0</v>
      </c>
      <c r="P55" s="91">
        <f>N55+O55</f>
        <v>6</v>
      </c>
      <c r="Q55" s="80">
        <f>IFERROR(P55/M55,"-")</f>
        <v>0.19354838709677</v>
      </c>
      <c r="R55" s="79">
        <v>2</v>
      </c>
      <c r="S55" s="79">
        <v>0</v>
      </c>
      <c r="T55" s="80">
        <f>IFERROR(R55/(P55),"-")</f>
        <v>0.33333333333333</v>
      </c>
      <c r="U55" s="336"/>
      <c r="V55" s="82">
        <v>3</v>
      </c>
      <c r="W55" s="80">
        <f>IF(P55=0,"-",V55/P55)</f>
        <v>0.5</v>
      </c>
      <c r="X55" s="335">
        <v>51950</v>
      </c>
      <c r="Y55" s="336">
        <f>IFERROR(X55/P55,"-")</f>
        <v>8658.3333333333</v>
      </c>
      <c r="Z55" s="336">
        <f>IFERROR(X55/V55,"-")</f>
        <v>17316.666666667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0.16666666666667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4</v>
      </c>
      <c r="BX55" s="125">
        <f>IF(P55=0,"",IF(BW55=0,"",(BW55/P55)))</f>
        <v>0.66666666666667</v>
      </c>
      <c r="BY55" s="126">
        <v>2</v>
      </c>
      <c r="BZ55" s="127">
        <f>IFERROR(BY55/BW55,"-")</f>
        <v>0.5</v>
      </c>
      <c r="CA55" s="128">
        <v>27500</v>
      </c>
      <c r="CB55" s="129">
        <f>IFERROR(CA55/BW55,"-")</f>
        <v>6875</v>
      </c>
      <c r="CC55" s="130"/>
      <c r="CD55" s="130">
        <v>1</v>
      </c>
      <c r="CE55" s="130">
        <v>1</v>
      </c>
      <c r="CF55" s="131">
        <v>1</v>
      </c>
      <c r="CG55" s="132">
        <f>IF(P55=0,"",IF(CF55=0,"",(CF55/P55)))</f>
        <v>0.16666666666667</v>
      </c>
      <c r="CH55" s="133">
        <v>1</v>
      </c>
      <c r="CI55" s="134">
        <f>IFERROR(CH55/CF55,"-")</f>
        <v>1</v>
      </c>
      <c r="CJ55" s="135">
        <v>24450</v>
      </c>
      <c r="CK55" s="136">
        <f>IFERROR(CJ55/CF55,"-")</f>
        <v>24450</v>
      </c>
      <c r="CL55" s="137"/>
      <c r="CM55" s="137"/>
      <c r="CN55" s="137">
        <v>1</v>
      </c>
      <c r="CO55" s="138">
        <v>3</v>
      </c>
      <c r="CP55" s="139">
        <v>51950</v>
      </c>
      <c r="CQ55" s="139">
        <v>24450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1.28</v>
      </c>
      <c r="B56" s="347" t="s">
        <v>168</v>
      </c>
      <c r="C56" s="347"/>
      <c r="D56" s="347" t="s">
        <v>65</v>
      </c>
      <c r="E56" s="347" t="s">
        <v>66</v>
      </c>
      <c r="F56" s="347" t="s">
        <v>67</v>
      </c>
      <c r="G56" s="88" t="s">
        <v>169</v>
      </c>
      <c r="H56" s="88" t="s">
        <v>69</v>
      </c>
      <c r="I56" s="348" t="s">
        <v>160</v>
      </c>
      <c r="J56" s="330">
        <v>150000</v>
      </c>
      <c r="K56" s="79">
        <v>57</v>
      </c>
      <c r="L56" s="79">
        <v>0</v>
      </c>
      <c r="M56" s="79">
        <v>245</v>
      </c>
      <c r="N56" s="89">
        <v>37</v>
      </c>
      <c r="O56" s="90">
        <v>0</v>
      </c>
      <c r="P56" s="91">
        <f>N56+O56</f>
        <v>37</v>
      </c>
      <c r="Q56" s="80">
        <f>IFERROR(P56/M56,"-")</f>
        <v>0.15102040816327</v>
      </c>
      <c r="R56" s="79">
        <v>0</v>
      </c>
      <c r="S56" s="79">
        <v>10</v>
      </c>
      <c r="T56" s="80">
        <f>IFERROR(R56/(P56),"-")</f>
        <v>0</v>
      </c>
      <c r="U56" s="336">
        <f>IFERROR(J56/SUM(N56:O57),"-")</f>
        <v>3125</v>
      </c>
      <c r="V56" s="82">
        <v>4</v>
      </c>
      <c r="W56" s="80">
        <f>IF(P56=0,"-",V56/P56)</f>
        <v>0.10810810810811</v>
      </c>
      <c r="X56" s="335">
        <v>187000</v>
      </c>
      <c r="Y56" s="336">
        <f>IFERROR(X56/P56,"-")</f>
        <v>5054.0540540541</v>
      </c>
      <c r="Z56" s="336">
        <f>IFERROR(X56/V56,"-")</f>
        <v>46750</v>
      </c>
      <c r="AA56" s="330">
        <f>SUM(X56:X57)-SUM(J56:J57)</f>
        <v>42000</v>
      </c>
      <c r="AB56" s="83">
        <f>SUM(X56:X57)/SUM(J56:J57)</f>
        <v>1.28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>
        <v>3</v>
      </c>
      <c r="AN56" s="99">
        <f>IF(P56=0,"",IF(AM56=0,"",(AM56/P56)))</f>
        <v>0.081081081081081</v>
      </c>
      <c r="AO56" s="98"/>
      <c r="AP56" s="100">
        <f>IFERROR(AO56/AM56,"-")</f>
        <v>0</v>
      </c>
      <c r="AQ56" s="101"/>
      <c r="AR56" s="102">
        <f>IFERROR(AQ56/AM56,"-")</f>
        <v>0</v>
      </c>
      <c r="AS56" s="103"/>
      <c r="AT56" s="103"/>
      <c r="AU56" s="103"/>
      <c r="AV56" s="104">
        <v>1</v>
      </c>
      <c r="AW56" s="105">
        <f>IF(P56=0,"",IF(AV56=0,"",(AV56/P56)))</f>
        <v>0.027027027027027</v>
      </c>
      <c r="AX56" s="104"/>
      <c r="AY56" s="106">
        <f>IFERROR(AX56/AV56,"-")</f>
        <v>0</v>
      </c>
      <c r="AZ56" s="107"/>
      <c r="BA56" s="108">
        <f>IFERROR(AZ56/AV56,"-")</f>
        <v>0</v>
      </c>
      <c r="BB56" s="109"/>
      <c r="BC56" s="109"/>
      <c r="BD56" s="109"/>
      <c r="BE56" s="110">
        <v>16</v>
      </c>
      <c r="BF56" s="111">
        <f>IF(P56=0,"",IF(BE56=0,"",(BE56/P56)))</f>
        <v>0.43243243243243</v>
      </c>
      <c r="BG56" s="110">
        <v>2</v>
      </c>
      <c r="BH56" s="112">
        <f>IFERROR(BG56/BE56,"-")</f>
        <v>0.125</v>
      </c>
      <c r="BI56" s="113">
        <v>58000</v>
      </c>
      <c r="BJ56" s="114">
        <f>IFERROR(BI56/BE56,"-")</f>
        <v>3625</v>
      </c>
      <c r="BK56" s="115">
        <v>1</v>
      </c>
      <c r="BL56" s="115"/>
      <c r="BM56" s="115">
        <v>1</v>
      </c>
      <c r="BN56" s="117">
        <v>13</v>
      </c>
      <c r="BO56" s="118">
        <f>IF(P56=0,"",IF(BN56=0,"",(BN56/P56)))</f>
        <v>0.35135135135135</v>
      </c>
      <c r="BP56" s="119">
        <v>3</v>
      </c>
      <c r="BQ56" s="120">
        <f>IFERROR(BP56/BN56,"-")</f>
        <v>0.23076923076923</v>
      </c>
      <c r="BR56" s="121">
        <v>137000</v>
      </c>
      <c r="BS56" s="122">
        <f>IFERROR(BR56/BN56,"-")</f>
        <v>10538.461538462</v>
      </c>
      <c r="BT56" s="123">
        <v>1</v>
      </c>
      <c r="BU56" s="123"/>
      <c r="BV56" s="123">
        <v>2</v>
      </c>
      <c r="BW56" s="124">
        <v>3</v>
      </c>
      <c r="BX56" s="125">
        <f>IF(P56=0,"",IF(BW56=0,"",(BW56/P56)))</f>
        <v>0.081081081081081</v>
      </c>
      <c r="BY56" s="126">
        <v>1</v>
      </c>
      <c r="BZ56" s="127">
        <f>IFERROR(BY56/BW56,"-")</f>
        <v>0.33333333333333</v>
      </c>
      <c r="CA56" s="128">
        <v>5000</v>
      </c>
      <c r="CB56" s="129">
        <f>IFERROR(CA56/BW56,"-")</f>
        <v>1666.6666666667</v>
      </c>
      <c r="CC56" s="130">
        <v>1</v>
      </c>
      <c r="CD56" s="130"/>
      <c r="CE56" s="130"/>
      <c r="CF56" s="131">
        <v>1</v>
      </c>
      <c r="CG56" s="132">
        <f>IF(P56=0,"",IF(CF56=0,"",(CF56/P56)))</f>
        <v>0.027027027027027</v>
      </c>
      <c r="CH56" s="133"/>
      <c r="CI56" s="134">
        <f>IFERROR(CH56/CF56,"-")</f>
        <v>0</v>
      </c>
      <c r="CJ56" s="135"/>
      <c r="CK56" s="136">
        <f>IFERROR(CJ56/CF56,"-")</f>
        <v>0</v>
      </c>
      <c r="CL56" s="137"/>
      <c r="CM56" s="137"/>
      <c r="CN56" s="137"/>
      <c r="CO56" s="138">
        <v>4</v>
      </c>
      <c r="CP56" s="139">
        <v>187000</v>
      </c>
      <c r="CQ56" s="139">
        <v>121000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170</v>
      </c>
      <c r="C57" s="347"/>
      <c r="D57" s="347" t="s">
        <v>65</v>
      </c>
      <c r="E57" s="347" t="s">
        <v>66</v>
      </c>
      <c r="F57" s="347" t="s">
        <v>79</v>
      </c>
      <c r="G57" s="88"/>
      <c r="H57" s="88"/>
      <c r="I57" s="88"/>
      <c r="J57" s="330"/>
      <c r="K57" s="79">
        <v>38</v>
      </c>
      <c r="L57" s="79">
        <v>25</v>
      </c>
      <c r="M57" s="79">
        <v>37</v>
      </c>
      <c r="N57" s="89">
        <v>11</v>
      </c>
      <c r="O57" s="90">
        <v>0</v>
      </c>
      <c r="P57" s="91">
        <f>N57+O57</f>
        <v>11</v>
      </c>
      <c r="Q57" s="80">
        <f>IFERROR(P57/M57,"-")</f>
        <v>0.2972972972973</v>
      </c>
      <c r="R57" s="79">
        <v>1</v>
      </c>
      <c r="S57" s="79">
        <v>2</v>
      </c>
      <c r="T57" s="80">
        <f>IFERROR(R57/(P57),"-")</f>
        <v>0.090909090909091</v>
      </c>
      <c r="U57" s="336"/>
      <c r="V57" s="82">
        <v>1</v>
      </c>
      <c r="W57" s="80">
        <f>IF(P57=0,"-",V57/P57)</f>
        <v>0.090909090909091</v>
      </c>
      <c r="X57" s="335">
        <v>5000</v>
      </c>
      <c r="Y57" s="336">
        <f>IFERROR(X57/P57,"-")</f>
        <v>454.54545454545</v>
      </c>
      <c r="Z57" s="336">
        <f>IFERROR(X57/V57,"-")</f>
        <v>5000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>
        <v>1</v>
      </c>
      <c r="AN57" s="99">
        <f>IF(P57=0,"",IF(AM57=0,"",(AM57/P57)))</f>
        <v>0.090909090909091</v>
      </c>
      <c r="AO57" s="98"/>
      <c r="AP57" s="100">
        <f>IFERROR(AO57/AM57,"-")</f>
        <v>0</v>
      </c>
      <c r="AQ57" s="101"/>
      <c r="AR57" s="102">
        <f>IFERROR(AQ57/AM57,"-")</f>
        <v>0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0.090909090909091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5</v>
      </c>
      <c r="BO57" s="118">
        <f>IF(P57=0,"",IF(BN57=0,"",(BN57/P57)))</f>
        <v>0.45454545454545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4</v>
      </c>
      <c r="BX57" s="125">
        <f>IF(P57=0,"",IF(BW57=0,"",(BW57/P57)))</f>
        <v>0.36363636363636</v>
      </c>
      <c r="BY57" s="126">
        <v>3</v>
      </c>
      <c r="BZ57" s="127">
        <f>IFERROR(BY57/BW57,"-")</f>
        <v>0.75</v>
      </c>
      <c r="CA57" s="128">
        <v>101000</v>
      </c>
      <c r="CB57" s="129">
        <f>IFERROR(CA57/BW57,"-")</f>
        <v>25250</v>
      </c>
      <c r="CC57" s="130">
        <v>1</v>
      </c>
      <c r="CD57" s="130"/>
      <c r="CE57" s="130">
        <v>2</v>
      </c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1</v>
      </c>
      <c r="CP57" s="139">
        <v>5000</v>
      </c>
      <c r="CQ57" s="139">
        <v>72000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1.1827777777778</v>
      </c>
      <c r="B58" s="347" t="s">
        <v>171</v>
      </c>
      <c r="C58" s="347"/>
      <c r="D58" s="347" t="s">
        <v>82</v>
      </c>
      <c r="E58" s="347" t="s">
        <v>83</v>
      </c>
      <c r="F58" s="347" t="s">
        <v>67</v>
      </c>
      <c r="G58" s="88" t="s">
        <v>169</v>
      </c>
      <c r="H58" s="88" t="s">
        <v>91</v>
      </c>
      <c r="I58" s="88" t="s">
        <v>149</v>
      </c>
      <c r="J58" s="330">
        <v>90000</v>
      </c>
      <c r="K58" s="79">
        <v>5</v>
      </c>
      <c r="L58" s="79">
        <v>0</v>
      </c>
      <c r="M58" s="79">
        <v>32</v>
      </c>
      <c r="N58" s="89">
        <v>5</v>
      </c>
      <c r="O58" s="90">
        <v>0</v>
      </c>
      <c r="P58" s="91">
        <f>N58+O58</f>
        <v>5</v>
      </c>
      <c r="Q58" s="80">
        <f>IFERROR(P58/M58,"-")</f>
        <v>0.15625</v>
      </c>
      <c r="R58" s="79">
        <v>2</v>
      </c>
      <c r="S58" s="79">
        <v>2</v>
      </c>
      <c r="T58" s="80">
        <f>IFERROR(R58/(P58),"-")</f>
        <v>0.4</v>
      </c>
      <c r="U58" s="336">
        <f>IFERROR(J58/SUM(N58:O59),"-")</f>
        <v>9000</v>
      </c>
      <c r="V58" s="82">
        <v>2</v>
      </c>
      <c r="W58" s="80">
        <f>IF(P58=0,"-",V58/P58)</f>
        <v>0.4</v>
      </c>
      <c r="X58" s="335">
        <v>64000</v>
      </c>
      <c r="Y58" s="336">
        <f>IFERROR(X58/P58,"-")</f>
        <v>12800</v>
      </c>
      <c r="Z58" s="336">
        <f>IFERROR(X58/V58,"-")</f>
        <v>32000</v>
      </c>
      <c r="AA58" s="330">
        <f>SUM(X58:X59)-SUM(J58:J59)</f>
        <v>16450</v>
      </c>
      <c r="AB58" s="83">
        <f>SUM(X58:X59)/SUM(J58:J59)</f>
        <v>1.1827777777778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3</v>
      </c>
      <c r="BO58" s="118">
        <f>IF(P58=0,"",IF(BN58=0,"",(BN58/P58)))</f>
        <v>0.6</v>
      </c>
      <c r="BP58" s="119">
        <v>1</v>
      </c>
      <c r="BQ58" s="120">
        <f>IFERROR(BP58/BN58,"-")</f>
        <v>0.33333333333333</v>
      </c>
      <c r="BR58" s="121">
        <v>29000</v>
      </c>
      <c r="BS58" s="122">
        <f>IFERROR(BR58/BN58,"-")</f>
        <v>9666.6666666667</v>
      </c>
      <c r="BT58" s="123"/>
      <c r="BU58" s="123"/>
      <c r="BV58" s="123">
        <v>1</v>
      </c>
      <c r="BW58" s="124">
        <v>2</v>
      </c>
      <c r="BX58" s="125">
        <f>IF(P58=0,"",IF(BW58=0,"",(BW58/P58)))</f>
        <v>0.4</v>
      </c>
      <c r="BY58" s="126">
        <v>2</v>
      </c>
      <c r="BZ58" s="127">
        <f>IFERROR(BY58/BW58,"-")</f>
        <v>1</v>
      </c>
      <c r="CA58" s="128">
        <v>73000</v>
      </c>
      <c r="CB58" s="129">
        <f>IFERROR(CA58/BW58,"-")</f>
        <v>36500</v>
      </c>
      <c r="CC58" s="130"/>
      <c r="CD58" s="130"/>
      <c r="CE58" s="130">
        <v>2</v>
      </c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2</v>
      </c>
      <c r="CP58" s="139">
        <v>64000</v>
      </c>
      <c r="CQ58" s="139">
        <v>38000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172</v>
      </c>
      <c r="C59" s="347"/>
      <c r="D59" s="347" t="s">
        <v>82</v>
      </c>
      <c r="E59" s="347" t="s">
        <v>83</v>
      </c>
      <c r="F59" s="347" t="s">
        <v>79</v>
      </c>
      <c r="G59" s="88"/>
      <c r="H59" s="88"/>
      <c r="I59" s="88"/>
      <c r="J59" s="330"/>
      <c r="K59" s="79">
        <v>38</v>
      </c>
      <c r="L59" s="79">
        <v>18</v>
      </c>
      <c r="M59" s="79">
        <v>19</v>
      </c>
      <c r="N59" s="89">
        <v>4</v>
      </c>
      <c r="O59" s="90">
        <v>1</v>
      </c>
      <c r="P59" s="91">
        <f>N59+O59</f>
        <v>5</v>
      </c>
      <c r="Q59" s="80">
        <f>IFERROR(P59/M59,"-")</f>
        <v>0.26315789473684</v>
      </c>
      <c r="R59" s="79">
        <v>1</v>
      </c>
      <c r="S59" s="79">
        <v>1</v>
      </c>
      <c r="T59" s="80">
        <f>IFERROR(R59/(P59),"-")</f>
        <v>0.2</v>
      </c>
      <c r="U59" s="336"/>
      <c r="V59" s="82">
        <v>2</v>
      </c>
      <c r="W59" s="80">
        <f>IF(P59=0,"-",V59/P59)</f>
        <v>0.4</v>
      </c>
      <c r="X59" s="335">
        <v>42450</v>
      </c>
      <c r="Y59" s="336">
        <f>IFERROR(X59/P59,"-")</f>
        <v>8490</v>
      </c>
      <c r="Z59" s="336">
        <f>IFERROR(X59/V59,"-")</f>
        <v>21225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4</v>
      </c>
      <c r="BO59" s="118">
        <f>IF(P59=0,"",IF(BN59=0,"",(BN59/P59)))</f>
        <v>0.8</v>
      </c>
      <c r="BP59" s="119">
        <v>1</v>
      </c>
      <c r="BQ59" s="120">
        <f>IFERROR(BP59/BN59,"-")</f>
        <v>0.25</v>
      </c>
      <c r="BR59" s="121">
        <v>27450</v>
      </c>
      <c r="BS59" s="122">
        <f>IFERROR(BR59/BN59,"-")</f>
        <v>6862.5</v>
      </c>
      <c r="BT59" s="123"/>
      <c r="BU59" s="123"/>
      <c r="BV59" s="123">
        <v>1</v>
      </c>
      <c r="BW59" s="124">
        <v>1</v>
      </c>
      <c r="BX59" s="125">
        <f>IF(P59=0,"",IF(BW59=0,"",(BW59/P59)))</f>
        <v>0.2</v>
      </c>
      <c r="BY59" s="126">
        <v>1</v>
      </c>
      <c r="BZ59" s="127">
        <f>IFERROR(BY59/BW59,"-")</f>
        <v>1</v>
      </c>
      <c r="CA59" s="128">
        <v>15000</v>
      </c>
      <c r="CB59" s="129">
        <f>IFERROR(CA59/BW59,"-")</f>
        <v>15000</v>
      </c>
      <c r="CC59" s="130"/>
      <c r="CD59" s="130">
        <v>1</v>
      </c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2</v>
      </c>
      <c r="CP59" s="139">
        <v>42450</v>
      </c>
      <c r="CQ59" s="139">
        <v>27450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7.4625</v>
      </c>
      <c r="B60" s="347" t="s">
        <v>173</v>
      </c>
      <c r="C60" s="347"/>
      <c r="D60" s="347" t="s">
        <v>158</v>
      </c>
      <c r="E60" s="347" t="s">
        <v>83</v>
      </c>
      <c r="F60" s="347" t="s">
        <v>90</v>
      </c>
      <c r="G60" s="88" t="s">
        <v>174</v>
      </c>
      <c r="H60" s="88" t="s">
        <v>91</v>
      </c>
      <c r="I60" s="348" t="s">
        <v>153</v>
      </c>
      <c r="J60" s="330">
        <v>80000</v>
      </c>
      <c r="K60" s="79">
        <v>3</v>
      </c>
      <c r="L60" s="79">
        <v>0</v>
      </c>
      <c r="M60" s="79">
        <v>15</v>
      </c>
      <c r="N60" s="89">
        <v>0</v>
      </c>
      <c r="O60" s="90">
        <v>0</v>
      </c>
      <c r="P60" s="91">
        <f>N60+O60</f>
        <v>0</v>
      </c>
      <c r="Q60" s="80">
        <f>IFERROR(P60/M60,"-")</f>
        <v>0</v>
      </c>
      <c r="R60" s="79">
        <v>0</v>
      </c>
      <c r="S60" s="79">
        <v>0</v>
      </c>
      <c r="T60" s="80" t="str">
        <f>IFERROR(R60/(P60),"-")</f>
        <v>-</v>
      </c>
      <c r="U60" s="336">
        <f>IFERROR(J60/SUM(N60:O61),"-")</f>
        <v>20000</v>
      </c>
      <c r="V60" s="82">
        <v>0</v>
      </c>
      <c r="W60" s="80" t="str">
        <f>IF(P60=0,"-",V60/P60)</f>
        <v>-</v>
      </c>
      <c r="X60" s="335">
        <v>0</v>
      </c>
      <c r="Y60" s="336" t="str">
        <f>IFERROR(X60/P60,"-")</f>
        <v>-</v>
      </c>
      <c r="Z60" s="336" t="str">
        <f>IFERROR(X60/V60,"-")</f>
        <v>-</v>
      </c>
      <c r="AA60" s="330">
        <f>SUM(X60:X61)-SUM(J60:J61)</f>
        <v>517000</v>
      </c>
      <c r="AB60" s="83">
        <f>SUM(X60:X61)/SUM(J60:J61)</f>
        <v>7.4625</v>
      </c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175</v>
      </c>
      <c r="C61" s="347"/>
      <c r="D61" s="347" t="s">
        <v>158</v>
      </c>
      <c r="E61" s="347" t="s">
        <v>83</v>
      </c>
      <c r="F61" s="347" t="s">
        <v>79</v>
      </c>
      <c r="G61" s="88"/>
      <c r="H61" s="88"/>
      <c r="I61" s="88"/>
      <c r="J61" s="330"/>
      <c r="K61" s="79">
        <v>8</v>
      </c>
      <c r="L61" s="79">
        <v>8</v>
      </c>
      <c r="M61" s="79">
        <v>3</v>
      </c>
      <c r="N61" s="89">
        <v>4</v>
      </c>
      <c r="O61" s="90">
        <v>0</v>
      </c>
      <c r="P61" s="91">
        <f>N61+O61</f>
        <v>4</v>
      </c>
      <c r="Q61" s="80">
        <f>IFERROR(P61/M61,"-")</f>
        <v>1.3333333333333</v>
      </c>
      <c r="R61" s="79">
        <v>1</v>
      </c>
      <c r="S61" s="79">
        <v>1</v>
      </c>
      <c r="T61" s="80">
        <f>IFERROR(R61/(P61),"-")</f>
        <v>0.25</v>
      </c>
      <c r="U61" s="336"/>
      <c r="V61" s="82">
        <v>2</v>
      </c>
      <c r="W61" s="80">
        <f>IF(P61=0,"-",V61/P61)</f>
        <v>0.5</v>
      </c>
      <c r="X61" s="335">
        <v>597000</v>
      </c>
      <c r="Y61" s="336">
        <f>IFERROR(X61/P61,"-")</f>
        <v>149250</v>
      </c>
      <c r="Z61" s="336">
        <f>IFERROR(X61/V61,"-")</f>
        <v>298500</v>
      </c>
      <c r="AA61" s="330"/>
      <c r="AB61" s="83"/>
      <c r="AC61" s="77"/>
      <c r="AD61" s="92">
        <v>1</v>
      </c>
      <c r="AE61" s="93">
        <f>IF(P61=0,"",IF(AD61=0,"",(AD61/P61)))</f>
        <v>0.25</v>
      </c>
      <c r="AF61" s="92"/>
      <c r="AG61" s="94">
        <f>IFERROR(AF61/AD61,"-")</f>
        <v>0</v>
      </c>
      <c r="AH61" s="95"/>
      <c r="AI61" s="96">
        <f>IFERROR(AH61/AD61,"-")</f>
        <v>0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>
        <f>IF(P61=0,"",IF(BN61=0,"",(BN61/P61)))</f>
        <v>0</v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>
        <v>2</v>
      </c>
      <c r="BX61" s="125">
        <f>IF(P61=0,"",IF(BW61=0,"",(BW61/P61)))</f>
        <v>0.5</v>
      </c>
      <c r="BY61" s="126">
        <v>2</v>
      </c>
      <c r="BZ61" s="127">
        <f>IFERROR(BY61/BW61,"-")</f>
        <v>1</v>
      </c>
      <c r="CA61" s="128">
        <v>367500</v>
      </c>
      <c r="CB61" s="129">
        <f>IFERROR(CA61/BW61,"-")</f>
        <v>183750</v>
      </c>
      <c r="CC61" s="130"/>
      <c r="CD61" s="130"/>
      <c r="CE61" s="130">
        <v>2</v>
      </c>
      <c r="CF61" s="131">
        <v>1</v>
      </c>
      <c r="CG61" s="132">
        <f>IF(P61=0,"",IF(CF61=0,"",(CF61/P61)))</f>
        <v>0.25</v>
      </c>
      <c r="CH61" s="133">
        <v>1</v>
      </c>
      <c r="CI61" s="134">
        <f>IFERROR(CH61/CF61,"-")</f>
        <v>1</v>
      </c>
      <c r="CJ61" s="135">
        <v>265000</v>
      </c>
      <c r="CK61" s="136">
        <f>IFERROR(CJ61/CF61,"-")</f>
        <v>265000</v>
      </c>
      <c r="CL61" s="137"/>
      <c r="CM61" s="137"/>
      <c r="CN61" s="137">
        <v>1</v>
      </c>
      <c r="CO61" s="138">
        <v>2</v>
      </c>
      <c r="CP61" s="139">
        <v>597000</v>
      </c>
      <c r="CQ61" s="139">
        <v>265000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0.075</v>
      </c>
      <c r="B62" s="347" t="s">
        <v>176</v>
      </c>
      <c r="C62" s="347"/>
      <c r="D62" s="347"/>
      <c r="E62" s="347"/>
      <c r="F62" s="347" t="s">
        <v>67</v>
      </c>
      <c r="G62" s="88" t="s">
        <v>177</v>
      </c>
      <c r="H62" s="88" t="s">
        <v>178</v>
      </c>
      <c r="I62" s="88" t="s">
        <v>179</v>
      </c>
      <c r="J62" s="330">
        <v>80000</v>
      </c>
      <c r="K62" s="79">
        <v>9</v>
      </c>
      <c r="L62" s="79">
        <v>0</v>
      </c>
      <c r="M62" s="79">
        <v>40</v>
      </c>
      <c r="N62" s="89">
        <v>4</v>
      </c>
      <c r="O62" s="90">
        <v>0</v>
      </c>
      <c r="P62" s="91">
        <f>N62+O62</f>
        <v>4</v>
      </c>
      <c r="Q62" s="80">
        <f>IFERROR(P62/M62,"-")</f>
        <v>0.1</v>
      </c>
      <c r="R62" s="79">
        <v>0</v>
      </c>
      <c r="S62" s="79">
        <v>1</v>
      </c>
      <c r="T62" s="80">
        <f>IFERROR(R62/(P62),"-")</f>
        <v>0</v>
      </c>
      <c r="U62" s="336">
        <f>IFERROR(J62/SUM(N62:O63),"-")</f>
        <v>16000</v>
      </c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>
        <f>SUM(X62:X63)-SUM(J62:J63)</f>
        <v>-74000</v>
      </c>
      <c r="AB62" s="83">
        <f>SUM(X62:X63)/SUM(J62:J63)</f>
        <v>0.075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>
        <v>2</v>
      </c>
      <c r="AW62" s="105">
        <f>IF(P62=0,"",IF(AV62=0,"",(AV62/P62)))</f>
        <v>0.5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>
        <v>1</v>
      </c>
      <c r="BF62" s="111">
        <f>IF(P62=0,"",IF(BE62=0,"",(BE62/P62)))</f>
        <v>0.25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>
        <v>1</v>
      </c>
      <c r="BX62" s="125">
        <f>IF(P62=0,"",IF(BW62=0,"",(BW62/P62)))</f>
        <v>0.25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180</v>
      </c>
      <c r="C63" s="347"/>
      <c r="D63" s="347"/>
      <c r="E63" s="347"/>
      <c r="F63" s="347" t="s">
        <v>79</v>
      </c>
      <c r="G63" s="88"/>
      <c r="H63" s="88"/>
      <c r="I63" s="88"/>
      <c r="J63" s="330"/>
      <c r="K63" s="79">
        <v>9</v>
      </c>
      <c r="L63" s="79">
        <v>8</v>
      </c>
      <c r="M63" s="79">
        <v>1</v>
      </c>
      <c r="N63" s="89">
        <v>1</v>
      </c>
      <c r="O63" s="90">
        <v>0</v>
      </c>
      <c r="P63" s="91">
        <f>N63+O63</f>
        <v>1</v>
      </c>
      <c r="Q63" s="80">
        <f>IFERROR(P63/M63,"-")</f>
        <v>1</v>
      </c>
      <c r="R63" s="79">
        <v>0</v>
      </c>
      <c r="S63" s="79">
        <v>0</v>
      </c>
      <c r="T63" s="80">
        <f>IFERROR(R63/(P63),"-")</f>
        <v>0</v>
      </c>
      <c r="U63" s="336"/>
      <c r="V63" s="82">
        <v>1</v>
      </c>
      <c r="W63" s="80">
        <f>IF(P63=0,"-",V63/P63)</f>
        <v>1</v>
      </c>
      <c r="X63" s="335">
        <v>6000</v>
      </c>
      <c r="Y63" s="336">
        <f>IFERROR(X63/P63,"-")</f>
        <v>6000</v>
      </c>
      <c r="Z63" s="336">
        <f>IFERROR(X63/V63,"-")</f>
        <v>6000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1</v>
      </c>
      <c r="BO63" s="118">
        <f>IF(P63=0,"",IF(BN63=0,"",(BN63/P63)))</f>
        <v>1</v>
      </c>
      <c r="BP63" s="119">
        <v>1</v>
      </c>
      <c r="BQ63" s="120">
        <f>IFERROR(BP63/BN63,"-")</f>
        <v>1</v>
      </c>
      <c r="BR63" s="121">
        <v>6000</v>
      </c>
      <c r="BS63" s="122">
        <f>IFERROR(BR63/BN63,"-")</f>
        <v>6000</v>
      </c>
      <c r="BT63" s="123"/>
      <c r="BU63" s="123">
        <v>1</v>
      </c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1</v>
      </c>
      <c r="CP63" s="139">
        <v>6000</v>
      </c>
      <c r="CQ63" s="139">
        <v>6000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 t="str">
        <f>AB64</f>
        <v>0</v>
      </c>
      <c r="B64" s="347" t="s">
        <v>181</v>
      </c>
      <c r="C64" s="347"/>
      <c r="D64" s="347"/>
      <c r="E64" s="347"/>
      <c r="F64" s="347" t="s">
        <v>67</v>
      </c>
      <c r="G64" s="88" t="s">
        <v>174</v>
      </c>
      <c r="H64" s="88" t="s">
        <v>178</v>
      </c>
      <c r="I64" s="349" t="s">
        <v>85</v>
      </c>
      <c r="J64" s="330">
        <v>0</v>
      </c>
      <c r="K64" s="79">
        <v>4</v>
      </c>
      <c r="L64" s="79">
        <v>0</v>
      </c>
      <c r="M64" s="79">
        <v>28</v>
      </c>
      <c r="N64" s="89">
        <v>1</v>
      </c>
      <c r="O64" s="90">
        <v>0</v>
      </c>
      <c r="P64" s="91">
        <f>N64+O64</f>
        <v>1</v>
      </c>
      <c r="Q64" s="80">
        <f>IFERROR(P64/M64,"-")</f>
        <v>0.035714285714286</v>
      </c>
      <c r="R64" s="79">
        <v>0</v>
      </c>
      <c r="S64" s="79">
        <v>1</v>
      </c>
      <c r="T64" s="80">
        <f>IFERROR(R64/(P64),"-")</f>
        <v>0</v>
      </c>
      <c r="U64" s="336">
        <f>IFERROR(J64/SUM(N64:O65),"-")</f>
        <v>0</v>
      </c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>
        <f>SUM(X64:X65)-SUM(J64:J65)</f>
        <v>0</v>
      </c>
      <c r="AB64" s="83" t="str">
        <f>SUM(X64:X65)/SUM(J64:J65)</f>
        <v>0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1</v>
      </c>
      <c r="BF64" s="111">
        <f>IF(P64=0,"",IF(BE64=0,"",(BE64/P64)))</f>
        <v>1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182</v>
      </c>
      <c r="C65" s="347"/>
      <c r="D65" s="347"/>
      <c r="E65" s="347"/>
      <c r="F65" s="347" t="s">
        <v>79</v>
      </c>
      <c r="G65" s="88"/>
      <c r="H65" s="88"/>
      <c r="I65" s="88"/>
      <c r="J65" s="330"/>
      <c r="K65" s="79">
        <v>4</v>
      </c>
      <c r="L65" s="79">
        <v>3</v>
      </c>
      <c r="M65" s="79">
        <v>0</v>
      </c>
      <c r="N65" s="89">
        <v>0</v>
      </c>
      <c r="O65" s="90">
        <v>0</v>
      </c>
      <c r="P65" s="91">
        <f>N65+O65</f>
        <v>0</v>
      </c>
      <c r="Q65" s="80" t="str">
        <f>IFERROR(P65/M65,"-")</f>
        <v>-</v>
      </c>
      <c r="R65" s="79">
        <v>0</v>
      </c>
      <c r="S65" s="79">
        <v>0</v>
      </c>
      <c r="T65" s="80" t="str">
        <f>IFERROR(R65/(P65),"-")</f>
        <v>-</v>
      </c>
      <c r="U65" s="336"/>
      <c r="V65" s="82">
        <v>0</v>
      </c>
      <c r="W65" s="80" t="str">
        <f>IF(P65=0,"-",V65/P65)</f>
        <v>-</v>
      </c>
      <c r="X65" s="335">
        <v>0</v>
      </c>
      <c r="Y65" s="336" t="str">
        <f>IFERROR(X65/P65,"-")</f>
        <v>-</v>
      </c>
      <c r="Z65" s="336" t="str">
        <f>IFERROR(X65/V65,"-")</f>
        <v>-</v>
      </c>
      <c r="AA65" s="330"/>
      <c r="AB65" s="83"/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30"/>
      <c r="B66" s="85"/>
      <c r="C66" s="86"/>
      <c r="D66" s="86"/>
      <c r="E66" s="86"/>
      <c r="F66" s="87"/>
      <c r="G66" s="88"/>
      <c r="H66" s="88"/>
      <c r="I66" s="88"/>
      <c r="J66" s="331"/>
      <c r="K66" s="34"/>
      <c r="L66" s="34"/>
      <c r="M66" s="31"/>
      <c r="N66" s="23"/>
      <c r="O66" s="23"/>
      <c r="P66" s="23"/>
      <c r="Q66" s="32"/>
      <c r="R66" s="32"/>
      <c r="S66" s="23"/>
      <c r="T66" s="32"/>
      <c r="U66" s="337"/>
      <c r="V66" s="25"/>
      <c r="W66" s="25"/>
      <c r="X66" s="337"/>
      <c r="Y66" s="337"/>
      <c r="Z66" s="337"/>
      <c r="AA66" s="337"/>
      <c r="AB66" s="33"/>
      <c r="AC66" s="57"/>
      <c r="AD66" s="61"/>
      <c r="AE66" s="62"/>
      <c r="AF66" s="61"/>
      <c r="AG66" s="65"/>
      <c r="AH66" s="66"/>
      <c r="AI66" s="67"/>
      <c r="AJ66" s="68"/>
      <c r="AK66" s="68"/>
      <c r="AL66" s="68"/>
      <c r="AM66" s="61"/>
      <c r="AN66" s="62"/>
      <c r="AO66" s="61"/>
      <c r="AP66" s="65"/>
      <c r="AQ66" s="66"/>
      <c r="AR66" s="67"/>
      <c r="AS66" s="68"/>
      <c r="AT66" s="68"/>
      <c r="AU66" s="68"/>
      <c r="AV66" s="61"/>
      <c r="AW66" s="62"/>
      <c r="AX66" s="61"/>
      <c r="AY66" s="65"/>
      <c r="AZ66" s="66"/>
      <c r="BA66" s="67"/>
      <c r="BB66" s="68"/>
      <c r="BC66" s="68"/>
      <c r="BD66" s="68"/>
      <c r="BE66" s="61"/>
      <c r="BF66" s="62"/>
      <c r="BG66" s="61"/>
      <c r="BH66" s="65"/>
      <c r="BI66" s="66"/>
      <c r="BJ66" s="67"/>
      <c r="BK66" s="68"/>
      <c r="BL66" s="68"/>
      <c r="BM66" s="68"/>
      <c r="BN66" s="63"/>
      <c r="BO66" s="64"/>
      <c r="BP66" s="61"/>
      <c r="BQ66" s="65"/>
      <c r="BR66" s="66"/>
      <c r="BS66" s="67"/>
      <c r="BT66" s="68"/>
      <c r="BU66" s="68"/>
      <c r="BV66" s="68"/>
      <c r="BW66" s="63"/>
      <c r="BX66" s="64"/>
      <c r="BY66" s="61"/>
      <c r="BZ66" s="65"/>
      <c r="CA66" s="66"/>
      <c r="CB66" s="67"/>
      <c r="CC66" s="68"/>
      <c r="CD66" s="68"/>
      <c r="CE66" s="68"/>
      <c r="CF66" s="63"/>
      <c r="CG66" s="64"/>
      <c r="CH66" s="61"/>
      <c r="CI66" s="65"/>
      <c r="CJ66" s="66"/>
      <c r="CK66" s="67"/>
      <c r="CL66" s="68"/>
      <c r="CM66" s="68"/>
      <c r="CN66" s="68"/>
      <c r="CO66" s="69"/>
      <c r="CP66" s="66"/>
      <c r="CQ66" s="66"/>
      <c r="CR66" s="66"/>
      <c r="CS66" s="70"/>
    </row>
    <row r="67" spans="1:98">
      <c r="A67" s="30"/>
      <c r="B67" s="37"/>
      <c r="C67" s="21"/>
      <c r="D67" s="21"/>
      <c r="E67" s="21"/>
      <c r="F67" s="22"/>
      <c r="G67" s="36"/>
      <c r="H67" s="36"/>
      <c r="I67" s="73"/>
      <c r="J67" s="332"/>
      <c r="K67" s="34"/>
      <c r="L67" s="34"/>
      <c r="M67" s="31"/>
      <c r="N67" s="23"/>
      <c r="O67" s="23"/>
      <c r="P67" s="23"/>
      <c r="Q67" s="32"/>
      <c r="R67" s="32"/>
      <c r="S67" s="23"/>
      <c r="T67" s="32"/>
      <c r="U67" s="337"/>
      <c r="V67" s="25"/>
      <c r="W67" s="25"/>
      <c r="X67" s="337"/>
      <c r="Y67" s="337"/>
      <c r="Z67" s="337"/>
      <c r="AA67" s="337"/>
      <c r="AB67" s="33"/>
      <c r="AC67" s="59"/>
      <c r="AD67" s="61"/>
      <c r="AE67" s="62"/>
      <c r="AF67" s="61"/>
      <c r="AG67" s="65"/>
      <c r="AH67" s="66"/>
      <c r="AI67" s="67"/>
      <c r="AJ67" s="68"/>
      <c r="AK67" s="68"/>
      <c r="AL67" s="68"/>
      <c r="AM67" s="61"/>
      <c r="AN67" s="62"/>
      <c r="AO67" s="61"/>
      <c r="AP67" s="65"/>
      <c r="AQ67" s="66"/>
      <c r="AR67" s="67"/>
      <c r="AS67" s="68"/>
      <c r="AT67" s="68"/>
      <c r="AU67" s="68"/>
      <c r="AV67" s="61"/>
      <c r="AW67" s="62"/>
      <c r="AX67" s="61"/>
      <c r="AY67" s="65"/>
      <c r="AZ67" s="66"/>
      <c r="BA67" s="67"/>
      <c r="BB67" s="68"/>
      <c r="BC67" s="68"/>
      <c r="BD67" s="68"/>
      <c r="BE67" s="61"/>
      <c r="BF67" s="62"/>
      <c r="BG67" s="61"/>
      <c r="BH67" s="65"/>
      <c r="BI67" s="66"/>
      <c r="BJ67" s="67"/>
      <c r="BK67" s="68"/>
      <c r="BL67" s="68"/>
      <c r="BM67" s="68"/>
      <c r="BN67" s="63"/>
      <c r="BO67" s="64"/>
      <c r="BP67" s="61"/>
      <c r="BQ67" s="65"/>
      <c r="BR67" s="66"/>
      <c r="BS67" s="67"/>
      <c r="BT67" s="68"/>
      <c r="BU67" s="68"/>
      <c r="BV67" s="68"/>
      <c r="BW67" s="63"/>
      <c r="BX67" s="64"/>
      <c r="BY67" s="61"/>
      <c r="BZ67" s="65"/>
      <c r="CA67" s="66"/>
      <c r="CB67" s="67"/>
      <c r="CC67" s="68"/>
      <c r="CD67" s="68"/>
      <c r="CE67" s="68"/>
      <c r="CF67" s="63"/>
      <c r="CG67" s="64"/>
      <c r="CH67" s="61"/>
      <c r="CI67" s="65"/>
      <c r="CJ67" s="66"/>
      <c r="CK67" s="67"/>
      <c r="CL67" s="68"/>
      <c r="CM67" s="68"/>
      <c r="CN67" s="68"/>
      <c r="CO67" s="69"/>
      <c r="CP67" s="66"/>
      <c r="CQ67" s="66"/>
      <c r="CR67" s="66"/>
      <c r="CS67" s="70"/>
    </row>
    <row r="68" spans="1:98">
      <c r="A68" s="19">
        <f>AB68</f>
        <v>2.0364535211268</v>
      </c>
      <c r="B68" s="39"/>
      <c r="C68" s="39"/>
      <c r="D68" s="39"/>
      <c r="E68" s="39"/>
      <c r="F68" s="39"/>
      <c r="G68" s="40" t="s">
        <v>183</v>
      </c>
      <c r="H68" s="40"/>
      <c r="I68" s="40"/>
      <c r="J68" s="333">
        <f>SUM(J6:J67)</f>
        <v>3905000</v>
      </c>
      <c r="K68" s="41">
        <f>SUM(K6:K67)</f>
        <v>2140</v>
      </c>
      <c r="L68" s="41">
        <f>SUM(L6:L67)</f>
        <v>796</v>
      </c>
      <c r="M68" s="41">
        <f>SUM(M6:M67)</f>
        <v>3346</v>
      </c>
      <c r="N68" s="41">
        <f>SUM(N6:N67)</f>
        <v>457</v>
      </c>
      <c r="O68" s="41">
        <f>SUM(O6:O67)</f>
        <v>3</v>
      </c>
      <c r="P68" s="41">
        <f>SUM(P6:P67)</f>
        <v>460</v>
      </c>
      <c r="Q68" s="42">
        <f>IFERROR(P68/M68,"-")</f>
        <v>0.13747758517633</v>
      </c>
      <c r="R68" s="76">
        <f>SUM(R6:R67)</f>
        <v>46</v>
      </c>
      <c r="S68" s="76">
        <f>SUM(S6:S67)</f>
        <v>121</v>
      </c>
      <c r="T68" s="42">
        <f>IFERROR(R68/P68,"-")</f>
        <v>0.1</v>
      </c>
      <c r="U68" s="338">
        <f>IFERROR(J68/P68,"-")</f>
        <v>8489.1304347826</v>
      </c>
      <c r="V68" s="44">
        <f>SUM(V6:V67)</f>
        <v>93</v>
      </c>
      <c r="W68" s="42">
        <f>IFERROR(V68/P68,"-")</f>
        <v>0.20217391304348</v>
      </c>
      <c r="X68" s="333">
        <f>SUM(X6:X67)</f>
        <v>7952351</v>
      </c>
      <c r="Y68" s="333">
        <f>IFERROR(X68/P68,"-")</f>
        <v>17287.719565217</v>
      </c>
      <c r="Z68" s="333">
        <f>IFERROR(X68/V68,"-")</f>
        <v>85509.150537634</v>
      </c>
      <c r="AA68" s="333">
        <f>X68-J68</f>
        <v>4047351</v>
      </c>
      <c r="AB68" s="45">
        <f>X68/J68</f>
        <v>2.0364535211268</v>
      </c>
      <c r="AC68" s="58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4"/>
    <mergeCell ref="J17:J24"/>
    <mergeCell ref="U17:U24"/>
    <mergeCell ref="AA17:AA24"/>
    <mergeCell ref="AB17:AB24"/>
    <mergeCell ref="A25:A29"/>
    <mergeCell ref="J25:J29"/>
    <mergeCell ref="U25:U29"/>
    <mergeCell ref="AA25:AA29"/>
    <mergeCell ref="AB25:AB29"/>
    <mergeCell ref="A30:A33"/>
    <mergeCell ref="J30:J33"/>
    <mergeCell ref="U30:U33"/>
    <mergeCell ref="AA30:AA33"/>
    <mergeCell ref="AB30:AB33"/>
    <mergeCell ref="A34:A37"/>
    <mergeCell ref="J34:J37"/>
    <mergeCell ref="U34:U37"/>
    <mergeCell ref="AA34:AA37"/>
    <mergeCell ref="AB34:AB37"/>
    <mergeCell ref="A38:A41"/>
    <mergeCell ref="J38:J41"/>
    <mergeCell ref="U38:U41"/>
    <mergeCell ref="AA38:AA41"/>
    <mergeCell ref="AB38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184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2.85</v>
      </c>
      <c r="B6" s="347" t="s">
        <v>185</v>
      </c>
      <c r="C6" s="347" t="s">
        <v>186</v>
      </c>
      <c r="D6" s="347" t="s">
        <v>187</v>
      </c>
      <c r="E6" s="347"/>
      <c r="F6" s="347" t="s">
        <v>67</v>
      </c>
      <c r="G6" s="88" t="s">
        <v>188</v>
      </c>
      <c r="H6" s="88" t="s">
        <v>189</v>
      </c>
      <c r="I6" s="88" t="s">
        <v>190</v>
      </c>
      <c r="J6" s="330">
        <v>60000</v>
      </c>
      <c r="K6" s="79">
        <v>39</v>
      </c>
      <c r="L6" s="79">
        <v>0</v>
      </c>
      <c r="M6" s="79">
        <v>156</v>
      </c>
      <c r="N6" s="89">
        <v>12</v>
      </c>
      <c r="O6" s="90">
        <v>0</v>
      </c>
      <c r="P6" s="91">
        <f>N6+O6</f>
        <v>12</v>
      </c>
      <c r="Q6" s="80">
        <f>IFERROR(P6/M6,"-")</f>
        <v>0.076923076923077</v>
      </c>
      <c r="R6" s="79">
        <v>0</v>
      </c>
      <c r="S6" s="79">
        <v>5</v>
      </c>
      <c r="T6" s="80">
        <f>IFERROR(R6/(P6),"-")</f>
        <v>0</v>
      </c>
      <c r="U6" s="336">
        <f>IFERROR(J6/SUM(N6:O7),"-")</f>
        <v>1111.1111111111</v>
      </c>
      <c r="V6" s="82">
        <v>1</v>
      </c>
      <c r="W6" s="80">
        <f>IF(P6=0,"-",V6/P6)</f>
        <v>0.083333333333333</v>
      </c>
      <c r="X6" s="335">
        <v>20000</v>
      </c>
      <c r="Y6" s="336">
        <f>IFERROR(X6/P6,"-")</f>
        <v>1666.6666666667</v>
      </c>
      <c r="Z6" s="336">
        <f>IFERROR(X6/V6,"-")</f>
        <v>20000</v>
      </c>
      <c r="AA6" s="330">
        <f>SUM(X6:X7)-SUM(J6:J7)</f>
        <v>111000</v>
      </c>
      <c r="AB6" s="83">
        <f>SUM(X6:X7)/SUM(J6:J7)</f>
        <v>2.85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0.16666666666667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0.083333333333333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0.33333333333333</v>
      </c>
      <c r="BG6" s="110">
        <v>1</v>
      </c>
      <c r="BH6" s="112">
        <f>IFERROR(BG6/BE6,"-")</f>
        <v>0.25</v>
      </c>
      <c r="BI6" s="113">
        <v>15000</v>
      </c>
      <c r="BJ6" s="114">
        <f>IFERROR(BI6/BE6,"-")</f>
        <v>3750</v>
      </c>
      <c r="BK6" s="115"/>
      <c r="BL6" s="115"/>
      <c r="BM6" s="115">
        <v>1</v>
      </c>
      <c r="BN6" s="117">
        <v>2</v>
      </c>
      <c r="BO6" s="118">
        <f>IF(P6=0,"",IF(BN6=0,"",(BN6/P6)))</f>
        <v>0.16666666666667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0.25</v>
      </c>
      <c r="BY6" s="126">
        <v>1</v>
      </c>
      <c r="BZ6" s="127">
        <f>IFERROR(BY6/BW6,"-")</f>
        <v>0.33333333333333</v>
      </c>
      <c r="CA6" s="128">
        <v>115000</v>
      </c>
      <c r="CB6" s="129">
        <f>IFERROR(CA6/BW6,"-")</f>
        <v>38333.333333333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20000</v>
      </c>
      <c r="CQ6" s="139">
        <v>115000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191</v>
      </c>
      <c r="C7" s="347"/>
      <c r="D7" s="347"/>
      <c r="E7" s="347"/>
      <c r="F7" s="347" t="s">
        <v>79</v>
      </c>
      <c r="G7" s="88"/>
      <c r="H7" s="88"/>
      <c r="I7" s="88"/>
      <c r="J7" s="330"/>
      <c r="K7" s="79">
        <v>463</v>
      </c>
      <c r="L7" s="79">
        <v>219</v>
      </c>
      <c r="M7" s="79">
        <v>155</v>
      </c>
      <c r="N7" s="89">
        <v>41</v>
      </c>
      <c r="O7" s="90">
        <v>1</v>
      </c>
      <c r="P7" s="91">
        <f>N7+O7</f>
        <v>42</v>
      </c>
      <c r="Q7" s="80">
        <f>IFERROR(P7/M7,"-")</f>
        <v>0.27096774193548</v>
      </c>
      <c r="R7" s="79">
        <v>11</v>
      </c>
      <c r="S7" s="79">
        <v>1</v>
      </c>
      <c r="T7" s="80">
        <f>IFERROR(R7/(P7),"-")</f>
        <v>0.26190476190476</v>
      </c>
      <c r="U7" s="336"/>
      <c r="V7" s="82">
        <v>6</v>
      </c>
      <c r="W7" s="80">
        <f>IF(P7=0,"-",V7/P7)</f>
        <v>0.14285714285714</v>
      </c>
      <c r="X7" s="335">
        <v>151000</v>
      </c>
      <c r="Y7" s="336">
        <f>IFERROR(X7/P7,"-")</f>
        <v>3595.2380952381</v>
      </c>
      <c r="Z7" s="336">
        <f>IFERROR(X7/V7,"-")</f>
        <v>25166.666666667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0.047619047619048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4</v>
      </c>
      <c r="AW7" s="105">
        <f>IF(P7=0,"",IF(AV7=0,"",(AV7/P7)))</f>
        <v>0.095238095238095</v>
      </c>
      <c r="AX7" s="104">
        <v>1</v>
      </c>
      <c r="AY7" s="106">
        <f>IFERROR(AX7/AV7,"-")</f>
        <v>0.25</v>
      </c>
      <c r="AZ7" s="107">
        <v>50000</v>
      </c>
      <c r="BA7" s="108">
        <f>IFERROR(AZ7/AV7,"-")</f>
        <v>12500</v>
      </c>
      <c r="BB7" s="109">
        <v>1</v>
      </c>
      <c r="BC7" s="109"/>
      <c r="BD7" s="109"/>
      <c r="BE7" s="110">
        <v>12</v>
      </c>
      <c r="BF7" s="111">
        <f>IF(P7=0,"",IF(BE7=0,"",(BE7/P7)))</f>
        <v>0.28571428571429</v>
      </c>
      <c r="BG7" s="110">
        <v>1</v>
      </c>
      <c r="BH7" s="112">
        <f>IFERROR(BG7/BE7,"-")</f>
        <v>0.083333333333333</v>
      </c>
      <c r="BI7" s="113">
        <v>11000</v>
      </c>
      <c r="BJ7" s="114">
        <f>IFERROR(BI7/BE7,"-")</f>
        <v>916.66666666667</v>
      </c>
      <c r="BK7" s="115"/>
      <c r="BL7" s="115"/>
      <c r="BM7" s="115">
        <v>1</v>
      </c>
      <c r="BN7" s="117">
        <v>14</v>
      </c>
      <c r="BO7" s="118">
        <f>IF(P7=0,"",IF(BN7=0,"",(BN7/P7)))</f>
        <v>0.33333333333333</v>
      </c>
      <c r="BP7" s="119">
        <v>2</v>
      </c>
      <c r="BQ7" s="120">
        <f>IFERROR(BP7/BN7,"-")</f>
        <v>0.14285714285714</v>
      </c>
      <c r="BR7" s="121">
        <v>8000</v>
      </c>
      <c r="BS7" s="122">
        <f>IFERROR(BR7/BN7,"-")</f>
        <v>571.42857142857</v>
      </c>
      <c r="BT7" s="123">
        <v>2</v>
      </c>
      <c r="BU7" s="123"/>
      <c r="BV7" s="123"/>
      <c r="BW7" s="124">
        <v>8</v>
      </c>
      <c r="BX7" s="125">
        <f>IF(P7=0,"",IF(BW7=0,"",(BW7/P7)))</f>
        <v>0.19047619047619</v>
      </c>
      <c r="BY7" s="126">
        <v>4</v>
      </c>
      <c r="BZ7" s="127">
        <f>IFERROR(BY7/BW7,"-")</f>
        <v>0.5</v>
      </c>
      <c r="CA7" s="128">
        <v>108000</v>
      </c>
      <c r="CB7" s="129">
        <f>IFERROR(CA7/BW7,"-")</f>
        <v>13500</v>
      </c>
      <c r="CC7" s="130"/>
      <c r="CD7" s="130">
        <v>1</v>
      </c>
      <c r="CE7" s="130">
        <v>3</v>
      </c>
      <c r="CF7" s="131">
        <v>2</v>
      </c>
      <c r="CG7" s="132">
        <f>IF(P7=0,"",IF(CF7=0,"",(CF7/P7)))</f>
        <v>0.047619047619048</v>
      </c>
      <c r="CH7" s="133">
        <v>2</v>
      </c>
      <c r="CI7" s="134">
        <f>IFERROR(CH7/CF7,"-")</f>
        <v>1</v>
      </c>
      <c r="CJ7" s="135">
        <v>15000</v>
      </c>
      <c r="CK7" s="136">
        <f>IFERROR(CJ7/CF7,"-")</f>
        <v>7500</v>
      </c>
      <c r="CL7" s="137">
        <v>1</v>
      </c>
      <c r="CM7" s="137"/>
      <c r="CN7" s="137">
        <v>1</v>
      </c>
      <c r="CO7" s="138">
        <v>6</v>
      </c>
      <c r="CP7" s="139">
        <v>151000</v>
      </c>
      <c r="CQ7" s="139">
        <v>64000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3.7076923076923</v>
      </c>
      <c r="B8" s="347" t="s">
        <v>192</v>
      </c>
      <c r="C8" s="347" t="s">
        <v>193</v>
      </c>
      <c r="D8" s="347" t="s">
        <v>194</v>
      </c>
      <c r="E8" s="347"/>
      <c r="F8" s="347" t="s">
        <v>67</v>
      </c>
      <c r="G8" s="88" t="s">
        <v>195</v>
      </c>
      <c r="H8" s="88" t="s">
        <v>196</v>
      </c>
      <c r="I8" s="88" t="s">
        <v>197</v>
      </c>
      <c r="J8" s="330">
        <v>65000</v>
      </c>
      <c r="K8" s="79">
        <v>26</v>
      </c>
      <c r="L8" s="79">
        <v>0</v>
      </c>
      <c r="M8" s="79">
        <v>36</v>
      </c>
      <c r="N8" s="89">
        <v>6</v>
      </c>
      <c r="O8" s="90">
        <v>0</v>
      </c>
      <c r="P8" s="91">
        <f>N8+O8</f>
        <v>6</v>
      </c>
      <c r="Q8" s="80">
        <f>IFERROR(P8/M8,"-")</f>
        <v>0.16666666666667</v>
      </c>
      <c r="R8" s="79">
        <v>1</v>
      </c>
      <c r="S8" s="79">
        <v>2</v>
      </c>
      <c r="T8" s="80">
        <f>IFERROR(R8/(P8),"-")</f>
        <v>0.16666666666667</v>
      </c>
      <c r="U8" s="336">
        <f>IFERROR(J8/SUM(N8:O9),"-")</f>
        <v>1756.7567567568</v>
      </c>
      <c r="V8" s="82">
        <v>1</v>
      </c>
      <c r="W8" s="80">
        <f>IF(P8=0,"-",V8/P8)</f>
        <v>0.16666666666667</v>
      </c>
      <c r="X8" s="335">
        <v>130000</v>
      </c>
      <c r="Y8" s="336">
        <f>IFERROR(X8/P8,"-")</f>
        <v>21666.666666667</v>
      </c>
      <c r="Z8" s="336">
        <f>IFERROR(X8/V8,"-")</f>
        <v>130000</v>
      </c>
      <c r="AA8" s="330">
        <f>SUM(X8:X9)-SUM(J8:J9)</f>
        <v>176000</v>
      </c>
      <c r="AB8" s="83">
        <f>SUM(X8:X9)/SUM(J8:J9)</f>
        <v>3.7076923076923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0.16666666666667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0.16666666666667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0.16666666666667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0.16666666666667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0.33333333333333</v>
      </c>
      <c r="BY8" s="126">
        <v>1</v>
      </c>
      <c r="BZ8" s="127">
        <f>IFERROR(BY8/BW8,"-")</f>
        <v>0.5</v>
      </c>
      <c r="CA8" s="128">
        <v>130000</v>
      </c>
      <c r="CB8" s="129">
        <f>IFERROR(CA8/BW8,"-")</f>
        <v>65000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130000</v>
      </c>
      <c r="CQ8" s="139">
        <v>130000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198</v>
      </c>
      <c r="C9" s="347"/>
      <c r="D9" s="347"/>
      <c r="E9" s="347"/>
      <c r="F9" s="347" t="s">
        <v>79</v>
      </c>
      <c r="G9" s="88"/>
      <c r="H9" s="88"/>
      <c r="I9" s="88"/>
      <c r="J9" s="330"/>
      <c r="K9" s="79">
        <v>160</v>
      </c>
      <c r="L9" s="79">
        <v>83</v>
      </c>
      <c r="M9" s="79">
        <v>67</v>
      </c>
      <c r="N9" s="89">
        <v>31</v>
      </c>
      <c r="O9" s="90">
        <v>0</v>
      </c>
      <c r="P9" s="91">
        <f>N9+O9</f>
        <v>31</v>
      </c>
      <c r="Q9" s="80">
        <f>IFERROR(P9/M9,"-")</f>
        <v>0.46268656716418</v>
      </c>
      <c r="R9" s="79">
        <v>4</v>
      </c>
      <c r="S9" s="79">
        <v>3</v>
      </c>
      <c r="T9" s="80">
        <f>IFERROR(R9/(P9),"-")</f>
        <v>0.12903225806452</v>
      </c>
      <c r="U9" s="336"/>
      <c r="V9" s="82">
        <v>8</v>
      </c>
      <c r="W9" s="80">
        <f>IF(P9=0,"-",V9/P9)</f>
        <v>0.25806451612903</v>
      </c>
      <c r="X9" s="335">
        <v>111000</v>
      </c>
      <c r="Y9" s="336">
        <f>IFERROR(X9/P9,"-")</f>
        <v>3580.6451612903</v>
      </c>
      <c r="Z9" s="336">
        <f>IFERROR(X9/V9,"-")</f>
        <v>13875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0.032258064516129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0.032258064516129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6</v>
      </c>
      <c r="BF9" s="111">
        <f>IF(P9=0,"",IF(BE9=0,"",(BE9/P9)))</f>
        <v>0.19354838709677</v>
      </c>
      <c r="BG9" s="110">
        <v>2</v>
      </c>
      <c r="BH9" s="112">
        <f>IFERROR(BG9/BE9,"-")</f>
        <v>0.33333333333333</v>
      </c>
      <c r="BI9" s="113">
        <v>14000</v>
      </c>
      <c r="BJ9" s="114">
        <f>IFERROR(BI9/BE9,"-")</f>
        <v>2333.3333333333</v>
      </c>
      <c r="BK9" s="115">
        <v>1</v>
      </c>
      <c r="BL9" s="115"/>
      <c r="BM9" s="115">
        <v>1</v>
      </c>
      <c r="BN9" s="117">
        <v>14</v>
      </c>
      <c r="BO9" s="118">
        <f>IF(P9=0,"",IF(BN9=0,"",(BN9/P9)))</f>
        <v>0.45161290322581</v>
      </c>
      <c r="BP9" s="119">
        <v>5</v>
      </c>
      <c r="BQ9" s="120">
        <f>IFERROR(BP9/BN9,"-")</f>
        <v>0.35714285714286</v>
      </c>
      <c r="BR9" s="121">
        <v>63000</v>
      </c>
      <c r="BS9" s="122">
        <f>IFERROR(BR9/BN9,"-")</f>
        <v>4500</v>
      </c>
      <c r="BT9" s="123">
        <v>1</v>
      </c>
      <c r="BU9" s="123">
        <v>2</v>
      </c>
      <c r="BV9" s="123">
        <v>2</v>
      </c>
      <c r="BW9" s="124">
        <v>9</v>
      </c>
      <c r="BX9" s="125">
        <f>IF(P9=0,"",IF(BW9=0,"",(BW9/P9)))</f>
        <v>0.29032258064516</v>
      </c>
      <c r="BY9" s="126">
        <v>2</v>
      </c>
      <c r="BZ9" s="127">
        <f>IFERROR(BY9/BW9,"-")</f>
        <v>0.22222222222222</v>
      </c>
      <c r="CA9" s="128">
        <v>39000</v>
      </c>
      <c r="CB9" s="129">
        <f>IFERROR(CA9/BW9,"-")</f>
        <v>4333.3333333333</v>
      </c>
      <c r="CC9" s="130">
        <v>1</v>
      </c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8</v>
      </c>
      <c r="CP9" s="139">
        <v>111000</v>
      </c>
      <c r="CQ9" s="139">
        <v>37000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4.7189866666667</v>
      </c>
      <c r="B10" s="347" t="s">
        <v>199</v>
      </c>
      <c r="C10" s="347" t="s">
        <v>200</v>
      </c>
      <c r="D10" s="347" t="s">
        <v>201</v>
      </c>
      <c r="E10" s="347"/>
      <c r="F10" s="347" t="s">
        <v>67</v>
      </c>
      <c r="G10" s="88" t="s">
        <v>202</v>
      </c>
      <c r="H10" s="88" t="s">
        <v>196</v>
      </c>
      <c r="I10" s="88" t="s">
        <v>203</v>
      </c>
      <c r="J10" s="330">
        <v>75000</v>
      </c>
      <c r="K10" s="79">
        <v>43</v>
      </c>
      <c r="L10" s="79">
        <v>0</v>
      </c>
      <c r="M10" s="79">
        <v>117</v>
      </c>
      <c r="N10" s="89">
        <v>10</v>
      </c>
      <c r="O10" s="90">
        <v>0</v>
      </c>
      <c r="P10" s="91">
        <f>N10+O10</f>
        <v>10</v>
      </c>
      <c r="Q10" s="80">
        <f>IFERROR(P10/M10,"-")</f>
        <v>0.085470085470085</v>
      </c>
      <c r="R10" s="79">
        <v>2</v>
      </c>
      <c r="S10" s="79">
        <v>3</v>
      </c>
      <c r="T10" s="80">
        <f>IFERROR(R10/(P10),"-")</f>
        <v>0.2</v>
      </c>
      <c r="U10" s="336">
        <f>IFERROR(J10/SUM(N10:O11),"-")</f>
        <v>1973.6842105263</v>
      </c>
      <c r="V10" s="82">
        <v>4</v>
      </c>
      <c r="W10" s="80">
        <f>IF(P10=0,"-",V10/P10)</f>
        <v>0.4</v>
      </c>
      <c r="X10" s="335">
        <v>21924</v>
      </c>
      <c r="Y10" s="336">
        <f>IFERROR(X10/P10,"-")</f>
        <v>2192.4</v>
      </c>
      <c r="Z10" s="336">
        <f>IFERROR(X10/V10,"-")</f>
        <v>5481</v>
      </c>
      <c r="AA10" s="330">
        <f>SUM(X10:X11)-SUM(J10:J11)</f>
        <v>278924</v>
      </c>
      <c r="AB10" s="83">
        <f>SUM(X10:X11)/SUM(J10:J11)</f>
        <v>4.7189866666667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2</v>
      </c>
      <c r="AW10" s="105">
        <f>IF(P10=0,"",IF(AV10=0,"",(AV10/P10)))</f>
        <v>0.2</v>
      </c>
      <c r="AX10" s="104">
        <v>2</v>
      </c>
      <c r="AY10" s="106">
        <f>IFERROR(AX10/AV10,"-")</f>
        <v>1</v>
      </c>
      <c r="AZ10" s="107">
        <v>6924</v>
      </c>
      <c r="BA10" s="108">
        <f>IFERROR(AZ10/AV10,"-")</f>
        <v>3462</v>
      </c>
      <c r="BB10" s="109">
        <v>1</v>
      </c>
      <c r="BC10" s="109">
        <v>1</v>
      </c>
      <c r="BD10" s="109"/>
      <c r="BE10" s="110">
        <v>3</v>
      </c>
      <c r="BF10" s="111">
        <f>IF(P10=0,"",IF(BE10=0,"",(BE10/P10)))</f>
        <v>0.3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0.2</v>
      </c>
      <c r="BY10" s="126">
        <v>2</v>
      </c>
      <c r="BZ10" s="127">
        <f>IFERROR(BY10/BW10,"-")</f>
        <v>1</v>
      </c>
      <c r="CA10" s="128">
        <v>15000</v>
      </c>
      <c r="CB10" s="129">
        <f>IFERROR(CA10/BW10,"-")</f>
        <v>7500</v>
      </c>
      <c r="CC10" s="130">
        <v>2</v>
      </c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4</v>
      </c>
      <c r="CP10" s="139">
        <v>21924</v>
      </c>
      <c r="CQ10" s="139">
        <v>10000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204</v>
      </c>
      <c r="C11" s="347"/>
      <c r="D11" s="347"/>
      <c r="E11" s="347"/>
      <c r="F11" s="347" t="s">
        <v>79</v>
      </c>
      <c r="G11" s="88"/>
      <c r="H11" s="88"/>
      <c r="I11" s="88"/>
      <c r="J11" s="330"/>
      <c r="K11" s="79">
        <v>109</v>
      </c>
      <c r="L11" s="79">
        <v>70</v>
      </c>
      <c r="M11" s="79">
        <v>33</v>
      </c>
      <c r="N11" s="89">
        <v>28</v>
      </c>
      <c r="O11" s="90">
        <v>0</v>
      </c>
      <c r="P11" s="91">
        <f>N11+O11</f>
        <v>28</v>
      </c>
      <c r="Q11" s="80">
        <f>IFERROR(P11/M11,"-")</f>
        <v>0.84848484848485</v>
      </c>
      <c r="R11" s="79">
        <v>4</v>
      </c>
      <c r="S11" s="79">
        <v>6</v>
      </c>
      <c r="T11" s="80">
        <f>IFERROR(R11/(P11),"-")</f>
        <v>0.14285714285714</v>
      </c>
      <c r="U11" s="336"/>
      <c r="V11" s="82">
        <v>6</v>
      </c>
      <c r="W11" s="80">
        <f>IF(P11=0,"-",V11/P11)</f>
        <v>0.21428571428571</v>
      </c>
      <c r="X11" s="335">
        <v>332000</v>
      </c>
      <c r="Y11" s="336">
        <f>IFERROR(X11/P11,"-")</f>
        <v>11857.142857143</v>
      </c>
      <c r="Z11" s="336">
        <f>IFERROR(X11/V11,"-")</f>
        <v>55333.333333333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2</v>
      </c>
      <c r="AN11" s="99">
        <f>IF(P11=0,"",IF(AM11=0,"",(AM11/P11)))</f>
        <v>0.071428571428571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0.035714285714286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8</v>
      </c>
      <c r="BF11" s="111">
        <f>IF(P11=0,"",IF(BE11=0,"",(BE11/P11)))</f>
        <v>0.28571428571429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11</v>
      </c>
      <c r="BO11" s="118">
        <f>IF(P11=0,"",IF(BN11=0,"",(BN11/P11)))</f>
        <v>0.39285714285714</v>
      </c>
      <c r="BP11" s="119">
        <v>6</v>
      </c>
      <c r="BQ11" s="120">
        <f>IFERROR(BP11/BN11,"-")</f>
        <v>0.54545454545455</v>
      </c>
      <c r="BR11" s="121">
        <v>332000</v>
      </c>
      <c r="BS11" s="122">
        <f>IFERROR(BR11/BN11,"-")</f>
        <v>30181.818181818</v>
      </c>
      <c r="BT11" s="123">
        <v>1</v>
      </c>
      <c r="BU11" s="123"/>
      <c r="BV11" s="123">
        <v>5</v>
      </c>
      <c r="BW11" s="124">
        <v>5</v>
      </c>
      <c r="BX11" s="125">
        <f>IF(P11=0,"",IF(BW11=0,"",(BW11/P11)))</f>
        <v>0.17857142857143</v>
      </c>
      <c r="BY11" s="126">
        <v>1</v>
      </c>
      <c r="BZ11" s="127">
        <f>IFERROR(BY11/BW11,"-")</f>
        <v>0.2</v>
      </c>
      <c r="CA11" s="128">
        <v>10000</v>
      </c>
      <c r="CB11" s="129">
        <f>IFERROR(CA11/BW11,"-")</f>
        <v>2000</v>
      </c>
      <c r="CC11" s="130"/>
      <c r="CD11" s="130">
        <v>1</v>
      </c>
      <c r="CE11" s="130"/>
      <c r="CF11" s="131">
        <v>1</v>
      </c>
      <c r="CG11" s="132">
        <f>IF(P11=0,"",IF(CF11=0,"",(CF11/P11)))</f>
        <v>0.035714285714286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6</v>
      </c>
      <c r="CP11" s="139">
        <v>332000</v>
      </c>
      <c r="CQ11" s="139">
        <v>171000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1.1586933333333</v>
      </c>
      <c r="B12" s="347" t="s">
        <v>205</v>
      </c>
      <c r="C12" s="347" t="s">
        <v>206</v>
      </c>
      <c r="D12" s="347" t="s">
        <v>207</v>
      </c>
      <c r="E12" s="347"/>
      <c r="F12" s="347" t="s">
        <v>67</v>
      </c>
      <c r="G12" s="88" t="s">
        <v>208</v>
      </c>
      <c r="H12" s="88" t="s">
        <v>209</v>
      </c>
      <c r="I12" s="88" t="s">
        <v>210</v>
      </c>
      <c r="J12" s="330">
        <v>75000</v>
      </c>
      <c r="K12" s="79">
        <v>36</v>
      </c>
      <c r="L12" s="79">
        <v>0</v>
      </c>
      <c r="M12" s="79">
        <v>161</v>
      </c>
      <c r="N12" s="89">
        <v>17</v>
      </c>
      <c r="O12" s="90">
        <v>0</v>
      </c>
      <c r="P12" s="91">
        <f>N12+O12</f>
        <v>17</v>
      </c>
      <c r="Q12" s="80">
        <f>IFERROR(P12/M12,"-")</f>
        <v>0.1055900621118</v>
      </c>
      <c r="R12" s="79">
        <v>1</v>
      </c>
      <c r="S12" s="79">
        <v>6</v>
      </c>
      <c r="T12" s="80">
        <f>IFERROR(R12/(P12),"-")</f>
        <v>0.058823529411765</v>
      </c>
      <c r="U12" s="336">
        <f>IFERROR(J12/SUM(N12:O13),"-")</f>
        <v>2343.75</v>
      </c>
      <c r="V12" s="82">
        <v>2</v>
      </c>
      <c r="W12" s="80">
        <f>IF(P12=0,"-",V12/P12)</f>
        <v>0.11764705882353</v>
      </c>
      <c r="X12" s="335">
        <v>9902</v>
      </c>
      <c r="Y12" s="336">
        <f>IFERROR(X12/P12,"-")</f>
        <v>582.47058823529</v>
      </c>
      <c r="Z12" s="336">
        <f>IFERROR(X12/V12,"-")</f>
        <v>4951</v>
      </c>
      <c r="AA12" s="330">
        <f>SUM(X12:X13)-SUM(J12:J13)</f>
        <v>11902</v>
      </c>
      <c r="AB12" s="83">
        <f>SUM(X12:X13)/SUM(J12:J13)</f>
        <v>1.1586933333333</v>
      </c>
      <c r="AC12" s="77"/>
      <c r="AD12" s="92">
        <v>2</v>
      </c>
      <c r="AE12" s="93">
        <f>IF(P12=0,"",IF(AD12=0,"",(AD12/P12)))</f>
        <v>0.11764705882353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2</v>
      </c>
      <c r="AN12" s="99">
        <f>IF(P12=0,"",IF(AM12=0,"",(AM12/P12)))</f>
        <v>0.11764705882353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2</v>
      </c>
      <c r="AW12" s="105">
        <f>IF(P12=0,"",IF(AV12=0,"",(AV12/P12)))</f>
        <v>0.11764705882353</v>
      </c>
      <c r="AX12" s="104">
        <v>1</v>
      </c>
      <c r="AY12" s="106">
        <f>IFERROR(AX12/AV12,"-")</f>
        <v>0.5</v>
      </c>
      <c r="AZ12" s="107">
        <v>902</v>
      </c>
      <c r="BA12" s="108">
        <f>IFERROR(AZ12/AV12,"-")</f>
        <v>451</v>
      </c>
      <c r="BB12" s="109">
        <v>1</v>
      </c>
      <c r="BC12" s="109"/>
      <c r="BD12" s="109"/>
      <c r="BE12" s="110">
        <v>3</v>
      </c>
      <c r="BF12" s="111">
        <f>IF(P12=0,"",IF(BE12=0,"",(BE12/P12)))</f>
        <v>0.17647058823529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5</v>
      </c>
      <c r="BO12" s="118">
        <f>IF(P12=0,"",IF(BN12=0,"",(BN12/P12)))</f>
        <v>0.29411764705882</v>
      </c>
      <c r="BP12" s="119">
        <v>1</v>
      </c>
      <c r="BQ12" s="120">
        <f>IFERROR(BP12/BN12,"-")</f>
        <v>0.2</v>
      </c>
      <c r="BR12" s="121">
        <v>9000</v>
      </c>
      <c r="BS12" s="122">
        <f>IFERROR(BR12/BN12,"-")</f>
        <v>1800</v>
      </c>
      <c r="BT12" s="123"/>
      <c r="BU12" s="123"/>
      <c r="BV12" s="123">
        <v>1</v>
      </c>
      <c r="BW12" s="124">
        <v>2</v>
      </c>
      <c r="BX12" s="125">
        <f>IF(P12=0,"",IF(BW12=0,"",(BW12/P12)))</f>
        <v>0.11764705882353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1</v>
      </c>
      <c r="CG12" s="132">
        <f>IF(P12=0,"",IF(CF12=0,"",(CF12/P12)))</f>
        <v>0.058823529411765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2</v>
      </c>
      <c r="CP12" s="139">
        <v>9902</v>
      </c>
      <c r="CQ12" s="139">
        <v>9000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211</v>
      </c>
      <c r="C13" s="347"/>
      <c r="D13" s="347"/>
      <c r="E13" s="347"/>
      <c r="F13" s="347" t="s">
        <v>79</v>
      </c>
      <c r="G13" s="88"/>
      <c r="H13" s="88"/>
      <c r="I13" s="88"/>
      <c r="J13" s="330"/>
      <c r="K13" s="79">
        <v>102</v>
      </c>
      <c r="L13" s="79">
        <v>66</v>
      </c>
      <c r="M13" s="79">
        <v>48</v>
      </c>
      <c r="N13" s="89">
        <v>15</v>
      </c>
      <c r="O13" s="90">
        <v>0</v>
      </c>
      <c r="P13" s="91">
        <f>N13+O13</f>
        <v>15</v>
      </c>
      <c r="Q13" s="80">
        <f>IFERROR(P13/M13,"-")</f>
        <v>0.3125</v>
      </c>
      <c r="R13" s="79">
        <v>1</v>
      </c>
      <c r="S13" s="79">
        <v>2</v>
      </c>
      <c r="T13" s="80">
        <f>IFERROR(R13/(P13),"-")</f>
        <v>0.066666666666667</v>
      </c>
      <c r="U13" s="336"/>
      <c r="V13" s="82">
        <v>4</v>
      </c>
      <c r="W13" s="80">
        <f>IF(P13=0,"-",V13/P13)</f>
        <v>0.26666666666667</v>
      </c>
      <c r="X13" s="335">
        <v>77000</v>
      </c>
      <c r="Y13" s="336">
        <f>IFERROR(X13/P13,"-")</f>
        <v>5133.3333333333</v>
      </c>
      <c r="Z13" s="336">
        <f>IFERROR(X13/V13,"-")</f>
        <v>19250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0.066666666666667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4</v>
      </c>
      <c r="BF13" s="111">
        <f>IF(P13=0,"",IF(BE13=0,"",(BE13/P13)))</f>
        <v>0.26666666666667</v>
      </c>
      <c r="BG13" s="110">
        <v>2</v>
      </c>
      <c r="BH13" s="112">
        <f>IFERROR(BG13/BE13,"-")</f>
        <v>0.5</v>
      </c>
      <c r="BI13" s="113">
        <v>38000</v>
      </c>
      <c r="BJ13" s="114">
        <f>IFERROR(BI13/BE13,"-")</f>
        <v>9500</v>
      </c>
      <c r="BK13" s="115">
        <v>1</v>
      </c>
      <c r="BL13" s="115"/>
      <c r="BM13" s="115">
        <v>1</v>
      </c>
      <c r="BN13" s="117">
        <v>6</v>
      </c>
      <c r="BO13" s="118">
        <f>IF(P13=0,"",IF(BN13=0,"",(BN13/P13)))</f>
        <v>0.4</v>
      </c>
      <c r="BP13" s="119">
        <v>1</v>
      </c>
      <c r="BQ13" s="120">
        <f>IFERROR(BP13/BN13,"-")</f>
        <v>0.16666666666667</v>
      </c>
      <c r="BR13" s="121">
        <v>36000</v>
      </c>
      <c r="BS13" s="122">
        <f>IFERROR(BR13/BN13,"-")</f>
        <v>6000</v>
      </c>
      <c r="BT13" s="123"/>
      <c r="BU13" s="123"/>
      <c r="BV13" s="123">
        <v>1</v>
      </c>
      <c r="BW13" s="124">
        <v>3</v>
      </c>
      <c r="BX13" s="125">
        <f>IF(P13=0,"",IF(BW13=0,"",(BW13/P13)))</f>
        <v>0.2</v>
      </c>
      <c r="BY13" s="126">
        <v>2</v>
      </c>
      <c r="BZ13" s="127">
        <f>IFERROR(BY13/BW13,"-")</f>
        <v>0.66666666666667</v>
      </c>
      <c r="CA13" s="128">
        <v>58000</v>
      </c>
      <c r="CB13" s="129">
        <f>IFERROR(CA13/BW13,"-")</f>
        <v>19333.333333333</v>
      </c>
      <c r="CC13" s="130">
        <v>1</v>
      </c>
      <c r="CD13" s="130"/>
      <c r="CE13" s="130">
        <v>1</v>
      </c>
      <c r="CF13" s="131">
        <v>1</v>
      </c>
      <c r="CG13" s="132">
        <f>IF(P13=0,"",IF(CF13=0,"",(CF13/P13)))</f>
        <v>0.066666666666667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4</v>
      </c>
      <c r="CP13" s="139">
        <v>77000</v>
      </c>
      <c r="CQ13" s="139">
        <v>55000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33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33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3.1011854545455</v>
      </c>
      <c r="B16" s="39"/>
      <c r="C16" s="39"/>
      <c r="D16" s="39"/>
      <c r="E16" s="39"/>
      <c r="F16" s="39"/>
      <c r="G16" s="40" t="s">
        <v>212</v>
      </c>
      <c r="H16" s="40"/>
      <c r="I16" s="40"/>
      <c r="J16" s="333">
        <f>SUM(J6:J15)</f>
        <v>275000</v>
      </c>
      <c r="K16" s="41">
        <f>SUM(K6:K15)</f>
        <v>978</v>
      </c>
      <c r="L16" s="41">
        <f>SUM(L6:L15)</f>
        <v>438</v>
      </c>
      <c r="M16" s="41">
        <f>SUM(M6:M15)</f>
        <v>773</v>
      </c>
      <c r="N16" s="41">
        <f>SUM(N6:N15)</f>
        <v>160</v>
      </c>
      <c r="O16" s="41">
        <f>SUM(O6:O15)</f>
        <v>1</v>
      </c>
      <c r="P16" s="41">
        <f>SUM(P6:P15)</f>
        <v>161</v>
      </c>
      <c r="Q16" s="42">
        <f>IFERROR(P16/M16,"-")</f>
        <v>0.20827943078913</v>
      </c>
      <c r="R16" s="76">
        <f>SUM(R6:R15)</f>
        <v>24</v>
      </c>
      <c r="S16" s="76">
        <f>SUM(S6:S15)</f>
        <v>28</v>
      </c>
      <c r="T16" s="42">
        <f>IFERROR(R16/P16,"-")</f>
        <v>0.14906832298137</v>
      </c>
      <c r="U16" s="338">
        <f>IFERROR(J16/P16,"-")</f>
        <v>1708.0745341615</v>
      </c>
      <c r="V16" s="44">
        <f>SUM(V6:V15)</f>
        <v>32</v>
      </c>
      <c r="W16" s="42">
        <f>IFERROR(V16/P16,"-")</f>
        <v>0.19875776397516</v>
      </c>
      <c r="X16" s="333">
        <f>SUM(X6:X15)</f>
        <v>852826</v>
      </c>
      <c r="Y16" s="333">
        <f>IFERROR(X16/P16,"-")</f>
        <v>5297.0559006211</v>
      </c>
      <c r="Z16" s="333">
        <f>IFERROR(X16/V16,"-")</f>
        <v>26650.8125</v>
      </c>
      <c r="AA16" s="333">
        <f>X16-J16</f>
        <v>577826</v>
      </c>
      <c r="AB16" s="45">
        <f>X16/J16</f>
        <v>3.1011854545455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213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5.767392</v>
      </c>
      <c r="B6" s="347" t="s">
        <v>214</v>
      </c>
      <c r="C6" s="347" t="s">
        <v>215</v>
      </c>
      <c r="D6" s="347" t="s">
        <v>216</v>
      </c>
      <c r="E6" s="347" t="s">
        <v>217</v>
      </c>
      <c r="F6" s="347" t="s">
        <v>67</v>
      </c>
      <c r="G6" s="88" t="s">
        <v>218</v>
      </c>
      <c r="H6" s="88" t="s">
        <v>219</v>
      </c>
      <c r="I6" s="88" t="s">
        <v>220</v>
      </c>
      <c r="J6" s="330">
        <v>125000</v>
      </c>
      <c r="K6" s="79">
        <v>110</v>
      </c>
      <c r="L6" s="79">
        <v>0</v>
      </c>
      <c r="M6" s="79">
        <v>383</v>
      </c>
      <c r="N6" s="89">
        <v>43</v>
      </c>
      <c r="O6" s="90">
        <v>1</v>
      </c>
      <c r="P6" s="91">
        <f>N6+O6</f>
        <v>44</v>
      </c>
      <c r="Q6" s="80">
        <f>IFERROR(P6/M6,"-")</f>
        <v>0.11488250652742</v>
      </c>
      <c r="R6" s="79">
        <v>1</v>
      </c>
      <c r="S6" s="79">
        <v>12</v>
      </c>
      <c r="T6" s="80">
        <f>IFERROR(R6/(P6),"-")</f>
        <v>0.022727272727273</v>
      </c>
      <c r="U6" s="336">
        <f>IFERROR(J6/SUM(N6:O7),"-")</f>
        <v>856.16438356164</v>
      </c>
      <c r="V6" s="82">
        <v>2</v>
      </c>
      <c r="W6" s="80">
        <f>IF(P6=0,"-",V6/P6)</f>
        <v>0.045454545454545</v>
      </c>
      <c r="X6" s="335">
        <v>461000</v>
      </c>
      <c r="Y6" s="336">
        <f>IFERROR(X6/P6,"-")</f>
        <v>10477.272727273</v>
      </c>
      <c r="Z6" s="336">
        <f>IFERROR(X6/V6,"-")</f>
        <v>230500</v>
      </c>
      <c r="AA6" s="330">
        <f>SUM(X6:X7)-SUM(J6:J7)</f>
        <v>595924</v>
      </c>
      <c r="AB6" s="83">
        <f>SUM(X6:X7)/SUM(J6:J7)</f>
        <v>5.767392</v>
      </c>
      <c r="AC6" s="77"/>
      <c r="AD6" s="92">
        <v>1</v>
      </c>
      <c r="AE6" s="93">
        <f>IF(P6=0,"",IF(AD6=0,"",(AD6/P6)))</f>
        <v>0.022727272727273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13</v>
      </c>
      <c r="AN6" s="99">
        <f>IF(P6=0,"",IF(AM6=0,"",(AM6/P6)))</f>
        <v>0.29545454545455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4</v>
      </c>
      <c r="AW6" s="105">
        <f>IF(P6=0,"",IF(AV6=0,"",(AV6/P6)))</f>
        <v>0.090909090909091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9</v>
      </c>
      <c r="BF6" s="111">
        <f>IF(P6=0,"",IF(BE6=0,"",(BE6/P6)))</f>
        <v>0.20454545454545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9</v>
      </c>
      <c r="BO6" s="118">
        <f>IF(P6=0,"",IF(BN6=0,"",(BN6/P6)))</f>
        <v>0.20454545454545</v>
      </c>
      <c r="BP6" s="119">
        <v>1</v>
      </c>
      <c r="BQ6" s="120">
        <f>IFERROR(BP6/BN6,"-")</f>
        <v>0.11111111111111</v>
      </c>
      <c r="BR6" s="121">
        <v>71000</v>
      </c>
      <c r="BS6" s="122">
        <f>IFERROR(BR6/BN6,"-")</f>
        <v>7888.8888888889</v>
      </c>
      <c r="BT6" s="123"/>
      <c r="BU6" s="123"/>
      <c r="BV6" s="123">
        <v>1</v>
      </c>
      <c r="BW6" s="124">
        <v>6</v>
      </c>
      <c r="BX6" s="125">
        <f>IF(P6=0,"",IF(BW6=0,"",(BW6/P6)))</f>
        <v>0.13636363636364</v>
      </c>
      <c r="BY6" s="126">
        <v>1</v>
      </c>
      <c r="BZ6" s="127">
        <f>IFERROR(BY6/BW6,"-")</f>
        <v>0.16666666666667</v>
      </c>
      <c r="CA6" s="128">
        <v>390000</v>
      </c>
      <c r="CB6" s="129">
        <f>IFERROR(CA6/BW6,"-")</f>
        <v>65000</v>
      </c>
      <c r="CC6" s="130"/>
      <c r="CD6" s="130"/>
      <c r="CE6" s="130">
        <v>1</v>
      </c>
      <c r="CF6" s="131">
        <v>2</v>
      </c>
      <c r="CG6" s="132">
        <f>IF(P6=0,"",IF(CF6=0,"",(CF6/P6)))</f>
        <v>0.045454545454545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461000</v>
      </c>
      <c r="CQ6" s="139">
        <v>390000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221</v>
      </c>
      <c r="C7" s="347"/>
      <c r="D7" s="347"/>
      <c r="E7" s="347"/>
      <c r="F7" s="347" t="s">
        <v>79</v>
      </c>
      <c r="G7" s="88"/>
      <c r="H7" s="88"/>
      <c r="I7" s="88"/>
      <c r="J7" s="330"/>
      <c r="K7" s="79">
        <v>291</v>
      </c>
      <c r="L7" s="79">
        <v>219</v>
      </c>
      <c r="M7" s="79">
        <v>167</v>
      </c>
      <c r="N7" s="89">
        <v>99</v>
      </c>
      <c r="O7" s="90">
        <v>3</v>
      </c>
      <c r="P7" s="91">
        <f>N7+O7</f>
        <v>102</v>
      </c>
      <c r="Q7" s="80">
        <f>IFERROR(P7/M7,"-")</f>
        <v>0.61077844311377</v>
      </c>
      <c r="R7" s="79">
        <v>4</v>
      </c>
      <c r="S7" s="79">
        <v>14</v>
      </c>
      <c r="T7" s="80">
        <f>IFERROR(R7/(P7),"-")</f>
        <v>0.03921568627451</v>
      </c>
      <c r="U7" s="336"/>
      <c r="V7" s="82">
        <v>3</v>
      </c>
      <c r="W7" s="80">
        <f>IF(P7=0,"-",V7/P7)</f>
        <v>0.029411764705882</v>
      </c>
      <c r="X7" s="335">
        <v>259924</v>
      </c>
      <c r="Y7" s="336">
        <f>IFERROR(X7/P7,"-")</f>
        <v>2548.2745098039</v>
      </c>
      <c r="Z7" s="336">
        <f>IFERROR(X7/V7,"-")</f>
        <v>86641.333333333</v>
      </c>
      <c r="AA7" s="330"/>
      <c r="AB7" s="83"/>
      <c r="AC7" s="77"/>
      <c r="AD7" s="92">
        <v>2</v>
      </c>
      <c r="AE7" s="93">
        <f>IF(P7=0,"",IF(AD7=0,"",(AD7/P7)))</f>
        <v>0.019607843137255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16</v>
      </c>
      <c r="AN7" s="99">
        <f>IF(P7=0,"",IF(AM7=0,"",(AM7/P7)))</f>
        <v>0.15686274509804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11</v>
      </c>
      <c r="AW7" s="105">
        <f>IF(P7=0,"",IF(AV7=0,"",(AV7/P7)))</f>
        <v>0.1078431372549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29</v>
      </c>
      <c r="BF7" s="111">
        <f>IF(P7=0,"",IF(BE7=0,"",(BE7/P7)))</f>
        <v>0.2843137254902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21</v>
      </c>
      <c r="BO7" s="118">
        <f>IF(P7=0,"",IF(BN7=0,"",(BN7/P7)))</f>
        <v>0.20588235294118</v>
      </c>
      <c r="BP7" s="119">
        <v>3</v>
      </c>
      <c r="BQ7" s="120">
        <f>IFERROR(BP7/BN7,"-")</f>
        <v>0.14285714285714</v>
      </c>
      <c r="BR7" s="121">
        <v>167924</v>
      </c>
      <c r="BS7" s="122">
        <f>IFERROR(BR7/BN7,"-")</f>
        <v>7996.380952381</v>
      </c>
      <c r="BT7" s="123">
        <v>1</v>
      </c>
      <c r="BU7" s="123"/>
      <c r="BV7" s="123">
        <v>2</v>
      </c>
      <c r="BW7" s="124">
        <v>21</v>
      </c>
      <c r="BX7" s="125">
        <f>IF(P7=0,"",IF(BW7=0,"",(BW7/P7)))</f>
        <v>0.20588235294118</v>
      </c>
      <c r="BY7" s="126">
        <v>1</v>
      </c>
      <c r="BZ7" s="127">
        <f>IFERROR(BY7/BW7,"-")</f>
        <v>0.047619047619048</v>
      </c>
      <c r="CA7" s="128">
        <v>121000</v>
      </c>
      <c r="CB7" s="129">
        <f>IFERROR(CA7/BW7,"-")</f>
        <v>5761.9047619048</v>
      </c>
      <c r="CC7" s="130"/>
      <c r="CD7" s="130"/>
      <c r="CE7" s="130">
        <v>1</v>
      </c>
      <c r="CF7" s="131">
        <v>2</v>
      </c>
      <c r="CG7" s="132">
        <f>IF(P7=0,"",IF(CF7=0,"",(CF7/P7)))</f>
        <v>0.019607843137255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259924</v>
      </c>
      <c r="CQ7" s="139">
        <v>135924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5.767392</v>
      </c>
      <c r="B10" s="39"/>
      <c r="C10" s="39"/>
      <c r="D10" s="39"/>
      <c r="E10" s="39"/>
      <c r="F10" s="39"/>
      <c r="G10" s="40" t="s">
        <v>222</v>
      </c>
      <c r="H10" s="40"/>
      <c r="I10" s="40"/>
      <c r="J10" s="333">
        <f>SUM(J6:J9)</f>
        <v>125000</v>
      </c>
      <c r="K10" s="41">
        <f>SUM(K6:K9)</f>
        <v>401</v>
      </c>
      <c r="L10" s="41">
        <f>SUM(L6:L9)</f>
        <v>219</v>
      </c>
      <c r="M10" s="41">
        <f>SUM(M6:M9)</f>
        <v>550</v>
      </c>
      <c r="N10" s="41">
        <f>SUM(N6:N9)</f>
        <v>142</v>
      </c>
      <c r="O10" s="41">
        <f>SUM(O6:O9)</f>
        <v>4</v>
      </c>
      <c r="P10" s="41">
        <f>SUM(P6:P9)</f>
        <v>146</v>
      </c>
      <c r="Q10" s="42">
        <f>IFERROR(P10/M10,"-")</f>
        <v>0.26545454545455</v>
      </c>
      <c r="R10" s="76">
        <f>SUM(R6:R9)</f>
        <v>5</v>
      </c>
      <c r="S10" s="76">
        <f>SUM(S6:S9)</f>
        <v>26</v>
      </c>
      <c r="T10" s="42">
        <f>IFERROR(R10/P10,"-")</f>
        <v>0.034246575342466</v>
      </c>
      <c r="U10" s="338">
        <f>IFERROR(J10/P10,"-")</f>
        <v>856.16438356164</v>
      </c>
      <c r="V10" s="44">
        <f>SUM(V6:V9)</f>
        <v>5</v>
      </c>
      <c r="W10" s="42">
        <f>IFERROR(V10/P10,"-")</f>
        <v>0.034246575342466</v>
      </c>
      <c r="X10" s="333">
        <f>SUM(X6:X9)</f>
        <v>720924</v>
      </c>
      <c r="Y10" s="333">
        <f>IFERROR(X10/P10,"-")</f>
        <v>4937.8356164384</v>
      </c>
      <c r="Z10" s="333">
        <f>IFERROR(X10/V10,"-")</f>
        <v>144184.8</v>
      </c>
      <c r="AA10" s="333">
        <f>X10-J10</f>
        <v>595924</v>
      </c>
      <c r="AB10" s="45">
        <f>X10/J10</f>
        <v>5.767392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223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224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225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226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11.223144144144</v>
      </c>
      <c r="B6" s="347" t="s">
        <v>227</v>
      </c>
      <c r="C6" s="347"/>
      <c r="D6" s="347" t="s">
        <v>67</v>
      </c>
      <c r="E6" s="175" t="s">
        <v>228</v>
      </c>
      <c r="F6" s="175" t="s">
        <v>229</v>
      </c>
      <c r="G6" s="340">
        <v>222000</v>
      </c>
      <c r="H6" s="340">
        <v>1500</v>
      </c>
      <c r="I6" s="176">
        <v>295</v>
      </c>
      <c r="J6" s="176">
        <v>0</v>
      </c>
      <c r="K6" s="176">
        <v>769</v>
      </c>
      <c r="L6" s="177">
        <v>148</v>
      </c>
      <c r="M6" s="178">
        <v>138</v>
      </c>
      <c r="N6" s="179">
        <f>IFERROR(L6/K6,"-")</f>
        <v>0.1924577373212</v>
      </c>
      <c r="O6" s="176">
        <v>5</v>
      </c>
      <c r="P6" s="176">
        <v>69</v>
      </c>
      <c r="Q6" s="179">
        <f>IFERROR(O6/L6,"-")</f>
        <v>0.033783783783784</v>
      </c>
      <c r="R6" s="180">
        <f>IFERROR(G6/SUM(L6:L6),"-")</f>
        <v>1500</v>
      </c>
      <c r="S6" s="181">
        <v>18</v>
      </c>
      <c r="T6" s="179">
        <f>IF(L6=0,"-",S6/L6)</f>
        <v>0.12162162162162</v>
      </c>
      <c r="U6" s="345">
        <v>2491538</v>
      </c>
      <c r="V6" s="346">
        <f>IFERROR(U6/L6,"-")</f>
        <v>16834.716216216</v>
      </c>
      <c r="W6" s="346">
        <f>IFERROR(U6/S6,"-")</f>
        <v>138418.77777778</v>
      </c>
      <c r="X6" s="340">
        <f>SUM(U6:U6)-SUM(G6:G6)</f>
        <v>2269538</v>
      </c>
      <c r="Y6" s="183">
        <f>SUM(U6:U6)/SUM(G6:G6)</f>
        <v>11.223144144144</v>
      </c>
      <c r="AA6" s="184">
        <v>10</v>
      </c>
      <c r="AB6" s="185">
        <f>IF(L6=0,"",IF(AA6=0,"",(AA6/L6)))</f>
        <v>0.067567567567568</v>
      </c>
      <c r="AC6" s="184"/>
      <c r="AD6" s="186">
        <f>IFERROR(AC6/AA6,"-")</f>
        <v>0</v>
      </c>
      <c r="AE6" s="187"/>
      <c r="AF6" s="188">
        <f>IFERROR(AE6/AA6,"-")</f>
        <v>0</v>
      </c>
      <c r="AG6" s="189"/>
      <c r="AH6" s="189"/>
      <c r="AI6" s="189"/>
      <c r="AJ6" s="190">
        <v>28</v>
      </c>
      <c r="AK6" s="191">
        <f>IF(L6=0,"",IF(AJ6=0,"",(AJ6/L6)))</f>
        <v>0.18918918918919</v>
      </c>
      <c r="AL6" s="190"/>
      <c r="AM6" s="192">
        <f>IFERROR(AL6/AJ6,"-")</f>
        <v>0</v>
      </c>
      <c r="AN6" s="193"/>
      <c r="AO6" s="194">
        <f>IFERROR(AN6/AJ6,"-")</f>
        <v>0</v>
      </c>
      <c r="AP6" s="195"/>
      <c r="AQ6" s="195"/>
      <c r="AR6" s="195"/>
      <c r="AS6" s="196">
        <v>10</v>
      </c>
      <c r="AT6" s="197">
        <f>IF(L6=0,"",IF(AS6=0,"",(AS6/L6)))</f>
        <v>0.067567567567568</v>
      </c>
      <c r="AU6" s="196"/>
      <c r="AV6" s="198">
        <f>IFERROR(AU6/AS6,"-")</f>
        <v>0</v>
      </c>
      <c r="AW6" s="199"/>
      <c r="AX6" s="200">
        <f>IFERROR(AW6/AS6,"-")</f>
        <v>0</v>
      </c>
      <c r="AY6" s="201"/>
      <c r="AZ6" s="201"/>
      <c r="BA6" s="201"/>
      <c r="BB6" s="202">
        <v>36</v>
      </c>
      <c r="BC6" s="203">
        <f>IF(L6=0,"",IF(BB6=0,"",(BB6/L6)))</f>
        <v>0.24324324324324</v>
      </c>
      <c r="BD6" s="202">
        <v>2</v>
      </c>
      <c r="BE6" s="204">
        <f>IFERROR(BD6/BB6,"-")</f>
        <v>0.055555555555556</v>
      </c>
      <c r="BF6" s="205">
        <v>8000</v>
      </c>
      <c r="BG6" s="206">
        <f>IFERROR(BF6/BB6,"-")</f>
        <v>222.22222222222</v>
      </c>
      <c r="BH6" s="207">
        <v>2</v>
      </c>
      <c r="BI6" s="207"/>
      <c r="BJ6" s="207"/>
      <c r="BK6" s="208">
        <v>43</v>
      </c>
      <c r="BL6" s="209">
        <f>IF(L6=0,"",IF(BK6=0,"",(BK6/L6)))</f>
        <v>0.29054054054054</v>
      </c>
      <c r="BM6" s="210">
        <v>12</v>
      </c>
      <c r="BN6" s="211">
        <f>IFERROR(BM6/BK6,"-")</f>
        <v>0.27906976744186</v>
      </c>
      <c r="BO6" s="212">
        <v>1780538</v>
      </c>
      <c r="BP6" s="213">
        <f>IFERROR(BO6/BK6,"-")</f>
        <v>41407.860465116</v>
      </c>
      <c r="BQ6" s="214">
        <v>7</v>
      </c>
      <c r="BR6" s="214">
        <v>2</v>
      </c>
      <c r="BS6" s="214">
        <v>3</v>
      </c>
      <c r="BT6" s="215">
        <v>17</v>
      </c>
      <c r="BU6" s="216">
        <f>IF(L6=0,"",IF(BT6=0,"",(BT6/L6)))</f>
        <v>0.11486486486486</v>
      </c>
      <c r="BV6" s="217">
        <v>4</v>
      </c>
      <c r="BW6" s="218">
        <f>IFERROR(BV6/BT6,"-")</f>
        <v>0.23529411764706</v>
      </c>
      <c r="BX6" s="219">
        <v>703000</v>
      </c>
      <c r="BY6" s="220">
        <f>IFERROR(BX6/BT6,"-")</f>
        <v>41352.941176471</v>
      </c>
      <c r="BZ6" s="221">
        <v>1</v>
      </c>
      <c r="CA6" s="221"/>
      <c r="CB6" s="221">
        <v>3</v>
      </c>
      <c r="CC6" s="222">
        <v>4</v>
      </c>
      <c r="CD6" s="223">
        <f>IF(L6=0,"",IF(CC6=0,"",(CC6/L6)))</f>
        <v>0.027027027027027</v>
      </c>
      <c r="CE6" s="224"/>
      <c r="CF6" s="225">
        <f>IFERROR(CE6/CC6,"-")</f>
        <v>0</v>
      </c>
      <c r="CG6" s="226"/>
      <c r="CH6" s="227">
        <f>IFERROR(CG6/CC6,"-")</f>
        <v>0</v>
      </c>
      <c r="CI6" s="228"/>
      <c r="CJ6" s="228"/>
      <c r="CK6" s="228"/>
      <c r="CL6" s="229">
        <v>18</v>
      </c>
      <c r="CM6" s="230">
        <v>2491538</v>
      </c>
      <c r="CN6" s="230">
        <v>1715010</v>
      </c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232"/>
      <c r="B7" s="151"/>
      <c r="C7" s="233"/>
      <c r="D7" s="234"/>
      <c r="E7" s="175"/>
      <c r="F7" s="175"/>
      <c r="G7" s="341"/>
      <c r="H7" s="341"/>
      <c r="I7" s="235"/>
      <c r="J7" s="235"/>
      <c r="K7" s="176"/>
      <c r="L7" s="176"/>
      <c r="M7" s="176"/>
      <c r="N7" s="236"/>
      <c r="O7" s="236"/>
      <c r="P7" s="176"/>
      <c r="Q7" s="236"/>
      <c r="R7" s="182"/>
      <c r="S7" s="182"/>
      <c r="T7" s="182"/>
      <c r="U7" s="345"/>
      <c r="V7" s="345"/>
      <c r="W7" s="345"/>
      <c r="X7" s="345"/>
      <c r="Y7" s="236"/>
      <c r="Z7" s="172"/>
      <c r="AA7" s="237"/>
      <c r="AB7" s="238"/>
      <c r="AC7" s="237"/>
      <c r="AD7" s="239"/>
      <c r="AE7" s="240"/>
      <c r="AF7" s="241"/>
      <c r="AG7" s="242"/>
      <c r="AH7" s="242"/>
      <c r="AI7" s="242"/>
      <c r="AJ7" s="237"/>
      <c r="AK7" s="238"/>
      <c r="AL7" s="237"/>
      <c r="AM7" s="239"/>
      <c r="AN7" s="240"/>
      <c r="AO7" s="241"/>
      <c r="AP7" s="242"/>
      <c r="AQ7" s="242"/>
      <c r="AR7" s="242"/>
      <c r="AS7" s="237"/>
      <c r="AT7" s="238"/>
      <c r="AU7" s="237"/>
      <c r="AV7" s="239"/>
      <c r="AW7" s="240"/>
      <c r="AX7" s="241"/>
      <c r="AY7" s="242"/>
      <c r="AZ7" s="242"/>
      <c r="BA7" s="242"/>
      <c r="BB7" s="237"/>
      <c r="BC7" s="238"/>
      <c r="BD7" s="237"/>
      <c r="BE7" s="239"/>
      <c r="BF7" s="240"/>
      <c r="BG7" s="241"/>
      <c r="BH7" s="242"/>
      <c r="BI7" s="242"/>
      <c r="BJ7" s="242"/>
      <c r="BK7" s="173"/>
      <c r="BL7" s="243"/>
      <c r="BM7" s="237"/>
      <c r="BN7" s="239"/>
      <c r="BO7" s="240"/>
      <c r="BP7" s="241"/>
      <c r="BQ7" s="242"/>
      <c r="BR7" s="242"/>
      <c r="BS7" s="242"/>
      <c r="BT7" s="173"/>
      <c r="BU7" s="243"/>
      <c r="BV7" s="237"/>
      <c r="BW7" s="239"/>
      <c r="BX7" s="240"/>
      <c r="BY7" s="241"/>
      <c r="BZ7" s="242"/>
      <c r="CA7" s="242"/>
      <c r="CB7" s="242"/>
      <c r="CC7" s="173"/>
      <c r="CD7" s="243"/>
      <c r="CE7" s="237"/>
      <c r="CF7" s="239"/>
      <c r="CG7" s="240"/>
      <c r="CH7" s="241"/>
      <c r="CI7" s="242"/>
      <c r="CJ7" s="242"/>
      <c r="CK7" s="242"/>
      <c r="CL7" s="244"/>
      <c r="CM7" s="240"/>
      <c r="CN7" s="240"/>
      <c r="CO7" s="240"/>
      <c r="CP7" s="245"/>
    </row>
    <row r="8" spans="1:96">
      <c r="A8" s="232"/>
      <c r="B8" s="246"/>
      <c r="C8" s="176"/>
      <c r="D8" s="176"/>
      <c r="E8" s="247"/>
      <c r="F8" s="248"/>
      <c r="G8" s="342"/>
      <c r="H8" s="342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249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166">
        <f>Y9</f>
        <v>11.223144144144</v>
      </c>
      <c r="B9" s="250"/>
      <c r="C9" s="250"/>
      <c r="D9" s="250"/>
      <c r="E9" s="251" t="s">
        <v>230</v>
      </c>
      <c r="F9" s="251"/>
      <c r="G9" s="343">
        <f>SUM(G6:G8)</f>
        <v>222000</v>
      </c>
      <c r="H9" s="343"/>
      <c r="I9" s="250">
        <f>SUM(I6:I8)</f>
        <v>295</v>
      </c>
      <c r="J9" s="250">
        <f>SUM(J6:J8)</f>
        <v>0</v>
      </c>
      <c r="K9" s="250">
        <f>SUM(K6:K8)</f>
        <v>769</v>
      </c>
      <c r="L9" s="250">
        <f>SUM(L6:L8)</f>
        <v>148</v>
      </c>
      <c r="M9" s="250">
        <f>SUM(M6:M8)</f>
        <v>138</v>
      </c>
      <c r="N9" s="252">
        <f>IFERROR(L9/K9,"-")</f>
        <v>0.1924577373212</v>
      </c>
      <c r="O9" s="253">
        <f>SUM(O6:O8)</f>
        <v>5</v>
      </c>
      <c r="P9" s="253">
        <f>SUM(P6:P8)</f>
        <v>69</v>
      </c>
      <c r="Q9" s="252">
        <f>IFERROR(O9/L9,"-")</f>
        <v>0.033783783783784</v>
      </c>
      <c r="R9" s="254">
        <f>IFERROR(G9/L9,"-")</f>
        <v>1500</v>
      </c>
      <c r="S9" s="255">
        <f>SUM(S6:S8)</f>
        <v>18</v>
      </c>
      <c r="T9" s="252">
        <f>IFERROR(S9/L9,"-")</f>
        <v>0.12162162162162</v>
      </c>
      <c r="U9" s="343">
        <f>SUM(U6:U8)</f>
        <v>2491538</v>
      </c>
      <c r="V9" s="343">
        <f>IFERROR(U9/L9,"-")</f>
        <v>16834.716216216</v>
      </c>
      <c r="W9" s="343">
        <f>IFERROR(U9/S9,"-")</f>
        <v>138418.77777778</v>
      </c>
      <c r="X9" s="343">
        <f>U9-G9</f>
        <v>2269538</v>
      </c>
      <c r="Y9" s="256">
        <f>U9/G9</f>
        <v>11.223144144144</v>
      </c>
      <c r="Z9" s="257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231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224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232</v>
      </c>
      <c r="C6" s="347" t="s">
        <v>233</v>
      </c>
      <c r="D6" s="347" t="s">
        <v>90</v>
      </c>
      <c r="E6" s="175" t="s">
        <v>234</v>
      </c>
      <c r="F6" s="175" t="s">
        <v>235</v>
      </c>
      <c r="G6" s="340">
        <v>0</v>
      </c>
      <c r="H6" s="176">
        <v>0</v>
      </c>
      <c r="I6" s="176">
        <v>0</v>
      </c>
      <c r="J6" s="176">
        <v>2</v>
      </c>
      <c r="K6" s="177">
        <v>0</v>
      </c>
      <c r="L6" s="179">
        <f>IFERROR(K6/J6,"-")</f>
        <v>0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2.9931334403865</v>
      </c>
      <c r="B7" s="347" t="s">
        <v>236</v>
      </c>
      <c r="C7" s="347" t="s">
        <v>233</v>
      </c>
      <c r="D7" s="347" t="s">
        <v>90</v>
      </c>
      <c r="E7" s="175" t="s">
        <v>237</v>
      </c>
      <c r="F7" s="175" t="s">
        <v>235</v>
      </c>
      <c r="G7" s="340">
        <v>7627983</v>
      </c>
      <c r="H7" s="176">
        <v>8109</v>
      </c>
      <c r="I7" s="176">
        <v>0</v>
      </c>
      <c r="J7" s="176">
        <v>250335</v>
      </c>
      <c r="K7" s="177">
        <v>4406</v>
      </c>
      <c r="L7" s="179">
        <f>IFERROR(K7/J7,"-")</f>
        <v>0.017600415443306</v>
      </c>
      <c r="M7" s="176">
        <v>168</v>
      </c>
      <c r="N7" s="176">
        <v>1614</v>
      </c>
      <c r="O7" s="179">
        <f>IFERROR(M7/(K7),"-")</f>
        <v>0.038129822968679</v>
      </c>
      <c r="P7" s="180">
        <f>IFERROR(G7/SUM(K7:K7),"-")</f>
        <v>1731.2716749887</v>
      </c>
      <c r="Q7" s="181">
        <v>533</v>
      </c>
      <c r="R7" s="179">
        <f>IF(K7=0,"-",Q7/K7)</f>
        <v>0.12097140263277</v>
      </c>
      <c r="S7" s="345">
        <v>22831571</v>
      </c>
      <c r="T7" s="346">
        <f>IFERROR(S7/K7,"-")</f>
        <v>5181.9271448025</v>
      </c>
      <c r="U7" s="346">
        <f>IFERROR(S7/Q7,"-")</f>
        <v>42835.968105066</v>
      </c>
      <c r="V7" s="340">
        <f>SUM(S7:S7)-SUM(G7:G7)</f>
        <v>15203588</v>
      </c>
      <c r="W7" s="183">
        <f>SUM(S7:S7)/SUM(G7:G7)</f>
        <v>2.9931334403865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52</v>
      </c>
      <c r="AI7" s="191">
        <f>IF(K7=0,"",IF(AH7=0,"",(AH7/K7)))</f>
        <v>0.011802088061734</v>
      </c>
      <c r="AJ7" s="190">
        <v>2</v>
      </c>
      <c r="AK7" s="192">
        <f>IFERROR(AJ7/AH7,"-")</f>
        <v>0.038461538461538</v>
      </c>
      <c r="AL7" s="193">
        <v>18000</v>
      </c>
      <c r="AM7" s="194">
        <f>IFERROR(AL7/AH7,"-")</f>
        <v>346.15384615385</v>
      </c>
      <c r="AN7" s="195">
        <v>1</v>
      </c>
      <c r="AO7" s="195">
        <v>1</v>
      </c>
      <c r="AP7" s="195"/>
      <c r="AQ7" s="196">
        <v>20</v>
      </c>
      <c r="AR7" s="197">
        <f>IF(K7=0,"",IF(AQ7=0,"",(AQ7/K7)))</f>
        <v>0.0045392646391285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275</v>
      </c>
      <c r="BA7" s="203">
        <f>IF(K7=0,"",IF(AZ7=0,"",(AZ7/K7)))</f>
        <v>0.062414888788016</v>
      </c>
      <c r="BB7" s="202">
        <v>22</v>
      </c>
      <c r="BC7" s="204">
        <f>IFERROR(BB7/AZ7,"-")</f>
        <v>0.08</v>
      </c>
      <c r="BD7" s="205">
        <v>215000</v>
      </c>
      <c r="BE7" s="206">
        <f>IFERROR(BD7/AZ7,"-")</f>
        <v>781.81818181818</v>
      </c>
      <c r="BF7" s="207">
        <v>15</v>
      </c>
      <c r="BG7" s="207">
        <v>4</v>
      </c>
      <c r="BH7" s="207">
        <v>3</v>
      </c>
      <c r="BI7" s="208">
        <v>3006</v>
      </c>
      <c r="BJ7" s="209">
        <f>IF(K7=0,"",IF(BI7=0,"",(BI7/K7)))</f>
        <v>0.68225147526101</v>
      </c>
      <c r="BK7" s="210">
        <v>321</v>
      </c>
      <c r="BL7" s="211">
        <f>IFERROR(BK7/BI7,"-")</f>
        <v>0.10678642714571</v>
      </c>
      <c r="BM7" s="212">
        <v>10429642</v>
      </c>
      <c r="BN7" s="213">
        <f>IFERROR(BM7/BI7,"-")</f>
        <v>3469.6081170991</v>
      </c>
      <c r="BO7" s="214">
        <v>149</v>
      </c>
      <c r="BP7" s="214">
        <v>59</v>
      </c>
      <c r="BQ7" s="214">
        <v>113</v>
      </c>
      <c r="BR7" s="215">
        <v>925</v>
      </c>
      <c r="BS7" s="216">
        <f>IF(K7=0,"",IF(BR7=0,"",(BR7/K7)))</f>
        <v>0.20994098955969</v>
      </c>
      <c r="BT7" s="217">
        <v>158</v>
      </c>
      <c r="BU7" s="218">
        <f>IFERROR(BT7/BR7,"-")</f>
        <v>0.17081081081081</v>
      </c>
      <c r="BV7" s="219">
        <v>7650005</v>
      </c>
      <c r="BW7" s="220">
        <f>IFERROR(BV7/BR7,"-")</f>
        <v>8270.2756756757</v>
      </c>
      <c r="BX7" s="221">
        <v>64</v>
      </c>
      <c r="BY7" s="221">
        <v>24</v>
      </c>
      <c r="BZ7" s="221">
        <v>70</v>
      </c>
      <c r="CA7" s="222">
        <v>128</v>
      </c>
      <c r="CB7" s="223">
        <f>IF(K7=0,"",IF(CA7=0,"",(CA7/K7)))</f>
        <v>0.029051293690422</v>
      </c>
      <c r="CC7" s="224">
        <v>30</v>
      </c>
      <c r="CD7" s="225">
        <f>IFERROR(CC7/CA7,"-")</f>
        <v>0.234375</v>
      </c>
      <c r="CE7" s="226">
        <v>4518924</v>
      </c>
      <c r="CF7" s="227">
        <f>IFERROR(CE7/CA7,"-")</f>
        <v>35304.09375</v>
      </c>
      <c r="CG7" s="228">
        <v>8</v>
      </c>
      <c r="CH7" s="228">
        <v>5</v>
      </c>
      <c r="CI7" s="228">
        <v>17</v>
      </c>
      <c r="CJ7" s="229">
        <v>533</v>
      </c>
      <c r="CK7" s="230">
        <v>22831571</v>
      </c>
      <c r="CL7" s="230">
        <v>1840165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1.5068462352983</v>
      </c>
      <c r="B8" s="347" t="s">
        <v>238</v>
      </c>
      <c r="C8" s="347" t="s">
        <v>233</v>
      </c>
      <c r="D8" s="347" t="s">
        <v>90</v>
      </c>
      <c r="E8" s="175" t="s">
        <v>239</v>
      </c>
      <c r="F8" s="175" t="s">
        <v>235</v>
      </c>
      <c r="G8" s="340">
        <v>2989015</v>
      </c>
      <c r="H8" s="176">
        <v>2521</v>
      </c>
      <c r="I8" s="176">
        <v>0</v>
      </c>
      <c r="J8" s="176">
        <v>55647</v>
      </c>
      <c r="K8" s="177">
        <v>1354</v>
      </c>
      <c r="L8" s="179">
        <f>IFERROR(K8/J8,"-")</f>
        <v>0.02433194961094</v>
      </c>
      <c r="M8" s="176">
        <v>32</v>
      </c>
      <c r="N8" s="176">
        <v>452</v>
      </c>
      <c r="O8" s="179">
        <f>IFERROR(M8/(K8),"-")</f>
        <v>0.023633677991137</v>
      </c>
      <c r="P8" s="180">
        <f>IFERROR(G8/SUM(K8:K8),"-")</f>
        <v>2207.5443131462</v>
      </c>
      <c r="Q8" s="181">
        <v>166</v>
      </c>
      <c r="R8" s="179">
        <f>IF(K8=0,"-",Q8/K8)</f>
        <v>0.12259970457903</v>
      </c>
      <c r="S8" s="345">
        <v>4503986</v>
      </c>
      <c r="T8" s="346">
        <f>IFERROR(S8/K8,"-")</f>
        <v>3326.4298375185</v>
      </c>
      <c r="U8" s="346">
        <f>IFERROR(S8/Q8,"-")</f>
        <v>27132.445783133</v>
      </c>
      <c r="V8" s="340">
        <f>SUM(S8:S8)-SUM(G8:G8)</f>
        <v>1514971</v>
      </c>
      <c r="W8" s="183">
        <f>SUM(S8:S8)/SUM(G8:G8)</f>
        <v>1.5068462352983</v>
      </c>
      <c r="Y8" s="184">
        <v>80</v>
      </c>
      <c r="Z8" s="185">
        <f>IF(K8=0,"",IF(Y8=0,"",(Y8/K8)))</f>
        <v>0.059084194977843</v>
      </c>
      <c r="AA8" s="184">
        <v>4</v>
      </c>
      <c r="AB8" s="186">
        <f>IFERROR(AA8/Y8,"-")</f>
        <v>0.05</v>
      </c>
      <c r="AC8" s="187">
        <v>44859</v>
      </c>
      <c r="AD8" s="188">
        <f>IFERROR(AC8/Y8,"-")</f>
        <v>560.7375</v>
      </c>
      <c r="AE8" s="189">
        <v>2</v>
      </c>
      <c r="AF8" s="189">
        <v>1</v>
      </c>
      <c r="AG8" s="189">
        <v>1</v>
      </c>
      <c r="AH8" s="190">
        <v>285</v>
      </c>
      <c r="AI8" s="191">
        <f>IF(K8=0,"",IF(AH8=0,"",(AH8/K8)))</f>
        <v>0.21048744460857</v>
      </c>
      <c r="AJ8" s="190">
        <v>21</v>
      </c>
      <c r="AK8" s="192">
        <f>IFERROR(AJ8/AH8,"-")</f>
        <v>0.073684210526316</v>
      </c>
      <c r="AL8" s="193">
        <v>157638</v>
      </c>
      <c r="AM8" s="194">
        <f>IFERROR(AL8/AH8,"-")</f>
        <v>553.11578947368</v>
      </c>
      <c r="AN8" s="195">
        <v>10</v>
      </c>
      <c r="AO8" s="195">
        <v>2</v>
      </c>
      <c r="AP8" s="195">
        <v>9</v>
      </c>
      <c r="AQ8" s="196">
        <v>147</v>
      </c>
      <c r="AR8" s="197">
        <f>IF(K8=0,"",IF(AQ8=0,"",(AQ8/K8)))</f>
        <v>0.10856720827179</v>
      </c>
      <c r="AS8" s="196">
        <v>9</v>
      </c>
      <c r="AT8" s="198">
        <f>IFERROR(AS8/AQ8,"-")</f>
        <v>0.061224489795918</v>
      </c>
      <c r="AU8" s="199">
        <v>51002</v>
      </c>
      <c r="AV8" s="200">
        <f>IFERROR(AU8/AQ8,"-")</f>
        <v>346.95238095238</v>
      </c>
      <c r="AW8" s="201">
        <v>7</v>
      </c>
      <c r="AX8" s="201">
        <v>2</v>
      </c>
      <c r="AY8" s="201"/>
      <c r="AZ8" s="202">
        <v>303</v>
      </c>
      <c r="BA8" s="203">
        <f>IF(K8=0,"",IF(AZ8=0,"",(AZ8/K8)))</f>
        <v>0.22378138847858</v>
      </c>
      <c r="BB8" s="202">
        <v>29</v>
      </c>
      <c r="BC8" s="204">
        <f>IFERROR(BB8/AZ8,"-")</f>
        <v>0.095709570957096</v>
      </c>
      <c r="BD8" s="205">
        <v>233487</v>
      </c>
      <c r="BE8" s="206">
        <f>IFERROR(BD8/AZ8,"-")</f>
        <v>770.58415841584</v>
      </c>
      <c r="BF8" s="207">
        <v>16</v>
      </c>
      <c r="BG8" s="207">
        <v>7</v>
      </c>
      <c r="BH8" s="207">
        <v>6</v>
      </c>
      <c r="BI8" s="208">
        <v>372</v>
      </c>
      <c r="BJ8" s="209">
        <f>IF(K8=0,"",IF(BI8=0,"",(BI8/K8)))</f>
        <v>0.27474150664697</v>
      </c>
      <c r="BK8" s="210">
        <v>62</v>
      </c>
      <c r="BL8" s="211">
        <f>IFERROR(BK8/BI8,"-")</f>
        <v>0.16666666666667</v>
      </c>
      <c r="BM8" s="212">
        <v>3064000</v>
      </c>
      <c r="BN8" s="213">
        <f>IFERROR(BM8/BI8,"-")</f>
        <v>8236.5591397849</v>
      </c>
      <c r="BO8" s="214">
        <v>25</v>
      </c>
      <c r="BP8" s="214">
        <v>15</v>
      </c>
      <c r="BQ8" s="214">
        <v>22</v>
      </c>
      <c r="BR8" s="215">
        <v>145</v>
      </c>
      <c r="BS8" s="216">
        <f>IF(K8=0,"",IF(BR8=0,"",(BR8/K8)))</f>
        <v>0.10709010339734</v>
      </c>
      <c r="BT8" s="217">
        <v>37</v>
      </c>
      <c r="BU8" s="218">
        <f>IFERROR(BT8/BR8,"-")</f>
        <v>0.2551724137931</v>
      </c>
      <c r="BV8" s="219">
        <v>913000</v>
      </c>
      <c r="BW8" s="220">
        <f>IFERROR(BV8/BR8,"-")</f>
        <v>6296.5517241379</v>
      </c>
      <c r="BX8" s="221">
        <v>12</v>
      </c>
      <c r="BY8" s="221">
        <v>10</v>
      </c>
      <c r="BZ8" s="221">
        <v>15</v>
      </c>
      <c r="CA8" s="222">
        <v>22</v>
      </c>
      <c r="CB8" s="223">
        <f>IF(K8=0,"",IF(CA8=0,"",(CA8/K8)))</f>
        <v>0.016248153618907</v>
      </c>
      <c r="CC8" s="224">
        <v>4</v>
      </c>
      <c r="CD8" s="225">
        <f>IFERROR(CC8/CA8,"-")</f>
        <v>0.18181818181818</v>
      </c>
      <c r="CE8" s="226">
        <v>40000</v>
      </c>
      <c r="CF8" s="227">
        <f>IFERROR(CE8/CA8,"-")</f>
        <v>1818.1818181818</v>
      </c>
      <c r="CG8" s="228">
        <v>2</v>
      </c>
      <c r="CH8" s="228">
        <v>1</v>
      </c>
      <c r="CI8" s="228">
        <v>1</v>
      </c>
      <c r="CJ8" s="229">
        <v>166</v>
      </c>
      <c r="CK8" s="230">
        <v>4503986</v>
      </c>
      <c r="CL8" s="230">
        <v>1035000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232"/>
      <c r="B9" s="151"/>
      <c r="C9" s="233"/>
      <c r="D9" s="234"/>
      <c r="E9" s="175"/>
      <c r="F9" s="175"/>
      <c r="G9" s="341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172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232"/>
      <c r="B10" s="246"/>
      <c r="C10" s="176"/>
      <c r="D10" s="176"/>
      <c r="E10" s="247"/>
      <c r="F10" s="248"/>
      <c r="G10" s="342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249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166">
        <f>Z11</f>
        <v/>
      </c>
      <c r="B11" s="250"/>
      <c r="C11" s="250"/>
      <c r="D11" s="250"/>
      <c r="E11" s="251" t="s">
        <v>240</v>
      </c>
      <c r="F11" s="251"/>
      <c r="G11" s="343">
        <f>SUM(G6:G10)</f>
        <v>10616998</v>
      </c>
      <c r="H11" s="250">
        <f>SUM(H6:H10)</f>
        <v>10630</v>
      </c>
      <c r="I11" s="250">
        <f>SUM(I6:I10)</f>
        <v>0</v>
      </c>
      <c r="J11" s="250">
        <f>SUM(J6:J10)</f>
        <v>305984</v>
      </c>
      <c r="K11" s="250">
        <f>SUM(K6:K10)</f>
        <v>5760</v>
      </c>
      <c r="L11" s="252">
        <f>IFERROR(K11/J11,"-")</f>
        <v>0.018824513700063</v>
      </c>
      <c r="M11" s="253">
        <f>SUM(M6:M10)</f>
        <v>200</v>
      </c>
      <c r="N11" s="253">
        <f>SUM(N6:N10)</f>
        <v>2066</v>
      </c>
      <c r="O11" s="252">
        <f>IFERROR(M11/K11,"-")</f>
        <v>0.034722222222222</v>
      </c>
      <c r="P11" s="254">
        <f>IFERROR(G11/K11,"-")</f>
        <v>1843.2288194444</v>
      </c>
      <c r="Q11" s="255">
        <f>SUM(Q6:Q10)</f>
        <v>699</v>
      </c>
      <c r="R11" s="252">
        <f>IFERROR(Q11/K11,"-")</f>
        <v>0.12135416666667</v>
      </c>
      <c r="S11" s="343">
        <f>SUM(S6:S10)</f>
        <v>27335557</v>
      </c>
      <c r="T11" s="343">
        <f>IFERROR(S11/K11,"-")</f>
        <v>4745.7564236111</v>
      </c>
      <c r="U11" s="343">
        <f>IFERROR(S11/Q11,"-")</f>
        <v>39106.662374821</v>
      </c>
      <c r="V11" s="343">
        <f>S11-G11</f>
        <v>16718559</v>
      </c>
      <c r="W11" s="256">
        <f>S11/G11</f>
        <v>2.5746973862103</v>
      </c>
      <c r="X11" s="257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