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<sst xmlns="http://schemas.openxmlformats.org/spreadsheetml/2006/main" uniqueCount="282">
  <si>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</si>
  <si>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</si>
  <si>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</si>
  <si>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</si>
  <si>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</si>
  <si>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</si>
  <si>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</si>
  <si>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</si>
  <si>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</si>
  <si>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</si>
  <si>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</si>
  <si>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</si>
  <si>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</si>
  <si>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</si>
  <si>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</si>
  <si>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</si>
  <si>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</si>
  <si>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</si>
  <si>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</si>
  <si>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</si>
  <si>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</si>
  <si>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</si>
  <si>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</si>
  <si>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</si>
  <si>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</si>
  <si>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</si>
  <si>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</si>
  <si>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</si>
  <si>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</si>
  <si>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</si>
  <si>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</si>
  <si>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</si>
  <si>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</si>
  <si>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</si>
  <si>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</si>
  <si>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</si>
  <si>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</si>
  <si>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</si>
  <si>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</si>
  <si>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</si>
  <si>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</si>
  <si>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</si>
  <si>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</si>
  <si>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</si>
  <si>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</si>
  <si>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</si>
  <si>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</si>
  <si>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</si>
  <si>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</si>
  <si>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</si>
  <si>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</si>
  <si>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</si>
  <si>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</si>
  <si>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</si>
  <si>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</si>
  <si>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</si>
  <si>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</si>
  <si>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</si>
  <si>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</si>
  <si>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</si>
  <si>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</si>
  <si>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</si>
  <si>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</si>
  <si>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ic2089</t>
  </si>
  <si>
    <t>デリヘル版2（高宮菜々子）</t>
  </si>
  <si>
    <t>学生いませんギャルもいません熟女熟女熟女熟女</t>
  </si>
  <si>
    <t>lp07</t>
  </si>
  <si>
    <t>スポニチ関東</t>
  </si>
  <si>
    <t>4C終面全5段</t>
  </si>
  <si>
    <t>2月13日(土)</t>
  </si>
  <si>
    <t>ic2090</t>
  </si>
  <si>
    <t>スポニチ関西</t>
  </si>
  <si>
    <t>2月23日(火)</t>
  </si>
  <si>
    <t>ic2091</t>
  </si>
  <si>
    <t>スポニチ西部</t>
  </si>
  <si>
    <t>2月14日(日)</t>
  </si>
  <si>
    <t>ic2092</t>
  </si>
  <si>
    <t>スポニチ北海道</t>
  </si>
  <si>
    <t>ic2093</t>
  </si>
  <si>
    <t>(空電共通)</t>
  </si>
  <si>
    <t>空電</t>
  </si>
  <si>
    <t>空電 (共通)</t>
  </si>
  <si>
    <t>ic2094</t>
  </si>
  <si>
    <t>デリヘル版3（高宮菜々子）</t>
  </si>
  <si>
    <t>もし出会系大賞があったら、このサイトが受賞しているでしょう</t>
  </si>
  <si>
    <t>サンスポ関西</t>
  </si>
  <si>
    <t>ic2095</t>
  </si>
  <si>
    <t>ic2096</t>
  </si>
  <si>
    <t>お祭り版（広瀬結香）</t>
  </si>
  <si>
    <t>出会い祭り</t>
  </si>
  <si>
    <t>lp01</t>
  </si>
  <si>
    <t>サンスポ関東</t>
  </si>
  <si>
    <t>全5段</t>
  </si>
  <si>
    <t>2月06日(土)</t>
  </si>
  <si>
    <t>ic2097</t>
  </si>
  <si>
    <t>ic2098</t>
  </si>
  <si>
    <t>新書籍版（山口椿）</t>
  </si>
  <si>
    <t>日本の出会い系番付第1位に推薦します</t>
  </si>
  <si>
    <t>2月21日(日)</t>
  </si>
  <si>
    <t>ic2099</t>
  </si>
  <si>
    <t>ic2163</t>
  </si>
  <si>
    <t>デリヘル版3（晶エリー）</t>
  </si>
  <si>
    <t>デイリースポーツ関西</t>
  </si>
  <si>
    <t>全5段・半5段段つかみ10段保証</t>
  </si>
  <si>
    <t>10段保証</t>
  </si>
  <si>
    <t>ic2164</t>
  </si>
  <si>
    <t>デリヘル版2（広瀬結香）</t>
  </si>
  <si>
    <t>ic2165</t>
  </si>
  <si>
    <t>ic2166</t>
  </si>
  <si>
    <t>記者取材風版（晶エリー）</t>
  </si>
  <si>
    <t>男性求む</t>
  </si>
  <si>
    <t>ic2167</t>
  </si>
  <si>
    <t>70歳までの出会いリクルート</t>
  </si>
  <si>
    <t>ic2168</t>
  </si>
  <si>
    <t>ic2100</t>
  </si>
  <si>
    <t>スポーツ報知関西</t>
  </si>
  <si>
    <t>全5段つかみ4回</t>
  </si>
  <si>
    <t>2月04日(木)</t>
  </si>
  <si>
    <t>ic2101</t>
  </si>
  <si>
    <t>2月08日(月)</t>
  </si>
  <si>
    <t>ic2102</t>
  </si>
  <si>
    <t>デリヘル版2（山口椿）</t>
  </si>
  <si>
    <t>2月17日(水)</t>
  </si>
  <si>
    <t>ic2103</t>
  </si>
  <si>
    <t>新書籍版（高宮菜々子）</t>
  </si>
  <si>
    <t>ic2104</t>
  </si>
  <si>
    <t>ic2105</t>
  </si>
  <si>
    <t>ニッカン西部</t>
  </si>
  <si>
    <t>全5段つかみ5回</t>
  </si>
  <si>
    <t>ic2106</t>
  </si>
  <si>
    <t>ic2107</t>
  </si>
  <si>
    <t>ic2108</t>
  </si>
  <si>
    <t>2月18日(木)</t>
  </si>
  <si>
    <t>ic2109</t>
  </si>
  <si>
    <t>2月26日(金)</t>
  </si>
  <si>
    <t>ic2110</t>
  </si>
  <si>
    <t>ic2111</t>
  </si>
  <si>
    <t>①求人風（高宮菜々子）</t>
  </si>
  <si>
    <t>①もう５０代の熟女だけど</t>
  </si>
  <si>
    <t>半2段つかみ20段保証</t>
  </si>
  <si>
    <t>20段保証</t>
  </si>
  <si>
    <t>ic2112</t>
  </si>
  <si>
    <t>②旧デイリー風（山口椿）</t>
  </si>
  <si>
    <t>②日本の出会い系番付第1位に推薦します</t>
  </si>
  <si>
    <t>ic2113</t>
  </si>
  <si>
    <t>③胸の上広告版（--）</t>
  </si>
  <si>
    <t>③70歳までの出会いリクルート</t>
  </si>
  <si>
    <t>ic2114</t>
  </si>
  <si>
    <t>④興奮版（晶エリー）</t>
  </si>
  <si>
    <t>ic2115</t>
  </si>
  <si>
    <t>ic2116</t>
  </si>
  <si>
    <t>ic2117</t>
  </si>
  <si>
    <t>ic2118</t>
  </si>
  <si>
    <t>ic2119</t>
  </si>
  <si>
    <t>ic2120</t>
  </si>
  <si>
    <t>ic2121</t>
  </si>
  <si>
    <t>半2段・半3段つかみ10段保証</t>
  </si>
  <si>
    <t>1～10日</t>
  </si>
  <si>
    <t>ic2122</t>
  </si>
  <si>
    <t>11～20日</t>
  </si>
  <si>
    <t>ic2123</t>
  </si>
  <si>
    <t>21～31日</t>
  </si>
  <si>
    <t>ic2124</t>
  </si>
  <si>
    <t>ic2125</t>
  </si>
  <si>
    <t>ic2126</t>
  </si>
  <si>
    <t>ic2127</t>
  </si>
  <si>
    <t>ic2128</t>
  </si>
  <si>
    <t>ic2129</t>
  </si>
  <si>
    <t>ニッカン関西</t>
  </si>
  <si>
    <t>半2段つかみ１0段保証</t>
  </si>
  <si>
    <t>ic2130</t>
  </si>
  <si>
    <t>ic2131</t>
  </si>
  <si>
    <t>ic2132</t>
  </si>
  <si>
    <t>ic2133</t>
  </si>
  <si>
    <t>ic2134</t>
  </si>
  <si>
    <t>ic2135</t>
  </si>
  <si>
    <t>ic2136</t>
  </si>
  <si>
    <t>ic2137</t>
  </si>
  <si>
    <t>ニッカン北海道</t>
  </si>
  <si>
    <t>半2段つかみ10回以上</t>
  </si>
  <si>
    <t>ic2138</t>
  </si>
  <si>
    <t>ic2139</t>
  </si>
  <si>
    <t>ic2140</t>
  </si>
  <si>
    <t>ic2141</t>
  </si>
  <si>
    <t>2月05日(金)</t>
  </si>
  <si>
    <t>ic2142</t>
  </si>
  <si>
    <t>ic2143</t>
  </si>
  <si>
    <t>ic2144</t>
  </si>
  <si>
    <t>ic2145</t>
  </si>
  <si>
    <t>1C終面全5段</t>
  </si>
  <si>
    <t>2月28日(日)</t>
  </si>
  <si>
    <t>ic2146</t>
  </si>
  <si>
    <t>ic2147</t>
  </si>
  <si>
    <t>右女3スマホ（広瀬結香）</t>
  </si>
  <si>
    <t>2月20日(土)</t>
  </si>
  <si>
    <t>ic2148</t>
  </si>
  <si>
    <t>ic2149</t>
  </si>
  <si>
    <t>お祭り版（高宮菜々子）</t>
  </si>
  <si>
    <t>ic2150</t>
  </si>
  <si>
    <t>ic2151</t>
  </si>
  <si>
    <t>2月07日(日)</t>
  </si>
  <si>
    <t>ic2152</t>
  </si>
  <si>
    <t>ic2153</t>
  </si>
  <si>
    <t>大正版（）</t>
  </si>
  <si>
    <t>155「天然素人熟女」</t>
  </si>
  <si>
    <t>4C雑報</t>
  </si>
  <si>
    <t>ic2154</t>
  </si>
  <si>
    <t>ic2155</t>
  </si>
  <si>
    <t>興奮版（）</t>
  </si>
  <si>
    <t>156「早い！安い！熟女！」</t>
  </si>
  <si>
    <t>ic2156</t>
  </si>
  <si>
    <t>ic2157</t>
  </si>
  <si>
    <t>コンパニオン版（）</t>
  </si>
  <si>
    <t>157「迷うな！50代以上なら今試すしかない！」</t>
  </si>
  <si>
    <t>ic2158</t>
  </si>
  <si>
    <t>ic2159</t>
  </si>
  <si>
    <t>旧デイリー風（）</t>
  </si>
  <si>
    <t>158「なぜ中年が恋人を作れるのか。それは女性から来るから！」</t>
  </si>
  <si>
    <t>ic2160</t>
  </si>
  <si>
    <t>ic2161</t>
  </si>
  <si>
    <t>東スポ・大スポ・九スポ・中京</t>
  </si>
  <si>
    <t>記事枠</t>
  </si>
  <si>
    <t>2月25日(木)</t>
  </si>
  <si>
    <t>ic2162</t>
  </si>
  <si>
    <t>ic2169</t>
  </si>
  <si>
    <t>九スポ</t>
  </si>
  <si>
    <t>2月15日(月)</t>
  </si>
  <si>
    <t>ic2170</t>
  </si>
  <si>
    <t>新聞 TOTAL</t>
  </si>
  <si>
    <t>●雑誌 広告</t>
  </si>
  <si>
    <t>za189</t>
  </si>
  <si>
    <t>ぶんか社</t>
  </si>
  <si>
    <t>黄色黒版（高宮菜々子）</t>
  </si>
  <si>
    <t>EXMAX!</t>
  </si>
  <si>
    <t>表4</t>
  </si>
  <si>
    <t>za190</t>
  </si>
  <si>
    <t>ad694</t>
  </si>
  <si>
    <t>いろいろ</t>
  </si>
  <si>
    <t>企画枠高宮菜々子さんメインB</t>
  </si>
  <si>
    <t>実話カタログ企画</t>
  </si>
  <si>
    <t>企画枠</t>
  </si>
  <si>
    <t>2月01日(月)</t>
  </si>
  <si>
    <t>ad695</t>
  </si>
  <si>
    <t>ad696</t>
  </si>
  <si>
    <t>大洋図書</t>
  </si>
  <si>
    <t>5P風俗ヘスティア(高宮菜々子さん)</t>
  </si>
  <si>
    <t>実話ナックルズ ウルトラ</t>
  </si>
  <si>
    <t>1C5P</t>
  </si>
  <si>
    <t>ad697</t>
  </si>
  <si>
    <t>ad692</t>
  </si>
  <si>
    <t>コアマガジン</t>
  </si>
  <si>
    <t>2P逆ナンインタビュー版_ヘスティア（高宮菜々子さん）</t>
  </si>
  <si>
    <t>実話BUNKAタブー</t>
  </si>
  <si>
    <t>1C2P</t>
  </si>
  <si>
    <t>2月16日(火)</t>
  </si>
  <si>
    <t>ad693</t>
  </si>
  <si>
    <t>ad698</t>
  </si>
  <si>
    <t>1P記事_求む！中高年男性版_ヘスティア</t>
  </si>
  <si>
    <t>臨時増刊ラヴァーズ</t>
  </si>
  <si>
    <t>2月22日(月)</t>
  </si>
  <si>
    <t>ad699</t>
  </si>
  <si>
    <t>雑誌 TOTAL</t>
  </si>
  <si>
    <t>●DVD 広告</t>
  </si>
  <si>
    <t>pa551</t>
  </si>
  <si>
    <t>三和出版</t>
  </si>
  <si>
    <t>DVD漫画きよし</t>
  </si>
  <si>
    <t>A4変形、CVS、860円</t>
  </si>
  <si>
    <t>MEN'S DVD SEXY</t>
  </si>
  <si>
    <t>DVD貼付面4C1/3P</t>
  </si>
  <si>
    <t>pa552</t>
  </si>
  <si>
    <t>DVD TOTAL</t>
  </si>
  <si>
    <t>●リスティング 広告</t>
  </si>
  <si>
    <t>UA</t>
  </si>
  <si>
    <t>a_ydi</t>
  </si>
  <si>
    <t>SP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</si>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</sst>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82</v>
      </c>
      <c r="D6" s="329">
        <v>4760000</v>
      </c>
      <c r="E6" s="79">
        <v>2276</v>
      </c>
      <c r="F6" s="79">
        <v>968</v>
      </c>
      <c r="G6" s="79">
        <v>3806</v>
      </c>
      <c r="H6" s="89">
        <v>497</v>
      </c>
      <c r="I6" s="90">
        <v>6</v>
      </c>
      <c r="J6" s="143">
        <f>H6+I6</f>
        <v>503</v>
      </c>
      <c r="K6" s="80">
        <f>IFERROR(J6/G6,"-")</f>
        <v>0.13215974776668</v>
      </c>
      <c r="L6" s="79">
        <v>38</v>
      </c>
      <c r="M6" s="79">
        <v>112</v>
      </c>
      <c r="N6" s="80">
        <f>IFERROR(L6/J6,"-")</f>
        <v>0.075546719681909</v>
      </c>
      <c r="O6" s="81">
        <f>IFERROR(D6/J6,"-")</f>
        <v>9463.2206759443</v>
      </c>
      <c r="P6" s="82">
        <v>90</v>
      </c>
      <c r="Q6" s="80">
        <f>IFERROR(P6/J6,"-")</f>
        <v>0.17892644135189</v>
      </c>
      <c r="R6" s="334">
        <v>4906861</v>
      </c>
      <c r="S6" s="335">
        <f>IFERROR(R6/J6,"-")</f>
        <v>9755.1908548708</v>
      </c>
      <c r="T6" s="335">
        <f>IFERROR(R6/P6,"-")</f>
        <v>54520.677777778</v>
      </c>
      <c r="U6" s="329">
        <f>IFERROR(R6-D6,"-")</f>
        <v>146861</v>
      </c>
      <c r="V6" s="83">
        <f>R6/D6</f>
        <v>1.0308531512605</v>
      </c>
      <c r="W6" s="77"/>
      <c r="X6" s="142"/>
    </row>
    <row r="7" spans="1:24">
      <c r="A7" s="78"/>
      <c r="B7" s="84" t="s">
        <v>24</v>
      </c>
      <c r="C7" s="84">
        <v>10</v>
      </c>
      <c r="D7" s="329">
        <v>360000</v>
      </c>
      <c r="E7" s="79">
        <v>707</v>
      </c>
      <c r="F7" s="79">
        <v>368</v>
      </c>
      <c r="G7" s="79">
        <v>583</v>
      </c>
      <c r="H7" s="89">
        <v>149</v>
      </c>
      <c r="I7" s="90">
        <v>0</v>
      </c>
      <c r="J7" s="143">
        <f>H7+I7</f>
        <v>149</v>
      </c>
      <c r="K7" s="80">
        <f>IFERROR(J7/G7,"-")</f>
        <v>0.25557461406518</v>
      </c>
      <c r="L7" s="79">
        <v>16</v>
      </c>
      <c r="M7" s="79">
        <v>16</v>
      </c>
      <c r="N7" s="80">
        <f>IFERROR(L7/J7,"-")</f>
        <v>0.10738255033557</v>
      </c>
      <c r="O7" s="81">
        <f>IFERROR(D7/J7,"-")</f>
        <v>2416.1073825503</v>
      </c>
      <c r="P7" s="82">
        <v>20</v>
      </c>
      <c r="Q7" s="80">
        <f>IFERROR(P7/J7,"-")</f>
        <v>0.13422818791946</v>
      </c>
      <c r="R7" s="334">
        <v>742220</v>
      </c>
      <c r="S7" s="335">
        <f>IFERROR(R7/J7,"-")</f>
        <v>4981.3422818792</v>
      </c>
      <c r="T7" s="335">
        <f>IFERROR(R7/P7,"-")</f>
        <v>37111</v>
      </c>
      <c r="U7" s="329">
        <f>IFERROR(R7-D7,"-")</f>
        <v>382220</v>
      </c>
      <c r="V7" s="83">
        <f>R7/D7</f>
        <v>2.0617222222222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125000</v>
      </c>
      <c r="E8" s="79">
        <v>250</v>
      </c>
      <c r="F8" s="79">
        <v>169</v>
      </c>
      <c r="G8" s="79">
        <v>314</v>
      </c>
      <c r="H8" s="89">
        <v>101</v>
      </c>
      <c r="I8" s="90">
        <v>2</v>
      </c>
      <c r="J8" s="143">
        <f>H8+I8</f>
        <v>103</v>
      </c>
      <c r="K8" s="80">
        <f>IFERROR(J8/G8,"-")</f>
        <v>0.32802547770701</v>
      </c>
      <c r="L8" s="79">
        <v>6</v>
      </c>
      <c r="M8" s="79">
        <v>28</v>
      </c>
      <c r="N8" s="80">
        <f>IFERROR(L8/J8,"-")</f>
        <v>0.058252427184466</v>
      </c>
      <c r="O8" s="81">
        <f>IFERROR(D8/J8,"-")</f>
        <v>1213.5922330097</v>
      </c>
      <c r="P8" s="82">
        <v>4</v>
      </c>
      <c r="Q8" s="80">
        <f>IFERROR(P8/J8,"-")</f>
        <v>0.038834951456311</v>
      </c>
      <c r="R8" s="334">
        <v>749000</v>
      </c>
      <c r="S8" s="335">
        <f>IFERROR(R8/J8,"-")</f>
        <v>7271.8446601942</v>
      </c>
      <c r="T8" s="335">
        <f>IFERROR(R8/P8,"-")</f>
        <v>187250</v>
      </c>
      <c r="U8" s="329">
        <f>IFERROR(R8-D8,"-")</f>
        <v>624000</v>
      </c>
      <c r="V8" s="83">
        <f>R8/D8</f>
        <v>5.992</v>
      </c>
      <c r="W8" s="77"/>
      <c r="X8" s="142"/>
    </row>
    <row r="9" spans="1:24">
      <c r="A9" s="78"/>
      <c r="B9" s="84" t="s">
        <v>26</v>
      </c>
      <c r="C9" s="84">
        <v>3</v>
      </c>
      <c r="D9" s="329">
        <v>7914130</v>
      </c>
      <c r="E9" s="79">
        <v>7722</v>
      </c>
      <c r="F9" s="79">
        <v>0</v>
      </c>
      <c r="G9" s="79">
        <v>261216</v>
      </c>
      <c r="H9" s="89">
        <v>4130</v>
      </c>
      <c r="I9" s="90">
        <v>122</v>
      </c>
      <c r="J9" s="143">
        <f>H9+I9</f>
        <v>4252</v>
      </c>
      <c r="K9" s="80">
        <f>IFERROR(J9/G9,"-")</f>
        <v>0.016277716525787</v>
      </c>
      <c r="L9" s="79">
        <v>121</v>
      </c>
      <c r="M9" s="79">
        <v>1317</v>
      </c>
      <c r="N9" s="80">
        <f>IFERROR(L9/J9,"-")</f>
        <v>0.028457196613358</v>
      </c>
      <c r="O9" s="81">
        <f>IFERROR(D9/J9,"-")</f>
        <v>1861.2723424271</v>
      </c>
      <c r="P9" s="82">
        <v>484</v>
      </c>
      <c r="Q9" s="80">
        <f>IFERROR(P9/J9,"-")</f>
        <v>0.11382878645343</v>
      </c>
      <c r="R9" s="334">
        <v>23093694</v>
      </c>
      <c r="S9" s="335">
        <f>IFERROR(R9/J9,"-")</f>
        <v>5431.2544684854</v>
      </c>
      <c r="T9" s="335">
        <f>IFERROR(R9/P9,"-")</f>
        <v>47714.243801653</v>
      </c>
      <c r="U9" s="329">
        <f>IFERROR(R9-D9,"-")</f>
        <v>15179564</v>
      </c>
      <c r="V9" s="83">
        <f>R9/D9</f>
        <v>2.9180331887396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13159130</v>
      </c>
      <c r="E12" s="41">
        <f>SUM(E6:E10)</f>
        <v>10955</v>
      </c>
      <c r="F12" s="41">
        <f>SUM(F6:F10)</f>
        <v>1505</v>
      </c>
      <c r="G12" s="41">
        <f>SUM(G6:G10)</f>
        <v>265919</v>
      </c>
      <c r="H12" s="41">
        <f>SUM(H6:H10)</f>
        <v>4877</v>
      </c>
      <c r="I12" s="41">
        <f>SUM(I6:I10)</f>
        <v>130</v>
      </c>
      <c r="J12" s="41">
        <f>SUM(J6:J10)</f>
        <v>5007</v>
      </c>
      <c r="K12" s="42">
        <f>IFERROR(J12/G12,"-")</f>
        <v>0.018829041926301</v>
      </c>
      <c r="L12" s="76">
        <f>SUM(L6:L10)</f>
        <v>181</v>
      </c>
      <c r="M12" s="76">
        <f>SUM(M6:M10)</f>
        <v>1473</v>
      </c>
      <c r="N12" s="42">
        <f>IFERROR(L12/J12,"-")</f>
        <v>0.036149390852806</v>
      </c>
      <c r="O12" s="43">
        <f>IFERROR(D12/J12,"-")</f>
        <v>2628.1465947673</v>
      </c>
      <c r="P12" s="44">
        <f>SUM(P6:P10)</f>
        <v>598</v>
      </c>
      <c r="Q12" s="42">
        <f>IFERROR(P12/J12,"-")</f>
        <v>0.11943279408828</v>
      </c>
      <c r="R12" s="332">
        <f>SUM(R6:R10)</f>
        <v>29491775</v>
      </c>
      <c r="S12" s="332">
        <f>IFERROR(R12/J12,"-")</f>
        <v>5890.1088476133</v>
      </c>
      <c r="T12" s="332">
        <f>IFERROR(P12/P12,"-")</f>
        <v>1</v>
      </c>
      <c r="U12" s="332">
        <f>SUM(U6:U10)</f>
        <v>16332645</v>
      </c>
      <c r="V12" s="45">
        <f>IFERROR(R12/D12,"-")</f>
        <v>2.2411644994768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0.12642857142857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347" t="s">
        <v>69</v>
      </c>
      <c r="J6" s="329">
        <v>700000</v>
      </c>
      <c r="K6" s="79">
        <v>48</v>
      </c>
      <c r="L6" s="79">
        <v>0</v>
      </c>
      <c r="M6" s="79">
        <v>174</v>
      </c>
      <c r="N6" s="89">
        <v>25</v>
      </c>
      <c r="O6" s="90">
        <v>0</v>
      </c>
      <c r="P6" s="91">
        <f>N6+O6</f>
        <v>25</v>
      </c>
      <c r="Q6" s="80">
        <f>IFERROR(P6/M6,"-")</f>
        <v>0.14367816091954</v>
      </c>
      <c r="R6" s="79">
        <v>1</v>
      </c>
      <c r="S6" s="79">
        <v>12</v>
      </c>
      <c r="T6" s="80">
        <f>IFERROR(R6/(P6),"-")</f>
        <v>0.04</v>
      </c>
      <c r="U6" s="335">
        <f>IFERROR(J6/SUM(N6:O10),"-")</f>
        <v>8860.7594936709</v>
      </c>
      <c r="V6" s="82">
        <v>4</v>
      </c>
      <c r="W6" s="80">
        <f>IF(P6=0,"-",V6/P6)</f>
        <v>0.16</v>
      </c>
      <c r="X6" s="334">
        <v>52000</v>
      </c>
      <c r="Y6" s="335">
        <f>IFERROR(X6/P6,"-")</f>
        <v>2080</v>
      </c>
      <c r="Z6" s="335">
        <f>IFERROR(X6/V6,"-")</f>
        <v>13000</v>
      </c>
      <c r="AA6" s="329">
        <f>SUM(X6:X10)-SUM(J6:J10)</f>
        <v>-611500</v>
      </c>
      <c r="AB6" s="83">
        <f>SUM(X6:X10)/SUM(J6:J10)</f>
        <v>0.12642857142857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15</v>
      </c>
      <c r="BO6" s="118">
        <f>IF(P6=0,"",IF(BN6=0,"",(BN6/P6)))</f>
        <v>0.6</v>
      </c>
      <c r="BP6" s="119">
        <v>3</v>
      </c>
      <c r="BQ6" s="120">
        <f>IFERROR(BP6/BN6,"-")</f>
        <v>0.2</v>
      </c>
      <c r="BR6" s="121">
        <v>35000</v>
      </c>
      <c r="BS6" s="122">
        <f>IFERROR(BR6/BN6,"-")</f>
        <v>2333.3333333333</v>
      </c>
      <c r="BT6" s="123">
        <v>1</v>
      </c>
      <c r="BU6" s="123">
        <v>1</v>
      </c>
      <c r="BV6" s="123">
        <v>1</v>
      </c>
      <c r="BW6" s="124">
        <v>4</v>
      </c>
      <c r="BX6" s="125">
        <f>IF(P6=0,"",IF(BW6=0,"",(BW6/P6)))</f>
        <v>0.16</v>
      </c>
      <c r="BY6" s="126">
        <v>1</v>
      </c>
      <c r="BZ6" s="127">
        <f>IFERROR(BY6/BW6,"-")</f>
        <v>0.25</v>
      </c>
      <c r="CA6" s="128">
        <v>13000</v>
      </c>
      <c r="CB6" s="129">
        <f>IFERROR(CA6/BW6,"-")</f>
        <v>3250</v>
      </c>
      <c r="CC6" s="130"/>
      <c r="CD6" s="130"/>
      <c r="CE6" s="130">
        <v>1</v>
      </c>
      <c r="CF6" s="131">
        <v>2</v>
      </c>
      <c r="CG6" s="132">
        <f>IF(P6=0,"",IF(CF6=0,"",(CF6/P6)))</f>
        <v>0.08</v>
      </c>
      <c r="CH6" s="133">
        <v>1</v>
      </c>
      <c r="CI6" s="134">
        <f>IFERROR(CH6/CF6,"-")</f>
        <v>0.5</v>
      </c>
      <c r="CJ6" s="135">
        <v>9000</v>
      </c>
      <c r="CK6" s="136">
        <f>IFERROR(CJ6/CF6,"-")</f>
        <v>4500</v>
      </c>
      <c r="CL6" s="137"/>
      <c r="CM6" s="137"/>
      <c r="CN6" s="137">
        <v>1</v>
      </c>
      <c r="CO6" s="138">
        <v>4</v>
      </c>
      <c r="CP6" s="139">
        <v>52000</v>
      </c>
      <c r="CQ6" s="139">
        <v>24000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66</v>
      </c>
      <c r="G7" s="88" t="s">
        <v>71</v>
      </c>
      <c r="H7" s="88" t="s">
        <v>68</v>
      </c>
      <c r="I7" s="88" t="s">
        <v>72</v>
      </c>
      <c r="J7" s="329"/>
      <c r="K7" s="79">
        <v>20</v>
      </c>
      <c r="L7" s="79">
        <v>0</v>
      </c>
      <c r="M7" s="79">
        <v>107</v>
      </c>
      <c r="N7" s="89">
        <v>9</v>
      </c>
      <c r="O7" s="90">
        <v>0</v>
      </c>
      <c r="P7" s="91">
        <f>N7+O7</f>
        <v>9</v>
      </c>
      <c r="Q7" s="80">
        <f>IFERROR(P7/M7,"-")</f>
        <v>0.08411214953271</v>
      </c>
      <c r="R7" s="79">
        <v>0</v>
      </c>
      <c r="S7" s="79">
        <v>4</v>
      </c>
      <c r="T7" s="80">
        <f>IFERROR(R7/(P7),"-")</f>
        <v>0</v>
      </c>
      <c r="U7" s="335"/>
      <c r="V7" s="82">
        <v>0</v>
      </c>
      <c r="W7" s="80">
        <f>IF(P7=0,"-",V7/P7)</f>
        <v>0</v>
      </c>
      <c r="X7" s="334">
        <v>0</v>
      </c>
      <c r="Y7" s="335">
        <f>IFERROR(X7/P7,"-")</f>
        <v>0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0.44444444444444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0.22222222222222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73</v>
      </c>
      <c r="C8" s="346"/>
      <c r="D8" s="346" t="s">
        <v>64</v>
      </c>
      <c r="E8" s="346" t="s">
        <v>65</v>
      </c>
      <c r="F8" s="346" t="s">
        <v>66</v>
      </c>
      <c r="G8" s="88" t="s">
        <v>74</v>
      </c>
      <c r="H8" s="88" t="s">
        <v>68</v>
      </c>
      <c r="I8" s="348" t="s">
        <v>75</v>
      </c>
      <c r="J8" s="329"/>
      <c r="K8" s="79">
        <v>13</v>
      </c>
      <c r="L8" s="79">
        <v>0</v>
      </c>
      <c r="M8" s="79">
        <v>49</v>
      </c>
      <c r="N8" s="89">
        <v>8</v>
      </c>
      <c r="O8" s="90">
        <v>0</v>
      </c>
      <c r="P8" s="91">
        <f>N8+O8</f>
        <v>8</v>
      </c>
      <c r="Q8" s="80">
        <f>IFERROR(P8/M8,"-")</f>
        <v>0.16326530612245</v>
      </c>
      <c r="R8" s="79">
        <v>0</v>
      </c>
      <c r="S8" s="79">
        <v>2</v>
      </c>
      <c r="T8" s="80">
        <f>IFERROR(R8/(P8),"-")</f>
        <v>0</v>
      </c>
      <c r="U8" s="335"/>
      <c r="V8" s="82">
        <v>1</v>
      </c>
      <c r="W8" s="80">
        <f>IF(P8=0,"-",V8/P8)</f>
        <v>0.125</v>
      </c>
      <c r="X8" s="334">
        <v>5000</v>
      </c>
      <c r="Y8" s="335">
        <f>IFERROR(X8/P8,"-")</f>
        <v>625</v>
      </c>
      <c r="Z8" s="335">
        <f>IFERROR(X8/V8,"-")</f>
        <v>5000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0.5</v>
      </c>
      <c r="BP8" s="119">
        <v>1</v>
      </c>
      <c r="BQ8" s="120">
        <f>IFERROR(BP8/BN8,"-")</f>
        <v>0.25</v>
      </c>
      <c r="BR8" s="121">
        <v>5000</v>
      </c>
      <c r="BS8" s="122">
        <f>IFERROR(BR8/BN8,"-")</f>
        <v>1250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76</v>
      </c>
      <c r="C9" s="346"/>
      <c r="D9" s="346" t="s">
        <v>64</v>
      </c>
      <c r="E9" s="346" t="s">
        <v>65</v>
      </c>
      <c r="F9" s="346" t="s">
        <v>66</v>
      </c>
      <c r="G9" s="88" t="s">
        <v>77</v>
      </c>
      <c r="H9" s="88" t="s">
        <v>68</v>
      </c>
      <c r="I9" s="347" t="s">
        <v>69</v>
      </c>
      <c r="J9" s="329"/>
      <c r="K9" s="79">
        <v>3</v>
      </c>
      <c r="L9" s="79">
        <v>0</v>
      </c>
      <c r="M9" s="79">
        <v>25</v>
      </c>
      <c r="N9" s="89">
        <v>1</v>
      </c>
      <c r="O9" s="90">
        <v>0</v>
      </c>
      <c r="P9" s="91">
        <f>N9+O9</f>
        <v>1</v>
      </c>
      <c r="Q9" s="80">
        <f>IFERROR(P9/M9,"-")</f>
        <v>0.04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78</v>
      </c>
      <c r="C10" s="346"/>
      <c r="D10" s="346" t="s">
        <v>79</v>
      </c>
      <c r="E10" s="346" t="s">
        <v>79</v>
      </c>
      <c r="F10" s="346" t="s">
        <v>80</v>
      </c>
      <c r="G10" s="88" t="s">
        <v>81</v>
      </c>
      <c r="H10" s="88"/>
      <c r="I10" s="88"/>
      <c r="J10" s="329"/>
      <c r="K10" s="79">
        <v>166</v>
      </c>
      <c r="L10" s="79">
        <v>121</v>
      </c>
      <c r="M10" s="79">
        <v>49</v>
      </c>
      <c r="N10" s="89">
        <v>36</v>
      </c>
      <c r="O10" s="90">
        <v>0</v>
      </c>
      <c r="P10" s="91">
        <f>N10+O10</f>
        <v>36</v>
      </c>
      <c r="Q10" s="80">
        <f>IFERROR(P10/M10,"-")</f>
        <v>0.73469387755102</v>
      </c>
      <c r="R10" s="79">
        <v>3</v>
      </c>
      <c r="S10" s="79">
        <v>7</v>
      </c>
      <c r="T10" s="80">
        <f>IFERROR(R10/(P10),"-")</f>
        <v>0.083333333333333</v>
      </c>
      <c r="U10" s="335"/>
      <c r="V10" s="82">
        <v>5</v>
      </c>
      <c r="W10" s="80">
        <f>IF(P10=0,"-",V10/P10)</f>
        <v>0.13888888888889</v>
      </c>
      <c r="X10" s="334">
        <v>31500</v>
      </c>
      <c r="Y10" s="335">
        <f>IFERROR(X10/P10,"-")</f>
        <v>875</v>
      </c>
      <c r="Z10" s="335">
        <f>IFERROR(X10/V10,"-")</f>
        <v>6300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0.027777777777778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0.055555555555556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0.11111111111111</v>
      </c>
      <c r="BG10" s="110">
        <v>1</v>
      </c>
      <c r="BH10" s="112">
        <f>IFERROR(BG10/BE10,"-")</f>
        <v>0.25</v>
      </c>
      <c r="BI10" s="113">
        <v>6000</v>
      </c>
      <c r="BJ10" s="114">
        <f>IFERROR(BI10/BE10,"-")</f>
        <v>1500</v>
      </c>
      <c r="BK10" s="115">
        <v>1</v>
      </c>
      <c r="BL10" s="115"/>
      <c r="BM10" s="115"/>
      <c r="BN10" s="117">
        <v>16</v>
      </c>
      <c r="BO10" s="118">
        <f>IF(P10=0,"",IF(BN10=0,"",(BN10/P10)))</f>
        <v>0.44444444444444</v>
      </c>
      <c r="BP10" s="119">
        <v>2</v>
      </c>
      <c r="BQ10" s="120">
        <f>IFERROR(BP10/BN10,"-")</f>
        <v>0.125</v>
      </c>
      <c r="BR10" s="121">
        <v>20500</v>
      </c>
      <c r="BS10" s="122">
        <f>IFERROR(BR10/BN10,"-")</f>
        <v>1281.25</v>
      </c>
      <c r="BT10" s="123"/>
      <c r="BU10" s="123">
        <v>2</v>
      </c>
      <c r="BV10" s="123"/>
      <c r="BW10" s="124">
        <v>12</v>
      </c>
      <c r="BX10" s="125">
        <f>IF(P10=0,"",IF(BW10=0,"",(BW10/P10)))</f>
        <v>0.33333333333333</v>
      </c>
      <c r="BY10" s="126">
        <v>3</v>
      </c>
      <c r="BZ10" s="127">
        <f>IFERROR(BY10/BW10,"-")</f>
        <v>0.25</v>
      </c>
      <c r="CA10" s="128">
        <v>24000</v>
      </c>
      <c r="CB10" s="129">
        <f>IFERROR(CA10/BW10,"-")</f>
        <v>2000</v>
      </c>
      <c r="CC10" s="130">
        <v>2</v>
      </c>
      <c r="CD10" s="130"/>
      <c r="CE10" s="130">
        <v>1</v>
      </c>
      <c r="CF10" s="131">
        <v>1</v>
      </c>
      <c r="CG10" s="132">
        <f>IF(P10=0,"",IF(CF10=0,"",(CF10/P10)))</f>
        <v>0.027777777777778</v>
      </c>
      <c r="CH10" s="133">
        <v>1</v>
      </c>
      <c r="CI10" s="134">
        <f>IFERROR(CH10/CF10,"-")</f>
        <v>1</v>
      </c>
      <c r="CJ10" s="135">
        <v>3000</v>
      </c>
      <c r="CK10" s="136">
        <f>IFERROR(CJ10/CF10,"-")</f>
        <v>3000</v>
      </c>
      <c r="CL10" s="137">
        <v>1</v>
      </c>
      <c r="CM10" s="137"/>
      <c r="CN10" s="137"/>
      <c r="CO10" s="138">
        <v>5</v>
      </c>
      <c r="CP10" s="139">
        <v>31500</v>
      </c>
      <c r="CQ10" s="139">
        <v>16000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0.53157894736842</v>
      </c>
      <c r="B11" s="346" t="s">
        <v>82</v>
      </c>
      <c r="C11" s="346"/>
      <c r="D11" s="346" t="s">
        <v>83</v>
      </c>
      <c r="E11" s="346" t="s">
        <v>84</v>
      </c>
      <c r="F11" s="346" t="s">
        <v>66</v>
      </c>
      <c r="G11" s="88" t="s">
        <v>85</v>
      </c>
      <c r="H11" s="88" t="s">
        <v>68</v>
      </c>
      <c r="I11" s="348" t="s">
        <v>75</v>
      </c>
      <c r="J11" s="329">
        <v>570000</v>
      </c>
      <c r="K11" s="79">
        <v>64</v>
      </c>
      <c r="L11" s="79">
        <v>0</v>
      </c>
      <c r="M11" s="79">
        <v>254</v>
      </c>
      <c r="N11" s="89">
        <v>32</v>
      </c>
      <c r="O11" s="90">
        <v>0</v>
      </c>
      <c r="P11" s="91">
        <f>N11+O11</f>
        <v>32</v>
      </c>
      <c r="Q11" s="80">
        <f>IFERROR(P11/M11,"-")</f>
        <v>0.1259842519685</v>
      </c>
      <c r="R11" s="79">
        <v>2</v>
      </c>
      <c r="S11" s="79">
        <v>6</v>
      </c>
      <c r="T11" s="80">
        <f>IFERROR(R11/(P11),"-")</f>
        <v>0.0625</v>
      </c>
      <c r="U11" s="335">
        <f>IFERROR(J11/SUM(N11:O16),"-")</f>
        <v>9344.262295082</v>
      </c>
      <c r="V11" s="82">
        <v>5</v>
      </c>
      <c r="W11" s="80">
        <f>IF(P11=0,"-",V11/P11)</f>
        <v>0.15625</v>
      </c>
      <c r="X11" s="334">
        <v>146000</v>
      </c>
      <c r="Y11" s="335">
        <f>IFERROR(X11/P11,"-")</f>
        <v>4562.5</v>
      </c>
      <c r="Z11" s="335">
        <f>IFERROR(X11/V11,"-")</f>
        <v>29200</v>
      </c>
      <c r="AA11" s="329">
        <f>SUM(X11:X16)-SUM(J11:J16)</f>
        <v>-267000</v>
      </c>
      <c r="AB11" s="83">
        <f>SUM(X11:X16)/SUM(J11:J16)</f>
        <v>0.53157894736842</v>
      </c>
      <c r="AC11" s="77"/>
      <c r="AD11" s="92">
        <v>1</v>
      </c>
      <c r="AE11" s="93">
        <f>IF(P11=0,"",IF(AD11=0,"",(AD11/P11)))</f>
        <v>0.03125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4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0.125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0.1875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0.34375</v>
      </c>
      <c r="BP11" s="119">
        <v>4</v>
      </c>
      <c r="BQ11" s="120">
        <f>IFERROR(BP11/BN11,"-")</f>
        <v>0.36363636363636</v>
      </c>
      <c r="BR11" s="121">
        <v>91000</v>
      </c>
      <c r="BS11" s="122">
        <f>IFERROR(BR11/BN11,"-")</f>
        <v>8272.7272727273</v>
      </c>
      <c r="BT11" s="123">
        <v>1</v>
      </c>
      <c r="BU11" s="123">
        <v>1</v>
      </c>
      <c r="BV11" s="123">
        <v>2</v>
      </c>
      <c r="BW11" s="124">
        <v>5</v>
      </c>
      <c r="BX11" s="125">
        <f>IF(P11=0,"",IF(BW11=0,"",(BW11/P11)))</f>
        <v>0.15625</v>
      </c>
      <c r="BY11" s="126">
        <v>3</v>
      </c>
      <c r="BZ11" s="127">
        <f>IFERROR(BY11/BW11,"-")</f>
        <v>0.6</v>
      </c>
      <c r="CA11" s="128">
        <v>61000</v>
      </c>
      <c r="CB11" s="129">
        <f>IFERROR(CA11/BW11,"-")</f>
        <v>12200</v>
      </c>
      <c r="CC11" s="130">
        <v>1</v>
      </c>
      <c r="CD11" s="130">
        <v>1</v>
      </c>
      <c r="CE11" s="130">
        <v>1</v>
      </c>
      <c r="CF11" s="131">
        <v>1</v>
      </c>
      <c r="CG11" s="132">
        <f>IF(P11=0,"",IF(CF11=0,"",(CF11/P11)))</f>
        <v>0.03125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5</v>
      </c>
      <c r="CP11" s="139">
        <v>146000</v>
      </c>
      <c r="CQ11" s="139">
        <v>62000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86</v>
      </c>
      <c r="C12" s="346"/>
      <c r="D12" s="346" t="s">
        <v>83</v>
      </c>
      <c r="E12" s="346" t="s">
        <v>84</v>
      </c>
      <c r="F12" s="346" t="s">
        <v>80</v>
      </c>
      <c r="G12" s="88"/>
      <c r="H12" s="88"/>
      <c r="I12" s="88"/>
      <c r="J12" s="329"/>
      <c r="K12" s="79">
        <v>63</v>
      </c>
      <c r="L12" s="79">
        <v>48</v>
      </c>
      <c r="M12" s="79">
        <v>14</v>
      </c>
      <c r="N12" s="89">
        <v>9</v>
      </c>
      <c r="O12" s="90">
        <v>0</v>
      </c>
      <c r="P12" s="91">
        <f>N12+O12</f>
        <v>9</v>
      </c>
      <c r="Q12" s="80">
        <f>IFERROR(P12/M12,"-")</f>
        <v>0.64285714285714</v>
      </c>
      <c r="R12" s="79">
        <v>0</v>
      </c>
      <c r="S12" s="79">
        <v>2</v>
      </c>
      <c r="T12" s="80">
        <f>IFERROR(R12/(P12),"-")</f>
        <v>0</v>
      </c>
      <c r="U12" s="335"/>
      <c r="V12" s="82">
        <v>1</v>
      </c>
      <c r="W12" s="80">
        <f>IF(P12=0,"-",V12/P12)</f>
        <v>0.11111111111111</v>
      </c>
      <c r="X12" s="334">
        <v>3000</v>
      </c>
      <c r="Y12" s="335">
        <f>IFERROR(X12/P12,"-")</f>
        <v>333.33333333333</v>
      </c>
      <c r="Z12" s="335">
        <f>IFERROR(X12/V12,"-")</f>
        <v>3000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0.11111111111111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8</v>
      </c>
      <c r="BX12" s="125">
        <f>IF(P12=0,"",IF(BW12=0,"",(BW12/P12)))</f>
        <v>0.88888888888889</v>
      </c>
      <c r="BY12" s="126">
        <v>2</v>
      </c>
      <c r="BZ12" s="127">
        <f>IFERROR(BY12/BW12,"-")</f>
        <v>0.25</v>
      </c>
      <c r="CA12" s="128">
        <v>50000</v>
      </c>
      <c r="CB12" s="129">
        <f>IFERROR(CA12/BW12,"-")</f>
        <v>6250</v>
      </c>
      <c r="CC12" s="130">
        <v>1</v>
      </c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47000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87</v>
      </c>
      <c r="C13" s="346"/>
      <c r="D13" s="346" t="s">
        <v>88</v>
      </c>
      <c r="E13" s="346" t="s">
        <v>89</v>
      </c>
      <c r="F13" s="346" t="s">
        <v>90</v>
      </c>
      <c r="G13" s="88" t="s">
        <v>91</v>
      </c>
      <c r="H13" s="88" t="s">
        <v>92</v>
      </c>
      <c r="I13" s="347" t="s">
        <v>93</v>
      </c>
      <c r="J13" s="329"/>
      <c r="K13" s="79">
        <v>16</v>
      </c>
      <c r="L13" s="79">
        <v>0</v>
      </c>
      <c r="M13" s="79">
        <v>81</v>
      </c>
      <c r="N13" s="89">
        <v>8</v>
      </c>
      <c r="O13" s="90">
        <v>0</v>
      </c>
      <c r="P13" s="91">
        <f>N13+O13</f>
        <v>8</v>
      </c>
      <c r="Q13" s="80">
        <f>IFERROR(P13/M13,"-")</f>
        <v>0.098765432098765</v>
      </c>
      <c r="R13" s="79">
        <v>0</v>
      </c>
      <c r="S13" s="79">
        <v>3</v>
      </c>
      <c r="T13" s="80">
        <f>IFERROR(R13/(P13),"-")</f>
        <v>0</v>
      </c>
      <c r="U13" s="335"/>
      <c r="V13" s="82">
        <v>2</v>
      </c>
      <c r="W13" s="80">
        <f>IF(P13=0,"-",V13/P13)</f>
        <v>0.25</v>
      </c>
      <c r="X13" s="334">
        <v>42000</v>
      </c>
      <c r="Y13" s="335">
        <f>IFERROR(X13/P13,"-")</f>
        <v>5250</v>
      </c>
      <c r="Z13" s="335">
        <f>IFERROR(X13/V13,"-")</f>
        <v>21000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0.5</v>
      </c>
      <c r="BP13" s="119">
        <v>2</v>
      </c>
      <c r="BQ13" s="120">
        <f>IFERROR(BP13/BN13,"-")</f>
        <v>0.5</v>
      </c>
      <c r="BR13" s="121">
        <v>36000</v>
      </c>
      <c r="BS13" s="122">
        <f>IFERROR(BR13/BN13,"-")</f>
        <v>9000</v>
      </c>
      <c r="BT13" s="123">
        <v>1</v>
      </c>
      <c r="BU13" s="123"/>
      <c r="BV13" s="123">
        <v>1</v>
      </c>
      <c r="BW13" s="124">
        <v>3</v>
      </c>
      <c r="BX13" s="125">
        <f>IF(P13=0,"",IF(BW13=0,"",(BW13/P13)))</f>
        <v>0.375</v>
      </c>
      <c r="BY13" s="126">
        <v>2</v>
      </c>
      <c r="BZ13" s="127">
        <f>IFERROR(BY13/BW13,"-")</f>
        <v>0.66666666666667</v>
      </c>
      <c r="CA13" s="128">
        <v>254000</v>
      </c>
      <c r="CB13" s="129">
        <f>IFERROR(CA13/BW13,"-")</f>
        <v>84666.666666667</v>
      </c>
      <c r="CC13" s="130"/>
      <c r="CD13" s="130">
        <v>1</v>
      </c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42000</v>
      </c>
      <c r="CQ13" s="139">
        <v>248000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6" t="s">
        <v>94</v>
      </c>
      <c r="C14" s="346"/>
      <c r="D14" s="346" t="s">
        <v>88</v>
      </c>
      <c r="E14" s="346" t="s">
        <v>89</v>
      </c>
      <c r="F14" s="346" t="s">
        <v>80</v>
      </c>
      <c r="G14" s="88"/>
      <c r="H14" s="88"/>
      <c r="I14" s="88"/>
      <c r="J14" s="329"/>
      <c r="K14" s="79">
        <v>31</v>
      </c>
      <c r="L14" s="79">
        <v>27</v>
      </c>
      <c r="M14" s="79">
        <v>5</v>
      </c>
      <c r="N14" s="89">
        <v>2</v>
      </c>
      <c r="O14" s="90">
        <v>0</v>
      </c>
      <c r="P14" s="91">
        <f>N14+O14</f>
        <v>2</v>
      </c>
      <c r="Q14" s="80">
        <f>IFERROR(P14/M14,"-")</f>
        <v>0.4</v>
      </c>
      <c r="R14" s="79">
        <v>0</v>
      </c>
      <c r="S14" s="79">
        <v>1</v>
      </c>
      <c r="T14" s="80">
        <f>IFERROR(R14/(P14),"-")</f>
        <v>0</v>
      </c>
      <c r="U14" s="335"/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95</v>
      </c>
      <c r="C15" s="346"/>
      <c r="D15" s="346" t="s">
        <v>96</v>
      </c>
      <c r="E15" s="346" t="s">
        <v>97</v>
      </c>
      <c r="F15" s="346" t="s">
        <v>66</v>
      </c>
      <c r="G15" s="88" t="s">
        <v>91</v>
      </c>
      <c r="H15" s="88" t="s">
        <v>92</v>
      </c>
      <c r="I15" s="348" t="s">
        <v>98</v>
      </c>
      <c r="J15" s="329"/>
      <c r="K15" s="79">
        <v>9</v>
      </c>
      <c r="L15" s="79">
        <v>0</v>
      </c>
      <c r="M15" s="79">
        <v>33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5"/>
      <c r="V15" s="82">
        <v>0</v>
      </c>
      <c r="W15" s="80" t="str">
        <f>IF(P15=0,"-",V15/P15)</f>
        <v>-</v>
      </c>
      <c r="X15" s="334">
        <v>0</v>
      </c>
      <c r="Y15" s="335" t="str">
        <f>IFERROR(X15/P15,"-")</f>
        <v>-</v>
      </c>
      <c r="Z15" s="335" t="str">
        <f>IFERROR(X15/V15,"-")</f>
        <v>-</v>
      </c>
      <c r="AA15" s="329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99</v>
      </c>
      <c r="C16" s="346"/>
      <c r="D16" s="346" t="s">
        <v>96</v>
      </c>
      <c r="E16" s="346" t="s">
        <v>97</v>
      </c>
      <c r="F16" s="346" t="s">
        <v>80</v>
      </c>
      <c r="G16" s="88"/>
      <c r="H16" s="88"/>
      <c r="I16" s="88"/>
      <c r="J16" s="329"/>
      <c r="K16" s="79">
        <v>37</v>
      </c>
      <c r="L16" s="79">
        <v>31</v>
      </c>
      <c r="M16" s="79">
        <v>10</v>
      </c>
      <c r="N16" s="89">
        <v>10</v>
      </c>
      <c r="O16" s="90">
        <v>0</v>
      </c>
      <c r="P16" s="91">
        <f>N16+O16</f>
        <v>10</v>
      </c>
      <c r="Q16" s="80">
        <f>IFERROR(P16/M16,"-")</f>
        <v>1</v>
      </c>
      <c r="R16" s="79">
        <v>2</v>
      </c>
      <c r="S16" s="79">
        <v>1</v>
      </c>
      <c r="T16" s="80">
        <f>IFERROR(R16/(P16),"-")</f>
        <v>0.2</v>
      </c>
      <c r="U16" s="335"/>
      <c r="V16" s="82">
        <v>4</v>
      </c>
      <c r="W16" s="80">
        <f>IF(P16=0,"-",V16/P16)</f>
        <v>0.4</v>
      </c>
      <c r="X16" s="334">
        <v>112000</v>
      </c>
      <c r="Y16" s="335">
        <f>IFERROR(X16/P16,"-")</f>
        <v>11200</v>
      </c>
      <c r="Z16" s="335">
        <f>IFERROR(X16/V16,"-")</f>
        <v>28000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</v>
      </c>
      <c r="BG16" s="110">
        <v>1</v>
      </c>
      <c r="BH16" s="112">
        <f>IFERROR(BG16/BE16,"-")</f>
        <v>1</v>
      </c>
      <c r="BI16" s="113">
        <v>16000</v>
      </c>
      <c r="BJ16" s="114">
        <f>IFERROR(BI16/BE16,"-")</f>
        <v>16000</v>
      </c>
      <c r="BK16" s="115"/>
      <c r="BL16" s="115"/>
      <c r="BM16" s="115">
        <v>1</v>
      </c>
      <c r="BN16" s="117">
        <v>1</v>
      </c>
      <c r="BO16" s="118">
        <f>IF(P16=0,"",IF(BN16=0,"",(BN16/P16)))</f>
        <v>0.1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4</v>
      </c>
      <c r="BX16" s="125">
        <f>IF(P16=0,"",IF(BW16=0,"",(BW16/P16)))</f>
        <v>0.4</v>
      </c>
      <c r="BY16" s="126">
        <v>3</v>
      </c>
      <c r="BZ16" s="127">
        <f>IFERROR(BY16/BW16,"-")</f>
        <v>0.75</v>
      </c>
      <c r="CA16" s="128">
        <v>27000</v>
      </c>
      <c r="CB16" s="129">
        <f>IFERROR(CA16/BW16,"-")</f>
        <v>6750</v>
      </c>
      <c r="CC16" s="130">
        <v>2</v>
      </c>
      <c r="CD16" s="130"/>
      <c r="CE16" s="130">
        <v>1</v>
      </c>
      <c r="CF16" s="131">
        <v>3</v>
      </c>
      <c r="CG16" s="132">
        <f>IF(P16=0,"",IF(CF16=0,"",(CF16/P16)))</f>
        <v>0.3</v>
      </c>
      <c r="CH16" s="133">
        <v>1</v>
      </c>
      <c r="CI16" s="134">
        <f>IFERROR(CH16/CF16,"-")</f>
        <v>0.33333333333333</v>
      </c>
      <c r="CJ16" s="135">
        <v>85000</v>
      </c>
      <c r="CK16" s="136">
        <f>IFERROR(CJ16/CF16,"-")</f>
        <v>28333.333333333</v>
      </c>
      <c r="CL16" s="137"/>
      <c r="CM16" s="137"/>
      <c r="CN16" s="137">
        <v>1</v>
      </c>
      <c r="CO16" s="138">
        <v>4</v>
      </c>
      <c r="CP16" s="139">
        <v>112000</v>
      </c>
      <c r="CQ16" s="139">
        <v>85000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0.8322</v>
      </c>
      <c r="B17" s="346" t="s">
        <v>100</v>
      </c>
      <c r="C17" s="346"/>
      <c r="D17" s="346" t="s">
        <v>101</v>
      </c>
      <c r="E17" s="346" t="s">
        <v>84</v>
      </c>
      <c r="F17" s="346" t="s">
        <v>90</v>
      </c>
      <c r="G17" s="88" t="s">
        <v>102</v>
      </c>
      <c r="H17" s="88" t="s">
        <v>103</v>
      </c>
      <c r="I17" s="88" t="s">
        <v>104</v>
      </c>
      <c r="J17" s="329">
        <v>200000</v>
      </c>
      <c r="K17" s="79">
        <v>13</v>
      </c>
      <c r="L17" s="79">
        <v>0</v>
      </c>
      <c r="M17" s="79">
        <v>110</v>
      </c>
      <c r="N17" s="89">
        <v>1</v>
      </c>
      <c r="O17" s="90">
        <v>1</v>
      </c>
      <c r="P17" s="91">
        <f>N17+O17</f>
        <v>2</v>
      </c>
      <c r="Q17" s="80">
        <f>IFERROR(P17/M17,"-")</f>
        <v>0.018181818181818</v>
      </c>
      <c r="R17" s="79">
        <v>0</v>
      </c>
      <c r="S17" s="79">
        <v>0</v>
      </c>
      <c r="T17" s="80">
        <f>IFERROR(R17/(P17),"-")</f>
        <v>0</v>
      </c>
      <c r="U17" s="335">
        <f>IFERROR(J17/SUM(N17:O22),"-")</f>
        <v>6896.5517241379</v>
      </c>
      <c r="V17" s="82">
        <v>0</v>
      </c>
      <c r="W17" s="80">
        <f>IF(P17=0,"-",V17/P17)</f>
        <v>0</v>
      </c>
      <c r="X17" s="334">
        <v>0</v>
      </c>
      <c r="Y17" s="335">
        <f>IFERROR(X17/P17,"-")</f>
        <v>0</v>
      </c>
      <c r="Z17" s="335" t="str">
        <f>IFERROR(X17/V17,"-")</f>
        <v>-</v>
      </c>
      <c r="AA17" s="329">
        <f>SUM(X17:X22)-SUM(J17:J22)</f>
        <v>-33560</v>
      </c>
      <c r="AB17" s="83">
        <f>SUM(X17:X22)/SUM(J17:J22)</f>
        <v>0.8322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105</v>
      </c>
      <c r="C18" s="346"/>
      <c r="D18" s="346" t="s">
        <v>106</v>
      </c>
      <c r="E18" s="346" t="s">
        <v>65</v>
      </c>
      <c r="F18" s="346" t="s">
        <v>66</v>
      </c>
      <c r="G18" s="88"/>
      <c r="H18" s="88" t="s">
        <v>103</v>
      </c>
      <c r="I18" s="88"/>
      <c r="J18" s="329"/>
      <c r="K18" s="79">
        <v>8</v>
      </c>
      <c r="L18" s="79">
        <v>0</v>
      </c>
      <c r="M18" s="79">
        <v>79</v>
      </c>
      <c r="N18" s="89">
        <v>4</v>
      </c>
      <c r="O18" s="90">
        <v>0</v>
      </c>
      <c r="P18" s="91">
        <f>N18+O18</f>
        <v>4</v>
      </c>
      <c r="Q18" s="80">
        <f>IFERROR(P18/M18,"-")</f>
        <v>0.050632911392405</v>
      </c>
      <c r="R18" s="79">
        <v>2</v>
      </c>
      <c r="S18" s="79">
        <v>0</v>
      </c>
      <c r="T18" s="80">
        <f>IFERROR(R18/(P18),"-")</f>
        <v>0.5</v>
      </c>
      <c r="U18" s="335"/>
      <c r="V18" s="82">
        <v>2</v>
      </c>
      <c r="W18" s="80">
        <f>IF(P18=0,"-",V18/P18)</f>
        <v>0.5</v>
      </c>
      <c r="X18" s="334">
        <v>66000</v>
      </c>
      <c r="Y18" s="335">
        <f>IFERROR(X18/P18,"-")</f>
        <v>16500</v>
      </c>
      <c r="Z18" s="335">
        <f>IFERROR(X18/V18,"-")</f>
        <v>33000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0.75</v>
      </c>
      <c r="BG18" s="110">
        <v>2</v>
      </c>
      <c r="BH18" s="112">
        <f>IFERROR(BG18/BE18,"-")</f>
        <v>0.66666666666667</v>
      </c>
      <c r="BI18" s="113">
        <v>61000</v>
      </c>
      <c r="BJ18" s="114">
        <f>IFERROR(BI18/BE18,"-")</f>
        <v>20333.333333333</v>
      </c>
      <c r="BK18" s="115">
        <v>1</v>
      </c>
      <c r="BL18" s="115"/>
      <c r="BM18" s="115">
        <v>1</v>
      </c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0.25</v>
      </c>
      <c r="BY18" s="126">
        <v>1</v>
      </c>
      <c r="BZ18" s="127">
        <f>IFERROR(BY18/BW18,"-")</f>
        <v>1</v>
      </c>
      <c r="CA18" s="128">
        <v>35000</v>
      </c>
      <c r="CB18" s="129">
        <f>IFERROR(CA18/BW18,"-")</f>
        <v>35000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66000</v>
      </c>
      <c r="CQ18" s="139">
        <v>55000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107</v>
      </c>
      <c r="C19" s="346"/>
      <c r="D19" s="346" t="s">
        <v>96</v>
      </c>
      <c r="E19" s="346" t="s">
        <v>97</v>
      </c>
      <c r="F19" s="346" t="s">
        <v>90</v>
      </c>
      <c r="G19" s="88"/>
      <c r="H19" s="88" t="s">
        <v>103</v>
      </c>
      <c r="I19" s="88"/>
      <c r="J19" s="329"/>
      <c r="K19" s="79">
        <v>5</v>
      </c>
      <c r="L19" s="79">
        <v>0</v>
      </c>
      <c r="M19" s="79">
        <v>32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335"/>
      <c r="V19" s="82">
        <v>0</v>
      </c>
      <c r="W19" s="80" t="str">
        <f>IF(P19=0,"-",V19/P19)</f>
        <v>-</v>
      </c>
      <c r="X19" s="334">
        <v>0</v>
      </c>
      <c r="Y19" s="335" t="str">
        <f>IFERROR(X19/P19,"-")</f>
        <v>-</v>
      </c>
      <c r="Z19" s="335" t="str">
        <f>IFERROR(X19/V19,"-")</f>
        <v>-</v>
      </c>
      <c r="AA19" s="329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108</v>
      </c>
      <c r="C20" s="346"/>
      <c r="D20" s="346" t="s">
        <v>109</v>
      </c>
      <c r="E20" s="346" t="s">
        <v>110</v>
      </c>
      <c r="F20" s="346" t="s">
        <v>66</v>
      </c>
      <c r="G20" s="88"/>
      <c r="H20" s="88" t="s">
        <v>103</v>
      </c>
      <c r="I20" s="88"/>
      <c r="J20" s="329"/>
      <c r="K20" s="79">
        <v>10</v>
      </c>
      <c r="L20" s="79">
        <v>0</v>
      </c>
      <c r="M20" s="79">
        <v>43</v>
      </c>
      <c r="N20" s="89">
        <v>2</v>
      </c>
      <c r="O20" s="90">
        <v>0</v>
      </c>
      <c r="P20" s="91">
        <f>N20+O20</f>
        <v>2</v>
      </c>
      <c r="Q20" s="80">
        <f>IFERROR(P20/M20,"-")</f>
        <v>0.046511627906977</v>
      </c>
      <c r="R20" s="79">
        <v>0</v>
      </c>
      <c r="S20" s="79">
        <v>1</v>
      </c>
      <c r="T20" s="80">
        <f>IFERROR(R20/(P20),"-")</f>
        <v>0</v>
      </c>
      <c r="U20" s="335"/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111</v>
      </c>
      <c r="C21" s="346"/>
      <c r="D21" s="346" t="s">
        <v>83</v>
      </c>
      <c r="E21" s="346" t="s">
        <v>112</v>
      </c>
      <c r="F21" s="346" t="s">
        <v>90</v>
      </c>
      <c r="G21" s="88"/>
      <c r="H21" s="88" t="s">
        <v>103</v>
      </c>
      <c r="I21" s="88"/>
      <c r="J21" s="329"/>
      <c r="K21" s="79">
        <v>10</v>
      </c>
      <c r="L21" s="79">
        <v>0</v>
      </c>
      <c r="M21" s="79">
        <v>91</v>
      </c>
      <c r="N21" s="89">
        <v>3</v>
      </c>
      <c r="O21" s="90">
        <v>0</v>
      </c>
      <c r="P21" s="91">
        <f>N21+O21</f>
        <v>3</v>
      </c>
      <c r="Q21" s="80">
        <f>IFERROR(P21/M21,"-")</f>
        <v>0.032967032967033</v>
      </c>
      <c r="R21" s="79">
        <v>0</v>
      </c>
      <c r="S21" s="79">
        <v>1</v>
      </c>
      <c r="T21" s="80">
        <f>IFERROR(R21/(P21),"-")</f>
        <v>0</v>
      </c>
      <c r="U21" s="335"/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0.33333333333333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113</v>
      </c>
      <c r="C22" s="346"/>
      <c r="D22" s="346" t="s">
        <v>79</v>
      </c>
      <c r="E22" s="346" t="s">
        <v>79</v>
      </c>
      <c r="F22" s="346" t="s">
        <v>80</v>
      </c>
      <c r="G22" s="88"/>
      <c r="H22" s="88"/>
      <c r="I22" s="88"/>
      <c r="J22" s="329"/>
      <c r="K22" s="79">
        <v>240</v>
      </c>
      <c r="L22" s="79">
        <v>108</v>
      </c>
      <c r="M22" s="79">
        <v>38</v>
      </c>
      <c r="N22" s="89">
        <v>18</v>
      </c>
      <c r="O22" s="90">
        <v>0</v>
      </c>
      <c r="P22" s="91">
        <f>N22+O22</f>
        <v>18</v>
      </c>
      <c r="Q22" s="80">
        <f>IFERROR(P22/M22,"-")</f>
        <v>0.47368421052632</v>
      </c>
      <c r="R22" s="79">
        <v>0</v>
      </c>
      <c r="S22" s="79">
        <v>2</v>
      </c>
      <c r="T22" s="80">
        <f>IFERROR(R22/(P22),"-")</f>
        <v>0</v>
      </c>
      <c r="U22" s="335"/>
      <c r="V22" s="82">
        <v>5</v>
      </c>
      <c r="W22" s="80">
        <f>IF(P22=0,"-",V22/P22)</f>
        <v>0.27777777777778</v>
      </c>
      <c r="X22" s="334">
        <v>100440</v>
      </c>
      <c r="Y22" s="335">
        <f>IFERROR(X22/P22,"-")</f>
        <v>5580</v>
      </c>
      <c r="Z22" s="335">
        <f>IFERROR(X22/V22,"-")</f>
        <v>20088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0.055555555555556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8</v>
      </c>
      <c r="BO22" s="118">
        <f>IF(P22=0,"",IF(BN22=0,"",(BN22/P22)))</f>
        <v>0.44444444444444</v>
      </c>
      <c r="BP22" s="119">
        <v>1</v>
      </c>
      <c r="BQ22" s="120">
        <f>IFERROR(BP22/BN22,"-")</f>
        <v>0.125</v>
      </c>
      <c r="BR22" s="121">
        <v>30440</v>
      </c>
      <c r="BS22" s="122">
        <f>IFERROR(BR22/BN22,"-")</f>
        <v>3805</v>
      </c>
      <c r="BT22" s="123"/>
      <c r="BU22" s="123"/>
      <c r="BV22" s="123">
        <v>1</v>
      </c>
      <c r="BW22" s="124">
        <v>6</v>
      </c>
      <c r="BX22" s="125">
        <f>IF(P22=0,"",IF(BW22=0,"",(BW22/P22)))</f>
        <v>0.33333333333333</v>
      </c>
      <c r="BY22" s="126">
        <v>2</v>
      </c>
      <c r="BZ22" s="127">
        <f>IFERROR(BY22/BW22,"-")</f>
        <v>0.33333333333333</v>
      </c>
      <c r="CA22" s="128">
        <v>302000</v>
      </c>
      <c r="CB22" s="129">
        <f>IFERROR(CA22/BW22,"-")</f>
        <v>50333.333333333</v>
      </c>
      <c r="CC22" s="130"/>
      <c r="CD22" s="130"/>
      <c r="CE22" s="130">
        <v>2</v>
      </c>
      <c r="CF22" s="131">
        <v>3</v>
      </c>
      <c r="CG22" s="132">
        <f>IF(P22=0,"",IF(CF22=0,"",(CF22/P22)))</f>
        <v>0.16666666666667</v>
      </c>
      <c r="CH22" s="133">
        <v>3</v>
      </c>
      <c r="CI22" s="134">
        <f>IFERROR(CH22/CF22,"-")</f>
        <v>1</v>
      </c>
      <c r="CJ22" s="135">
        <v>30000</v>
      </c>
      <c r="CK22" s="136">
        <f>IFERROR(CJ22/CF22,"-")</f>
        <v>10000</v>
      </c>
      <c r="CL22" s="137">
        <v>1</v>
      </c>
      <c r="CM22" s="137">
        <v>2</v>
      </c>
      <c r="CN22" s="137"/>
      <c r="CO22" s="138">
        <v>5</v>
      </c>
      <c r="CP22" s="139">
        <v>100440</v>
      </c>
      <c r="CQ22" s="139">
        <v>262000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0.96071428571429</v>
      </c>
      <c r="B23" s="346" t="s">
        <v>114</v>
      </c>
      <c r="C23" s="346"/>
      <c r="D23" s="346" t="s">
        <v>83</v>
      </c>
      <c r="E23" s="346" t="s">
        <v>84</v>
      </c>
      <c r="F23" s="346" t="s">
        <v>90</v>
      </c>
      <c r="G23" s="88" t="s">
        <v>115</v>
      </c>
      <c r="H23" s="88" t="s">
        <v>116</v>
      </c>
      <c r="I23" s="88" t="s">
        <v>117</v>
      </c>
      <c r="J23" s="329">
        <v>280000</v>
      </c>
      <c r="K23" s="79">
        <v>10</v>
      </c>
      <c r="L23" s="79">
        <v>0</v>
      </c>
      <c r="M23" s="79">
        <v>49</v>
      </c>
      <c r="N23" s="89">
        <v>4</v>
      </c>
      <c r="O23" s="90">
        <v>0</v>
      </c>
      <c r="P23" s="91">
        <f>N23+O23</f>
        <v>4</v>
      </c>
      <c r="Q23" s="80">
        <f>IFERROR(P23/M23,"-")</f>
        <v>0.081632653061224</v>
      </c>
      <c r="R23" s="79">
        <v>0</v>
      </c>
      <c r="S23" s="79">
        <v>0</v>
      </c>
      <c r="T23" s="80">
        <f>IFERROR(R23/(P23),"-")</f>
        <v>0</v>
      </c>
      <c r="U23" s="335">
        <f>IFERROR(J23/SUM(N23:O27),"-")</f>
        <v>14000</v>
      </c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>
        <f>SUM(X23:X27)-SUM(J23:J27)</f>
        <v>-11000</v>
      </c>
      <c r="AB23" s="83">
        <f>SUM(X23:X27)/SUM(J23:J27)</f>
        <v>0.96071428571429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0.75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118</v>
      </c>
      <c r="C24" s="346"/>
      <c r="D24" s="346" t="s">
        <v>88</v>
      </c>
      <c r="E24" s="346" t="s">
        <v>89</v>
      </c>
      <c r="F24" s="346" t="s">
        <v>66</v>
      </c>
      <c r="G24" s="88" t="s">
        <v>115</v>
      </c>
      <c r="H24" s="88" t="s">
        <v>116</v>
      </c>
      <c r="I24" s="88" t="s">
        <v>119</v>
      </c>
      <c r="J24" s="329"/>
      <c r="K24" s="79">
        <v>5</v>
      </c>
      <c r="L24" s="79">
        <v>0</v>
      </c>
      <c r="M24" s="79">
        <v>23</v>
      </c>
      <c r="N24" s="89">
        <v>1</v>
      </c>
      <c r="O24" s="90">
        <v>0</v>
      </c>
      <c r="P24" s="91">
        <f>N24+O24</f>
        <v>1</v>
      </c>
      <c r="Q24" s="80">
        <f>IFERROR(P24/M24,"-")</f>
        <v>0.043478260869565</v>
      </c>
      <c r="R24" s="79">
        <v>1</v>
      </c>
      <c r="S24" s="79">
        <v>0</v>
      </c>
      <c r="T24" s="80">
        <f>IFERROR(R24/(P24),"-")</f>
        <v>1</v>
      </c>
      <c r="U24" s="335"/>
      <c r="V24" s="82">
        <v>0</v>
      </c>
      <c r="W24" s="80">
        <f>IF(P24=0,"-",V24/P24)</f>
        <v>0</v>
      </c>
      <c r="X24" s="334">
        <v>0</v>
      </c>
      <c r="Y24" s="335">
        <f>IFERROR(X24/P24,"-")</f>
        <v>0</v>
      </c>
      <c r="Z24" s="335" t="str">
        <f>IFERROR(X24/V24,"-")</f>
        <v>-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120</v>
      </c>
      <c r="C25" s="346"/>
      <c r="D25" s="346" t="s">
        <v>121</v>
      </c>
      <c r="E25" s="346" t="s">
        <v>65</v>
      </c>
      <c r="F25" s="346" t="s">
        <v>90</v>
      </c>
      <c r="G25" s="88" t="s">
        <v>115</v>
      </c>
      <c r="H25" s="88" t="s">
        <v>116</v>
      </c>
      <c r="I25" s="88" t="s">
        <v>122</v>
      </c>
      <c r="J25" s="329"/>
      <c r="K25" s="79">
        <v>10</v>
      </c>
      <c r="L25" s="79">
        <v>0</v>
      </c>
      <c r="M25" s="79">
        <v>51</v>
      </c>
      <c r="N25" s="89">
        <v>4</v>
      </c>
      <c r="O25" s="90">
        <v>0</v>
      </c>
      <c r="P25" s="91">
        <f>N25+O25</f>
        <v>4</v>
      </c>
      <c r="Q25" s="80">
        <f>IFERROR(P25/M25,"-")</f>
        <v>0.07843137254902</v>
      </c>
      <c r="R25" s="79">
        <v>0</v>
      </c>
      <c r="S25" s="79">
        <v>0</v>
      </c>
      <c r="T25" s="80">
        <f>IFERROR(R25/(P25),"-")</f>
        <v>0</v>
      </c>
      <c r="U25" s="335"/>
      <c r="V25" s="82">
        <v>1</v>
      </c>
      <c r="W25" s="80">
        <f>IF(P25=0,"-",V25/P25)</f>
        <v>0.25</v>
      </c>
      <c r="X25" s="334">
        <v>9000</v>
      </c>
      <c r="Y25" s="335">
        <f>IFERROR(X25/P25,"-")</f>
        <v>2250</v>
      </c>
      <c r="Z25" s="335">
        <f>IFERROR(X25/V25,"-")</f>
        <v>9000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0.25</v>
      </c>
      <c r="BY25" s="126">
        <v>1</v>
      </c>
      <c r="BZ25" s="127">
        <f>IFERROR(BY25/BW25,"-")</f>
        <v>1</v>
      </c>
      <c r="CA25" s="128">
        <v>9000</v>
      </c>
      <c r="CB25" s="129">
        <f>IFERROR(CA25/BW25,"-")</f>
        <v>9000</v>
      </c>
      <c r="CC25" s="130"/>
      <c r="CD25" s="130"/>
      <c r="CE25" s="130">
        <v>1</v>
      </c>
      <c r="CF25" s="131">
        <v>1</v>
      </c>
      <c r="CG25" s="132">
        <f>IF(P25=0,"",IF(CF25=0,"",(CF25/P25)))</f>
        <v>0.25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9000</v>
      </c>
      <c r="CQ25" s="139">
        <v>9000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123</v>
      </c>
      <c r="C26" s="346"/>
      <c r="D26" s="346" t="s">
        <v>124</v>
      </c>
      <c r="E26" s="346" t="s">
        <v>97</v>
      </c>
      <c r="F26" s="346" t="s">
        <v>66</v>
      </c>
      <c r="G26" s="88" t="s">
        <v>115</v>
      </c>
      <c r="H26" s="88" t="s">
        <v>116</v>
      </c>
      <c r="I26" s="88" t="s">
        <v>72</v>
      </c>
      <c r="J26" s="329"/>
      <c r="K26" s="79">
        <v>6</v>
      </c>
      <c r="L26" s="79">
        <v>0</v>
      </c>
      <c r="M26" s="79">
        <v>21</v>
      </c>
      <c r="N26" s="89">
        <v>1</v>
      </c>
      <c r="O26" s="90">
        <v>0</v>
      </c>
      <c r="P26" s="91">
        <f>N26+O26</f>
        <v>1</v>
      </c>
      <c r="Q26" s="80">
        <f>IFERROR(P26/M26,"-")</f>
        <v>0.047619047619048</v>
      </c>
      <c r="R26" s="79">
        <v>0</v>
      </c>
      <c r="S26" s="79">
        <v>0</v>
      </c>
      <c r="T26" s="80">
        <f>IFERROR(R26/(P26),"-")</f>
        <v>0</v>
      </c>
      <c r="U26" s="335"/>
      <c r="V26" s="82">
        <v>1</v>
      </c>
      <c r="W26" s="80">
        <f>IF(P26=0,"-",V26/P26)</f>
        <v>1</v>
      </c>
      <c r="X26" s="334">
        <v>50000</v>
      </c>
      <c r="Y26" s="335">
        <f>IFERROR(X26/P26,"-")</f>
        <v>50000</v>
      </c>
      <c r="Z26" s="335">
        <f>IFERROR(X26/V26,"-")</f>
        <v>50000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1</v>
      </c>
      <c r="CH26" s="133">
        <v>1</v>
      </c>
      <c r="CI26" s="134">
        <f>IFERROR(CH26/CF26,"-")</f>
        <v>1</v>
      </c>
      <c r="CJ26" s="135">
        <v>50000</v>
      </c>
      <c r="CK26" s="136">
        <f>IFERROR(CJ26/CF26,"-")</f>
        <v>50000</v>
      </c>
      <c r="CL26" s="137"/>
      <c r="CM26" s="137"/>
      <c r="CN26" s="137">
        <v>1</v>
      </c>
      <c r="CO26" s="138">
        <v>1</v>
      </c>
      <c r="CP26" s="139">
        <v>50000</v>
      </c>
      <c r="CQ26" s="139">
        <v>50000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125</v>
      </c>
      <c r="C27" s="346"/>
      <c r="D27" s="346" t="s">
        <v>79</v>
      </c>
      <c r="E27" s="346" t="s">
        <v>79</v>
      </c>
      <c r="F27" s="346" t="s">
        <v>80</v>
      </c>
      <c r="G27" s="88" t="s">
        <v>81</v>
      </c>
      <c r="H27" s="88"/>
      <c r="I27" s="88"/>
      <c r="J27" s="329"/>
      <c r="K27" s="79">
        <v>67</v>
      </c>
      <c r="L27" s="79">
        <v>49</v>
      </c>
      <c r="M27" s="79">
        <v>24</v>
      </c>
      <c r="N27" s="89">
        <v>9</v>
      </c>
      <c r="O27" s="90">
        <v>1</v>
      </c>
      <c r="P27" s="91">
        <f>N27+O27</f>
        <v>10</v>
      </c>
      <c r="Q27" s="80">
        <f>IFERROR(P27/M27,"-")</f>
        <v>0.41666666666667</v>
      </c>
      <c r="R27" s="79">
        <v>1</v>
      </c>
      <c r="S27" s="79">
        <v>2</v>
      </c>
      <c r="T27" s="80">
        <f>IFERROR(R27/(P27),"-")</f>
        <v>0.1</v>
      </c>
      <c r="U27" s="335"/>
      <c r="V27" s="82">
        <v>1</v>
      </c>
      <c r="W27" s="80">
        <f>IF(P27=0,"-",V27/P27)</f>
        <v>0.1</v>
      </c>
      <c r="X27" s="334">
        <v>210000</v>
      </c>
      <c r="Y27" s="335">
        <f>IFERROR(X27/P27,"-")</f>
        <v>21000</v>
      </c>
      <c r="Z27" s="335">
        <f>IFERROR(X27/V27,"-")</f>
        <v>210000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3</v>
      </c>
      <c r="CG27" s="132">
        <f>IF(P27=0,"",IF(CF27=0,"",(CF27/P27)))</f>
        <v>0.3</v>
      </c>
      <c r="CH27" s="133">
        <v>1</v>
      </c>
      <c r="CI27" s="134">
        <f>IFERROR(CH27/CF27,"-")</f>
        <v>0.33333333333333</v>
      </c>
      <c r="CJ27" s="135">
        <v>210000</v>
      </c>
      <c r="CK27" s="136">
        <f>IFERROR(CJ27/CF27,"-")</f>
        <v>70000</v>
      </c>
      <c r="CL27" s="137"/>
      <c r="CM27" s="137"/>
      <c r="CN27" s="137">
        <v>1</v>
      </c>
      <c r="CO27" s="138">
        <v>1</v>
      </c>
      <c r="CP27" s="139">
        <v>210000</v>
      </c>
      <c r="CQ27" s="139">
        <v>210000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0.176</v>
      </c>
      <c r="B28" s="346" t="s">
        <v>126</v>
      </c>
      <c r="C28" s="346"/>
      <c r="D28" s="346" t="s">
        <v>101</v>
      </c>
      <c r="E28" s="346" t="s">
        <v>84</v>
      </c>
      <c r="F28" s="346" t="s">
        <v>90</v>
      </c>
      <c r="G28" s="88" t="s">
        <v>127</v>
      </c>
      <c r="H28" s="88" t="s">
        <v>128</v>
      </c>
      <c r="I28" s="88" t="s">
        <v>117</v>
      </c>
      <c r="J28" s="329">
        <v>250000</v>
      </c>
      <c r="K28" s="79">
        <v>3</v>
      </c>
      <c r="L28" s="79">
        <v>0</v>
      </c>
      <c r="M28" s="79">
        <v>16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335">
        <f>IFERROR(J28/SUM(N28:O33),"-")</f>
        <v>20833.333333333</v>
      </c>
      <c r="V28" s="82">
        <v>0</v>
      </c>
      <c r="W28" s="80" t="str">
        <f>IF(P28=0,"-",V28/P28)</f>
        <v>-</v>
      </c>
      <c r="X28" s="334">
        <v>0</v>
      </c>
      <c r="Y28" s="335" t="str">
        <f>IFERROR(X28/P28,"-")</f>
        <v>-</v>
      </c>
      <c r="Z28" s="335" t="str">
        <f>IFERROR(X28/V28,"-")</f>
        <v>-</v>
      </c>
      <c r="AA28" s="329">
        <f>SUM(X28:X33)-SUM(J28:J33)</f>
        <v>-206000</v>
      </c>
      <c r="AB28" s="83">
        <f>SUM(X28:X33)/SUM(J28:J33)</f>
        <v>0.176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6" t="s">
        <v>129</v>
      </c>
      <c r="C29" s="346"/>
      <c r="D29" s="346" t="s">
        <v>106</v>
      </c>
      <c r="E29" s="346" t="s">
        <v>65</v>
      </c>
      <c r="F29" s="346" t="s">
        <v>66</v>
      </c>
      <c r="G29" s="88" t="s">
        <v>127</v>
      </c>
      <c r="H29" s="88" t="s">
        <v>128</v>
      </c>
      <c r="I29" s="347" t="s">
        <v>93</v>
      </c>
      <c r="J29" s="329"/>
      <c r="K29" s="79">
        <v>2</v>
      </c>
      <c r="L29" s="79">
        <v>0</v>
      </c>
      <c r="M29" s="79">
        <v>10</v>
      </c>
      <c r="N29" s="89">
        <v>1</v>
      </c>
      <c r="O29" s="90">
        <v>0</v>
      </c>
      <c r="P29" s="91">
        <f>N29+O29</f>
        <v>1</v>
      </c>
      <c r="Q29" s="80">
        <f>IFERROR(P29/M29,"-")</f>
        <v>0.1</v>
      </c>
      <c r="R29" s="79">
        <v>0</v>
      </c>
      <c r="S29" s="79">
        <v>0</v>
      </c>
      <c r="T29" s="80">
        <f>IFERROR(R29/(P29),"-")</f>
        <v>0</v>
      </c>
      <c r="U29" s="335"/>
      <c r="V29" s="82">
        <v>1</v>
      </c>
      <c r="W29" s="80">
        <f>IF(P29=0,"-",V29/P29)</f>
        <v>1</v>
      </c>
      <c r="X29" s="334">
        <v>26000</v>
      </c>
      <c r="Y29" s="335">
        <f>IFERROR(X29/P29,"-")</f>
        <v>26000</v>
      </c>
      <c r="Z29" s="335">
        <f>IFERROR(X29/V29,"-")</f>
        <v>26000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>
        <v>1</v>
      </c>
      <c r="BZ29" s="127">
        <f>IFERROR(BY29/BW29,"-")</f>
        <v>1</v>
      </c>
      <c r="CA29" s="128">
        <v>26000</v>
      </c>
      <c r="CB29" s="129">
        <f>IFERROR(CA29/BW29,"-")</f>
        <v>26000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26000</v>
      </c>
      <c r="CQ29" s="139">
        <v>26000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130</v>
      </c>
      <c r="C30" s="346"/>
      <c r="D30" s="346" t="s">
        <v>96</v>
      </c>
      <c r="E30" s="346" t="s">
        <v>97</v>
      </c>
      <c r="F30" s="346" t="s">
        <v>90</v>
      </c>
      <c r="G30" s="88" t="s">
        <v>127</v>
      </c>
      <c r="H30" s="88" t="s">
        <v>128</v>
      </c>
      <c r="I30" s="348" t="s">
        <v>75</v>
      </c>
      <c r="J30" s="329"/>
      <c r="K30" s="79">
        <v>7</v>
      </c>
      <c r="L30" s="79">
        <v>0</v>
      </c>
      <c r="M30" s="79">
        <v>19</v>
      </c>
      <c r="N30" s="89">
        <v>1</v>
      </c>
      <c r="O30" s="90">
        <v>0</v>
      </c>
      <c r="P30" s="91">
        <f>N30+O30</f>
        <v>1</v>
      </c>
      <c r="Q30" s="80">
        <f>IFERROR(P30/M30,"-")</f>
        <v>0.052631578947368</v>
      </c>
      <c r="R30" s="79">
        <v>0</v>
      </c>
      <c r="S30" s="79">
        <v>0</v>
      </c>
      <c r="T30" s="80">
        <f>IFERROR(R30/(P30),"-")</f>
        <v>0</v>
      </c>
      <c r="U30" s="335"/>
      <c r="V30" s="82">
        <v>1</v>
      </c>
      <c r="W30" s="80">
        <f>IF(P30=0,"-",V30/P30)</f>
        <v>1</v>
      </c>
      <c r="X30" s="334">
        <v>3000</v>
      </c>
      <c r="Y30" s="335">
        <f>IFERROR(X30/P30,"-")</f>
        <v>3000</v>
      </c>
      <c r="Z30" s="335">
        <f>IFERROR(X30/V30,"-")</f>
        <v>3000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>
        <v>1</v>
      </c>
      <c r="BH30" s="112">
        <f>IFERROR(BG30/BE30,"-")</f>
        <v>1</v>
      </c>
      <c r="BI30" s="113">
        <v>3000</v>
      </c>
      <c r="BJ30" s="114">
        <f>IFERROR(BI30/BE30,"-")</f>
        <v>3000</v>
      </c>
      <c r="BK30" s="115">
        <v>1</v>
      </c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6" t="s">
        <v>131</v>
      </c>
      <c r="C31" s="346"/>
      <c r="D31" s="346" t="s">
        <v>109</v>
      </c>
      <c r="E31" s="346" t="s">
        <v>110</v>
      </c>
      <c r="F31" s="346" t="s">
        <v>66</v>
      </c>
      <c r="G31" s="88" t="s">
        <v>127</v>
      </c>
      <c r="H31" s="88" t="s">
        <v>128</v>
      </c>
      <c r="I31" s="88" t="s">
        <v>132</v>
      </c>
      <c r="J31" s="329"/>
      <c r="K31" s="79">
        <v>2</v>
      </c>
      <c r="L31" s="79">
        <v>0</v>
      </c>
      <c r="M31" s="79">
        <v>8</v>
      </c>
      <c r="N31" s="89">
        <v>1</v>
      </c>
      <c r="O31" s="90">
        <v>0</v>
      </c>
      <c r="P31" s="91">
        <f>N31+O31</f>
        <v>1</v>
      </c>
      <c r="Q31" s="80">
        <f>IFERROR(P31/M31,"-")</f>
        <v>0.125</v>
      </c>
      <c r="R31" s="79">
        <v>0</v>
      </c>
      <c r="S31" s="79">
        <v>0</v>
      </c>
      <c r="T31" s="80">
        <f>IFERROR(R31/(P31),"-")</f>
        <v>0</v>
      </c>
      <c r="U31" s="335"/>
      <c r="V31" s="82">
        <v>0</v>
      </c>
      <c r="W31" s="80">
        <f>IF(P31=0,"-",V31/P31)</f>
        <v>0</v>
      </c>
      <c r="X31" s="334">
        <v>0</v>
      </c>
      <c r="Y31" s="335">
        <f>IFERROR(X31/P31,"-")</f>
        <v>0</v>
      </c>
      <c r="Z31" s="335" t="str">
        <f>IFERROR(X31/V31,"-")</f>
        <v>-</v>
      </c>
      <c r="AA31" s="329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1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133</v>
      </c>
      <c r="C32" s="346"/>
      <c r="D32" s="346" t="s">
        <v>83</v>
      </c>
      <c r="E32" s="346" t="s">
        <v>112</v>
      </c>
      <c r="F32" s="346" t="s">
        <v>90</v>
      </c>
      <c r="G32" s="88" t="s">
        <v>127</v>
      </c>
      <c r="H32" s="88" t="s">
        <v>128</v>
      </c>
      <c r="I32" s="88" t="s">
        <v>134</v>
      </c>
      <c r="J32" s="329"/>
      <c r="K32" s="79">
        <v>5</v>
      </c>
      <c r="L32" s="79">
        <v>0</v>
      </c>
      <c r="M32" s="79">
        <v>28</v>
      </c>
      <c r="N32" s="89">
        <v>3</v>
      </c>
      <c r="O32" s="90">
        <v>0</v>
      </c>
      <c r="P32" s="91">
        <f>N32+O32</f>
        <v>3</v>
      </c>
      <c r="Q32" s="80">
        <f>IFERROR(P32/M32,"-")</f>
        <v>0.10714285714286</v>
      </c>
      <c r="R32" s="79">
        <v>0</v>
      </c>
      <c r="S32" s="79">
        <v>0</v>
      </c>
      <c r="T32" s="80">
        <f>IFERROR(R32/(P32),"-")</f>
        <v>0</v>
      </c>
      <c r="U32" s="335"/>
      <c r="V32" s="82">
        <v>0</v>
      </c>
      <c r="W32" s="80">
        <f>IF(P32=0,"-",V32/P32)</f>
        <v>0</v>
      </c>
      <c r="X32" s="334">
        <v>0</v>
      </c>
      <c r="Y32" s="335">
        <f>IFERROR(X32/P32,"-")</f>
        <v>0</v>
      </c>
      <c r="Z32" s="335" t="str">
        <f>IFERROR(X32/V32,"-")</f>
        <v>-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0.66666666666667</v>
      </c>
      <c r="BY32" s="126">
        <v>1</v>
      </c>
      <c r="BZ32" s="127">
        <f>IFERROR(BY32/BW32,"-")</f>
        <v>0.5</v>
      </c>
      <c r="CA32" s="128">
        <v>31000</v>
      </c>
      <c r="CB32" s="129">
        <f>IFERROR(CA32/BW32,"-")</f>
        <v>15500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>
        <v>31000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135</v>
      </c>
      <c r="C33" s="346"/>
      <c r="D33" s="346" t="s">
        <v>79</v>
      </c>
      <c r="E33" s="346" t="s">
        <v>79</v>
      </c>
      <c r="F33" s="346" t="s">
        <v>80</v>
      </c>
      <c r="G33" s="88" t="s">
        <v>81</v>
      </c>
      <c r="H33" s="88"/>
      <c r="I33" s="88"/>
      <c r="J33" s="329"/>
      <c r="K33" s="79">
        <v>44</v>
      </c>
      <c r="L33" s="79">
        <v>21</v>
      </c>
      <c r="M33" s="79">
        <v>17</v>
      </c>
      <c r="N33" s="89">
        <v>6</v>
      </c>
      <c r="O33" s="90">
        <v>0</v>
      </c>
      <c r="P33" s="91">
        <f>N33+O33</f>
        <v>6</v>
      </c>
      <c r="Q33" s="80">
        <f>IFERROR(P33/M33,"-")</f>
        <v>0.35294117647059</v>
      </c>
      <c r="R33" s="79">
        <v>2</v>
      </c>
      <c r="S33" s="79">
        <v>1</v>
      </c>
      <c r="T33" s="80">
        <f>IFERROR(R33/(P33),"-")</f>
        <v>0.33333333333333</v>
      </c>
      <c r="U33" s="335"/>
      <c r="V33" s="82">
        <v>0</v>
      </c>
      <c r="W33" s="80">
        <f>IF(P33=0,"-",V33/P33)</f>
        <v>0</v>
      </c>
      <c r="X33" s="334">
        <v>15000</v>
      </c>
      <c r="Y33" s="335">
        <f>IFERROR(X33/P33,"-")</f>
        <v>2500</v>
      </c>
      <c r="Z33" s="335" t="str">
        <f>IFERROR(X33/V33,"-")</f>
        <v>-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0.16666666666667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0.16666666666667</v>
      </c>
      <c r="CH33" s="133">
        <v>1</v>
      </c>
      <c r="CI33" s="134">
        <f>IFERROR(CH33/CF33,"-")</f>
        <v>1</v>
      </c>
      <c r="CJ33" s="135">
        <v>15000</v>
      </c>
      <c r="CK33" s="136">
        <f>IFERROR(CJ33/CF33,"-")</f>
        <v>15000</v>
      </c>
      <c r="CL33" s="137"/>
      <c r="CM33" s="137"/>
      <c r="CN33" s="137">
        <v>1</v>
      </c>
      <c r="CO33" s="138">
        <v>0</v>
      </c>
      <c r="CP33" s="139">
        <v>15000</v>
      </c>
      <c r="CQ33" s="139">
        <v>15000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0.12</v>
      </c>
      <c r="B34" s="346" t="s">
        <v>136</v>
      </c>
      <c r="C34" s="346"/>
      <c r="D34" s="346" t="s">
        <v>137</v>
      </c>
      <c r="E34" s="346" t="s">
        <v>138</v>
      </c>
      <c r="F34" s="346" t="s">
        <v>90</v>
      </c>
      <c r="G34" s="88" t="s">
        <v>67</v>
      </c>
      <c r="H34" s="88" t="s">
        <v>139</v>
      </c>
      <c r="I34" s="88" t="s">
        <v>140</v>
      </c>
      <c r="J34" s="329">
        <v>400000</v>
      </c>
      <c r="K34" s="79">
        <v>27</v>
      </c>
      <c r="L34" s="79">
        <v>0</v>
      </c>
      <c r="M34" s="79">
        <v>107</v>
      </c>
      <c r="N34" s="89">
        <v>11</v>
      </c>
      <c r="O34" s="90">
        <v>0</v>
      </c>
      <c r="P34" s="91">
        <f>N34+O34</f>
        <v>11</v>
      </c>
      <c r="Q34" s="80">
        <f>IFERROR(P34/M34,"-")</f>
        <v>0.10280373831776</v>
      </c>
      <c r="R34" s="79">
        <v>0</v>
      </c>
      <c r="S34" s="79">
        <v>3</v>
      </c>
      <c r="T34" s="80">
        <f>IFERROR(R34/(P34),"-")</f>
        <v>0</v>
      </c>
      <c r="U34" s="335">
        <f>IFERROR(J34/SUM(N34:O38),"-")</f>
        <v>8333.3333333333</v>
      </c>
      <c r="V34" s="82">
        <v>1</v>
      </c>
      <c r="W34" s="80">
        <f>IF(P34=0,"-",V34/P34)</f>
        <v>0.090909090909091</v>
      </c>
      <c r="X34" s="334">
        <v>3000</v>
      </c>
      <c r="Y34" s="335">
        <f>IFERROR(X34/P34,"-")</f>
        <v>272.72727272727</v>
      </c>
      <c r="Z34" s="335">
        <f>IFERROR(X34/V34,"-")</f>
        <v>3000</v>
      </c>
      <c r="AA34" s="329">
        <f>SUM(X34:X38)-SUM(J34:J38)</f>
        <v>-352000</v>
      </c>
      <c r="AB34" s="83">
        <f>SUM(X34:X38)/SUM(J34:J38)</f>
        <v>0.12</v>
      </c>
      <c r="AC34" s="77"/>
      <c r="AD34" s="92">
        <v>1</v>
      </c>
      <c r="AE34" s="93">
        <f>IF(P34=0,"",IF(AD34=0,"",(AD34/P34)))</f>
        <v>0.090909090909091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>
        <v>1</v>
      </c>
      <c r="AN34" s="99">
        <f>IF(P34=0,"",IF(AM34=0,"",(AM34/P34)))</f>
        <v>0.090909090909091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0.090909090909091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6</v>
      </c>
      <c r="BO34" s="118">
        <f>IF(P34=0,"",IF(BN34=0,"",(BN34/P34)))</f>
        <v>0.54545454545455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0.18181818181818</v>
      </c>
      <c r="BY34" s="126">
        <v>2</v>
      </c>
      <c r="BZ34" s="127">
        <f>IFERROR(BY34/BW34,"-")</f>
        <v>1</v>
      </c>
      <c r="CA34" s="128">
        <v>6000</v>
      </c>
      <c r="CB34" s="129">
        <f>IFERROR(CA34/BW34,"-")</f>
        <v>3000</v>
      </c>
      <c r="CC34" s="130">
        <v>2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6" t="s">
        <v>141</v>
      </c>
      <c r="C35" s="346"/>
      <c r="D35" s="346" t="s">
        <v>142</v>
      </c>
      <c r="E35" s="346" t="s">
        <v>143</v>
      </c>
      <c r="F35" s="346" t="s">
        <v>66</v>
      </c>
      <c r="G35" s="88"/>
      <c r="H35" s="88" t="s">
        <v>139</v>
      </c>
      <c r="I35" s="88"/>
      <c r="J35" s="329"/>
      <c r="K35" s="79">
        <v>5</v>
      </c>
      <c r="L35" s="79">
        <v>0</v>
      </c>
      <c r="M35" s="79">
        <v>49</v>
      </c>
      <c r="N35" s="89">
        <v>3</v>
      </c>
      <c r="O35" s="90">
        <v>0</v>
      </c>
      <c r="P35" s="91">
        <f>N35+O35</f>
        <v>3</v>
      </c>
      <c r="Q35" s="80">
        <f>IFERROR(P35/M35,"-")</f>
        <v>0.061224489795918</v>
      </c>
      <c r="R35" s="79">
        <v>0</v>
      </c>
      <c r="S35" s="79">
        <v>1</v>
      </c>
      <c r="T35" s="80">
        <f>IFERROR(R35/(P35),"-")</f>
        <v>0</v>
      </c>
      <c r="U35" s="335"/>
      <c r="V35" s="82">
        <v>1</v>
      </c>
      <c r="W35" s="80">
        <f>IF(P35=0,"-",V35/P35)</f>
        <v>0.33333333333333</v>
      </c>
      <c r="X35" s="334">
        <v>3000</v>
      </c>
      <c r="Y35" s="335">
        <f>IFERROR(X35/P35,"-")</f>
        <v>1000</v>
      </c>
      <c r="Z35" s="335">
        <f>IFERROR(X35/V35,"-")</f>
        <v>3000</v>
      </c>
      <c r="AA35" s="329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1</v>
      </c>
      <c r="BP35" s="119">
        <v>1</v>
      </c>
      <c r="BQ35" s="120">
        <f>IFERROR(BP35/BN35,"-")</f>
        <v>0.33333333333333</v>
      </c>
      <c r="BR35" s="121">
        <v>3000</v>
      </c>
      <c r="BS35" s="122">
        <f>IFERROR(BR35/BN35,"-")</f>
        <v>1000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6" t="s">
        <v>144</v>
      </c>
      <c r="C36" s="346"/>
      <c r="D36" s="346" t="s">
        <v>145</v>
      </c>
      <c r="E36" s="346" t="s">
        <v>146</v>
      </c>
      <c r="F36" s="346" t="s">
        <v>90</v>
      </c>
      <c r="G36" s="88"/>
      <c r="H36" s="88" t="s">
        <v>139</v>
      </c>
      <c r="I36" s="88"/>
      <c r="J36" s="329"/>
      <c r="K36" s="79">
        <v>11</v>
      </c>
      <c r="L36" s="79">
        <v>0</v>
      </c>
      <c r="M36" s="79">
        <v>64</v>
      </c>
      <c r="N36" s="89">
        <v>5</v>
      </c>
      <c r="O36" s="90">
        <v>0</v>
      </c>
      <c r="P36" s="91">
        <f>N36+O36</f>
        <v>5</v>
      </c>
      <c r="Q36" s="80">
        <f>IFERROR(P36/M36,"-")</f>
        <v>0.078125</v>
      </c>
      <c r="R36" s="79">
        <v>0</v>
      </c>
      <c r="S36" s="79">
        <v>4</v>
      </c>
      <c r="T36" s="80">
        <f>IFERROR(R36/(P36),"-")</f>
        <v>0</v>
      </c>
      <c r="U36" s="335"/>
      <c r="V36" s="82">
        <v>1</v>
      </c>
      <c r="W36" s="80">
        <f>IF(P36=0,"-",V36/P36)</f>
        <v>0.2</v>
      </c>
      <c r="X36" s="334">
        <v>6000</v>
      </c>
      <c r="Y36" s="335">
        <f>IFERROR(X36/P36,"-")</f>
        <v>1200</v>
      </c>
      <c r="Z36" s="335">
        <f>IFERROR(X36/V36,"-")</f>
        <v>6000</v>
      </c>
      <c r="AA36" s="329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</v>
      </c>
      <c r="BP36" s="119">
        <v>1</v>
      </c>
      <c r="BQ36" s="120">
        <f>IFERROR(BP36/BN36,"-")</f>
        <v>1</v>
      </c>
      <c r="BR36" s="121">
        <v>6000</v>
      </c>
      <c r="BS36" s="122">
        <f>IFERROR(BR36/BN36,"-")</f>
        <v>6000</v>
      </c>
      <c r="BT36" s="123"/>
      <c r="BU36" s="123">
        <v>1</v>
      </c>
      <c r="BV36" s="123"/>
      <c r="BW36" s="124">
        <v>1</v>
      </c>
      <c r="BX36" s="125">
        <f>IF(P36=0,"",IF(BW36=0,"",(BW36/P36)))</f>
        <v>0.2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2</v>
      </c>
      <c r="CG36" s="132">
        <f>IF(P36=0,"",IF(CF36=0,"",(CF36/P36)))</f>
        <v>0.4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1</v>
      </c>
      <c r="CP36" s="139">
        <v>6000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6" t="s">
        <v>147</v>
      </c>
      <c r="C37" s="346"/>
      <c r="D37" s="346" t="s">
        <v>148</v>
      </c>
      <c r="E37" s="346" t="s">
        <v>110</v>
      </c>
      <c r="F37" s="346" t="s">
        <v>66</v>
      </c>
      <c r="G37" s="88"/>
      <c r="H37" s="88" t="s">
        <v>139</v>
      </c>
      <c r="I37" s="88"/>
      <c r="J37" s="329"/>
      <c r="K37" s="79">
        <v>20</v>
      </c>
      <c r="L37" s="79">
        <v>0</v>
      </c>
      <c r="M37" s="79">
        <v>77</v>
      </c>
      <c r="N37" s="89">
        <v>9</v>
      </c>
      <c r="O37" s="90">
        <v>0</v>
      </c>
      <c r="P37" s="91">
        <f>N37+O37</f>
        <v>9</v>
      </c>
      <c r="Q37" s="80">
        <f>IFERROR(P37/M37,"-")</f>
        <v>0.11688311688312</v>
      </c>
      <c r="R37" s="79">
        <v>0</v>
      </c>
      <c r="S37" s="79">
        <v>2</v>
      </c>
      <c r="T37" s="80">
        <f>IFERROR(R37/(P37),"-")</f>
        <v>0</v>
      </c>
      <c r="U37" s="335"/>
      <c r="V37" s="82">
        <v>2</v>
      </c>
      <c r="W37" s="80">
        <f>IF(P37=0,"-",V37/P37)</f>
        <v>0.22222222222222</v>
      </c>
      <c r="X37" s="334">
        <v>18000</v>
      </c>
      <c r="Y37" s="335">
        <f>IFERROR(X37/P37,"-")</f>
        <v>2000</v>
      </c>
      <c r="Z37" s="335">
        <f>IFERROR(X37/V37,"-")</f>
        <v>9000</v>
      </c>
      <c r="AA37" s="329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0.11111111111111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2</v>
      </c>
      <c r="AW37" s="105">
        <f>IF(P37=0,"",IF(AV37=0,"",(AV37/P37)))</f>
        <v>0.22222222222222</v>
      </c>
      <c r="AX37" s="104">
        <v>1</v>
      </c>
      <c r="AY37" s="106">
        <f>IFERROR(AX37/AV37,"-")</f>
        <v>0.5</v>
      </c>
      <c r="AZ37" s="107">
        <v>15000</v>
      </c>
      <c r="BA37" s="108">
        <f>IFERROR(AZ37/AV37,"-")</f>
        <v>7500</v>
      </c>
      <c r="BB37" s="109">
        <v>1</v>
      </c>
      <c r="BC37" s="109"/>
      <c r="BD37" s="109"/>
      <c r="BE37" s="110">
        <v>1</v>
      </c>
      <c r="BF37" s="111">
        <f>IF(P37=0,"",IF(BE37=0,"",(BE37/P37)))</f>
        <v>0.11111111111111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0.22222222222222</v>
      </c>
      <c r="BY37" s="126">
        <v>1</v>
      </c>
      <c r="BZ37" s="127">
        <f>IFERROR(BY37/BW37,"-")</f>
        <v>0.5</v>
      </c>
      <c r="CA37" s="128">
        <v>3000</v>
      </c>
      <c r="CB37" s="129">
        <f>IFERROR(CA37/BW37,"-")</f>
        <v>1500</v>
      </c>
      <c r="CC37" s="130">
        <v>1</v>
      </c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18000</v>
      </c>
      <c r="CQ37" s="139">
        <v>15000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149</v>
      </c>
      <c r="C38" s="346"/>
      <c r="D38" s="346" t="s">
        <v>79</v>
      </c>
      <c r="E38" s="346" t="s">
        <v>79</v>
      </c>
      <c r="F38" s="346" t="s">
        <v>80</v>
      </c>
      <c r="G38" s="88"/>
      <c r="H38" s="88"/>
      <c r="I38" s="88"/>
      <c r="J38" s="329"/>
      <c r="K38" s="79">
        <v>156</v>
      </c>
      <c r="L38" s="79">
        <v>94</v>
      </c>
      <c r="M38" s="79">
        <v>40</v>
      </c>
      <c r="N38" s="89">
        <v>20</v>
      </c>
      <c r="O38" s="90">
        <v>0</v>
      </c>
      <c r="P38" s="91">
        <f>N38+O38</f>
        <v>20</v>
      </c>
      <c r="Q38" s="80">
        <f>IFERROR(P38/M38,"-")</f>
        <v>0.5</v>
      </c>
      <c r="R38" s="79">
        <v>1</v>
      </c>
      <c r="S38" s="79">
        <v>2</v>
      </c>
      <c r="T38" s="80">
        <f>IFERROR(R38/(P38),"-")</f>
        <v>0.05</v>
      </c>
      <c r="U38" s="335"/>
      <c r="V38" s="82">
        <v>2</v>
      </c>
      <c r="W38" s="80">
        <f>IF(P38=0,"-",V38/P38)</f>
        <v>0.1</v>
      </c>
      <c r="X38" s="334">
        <v>18000</v>
      </c>
      <c r="Y38" s="335">
        <f>IFERROR(X38/P38,"-")</f>
        <v>900</v>
      </c>
      <c r="Z38" s="335">
        <f>IFERROR(X38/V38,"-")</f>
        <v>9000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5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11</v>
      </c>
      <c r="BX38" s="125">
        <f>IF(P38=0,"",IF(BW38=0,"",(BW38/P38)))</f>
        <v>0.55</v>
      </c>
      <c r="BY38" s="126">
        <v>2</v>
      </c>
      <c r="BZ38" s="127">
        <f>IFERROR(BY38/BW38,"-")</f>
        <v>0.18181818181818</v>
      </c>
      <c r="CA38" s="128">
        <v>18000</v>
      </c>
      <c r="CB38" s="129">
        <f>IFERROR(CA38/BW38,"-")</f>
        <v>1636.3636363636</v>
      </c>
      <c r="CC38" s="130">
        <v>1</v>
      </c>
      <c r="CD38" s="130">
        <v>1</v>
      </c>
      <c r="CE38" s="130"/>
      <c r="CF38" s="131">
        <v>1</v>
      </c>
      <c r="CG38" s="132">
        <f>IF(P38=0,"",IF(CF38=0,"",(CF38/P38)))</f>
        <v>0.05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2</v>
      </c>
      <c r="CP38" s="139">
        <v>18000</v>
      </c>
      <c r="CQ38" s="139">
        <v>10000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2.56855</v>
      </c>
      <c r="B39" s="346" t="s">
        <v>150</v>
      </c>
      <c r="C39" s="346"/>
      <c r="D39" s="346" t="s">
        <v>137</v>
      </c>
      <c r="E39" s="346" t="s">
        <v>138</v>
      </c>
      <c r="F39" s="346" t="s">
        <v>90</v>
      </c>
      <c r="G39" s="88" t="s">
        <v>71</v>
      </c>
      <c r="H39" s="88" t="s">
        <v>139</v>
      </c>
      <c r="I39" s="88" t="s">
        <v>140</v>
      </c>
      <c r="J39" s="329">
        <v>400000</v>
      </c>
      <c r="K39" s="79">
        <v>11</v>
      </c>
      <c r="L39" s="79">
        <v>0</v>
      </c>
      <c r="M39" s="79">
        <v>140</v>
      </c>
      <c r="N39" s="89">
        <v>4</v>
      </c>
      <c r="O39" s="90">
        <v>0</v>
      </c>
      <c r="P39" s="91">
        <f>N39+O39</f>
        <v>4</v>
      </c>
      <c r="Q39" s="80">
        <f>IFERROR(P39/M39,"-")</f>
        <v>0.028571428571429</v>
      </c>
      <c r="R39" s="79">
        <v>0</v>
      </c>
      <c r="S39" s="79">
        <v>1</v>
      </c>
      <c r="T39" s="80">
        <f>IFERROR(R39/(P39),"-")</f>
        <v>0</v>
      </c>
      <c r="U39" s="335">
        <f>IFERROR(J39/SUM(N39:O43),"-")</f>
        <v>10256.41025641</v>
      </c>
      <c r="V39" s="82">
        <v>0</v>
      </c>
      <c r="W39" s="80">
        <f>IF(P39=0,"-",V39/P39)</f>
        <v>0</v>
      </c>
      <c r="X39" s="334">
        <v>0</v>
      </c>
      <c r="Y39" s="335">
        <f>IFERROR(X39/P39,"-")</f>
        <v>0</v>
      </c>
      <c r="Z39" s="335" t="str">
        <f>IFERROR(X39/V39,"-")</f>
        <v>-</v>
      </c>
      <c r="AA39" s="329">
        <f>SUM(X39:X43)-SUM(J39:J43)</f>
        <v>627420</v>
      </c>
      <c r="AB39" s="83">
        <f>SUM(X39:X43)/SUM(J39:J43)</f>
        <v>2.56855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0.25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0.25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6" t="s">
        <v>151</v>
      </c>
      <c r="C40" s="346"/>
      <c r="D40" s="346" t="s">
        <v>142</v>
      </c>
      <c r="E40" s="346" t="s">
        <v>143</v>
      </c>
      <c r="F40" s="346" t="s">
        <v>66</v>
      </c>
      <c r="G40" s="88"/>
      <c r="H40" s="88" t="s">
        <v>139</v>
      </c>
      <c r="I40" s="88"/>
      <c r="J40" s="329"/>
      <c r="K40" s="79">
        <v>16</v>
      </c>
      <c r="L40" s="79">
        <v>0</v>
      </c>
      <c r="M40" s="79">
        <v>73</v>
      </c>
      <c r="N40" s="89">
        <v>7</v>
      </c>
      <c r="O40" s="90">
        <v>0</v>
      </c>
      <c r="P40" s="91">
        <f>N40+O40</f>
        <v>7</v>
      </c>
      <c r="Q40" s="80">
        <f>IFERROR(P40/M40,"-")</f>
        <v>0.095890410958904</v>
      </c>
      <c r="R40" s="79">
        <v>1</v>
      </c>
      <c r="S40" s="79">
        <v>0</v>
      </c>
      <c r="T40" s="80">
        <f>IFERROR(R40/(P40),"-")</f>
        <v>0.14285714285714</v>
      </c>
      <c r="U40" s="335"/>
      <c r="V40" s="82">
        <v>2</v>
      </c>
      <c r="W40" s="80">
        <f>IF(P40=0,"-",V40/P40)</f>
        <v>0.28571428571429</v>
      </c>
      <c r="X40" s="334">
        <v>37000</v>
      </c>
      <c r="Y40" s="335">
        <f>IFERROR(X40/P40,"-")</f>
        <v>5285.7142857143</v>
      </c>
      <c r="Z40" s="335">
        <f>IFERROR(X40/V40,"-")</f>
        <v>18500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4</v>
      </c>
      <c r="BO40" s="118">
        <f>IF(P40=0,"",IF(BN40=0,"",(BN40/P40)))</f>
        <v>0.57142857142857</v>
      </c>
      <c r="BP40" s="119">
        <v>1</v>
      </c>
      <c r="BQ40" s="120">
        <f>IFERROR(BP40/BN40,"-")</f>
        <v>0.25</v>
      </c>
      <c r="BR40" s="121">
        <v>22000</v>
      </c>
      <c r="BS40" s="122">
        <f>IFERROR(BR40/BN40,"-")</f>
        <v>5500</v>
      </c>
      <c r="BT40" s="123"/>
      <c r="BU40" s="123"/>
      <c r="BV40" s="123">
        <v>1</v>
      </c>
      <c r="BW40" s="124">
        <v>3</v>
      </c>
      <c r="BX40" s="125">
        <f>IF(P40=0,"",IF(BW40=0,"",(BW40/P40)))</f>
        <v>0.42857142857143</v>
      </c>
      <c r="BY40" s="126">
        <v>1</v>
      </c>
      <c r="BZ40" s="127">
        <f>IFERROR(BY40/BW40,"-")</f>
        <v>0.33333333333333</v>
      </c>
      <c r="CA40" s="128">
        <v>15000</v>
      </c>
      <c r="CB40" s="129">
        <f>IFERROR(CA40/BW40,"-")</f>
        <v>5000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2</v>
      </c>
      <c r="CP40" s="139">
        <v>37000</v>
      </c>
      <c r="CQ40" s="139">
        <v>22000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6" t="s">
        <v>152</v>
      </c>
      <c r="C41" s="346"/>
      <c r="D41" s="346" t="s">
        <v>145</v>
      </c>
      <c r="E41" s="346" t="s">
        <v>146</v>
      </c>
      <c r="F41" s="346" t="s">
        <v>90</v>
      </c>
      <c r="G41" s="88"/>
      <c r="H41" s="88" t="s">
        <v>139</v>
      </c>
      <c r="I41" s="88"/>
      <c r="J41" s="329"/>
      <c r="K41" s="79">
        <v>15</v>
      </c>
      <c r="L41" s="79">
        <v>0</v>
      </c>
      <c r="M41" s="79">
        <v>76</v>
      </c>
      <c r="N41" s="89">
        <v>8</v>
      </c>
      <c r="O41" s="90">
        <v>0</v>
      </c>
      <c r="P41" s="91">
        <f>N41+O41</f>
        <v>8</v>
      </c>
      <c r="Q41" s="80">
        <f>IFERROR(P41/M41,"-")</f>
        <v>0.10526315789474</v>
      </c>
      <c r="R41" s="79">
        <v>0</v>
      </c>
      <c r="S41" s="79">
        <v>2</v>
      </c>
      <c r="T41" s="80">
        <f>IFERROR(R41/(P41),"-")</f>
        <v>0</v>
      </c>
      <c r="U41" s="335"/>
      <c r="V41" s="82">
        <v>0</v>
      </c>
      <c r="W41" s="80">
        <f>IF(P41=0,"-",V41/P41)</f>
        <v>0</v>
      </c>
      <c r="X41" s="334">
        <v>0</v>
      </c>
      <c r="Y41" s="335">
        <f>IFERROR(X41/P41,"-")</f>
        <v>0</v>
      </c>
      <c r="Z41" s="335" t="str">
        <f>IFERROR(X41/V41,"-")</f>
        <v>-</v>
      </c>
      <c r="AA41" s="329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0.125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7</v>
      </c>
      <c r="BX41" s="125">
        <f>IF(P41=0,"",IF(BW41=0,"",(BW41/P41)))</f>
        <v>0.875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6" t="s">
        <v>153</v>
      </c>
      <c r="C42" s="346"/>
      <c r="D42" s="346" t="s">
        <v>148</v>
      </c>
      <c r="E42" s="346" t="s">
        <v>110</v>
      </c>
      <c r="F42" s="346" t="s">
        <v>66</v>
      </c>
      <c r="G42" s="88"/>
      <c r="H42" s="88" t="s">
        <v>139</v>
      </c>
      <c r="I42" s="88"/>
      <c r="J42" s="329"/>
      <c r="K42" s="79">
        <v>9</v>
      </c>
      <c r="L42" s="79">
        <v>0</v>
      </c>
      <c r="M42" s="79">
        <v>77</v>
      </c>
      <c r="N42" s="89">
        <v>2</v>
      </c>
      <c r="O42" s="90">
        <v>1</v>
      </c>
      <c r="P42" s="91">
        <f>N42+O42</f>
        <v>3</v>
      </c>
      <c r="Q42" s="80">
        <f>IFERROR(P42/M42,"-")</f>
        <v>0.038961038961039</v>
      </c>
      <c r="R42" s="79">
        <v>2</v>
      </c>
      <c r="S42" s="79">
        <v>1</v>
      </c>
      <c r="T42" s="80">
        <f>IFERROR(R42/(P42),"-")</f>
        <v>0.66666666666667</v>
      </c>
      <c r="U42" s="335"/>
      <c r="V42" s="82">
        <v>2</v>
      </c>
      <c r="W42" s="80">
        <f>IF(P42=0,"-",V42/P42)</f>
        <v>0.66666666666667</v>
      </c>
      <c r="X42" s="334">
        <v>108000</v>
      </c>
      <c r="Y42" s="335">
        <f>IFERROR(X42/P42,"-")</f>
        <v>36000</v>
      </c>
      <c r="Z42" s="335">
        <f>IFERROR(X42/V42,"-")</f>
        <v>54000</v>
      </c>
      <c r="AA42" s="329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0.66666666666667</v>
      </c>
      <c r="BY42" s="126">
        <v>1</v>
      </c>
      <c r="BZ42" s="127">
        <f>IFERROR(BY42/BW42,"-")</f>
        <v>0.5</v>
      </c>
      <c r="CA42" s="128">
        <v>102000</v>
      </c>
      <c r="CB42" s="129">
        <f>IFERROR(CA42/BW42,"-")</f>
        <v>51000</v>
      </c>
      <c r="CC42" s="130"/>
      <c r="CD42" s="130"/>
      <c r="CE42" s="130">
        <v>1</v>
      </c>
      <c r="CF42" s="131">
        <v>1</v>
      </c>
      <c r="CG42" s="132">
        <f>IF(P42=0,"",IF(CF42=0,"",(CF42/P42)))</f>
        <v>0.33333333333333</v>
      </c>
      <c r="CH42" s="133">
        <v>1</v>
      </c>
      <c r="CI42" s="134">
        <f>IFERROR(CH42/CF42,"-")</f>
        <v>1</v>
      </c>
      <c r="CJ42" s="135">
        <v>6000</v>
      </c>
      <c r="CK42" s="136">
        <f>IFERROR(CJ42/CF42,"-")</f>
        <v>6000</v>
      </c>
      <c r="CL42" s="137"/>
      <c r="CM42" s="137">
        <v>1</v>
      </c>
      <c r="CN42" s="137"/>
      <c r="CO42" s="138">
        <v>2</v>
      </c>
      <c r="CP42" s="139">
        <v>108000</v>
      </c>
      <c r="CQ42" s="139">
        <v>102000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/>
      <c r="B43" s="346" t="s">
        <v>154</v>
      </c>
      <c r="C43" s="346"/>
      <c r="D43" s="346" t="s">
        <v>79</v>
      </c>
      <c r="E43" s="346" t="s">
        <v>79</v>
      </c>
      <c r="F43" s="346" t="s">
        <v>80</v>
      </c>
      <c r="G43" s="88"/>
      <c r="H43" s="88"/>
      <c r="I43" s="88"/>
      <c r="J43" s="329"/>
      <c r="K43" s="79">
        <v>200</v>
      </c>
      <c r="L43" s="79">
        <v>107</v>
      </c>
      <c r="M43" s="79">
        <v>60</v>
      </c>
      <c r="N43" s="89">
        <v>16</v>
      </c>
      <c r="O43" s="90">
        <v>1</v>
      </c>
      <c r="P43" s="91">
        <f>N43+O43</f>
        <v>17</v>
      </c>
      <c r="Q43" s="80">
        <f>IFERROR(P43/M43,"-")</f>
        <v>0.28333333333333</v>
      </c>
      <c r="R43" s="79">
        <v>4</v>
      </c>
      <c r="S43" s="79">
        <v>4</v>
      </c>
      <c r="T43" s="80">
        <f>IFERROR(R43/(P43),"-")</f>
        <v>0.23529411764706</v>
      </c>
      <c r="U43" s="335"/>
      <c r="V43" s="82">
        <v>4</v>
      </c>
      <c r="W43" s="80">
        <f>IF(P43=0,"-",V43/P43)</f>
        <v>0.23529411764706</v>
      </c>
      <c r="X43" s="334">
        <v>882420</v>
      </c>
      <c r="Y43" s="335">
        <f>IFERROR(X43/P43,"-")</f>
        <v>51907.058823529</v>
      </c>
      <c r="Z43" s="335">
        <f>IFERROR(X43/V43,"-")</f>
        <v>220605</v>
      </c>
      <c r="AA43" s="329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4</v>
      </c>
      <c r="BF43" s="111">
        <f>IF(P43=0,"",IF(BE43=0,"",(BE43/P43)))</f>
        <v>0.23529411764706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6</v>
      </c>
      <c r="BO43" s="118">
        <f>IF(P43=0,"",IF(BN43=0,"",(BN43/P43)))</f>
        <v>0.35294117647059</v>
      </c>
      <c r="BP43" s="119">
        <v>2</v>
      </c>
      <c r="BQ43" s="120">
        <f>IFERROR(BP43/BN43,"-")</f>
        <v>0.33333333333333</v>
      </c>
      <c r="BR43" s="121">
        <v>98000</v>
      </c>
      <c r="BS43" s="122">
        <f>IFERROR(BR43/BN43,"-")</f>
        <v>16333.333333333</v>
      </c>
      <c r="BT43" s="123"/>
      <c r="BU43" s="123"/>
      <c r="BV43" s="123">
        <v>2</v>
      </c>
      <c r="BW43" s="124">
        <v>5</v>
      </c>
      <c r="BX43" s="125">
        <f>IF(P43=0,"",IF(BW43=0,"",(BW43/P43)))</f>
        <v>0.29411764705882</v>
      </c>
      <c r="BY43" s="126">
        <v>3</v>
      </c>
      <c r="BZ43" s="127">
        <f>IFERROR(BY43/BW43,"-")</f>
        <v>0.6</v>
      </c>
      <c r="CA43" s="128">
        <v>829420</v>
      </c>
      <c r="CB43" s="129">
        <f>IFERROR(CA43/BW43,"-")</f>
        <v>165884</v>
      </c>
      <c r="CC43" s="130"/>
      <c r="CD43" s="130"/>
      <c r="CE43" s="130">
        <v>3</v>
      </c>
      <c r="CF43" s="131">
        <v>2</v>
      </c>
      <c r="CG43" s="132">
        <f>IF(P43=0,"",IF(CF43=0,"",(CF43/P43)))</f>
        <v>0.11764705882353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4</v>
      </c>
      <c r="CP43" s="139">
        <v>882420</v>
      </c>
      <c r="CQ43" s="139">
        <v>655420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3.6426666666667</v>
      </c>
      <c r="B44" s="346" t="s">
        <v>155</v>
      </c>
      <c r="C44" s="346"/>
      <c r="D44" s="346" t="s">
        <v>137</v>
      </c>
      <c r="E44" s="346" t="s">
        <v>138</v>
      </c>
      <c r="F44" s="346" t="s">
        <v>90</v>
      </c>
      <c r="G44" s="88" t="s">
        <v>91</v>
      </c>
      <c r="H44" s="88" t="s">
        <v>156</v>
      </c>
      <c r="I44" s="88" t="s">
        <v>157</v>
      </c>
      <c r="J44" s="329">
        <v>375000</v>
      </c>
      <c r="K44" s="79">
        <v>12</v>
      </c>
      <c r="L44" s="79">
        <v>0</v>
      </c>
      <c r="M44" s="79">
        <v>41</v>
      </c>
      <c r="N44" s="89">
        <v>3</v>
      </c>
      <c r="O44" s="90">
        <v>0</v>
      </c>
      <c r="P44" s="91">
        <f>N44+O44</f>
        <v>3</v>
      </c>
      <c r="Q44" s="80">
        <f>IFERROR(P44/M44,"-")</f>
        <v>0.073170731707317</v>
      </c>
      <c r="R44" s="79">
        <v>1</v>
      </c>
      <c r="S44" s="79">
        <v>1</v>
      </c>
      <c r="T44" s="80">
        <f>IFERROR(R44/(P44),"-")</f>
        <v>0.33333333333333</v>
      </c>
      <c r="U44" s="335">
        <f>IFERROR(J44/SUM(N44:O51),"-")</f>
        <v>12096.774193548</v>
      </c>
      <c r="V44" s="82">
        <v>1</v>
      </c>
      <c r="W44" s="80">
        <f>IF(P44=0,"-",V44/P44)</f>
        <v>0.33333333333333</v>
      </c>
      <c r="X44" s="334">
        <v>144000</v>
      </c>
      <c r="Y44" s="335">
        <f>IFERROR(X44/P44,"-")</f>
        <v>48000</v>
      </c>
      <c r="Z44" s="335">
        <f>IFERROR(X44/V44,"-")</f>
        <v>144000</v>
      </c>
      <c r="AA44" s="329">
        <f>SUM(X44:X51)-SUM(J44:J51)</f>
        <v>991000</v>
      </c>
      <c r="AB44" s="83">
        <f>SUM(X44:X51)/SUM(J44:J51)</f>
        <v>3.6426666666667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>
        <v>1</v>
      </c>
      <c r="BQ44" s="120">
        <f>IFERROR(BP44/BN44,"-")</f>
        <v>0.5</v>
      </c>
      <c r="BR44" s="121">
        <v>144000</v>
      </c>
      <c r="BS44" s="122">
        <f>IFERROR(BR44/BN44,"-")</f>
        <v>72000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144000</v>
      </c>
      <c r="CQ44" s="139">
        <v>144000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/>
      <c r="B45" s="346" t="s">
        <v>158</v>
      </c>
      <c r="C45" s="346"/>
      <c r="D45" s="346" t="s">
        <v>142</v>
      </c>
      <c r="E45" s="346" t="s">
        <v>143</v>
      </c>
      <c r="F45" s="346" t="s">
        <v>66</v>
      </c>
      <c r="G45" s="88"/>
      <c r="H45" s="88" t="s">
        <v>156</v>
      </c>
      <c r="I45" s="88" t="s">
        <v>159</v>
      </c>
      <c r="J45" s="329"/>
      <c r="K45" s="79">
        <v>12</v>
      </c>
      <c r="L45" s="79">
        <v>0</v>
      </c>
      <c r="M45" s="79">
        <v>44</v>
      </c>
      <c r="N45" s="89">
        <v>6</v>
      </c>
      <c r="O45" s="90">
        <v>0</v>
      </c>
      <c r="P45" s="91">
        <f>N45+O45</f>
        <v>6</v>
      </c>
      <c r="Q45" s="80">
        <f>IFERROR(P45/M45,"-")</f>
        <v>0.13636363636364</v>
      </c>
      <c r="R45" s="79">
        <v>0</v>
      </c>
      <c r="S45" s="79">
        <v>2</v>
      </c>
      <c r="T45" s="80">
        <f>IFERROR(R45/(P45),"-")</f>
        <v>0</v>
      </c>
      <c r="U45" s="335"/>
      <c r="V45" s="82">
        <v>1</v>
      </c>
      <c r="W45" s="80">
        <f>IF(P45=0,"-",V45/P45)</f>
        <v>0.16666666666667</v>
      </c>
      <c r="X45" s="334">
        <v>180000</v>
      </c>
      <c r="Y45" s="335">
        <f>IFERROR(X45/P45,"-")</f>
        <v>30000</v>
      </c>
      <c r="Z45" s="335">
        <f>IFERROR(X45/V45,"-")</f>
        <v>180000</v>
      </c>
      <c r="AA45" s="329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>
        <v>1</v>
      </c>
      <c r="AW45" s="105">
        <f>IF(P45=0,"",IF(AV45=0,"",(AV45/P45)))</f>
        <v>0.16666666666667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1</v>
      </c>
      <c r="BF45" s="111">
        <f>IF(P45=0,"",IF(BE45=0,"",(BE45/P45)))</f>
        <v>0.16666666666667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2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0.16666666666667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0.16666666666667</v>
      </c>
      <c r="CH45" s="133">
        <v>1</v>
      </c>
      <c r="CI45" s="134">
        <f>IFERROR(CH45/CF45,"-")</f>
        <v>1</v>
      </c>
      <c r="CJ45" s="135">
        <v>180000</v>
      </c>
      <c r="CK45" s="136">
        <f>IFERROR(CJ45/CF45,"-")</f>
        <v>180000</v>
      </c>
      <c r="CL45" s="137"/>
      <c r="CM45" s="137"/>
      <c r="CN45" s="137">
        <v>1</v>
      </c>
      <c r="CO45" s="138">
        <v>1</v>
      </c>
      <c r="CP45" s="139">
        <v>180000</v>
      </c>
      <c r="CQ45" s="139">
        <v>180000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/>
      <c r="B46" s="346" t="s">
        <v>160</v>
      </c>
      <c r="C46" s="346"/>
      <c r="D46" s="346" t="s">
        <v>145</v>
      </c>
      <c r="E46" s="346" t="s">
        <v>146</v>
      </c>
      <c r="F46" s="346" t="s">
        <v>90</v>
      </c>
      <c r="G46" s="88"/>
      <c r="H46" s="88" t="s">
        <v>156</v>
      </c>
      <c r="I46" s="88" t="s">
        <v>161</v>
      </c>
      <c r="J46" s="329"/>
      <c r="K46" s="79">
        <v>2</v>
      </c>
      <c r="L46" s="79">
        <v>0</v>
      </c>
      <c r="M46" s="79">
        <v>17</v>
      </c>
      <c r="N46" s="89">
        <v>1</v>
      </c>
      <c r="O46" s="90">
        <v>0</v>
      </c>
      <c r="P46" s="91">
        <f>N46+O46</f>
        <v>1</v>
      </c>
      <c r="Q46" s="80">
        <f>IFERROR(P46/M46,"-")</f>
        <v>0.058823529411765</v>
      </c>
      <c r="R46" s="79">
        <v>0</v>
      </c>
      <c r="S46" s="79">
        <v>0</v>
      </c>
      <c r="T46" s="80">
        <f>IFERROR(R46/(P46),"-")</f>
        <v>0</v>
      </c>
      <c r="U46" s="335"/>
      <c r="V46" s="82">
        <v>0</v>
      </c>
      <c r="W46" s="80">
        <f>IF(P46=0,"-",V46/P46)</f>
        <v>0</v>
      </c>
      <c r="X46" s="334">
        <v>0</v>
      </c>
      <c r="Y46" s="335">
        <f>IFERROR(X46/P46,"-")</f>
        <v>0</v>
      </c>
      <c r="Z46" s="335" t="str">
        <f>IFERROR(X46/V46,"-")</f>
        <v>-</v>
      </c>
      <c r="AA46" s="329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>
        <v>1</v>
      </c>
      <c r="BQ46" s="120">
        <f>IFERROR(BP46/BN46,"-")</f>
        <v>1</v>
      </c>
      <c r="BR46" s="121">
        <v>5000</v>
      </c>
      <c r="BS46" s="122">
        <f>IFERROR(BR46/BN46,"-")</f>
        <v>5000</v>
      </c>
      <c r="BT46" s="123">
        <v>1</v>
      </c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6" t="s">
        <v>162</v>
      </c>
      <c r="C47" s="346"/>
      <c r="D47" s="346" t="s">
        <v>79</v>
      </c>
      <c r="E47" s="346" t="s">
        <v>79</v>
      </c>
      <c r="F47" s="346" t="s">
        <v>80</v>
      </c>
      <c r="G47" s="88"/>
      <c r="H47" s="88"/>
      <c r="I47" s="88"/>
      <c r="J47" s="329"/>
      <c r="K47" s="79">
        <v>63</v>
      </c>
      <c r="L47" s="79">
        <v>40</v>
      </c>
      <c r="M47" s="79">
        <v>26</v>
      </c>
      <c r="N47" s="89">
        <v>10</v>
      </c>
      <c r="O47" s="90">
        <v>0</v>
      </c>
      <c r="P47" s="91">
        <f>N47+O47</f>
        <v>10</v>
      </c>
      <c r="Q47" s="80">
        <f>IFERROR(P47/M47,"-")</f>
        <v>0.38461538461538</v>
      </c>
      <c r="R47" s="79">
        <v>2</v>
      </c>
      <c r="S47" s="79">
        <v>2</v>
      </c>
      <c r="T47" s="80">
        <f>IFERROR(R47/(P47),"-")</f>
        <v>0.2</v>
      </c>
      <c r="U47" s="335"/>
      <c r="V47" s="82">
        <v>2</v>
      </c>
      <c r="W47" s="80">
        <f>IF(P47=0,"-",V47/P47)</f>
        <v>0.2</v>
      </c>
      <c r="X47" s="334">
        <v>163000</v>
      </c>
      <c r="Y47" s="335">
        <f>IFERROR(X47/P47,"-")</f>
        <v>16300</v>
      </c>
      <c r="Z47" s="335">
        <f>IFERROR(X47/V47,"-")</f>
        <v>81500</v>
      </c>
      <c r="AA47" s="329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5</v>
      </c>
      <c r="BO47" s="118">
        <f>IF(P47=0,"",IF(BN47=0,"",(BN47/P47)))</f>
        <v>0.5</v>
      </c>
      <c r="BP47" s="119">
        <v>2</v>
      </c>
      <c r="BQ47" s="120">
        <f>IFERROR(BP47/BN47,"-")</f>
        <v>0.4</v>
      </c>
      <c r="BR47" s="121">
        <v>83000</v>
      </c>
      <c r="BS47" s="122">
        <f>IFERROR(BR47/BN47,"-")</f>
        <v>16600</v>
      </c>
      <c r="BT47" s="123"/>
      <c r="BU47" s="123">
        <v>1</v>
      </c>
      <c r="BV47" s="123">
        <v>1</v>
      </c>
      <c r="BW47" s="124">
        <v>2</v>
      </c>
      <c r="BX47" s="125">
        <f>IF(P47=0,"",IF(BW47=0,"",(BW47/P47)))</f>
        <v>0.2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>
        <v>3</v>
      </c>
      <c r="CG47" s="132">
        <f>IF(P47=0,"",IF(CF47=0,"",(CF47/P47)))</f>
        <v>0.3</v>
      </c>
      <c r="CH47" s="133">
        <v>2</v>
      </c>
      <c r="CI47" s="134">
        <f>IFERROR(CH47/CF47,"-")</f>
        <v>0.66666666666667</v>
      </c>
      <c r="CJ47" s="135">
        <v>815054</v>
      </c>
      <c r="CK47" s="136">
        <f>IFERROR(CJ47/CF47,"-")</f>
        <v>271684.66666667</v>
      </c>
      <c r="CL47" s="137">
        <v>1</v>
      </c>
      <c r="CM47" s="137"/>
      <c r="CN47" s="137">
        <v>1</v>
      </c>
      <c r="CO47" s="138">
        <v>2</v>
      </c>
      <c r="CP47" s="139">
        <v>163000</v>
      </c>
      <c r="CQ47" s="139">
        <v>810054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/>
      <c r="B48" s="346" t="s">
        <v>163</v>
      </c>
      <c r="C48" s="346"/>
      <c r="D48" s="346" t="s">
        <v>137</v>
      </c>
      <c r="E48" s="346" t="s">
        <v>138</v>
      </c>
      <c r="F48" s="346" t="s">
        <v>90</v>
      </c>
      <c r="G48" s="88" t="s">
        <v>85</v>
      </c>
      <c r="H48" s="88" t="s">
        <v>156</v>
      </c>
      <c r="I48" s="88" t="s">
        <v>157</v>
      </c>
      <c r="J48" s="329"/>
      <c r="K48" s="79">
        <v>5</v>
      </c>
      <c r="L48" s="79">
        <v>0</v>
      </c>
      <c r="M48" s="79">
        <v>42</v>
      </c>
      <c r="N48" s="89">
        <v>2</v>
      </c>
      <c r="O48" s="90">
        <v>0</v>
      </c>
      <c r="P48" s="91">
        <f>N48+O48</f>
        <v>2</v>
      </c>
      <c r="Q48" s="80">
        <f>IFERROR(P48/M48,"-")</f>
        <v>0.047619047619048</v>
      </c>
      <c r="R48" s="79">
        <v>1</v>
      </c>
      <c r="S48" s="79">
        <v>1</v>
      </c>
      <c r="T48" s="80">
        <f>IFERROR(R48/(P48),"-")</f>
        <v>0.5</v>
      </c>
      <c r="U48" s="335"/>
      <c r="V48" s="82">
        <v>1</v>
      </c>
      <c r="W48" s="80">
        <f>IF(P48=0,"-",V48/P48)</f>
        <v>0.5</v>
      </c>
      <c r="X48" s="334">
        <v>861000</v>
      </c>
      <c r="Y48" s="335">
        <f>IFERROR(X48/P48,"-")</f>
        <v>430500</v>
      </c>
      <c r="Z48" s="335">
        <f>IFERROR(X48/V48,"-")</f>
        <v>861000</v>
      </c>
      <c r="AA48" s="329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0.5</v>
      </c>
      <c r="CH48" s="133">
        <v>1</v>
      </c>
      <c r="CI48" s="134">
        <f>IFERROR(CH48/CF48,"-")</f>
        <v>1</v>
      </c>
      <c r="CJ48" s="135">
        <v>861000</v>
      </c>
      <c r="CK48" s="136">
        <f>IFERROR(CJ48/CF48,"-")</f>
        <v>861000</v>
      </c>
      <c r="CL48" s="137"/>
      <c r="CM48" s="137"/>
      <c r="CN48" s="137">
        <v>1</v>
      </c>
      <c r="CO48" s="138">
        <v>1</v>
      </c>
      <c r="CP48" s="139">
        <v>861000</v>
      </c>
      <c r="CQ48" s="139">
        <v>861000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346" t="s">
        <v>164</v>
      </c>
      <c r="C49" s="346"/>
      <c r="D49" s="346" t="s">
        <v>142</v>
      </c>
      <c r="E49" s="346" t="s">
        <v>143</v>
      </c>
      <c r="F49" s="346" t="s">
        <v>66</v>
      </c>
      <c r="G49" s="88"/>
      <c r="H49" s="88" t="s">
        <v>156</v>
      </c>
      <c r="I49" s="88" t="s">
        <v>159</v>
      </c>
      <c r="J49" s="329"/>
      <c r="K49" s="79">
        <v>13</v>
      </c>
      <c r="L49" s="79">
        <v>0</v>
      </c>
      <c r="M49" s="79">
        <v>39</v>
      </c>
      <c r="N49" s="89">
        <v>4</v>
      </c>
      <c r="O49" s="90">
        <v>0</v>
      </c>
      <c r="P49" s="91">
        <f>N49+O49</f>
        <v>4</v>
      </c>
      <c r="Q49" s="80">
        <f>IFERROR(P49/M49,"-")</f>
        <v>0.1025641025641</v>
      </c>
      <c r="R49" s="79">
        <v>0</v>
      </c>
      <c r="S49" s="79">
        <v>0</v>
      </c>
      <c r="T49" s="80">
        <f>IFERROR(R49/(P49),"-")</f>
        <v>0</v>
      </c>
      <c r="U49" s="335"/>
      <c r="V49" s="82">
        <v>0</v>
      </c>
      <c r="W49" s="80">
        <f>IF(P49=0,"-",V49/P49)</f>
        <v>0</v>
      </c>
      <c r="X49" s="334">
        <v>0</v>
      </c>
      <c r="Y49" s="335">
        <f>IFERROR(X49/P49,"-")</f>
        <v>0</v>
      </c>
      <c r="Z49" s="335" t="str">
        <f>IFERROR(X49/V49,"-")</f>
        <v>-</v>
      </c>
      <c r="AA49" s="329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3</v>
      </c>
      <c r="BO49" s="118">
        <f>IF(P49=0,"",IF(BN49=0,"",(BN49/P49)))</f>
        <v>0.75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6" t="s">
        <v>165</v>
      </c>
      <c r="C50" s="346"/>
      <c r="D50" s="346" t="s">
        <v>145</v>
      </c>
      <c r="E50" s="346" t="s">
        <v>146</v>
      </c>
      <c r="F50" s="346" t="s">
        <v>90</v>
      </c>
      <c r="G50" s="88"/>
      <c r="H50" s="88" t="s">
        <v>156</v>
      </c>
      <c r="I50" s="88" t="s">
        <v>161</v>
      </c>
      <c r="J50" s="329"/>
      <c r="K50" s="79">
        <v>1</v>
      </c>
      <c r="L50" s="79">
        <v>0</v>
      </c>
      <c r="M50" s="79">
        <v>32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5"/>
      <c r="V50" s="82">
        <v>0</v>
      </c>
      <c r="W50" s="80" t="str">
        <f>IF(P50=0,"-",V50/P50)</f>
        <v>-</v>
      </c>
      <c r="X50" s="334">
        <v>0</v>
      </c>
      <c r="Y50" s="335" t="str">
        <f>IFERROR(X50/P50,"-")</f>
        <v>-</v>
      </c>
      <c r="Z50" s="335" t="str">
        <f>IFERROR(X50/V50,"-")</f>
        <v>-</v>
      </c>
      <c r="AA50" s="329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6" t="s">
        <v>166</v>
      </c>
      <c r="C51" s="346"/>
      <c r="D51" s="346" t="s">
        <v>79</v>
      </c>
      <c r="E51" s="346" t="s">
        <v>79</v>
      </c>
      <c r="F51" s="346" t="s">
        <v>80</v>
      </c>
      <c r="G51" s="88"/>
      <c r="H51" s="88"/>
      <c r="I51" s="88"/>
      <c r="J51" s="329"/>
      <c r="K51" s="79">
        <v>89</v>
      </c>
      <c r="L51" s="79">
        <v>47</v>
      </c>
      <c r="M51" s="79">
        <v>9</v>
      </c>
      <c r="N51" s="89">
        <v>5</v>
      </c>
      <c r="O51" s="90">
        <v>0</v>
      </c>
      <c r="P51" s="91">
        <f>N51+O51</f>
        <v>5</v>
      </c>
      <c r="Q51" s="80">
        <f>IFERROR(P51/M51,"-")</f>
        <v>0.55555555555556</v>
      </c>
      <c r="R51" s="79">
        <v>0</v>
      </c>
      <c r="S51" s="79">
        <v>0</v>
      </c>
      <c r="T51" s="80">
        <f>IFERROR(R51/(P51),"-")</f>
        <v>0</v>
      </c>
      <c r="U51" s="335"/>
      <c r="V51" s="82">
        <v>2</v>
      </c>
      <c r="W51" s="80">
        <f>IF(P51=0,"-",V51/P51)</f>
        <v>0.4</v>
      </c>
      <c r="X51" s="334">
        <v>18000</v>
      </c>
      <c r="Y51" s="335">
        <f>IFERROR(X51/P51,"-")</f>
        <v>3600</v>
      </c>
      <c r="Z51" s="335">
        <f>IFERROR(X51/V51,"-")</f>
        <v>9000</v>
      </c>
      <c r="AA51" s="329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>
        <v>1</v>
      </c>
      <c r="BQ51" s="120">
        <f>IFERROR(BP51/BN51,"-")</f>
        <v>1</v>
      </c>
      <c r="BR51" s="121">
        <v>8000</v>
      </c>
      <c r="BS51" s="122">
        <f>IFERROR(BR51/BN51,"-")</f>
        <v>8000</v>
      </c>
      <c r="BT51" s="123"/>
      <c r="BU51" s="123">
        <v>1</v>
      </c>
      <c r="BV51" s="123"/>
      <c r="BW51" s="124">
        <v>1</v>
      </c>
      <c r="BX51" s="125">
        <f>IF(P51=0,"",IF(BW51=0,"",(BW51/P51)))</f>
        <v>0.2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3</v>
      </c>
      <c r="CG51" s="132">
        <f>IF(P51=0,"",IF(CF51=0,"",(CF51/P51)))</f>
        <v>0.6</v>
      </c>
      <c r="CH51" s="133">
        <v>1</v>
      </c>
      <c r="CI51" s="134">
        <f>IFERROR(CH51/CF51,"-")</f>
        <v>0.33333333333333</v>
      </c>
      <c r="CJ51" s="135">
        <v>10000</v>
      </c>
      <c r="CK51" s="136">
        <f>IFERROR(CJ51/CF51,"-")</f>
        <v>3333.3333333333</v>
      </c>
      <c r="CL51" s="137">
        <v>1</v>
      </c>
      <c r="CM51" s="137"/>
      <c r="CN51" s="137"/>
      <c r="CO51" s="138">
        <v>2</v>
      </c>
      <c r="CP51" s="139">
        <v>18000</v>
      </c>
      <c r="CQ51" s="139">
        <v>10000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0.58846153846154</v>
      </c>
      <c r="B52" s="346" t="s">
        <v>167</v>
      </c>
      <c r="C52" s="346"/>
      <c r="D52" s="346" t="s">
        <v>137</v>
      </c>
      <c r="E52" s="346" t="s">
        <v>138</v>
      </c>
      <c r="F52" s="346" t="s">
        <v>90</v>
      </c>
      <c r="G52" s="88" t="s">
        <v>168</v>
      </c>
      <c r="H52" s="88" t="s">
        <v>169</v>
      </c>
      <c r="I52" s="88" t="s">
        <v>157</v>
      </c>
      <c r="J52" s="329">
        <v>260000</v>
      </c>
      <c r="K52" s="79">
        <v>19</v>
      </c>
      <c r="L52" s="79">
        <v>0</v>
      </c>
      <c r="M52" s="79">
        <v>106</v>
      </c>
      <c r="N52" s="89">
        <v>8</v>
      </c>
      <c r="O52" s="90">
        <v>0</v>
      </c>
      <c r="P52" s="91">
        <f>N52+O52</f>
        <v>8</v>
      </c>
      <c r="Q52" s="80">
        <f>IFERROR(P52/M52,"-")</f>
        <v>0.075471698113208</v>
      </c>
      <c r="R52" s="79">
        <v>0</v>
      </c>
      <c r="S52" s="79">
        <v>3</v>
      </c>
      <c r="T52" s="80">
        <f>IFERROR(R52/(P52),"-")</f>
        <v>0</v>
      </c>
      <c r="U52" s="335">
        <f>IFERROR(J52/SUM(N52:O55),"-")</f>
        <v>6190.4761904762</v>
      </c>
      <c r="V52" s="82">
        <v>1</v>
      </c>
      <c r="W52" s="80">
        <f>IF(P52=0,"-",V52/P52)</f>
        <v>0.125</v>
      </c>
      <c r="X52" s="334">
        <v>3000</v>
      </c>
      <c r="Y52" s="335">
        <f>IFERROR(X52/P52,"-")</f>
        <v>375</v>
      </c>
      <c r="Z52" s="335">
        <f>IFERROR(X52/V52,"-")</f>
        <v>3000</v>
      </c>
      <c r="AA52" s="329">
        <f>SUM(X52:X55)-SUM(J52:J55)</f>
        <v>-107000</v>
      </c>
      <c r="AB52" s="83">
        <f>SUM(X52:X55)/SUM(J52:J55)</f>
        <v>0.58846153846154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3</v>
      </c>
      <c r="BF52" s="111">
        <f>IF(P52=0,"",IF(BE52=0,"",(BE52/P52)))</f>
        <v>0.375</v>
      </c>
      <c r="BG52" s="110">
        <v>1</v>
      </c>
      <c r="BH52" s="112">
        <f>IFERROR(BG52/BE52,"-")</f>
        <v>0.33333333333333</v>
      </c>
      <c r="BI52" s="113">
        <v>3000</v>
      </c>
      <c r="BJ52" s="114">
        <f>IFERROR(BI52/BE52,"-")</f>
        <v>1000</v>
      </c>
      <c r="BK52" s="115">
        <v>1</v>
      </c>
      <c r="BL52" s="115"/>
      <c r="BM52" s="115"/>
      <c r="BN52" s="117">
        <v>2</v>
      </c>
      <c r="BO52" s="118">
        <f>IF(P52=0,"",IF(BN52=0,"",(BN52/P52)))</f>
        <v>0.25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0.25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0.125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6" t="s">
        <v>170</v>
      </c>
      <c r="C53" s="346"/>
      <c r="D53" s="346" t="s">
        <v>142</v>
      </c>
      <c r="E53" s="346" t="s">
        <v>143</v>
      </c>
      <c r="F53" s="346" t="s">
        <v>66</v>
      </c>
      <c r="G53" s="88"/>
      <c r="H53" s="88" t="s">
        <v>169</v>
      </c>
      <c r="I53" s="88" t="s">
        <v>159</v>
      </c>
      <c r="J53" s="329"/>
      <c r="K53" s="79">
        <v>23</v>
      </c>
      <c r="L53" s="79">
        <v>0</v>
      </c>
      <c r="M53" s="79">
        <v>121</v>
      </c>
      <c r="N53" s="89">
        <v>13</v>
      </c>
      <c r="O53" s="90">
        <v>0</v>
      </c>
      <c r="P53" s="91">
        <f>N53+O53</f>
        <v>13</v>
      </c>
      <c r="Q53" s="80">
        <f>IFERROR(P53/M53,"-")</f>
        <v>0.10743801652893</v>
      </c>
      <c r="R53" s="79">
        <v>0</v>
      </c>
      <c r="S53" s="79">
        <v>2</v>
      </c>
      <c r="T53" s="80">
        <f>IFERROR(R53/(P53),"-")</f>
        <v>0</v>
      </c>
      <c r="U53" s="335"/>
      <c r="V53" s="82">
        <v>3</v>
      </c>
      <c r="W53" s="80">
        <f>IF(P53=0,"-",V53/P53)</f>
        <v>0.23076923076923</v>
      </c>
      <c r="X53" s="334">
        <v>32000</v>
      </c>
      <c r="Y53" s="335">
        <f>IFERROR(X53/P53,"-")</f>
        <v>2461.5384615385</v>
      </c>
      <c r="Z53" s="335">
        <f>IFERROR(X53/V53,"-")</f>
        <v>10666.666666667</v>
      </c>
      <c r="AA53" s="329"/>
      <c r="AB53" s="83"/>
      <c r="AC53" s="77"/>
      <c r="AD53" s="92">
        <v>1</v>
      </c>
      <c r="AE53" s="93">
        <f>IF(P53=0,"",IF(AD53=0,"",(AD53/P53)))</f>
        <v>0.076923076923077</v>
      </c>
      <c r="AF53" s="92"/>
      <c r="AG53" s="94">
        <f>IFERROR(AF53/AD53,"-")</f>
        <v>0</v>
      </c>
      <c r="AH53" s="95"/>
      <c r="AI53" s="96">
        <f>IFERROR(AH53/AD53,"-")</f>
        <v>0</v>
      </c>
      <c r="AJ53" s="97"/>
      <c r="AK53" s="97"/>
      <c r="AL53" s="97"/>
      <c r="AM53" s="98">
        <v>1</v>
      </c>
      <c r="AN53" s="99">
        <f>IF(P53=0,"",IF(AM53=0,"",(AM53/P53)))</f>
        <v>0.076923076923077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2</v>
      </c>
      <c r="BF53" s="111">
        <f>IF(P53=0,"",IF(BE53=0,"",(BE53/P53)))</f>
        <v>0.15384615384615</v>
      </c>
      <c r="BG53" s="110">
        <v>2</v>
      </c>
      <c r="BH53" s="112">
        <f>IFERROR(BG53/BE53,"-")</f>
        <v>1</v>
      </c>
      <c r="BI53" s="113">
        <v>29000</v>
      </c>
      <c r="BJ53" s="114">
        <f>IFERROR(BI53/BE53,"-")</f>
        <v>14500</v>
      </c>
      <c r="BK53" s="115">
        <v>1</v>
      </c>
      <c r="BL53" s="115"/>
      <c r="BM53" s="115">
        <v>1</v>
      </c>
      <c r="BN53" s="117">
        <v>6</v>
      </c>
      <c r="BO53" s="118">
        <f>IF(P53=0,"",IF(BN53=0,"",(BN53/P53)))</f>
        <v>0.46153846153846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3</v>
      </c>
      <c r="BX53" s="125">
        <f>IF(P53=0,"",IF(BW53=0,"",(BW53/P53)))</f>
        <v>0.23076923076923</v>
      </c>
      <c r="BY53" s="126">
        <v>1</v>
      </c>
      <c r="BZ53" s="127">
        <f>IFERROR(BY53/BW53,"-")</f>
        <v>0.33333333333333</v>
      </c>
      <c r="CA53" s="128">
        <v>3000</v>
      </c>
      <c r="CB53" s="129">
        <f>IFERROR(CA53/BW53,"-")</f>
        <v>1000</v>
      </c>
      <c r="CC53" s="130">
        <v>1</v>
      </c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3</v>
      </c>
      <c r="CP53" s="139">
        <v>32000</v>
      </c>
      <c r="CQ53" s="139">
        <v>26000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6" t="s">
        <v>171</v>
      </c>
      <c r="C54" s="346"/>
      <c r="D54" s="346" t="s">
        <v>145</v>
      </c>
      <c r="E54" s="346" t="s">
        <v>146</v>
      </c>
      <c r="F54" s="346" t="s">
        <v>90</v>
      </c>
      <c r="G54" s="88"/>
      <c r="H54" s="88" t="s">
        <v>169</v>
      </c>
      <c r="I54" s="88" t="s">
        <v>161</v>
      </c>
      <c r="J54" s="329"/>
      <c r="K54" s="79">
        <v>3</v>
      </c>
      <c r="L54" s="79">
        <v>0</v>
      </c>
      <c r="M54" s="79">
        <v>28</v>
      </c>
      <c r="N54" s="89">
        <v>1</v>
      </c>
      <c r="O54" s="90">
        <v>0</v>
      </c>
      <c r="P54" s="91">
        <f>N54+O54</f>
        <v>1</v>
      </c>
      <c r="Q54" s="80">
        <f>IFERROR(P54/M54,"-")</f>
        <v>0.035714285714286</v>
      </c>
      <c r="R54" s="79">
        <v>0</v>
      </c>
      <c r="S54" s="79">
        <v>0</v>
      </c>
      <c r="T54" s="80">
        <f>IFERROR(R54/(P54),"-")</f>
        <v>0</v>
      </c>
      <c r="U54" s="335"/>
      <c r="V54" s="82">
        <v>0</v>
      </c>
      <c r="W54" s="80">
        <f>IF(P54=0,"-",V54/P54)</f>
        <v>0</v>
      </c>
      <c r="X54" s="334">
        <v>0</v>
      </c>
      <c r="Y54" s="335">
        <f>IFERROR(X54/P54,"-")</f>
        <v>0</v>
      </c>
      <c r="Z54" s="335" t="str">
        <f>IFERROR(X54/V54,"-")</f>
        <v>-</v>
      </c>
      <c r="AA54" s="329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1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6" t="s">
        <v>172</v>
      </c>
      <c r="C55" s="346"/>
      <c r="D55" s="346" t="s">
        <v>79</v>
      </c>
      <c r="E55" s="346" t="s">
        <v>79</v>
      </c>
      <c r="F55" s="346" t="s">
        <v>80</v>
      </c>
      <c r="G55" s="88"/>
      <c r="H55" s="88"/>
      <c r="I55" s="88"/>
      <c r="J55" s="329"/>
      <c r="K55" s="79">
        <v>100</v>
      </c>
      <c r="L55" s="79">
        <v>59</v>
      </c>
      <c r="M55" s="79">
        <v>24</v>
      </c>
      <c r="N55" s="89">
        <v>19</v>
      </c>
      <c r="O55" s="90">
        <v>1</v>
      </c>
      <c r="P55" s="91">
        <f>N55+O55</f>
        <v>20</v>
      </c>
      <c r="Q55" s="80">
        <f>IFERROR(P55/M55,"-")</f>
        <v>0.83333333333333</v>
      </c>
      <c r="R55" s="79">
        <v>2</v>
      </c>
      <c r="S55" s="79">
        <v>2</v>
      </c>
      <c r="T55" s="80">
        <f>IFERROR(R55/(P55),"-")</f>
        <v>0.1</v>
      </c>
      <c r="U55" s="335"/>
      <c r="V55" s="82">
        <v>4</v>
      </c>
      <c r="W55" s="80">
        <f>IF(P55=0,"-",V55/P55)</f>
        <v>0.2</v>
      </c>
      <c r="X55" s="334">
        <v>118000</v>
      </c>
      <c r="Y55" s="335">
        <f>IFERROR(X55/P55,"-")</f>
        <v>5900</v>
      </c>
      <c r="Z55" s="335">
        <f>IFERROR(X55/V55,"-")</f>
        <v>29500</v>
      </c>
      <c r="AA55" s="329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4</v>
      </c>
      <c r="AN55" s="99">
        <f>IF(P55=0,"",IF(AM55=0,"",(AM55/P55)))</f>
        <v>0.2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>
        <v>1</v>
      </c>
      <c r="AW55" s="105">
        <f>IF(P55=0,"",IF(AV55=0,"",(AV55/P55)))</f>
        <v>0.05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3</v>
      </c>
      <c r="BF55" s="111">
        <f>IF(P55=0,"",IF(BE55=0,"",(BE55/P55)))</f>
        <v>0.15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8</v>
      </c>
      <c r="BO55" s="118">
        <f>IF(P55=0,"",IF(BN55=0,"",(BN55/P55)))</f>
        <v>0.4</v>
      </c>
      <c r="BP55" s="119">
        <v>3</v>
      </c>
      <c r="BQ55" s="120">
        <f>IFERROR(BP55/BN55,"-")</f>
        <v>0.375</v>
      </c>
      <c r="BR55" s="121">
        <v>20000</v>
      </c>
      <c r="BS55" s="122">
        <f>IFERROR(BR55/BN55,"-")</f>
        <v>2500</v>
      </c>
      <c r="BT55" s="123"/>
      <c r="BU55" s="123">
        <v>3</v>
      </c>
      <c r="BV55" s="123"/>
      <c r="BW55" s="124">
        <v>3</v>
      </c>
      <c r="BX55" s="125">
        <f>IF(P55=0,"",IF(BW55=0,"",(BW55/P55)))</f>
        <v>0.15</v>
      </c>
      <c r="BY55" s="126">
        <v>1</v>
      </c>
      <c r="BZ55" s="127">
        <f>IFERROR(BY55/BW55,"-")</f>
        <v>0.33333333333333</v>
      </c>
      <c r="CA55" s="128">
        <v>58000</v>
      </c>
      <c r="CB55" s="129">
        <f>IFERROR(CA55/BW55,"-")</f>
        <v>19333.333333333</v>
      </c>
      <c r="CC55" s="130"/>
      <c r="CD55" s="130"/>
      <c r="CE55" s="130">
        <v>1</v>
      </c>
      <c r="CF55" s="131">
        <v>1</v>
      </c>
      <c r="CG55" s="132">
        <f>IF(P55=0,"",IF(CF55=0,"",(CF55/P55)))</f>
        <v>0.05</v>
      </c>
      <c r="CH55" s="133">
        <v>1</v>
      </c>
      <c r="CI55" s="134">
        <f>IFERROR(CH55/CF55,"-")</f>
        <v>1</v>
      </c>
      <c r="CJ55" s="135">
        <v>48000</v>
      </c>
      <c r="CK55" s="136">
        <f>IFERROR(CJ55/CF55,"-")</f>
        <v>48000</v>
      </c>
      <c r="CL55" s="137"/>
      <c r="CM55" s="137"/>
      <c r="CN55" s="137">
        <v>1</v>
      </c>
      <c r="CO55" s="138">
        <v>4</v>
      </c>
      <c r="CP55" s="139">
        <v>118000</v>
      </c>
      <c r="CQ55" s="139">
        <v>58000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0.13</v>
      </c>
      <c r="B56" s="346" t="s">
        <v>173</v>
      </c>
      <c r="C56" s="346"/>
      <c r="D56" s="346" t="s">
        <v>137</v>
      </c>
      <c r="E56" s="346" t="s">
        <v>138</v>
      </c>
      <c r="F56" s="346" t="s">
        <v>90</v>
      </c>
      <c r="G56" s="88" t="s">
        <v>127</v>
      </c>
      <c r="H56" s="88" t="s">
        <v>139</v>
      </c>
      <c r="I56" s="88" t="s">
        <v>157</v>
      </c>
      <c r="J56" s="329">
        <v>200000</v>
      </c>
      <c r="K56" s="79">
        <v>10</v>
      </c>
      <c r="L56" s="79">
        <v>0</v>
      </c>
      <c r="M56" s="79">
        <v>57</v>
      </c>
      <c r="N56" s="89">
        <v>5</v>
      </c>
      <c r="O56" s="90">
        <v>0</v>
      </c>
      <c r="P56" s="91">
        <f>N56+O56</f>
        <v>5</v>
      </c>
      <c r="Q56" s="80">
        <f>IFERROR(P56/M56,"-")</f>
        <v>0.087719298245614</v>
      </c>
      <c r="R56" s="79">
        <v>0</v>
      </c>
      <c r="S56" s="79">
        <v>1</v>
      </c>
      <c r="T56" s="80">
        <f>IFERROR(R56/(P56),"-")</f>
        <v>0</v>
      </c>
      <c r="U56" s="335">
        <f>IFERROR(J56/SUM(N56:O59),"-")</f>
        <v>8695.652173913</v>
      </c>
      <c r="V56" s="82">
        <v>0</v>
      </c>
      <c r="W56" s="80">
        <f>IF(P56=0,"-",V56/P56)</f>
        <v>0</v>
      </c>
      <c r="X56" s="334">
        <v>0</v>
      </c>
      <c r="Y56" s="335">
        <f>IFERROR(X56/P56,"-")</f>
        <v>0</v>
      </c>
      <c r="Z56" s="335" t="str">
        <f>IFERROR(X56/V56,"-")</f>
        <v>-</v>
      </c>
      <c r="AA56" s="329">
        <f>SUM(X56:X59)-SUM(J56:J59)</f>
        <v>-174000</v>
      </c>
      <c r="AB56" s="83">
        <f>SUM(X56:X59)/SUM(J56:J59)</f>
        <v>0.13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0.2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4</v>
      </c>
      <c r="BO56" s="118">
        <f>IF(P56=0,"",IF(BN56=0,"",(BN56/P56)))</f>
        <v>0.8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6" t="s">
        <v>174</v>
      </c>
      <c r="C57" s="346"/>
      <c r="D57" s="346" t="s">
        <v>142</v>
      </c>
      <c r="E57" s="346" t="s">
        <v>143</v>
      </c>
      <c r="F57" s="346" t="s">
        <v>66</v>
      </c>
      <c r="G57" s="88"/>
      <c r="H57" s="88" t="s">
        <v>139</v>
      </c>
      <c r="I57" s="88" t="s">
        <v>159</v>
      </c>
      <c r="J57" s="329"/>
      <c r="K57" s="79">
        <v>11</v>
      </c>
      <c r="L57" s="79">
        <v>0</v>
      </c>
      <c r="M57" s="79">
        <v>50</v>
      </c>
      <c r="N57" s="89">
        <v>6</v>
      </c>
      <c r="O57" s="90">
        <v>0</v>
      </c>
      <c r="P57" s="91">
        <f>N57+O57</f>
        <v>6</v>
      </c>
      <c r="Q57" s="80">
        <f>IFERROR(P57/M57,"-")</f>
        <v>0.12</v>
      </c>
      <c r="R57" s="79">
        <v>0</v>
      </c>
      <c r="S57" s="79">
        <v>2</v>
      </c>
      <c r="T57" s="80">
        <f>IFERROR(R57/(P57),"-")</f>
        <v>0</v>
      </c>
      <c r="U57" s="335"/>
      <c r="V57" s="82">
        <v>0</v>
      </c>
      <c r="W57" s="80">
        <f>IF(P57=0,"-",V57/P57)</f>
        <v>0</v>
      </c>
      <c r="X57" s="334">
        <v>0</v>
      </c>
      <c r="Y57" s="335">
        <f>IFERROR(X57/P57,"-")</f>
        <v>0</v>
      </c>
      <c r="Z57" s="335" t="str">
        <f>IFERROR(X57/V57,"-")</f>
        <v>-</v>
      </c>
      <c r="AA57" s="329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3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2</v>
      </c>
      <c r="BO57" s="118">
        <f>IF(P57=0,"",IF(BN57=0,"",(BN57/P57)))</f>
        <v>0.33333333333333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0.16666666666667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6" t="s">
        <v>175</v>
      </c>
      <c r="C58" s="346"/>
      <c r="D58" s="346" t="s">
        <v>145</v>
      </c>
      <c r="E58" s="346" t="s">
        <v>146</v>
      </c>
      <c r="F58" s="346" t="s">
        <v>90</v>
      </c>
      <c r="G58" s="88"/>
      <c r="H58" s="88" t="s">
        <v>139</v>
      </c>
      <c r="I58" s="88" t="s">
        <v>161</v>
      </c>
      <c r="J58" s="329"/>
      <c r="K58" s="79">
        <v>5</v>
      </c>
      <c r="L58" s="79">
        <v>0</v>
      </c>
      <c r="M58" s="79">
        <v>15</v>
      </c>
      <c r="N58" s="89">
        <v>1</v>
      </c>
      <c r="O58" s="90">
        <v>0</v>
      </c>
      <c r="P58" s="91">
        <f>N58+O58</f>
        <v>1</v>
      </c>
      <c r="Q58" s="80">
        <f>IFERROR(P58/M58,"-")</f>
        <v>0.066666666666667</v>
      </c>
      <c r="R58" s="79">
        <v>0</v>
      </c>
      <c r="S58" s="79">
        <v>0</v>
      </c>
      <c r="T58" s="80">
        <f>IFERROR(R58/(P58),"-")</f>
        <v>0</v>
      </c>
      <c r="U58" s="335"/>
      <c r="V58" s="82">
        <v>0</v>
      </c>
      <c r="W58" s="80">
        <f>IF(P58=0,"-",V58/P58)</f>
        <v>0</v>
      </c>
      <c r="X58" s="334">
        <v>0</v>
      </c>
      <c r="Y58" s="335">
        <f>IFERROR(X58/P58,"-")</f>
        <v>0</v>
      </c>
      <c r="Z58" s="335" t="str">
        <f>IFERROR(X58/V58,"-")</f>
        <v>-</v>
      </c>
      <c r="AA58" s="329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6" t="s">
        <v>176</v>
      </c>
      <c r="C59" s="346"/>
      <c r="D59" s="346" t="s">
        <v>79</v>
      </c>
      <c r="E59" s="346" t="s">
        <v>79</v>
      </c>
      <c r="F59" s="346" t="s">
        <v>80</v>
      </c>
      <c r="G59" s="88"/>
      <c r="H59" s="88"/>
      <c r="I59" s="88"/>
      <c r="J59" s="329"/>
      <c r="K59" s="79">
        <v>70</v>
      </c>
      <c r="L59" s="79">
        <v>31</v>
      </c>
      <c r="M59" s="79">
        <v>18</v>
      </c>
      <c r="N59" s="89">
        <v>11</v>
      </c>
      <c r="O59" s="90">
        <v>0</v>
      </c>
      <c r="P59" s="91">
        <f>N59+O59</f>
        <v>11</v>
      </c>
      <c r="Q59" s="80">
        <f>IFERROR(P59/M59,"-")</f>
        <v>0.61111111111111</v>
      </c>
      <c r="R59" s="79">
        <v>0</v>
      </c>
      <c r="S59" s="79">
        <v>3</v>
      </c>
      <c r="T59" s="80">
        <f>IFERROR(R59/(P59),"-")</f>
        <v>0</v>
      </c>
      <c r="U59" s="335"/>
      <c r="V59" s="82">
        <v>2</v>
      </c>
      <c r="W59" s="80">
        <f>IF(P59=0,"-",V59/P59)</f>
        <v>0.18181818181818</v>
      </c>
      <c r="X59" s="334">
        <v>26000</v>
      </c>
      <c r="Y59" s="335">
        <f>IFERROR(X59/P59,"-")</f>
        <v>2363.6363636364</v>
      </c>
      <c r="Z59" s="335">
        <f>IFERROR(X59/V59,"-")</f>
        <v>13000</v>
      </c>
      <c r="AA59" s="329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4</v>
      </c>
      <c r="BF59" s="111">
        <f>IF(P59=0,"",IF(BE59=0,"",(BE59/P59)))</f>
        <v>0.36363636363636</v>
      </c>
      <c r="BG59" s="110">
        <v>1</v>
      </c>
      <c r="BH59" s="112">
        <f>IFERROR(BG59/BE59,"-")</f>
        <v>0.25</v>
      </c>
      <c r="BI59" s="113">
        <v>15000</v>
      </c>
      <c r="BJ59" s="114">
        <f>IFERROR(BI59/BE59,"-")</f>
        <v>3750</v>
      </c>
      <c r="BK59" s="115"/>
      <c r="BL59" s="115"/>
      <c r="BM59" s="115">
        <v>1</v>
      </c>
      <c r="BN59" s="117">
        <v>1</v>
      </c>
      <c r="BO59" s="118">
        <f>IF(P59=0,"",IF(BN59=0,"",(BN59/P59)))</f>
        <v>0.090909090909091</v>
      </c>
      <c r="BP59" s="119">
        <v>1</v>
      </c>
      <c r="BQ59" s="120">
        <f>IFERROR(BP59/BN59,"-")</f>
        <v>1</v>
      </c>
      <c r="BR59" s="121">
        <v>11000</v>
      </c>
      <c r="BS59" s="122">
        <f>IFERROR(BR59/BN59,"-")</f>
        <v>11000</v>
      </c>
      <c r="BT59" s="123"/>
      <c r="BU59" s="123"/>
      <c r="BV59" s="123">
        <v>1</v>
      </c>
      <c r="BW59" s="124">
        <v>4</v>
      </c>
      <c r="BX59" s="125">
        <f>IF(P59=0,"",IF(BW59=0,"",(BW59/P59)))</f>
        <v>0.36363636363636</v>
      </c>
      <c r="BY59" s="126">
        <v>2</v>
      </c>
      <c r="BZ59" s="127">
        <f>IFERROR(BY59/BW59,"-")</f>
        <v>0.5</v>
      </c>
      <c r="CA59" s="128">
        <v>128000</v>
      </c>
      <c r="CB59" s="129">
        <f>IFERROR(CA59/BW59,"-")</f>
        <v>32000</v>
      </c>
      <c r="CC59" s="130">
        <v>1</v>
      </c>
      <c r="CD59" s="130"/>
      <c r="CE59" s="130">
        <v>1</v>
      </c>
      <c r="CF59" s="131">
        <v>2</v>
      </c>
      <c r="CG59" s="132">
        <f>IF(P59=0,"",IF(CF59=0,"",(CF59/P59)))</f>
        <v>0.18181818181818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2</v>
      </c>
      <c r="CP59" s="139">
        <v>26000</v>
      </c>
      <c r="CQ59" s="139">
        <v>126000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0.06</v>
      </c>
      <c r="B60" s="346" t="s">
        <v>177</v>
      </c>
      <c r="C60" s="346"/>
      <c r="D60" s="346" t="s">
        <v>137</v>
      </c>
      <c r="E60" s="346" t="s">
        <v>138</v>
      </c>
      <c r="F60" s="346" t="s">
        <v>90</v>
      </c>
      <c r="G60" s="88" t="s">
        <v>178</v>
      </c>
      <c r="H60" s="88" t="s">
        <v>179</v>
      </c>
      <c r="I60" s="88" t="s">
        <v>157</v>
      </c>
      <c r="J60" s="329">
        <v>125000</v>
      </c>
      <c r="K60" s="79">
        <v>5</v>
      </c>
      <c r="L60" s="79">
        <v>0</v>
      </c>
      <c r="M60" s="79">
        <v>40</v>
      </c>
      <c r="N60" s="89">
        <v>5</v>
      </c>
      <c r="O60" s="90">
        <v>0</v>
      </c>
      <c r="P60" s="91">
        <f>N60+O60</f>
        <v>5</v>
      </c>
      <c r="Q60" s="80">
        <f>IFERROR(P60/M60,"-")</f>
        <v>0.125</v>
      </c>
      <c r="R60" s="79">
        <v>0</v>
      </c>
      <c r="S60" s="79">
        <v>3</v>
      </c>
      <c r="T60" s="80">
        <f>IFERROR(R60/(P60),"-")</f>
        <v>0</v>
      </c>
      <c r="U60" s="335">
        <f>IFERROR(J60/SUM(N60:O63),"-")</f>
        <v>8928.5714285714</v>
      </c>
      <c r="V60" s="82">
        <v>0</v>
      </c>
      <c r="W60" s="80">
        <f>IF(P60=0,"-",V60/P60)</f>
        <v>0</v>
      </c>
      <c r="X60" s="334">
        <v>0</v>
      </c>
      <c r="Y60" s="335">
        <f>IFERROR(X60/P60,"-")</f>
        <v>0</v>
      </c>
      <c r="Z60" s="335" t="str">
        <f>IFERROR(X60/V60,"-")</f>
        <v>-</v>
      </c>
      <c r="AA60" s="329">
        <f>SUM(X60:X63)-SUM(J60:J63)</f>
        <v>-117500</v>
      </c>
      <c r="AB60" s="83">
        <f>SUM(X60:X63)/SUM(J60:J63)</f>
        <v>0.06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5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6" t="s">
        <v>180</v>
      </c>
      <c r="C61" s="346"/>
      <c r="D61" s="346" t="s">
        <v>142</v>
      </c>
      <c r="E61" s="346" t="s">
        <v>143</v>
      </c>
      <c r="F61" s="346" t="s">
        <v>66</v>
      </c>
      <c r="G61" s="88"/>
      <c r="H61" s="88" t="s">
        <v>179</v>
      </c>
      <c r="I61" s="88" t="s">
        <v>159</v>
      </c>
      <c r="J61" s="329"/>
      <c r="K61" s="79">
        <v>7</v>
      </c>
      <c r="L61" s="79">
        <v>0</v>
      </c>
      <c r="M61" s="79">
        <v>31</v>
      </c>
      <c r="N61" s="89">
        <v>3</v>
      </c>
      <c r="O61" s="90">
        <v>0</v>
      </c>
      <c r="P61" s="91">
        <f>N61+O61</f>
        <v>3</v>
      </c>
      <c r="Q61" s="80">
        <f>IFERROR(P61/M61,"-")</f>
        <v>0.096774193548387</v>
      </c>
      <c r="R61" s="79">
        <v>0</v>
      </c>
      <c r="S61" s="79">
        <v>1</v>
      </c>
      <c r="T61" s="80">
        <f>IFERROR(R61/(P61),"-")</f>
        <v>0</v>
      </c>
      <c r="U61" s="335"/>
      <c r="V61" s="82">
        <v>0</v>
      </c>
      <c r="W61" s="80">
        <f>IF(P61=0,"-",V61/P61)</f>
        <v>0</v>
      </c>
      <c r="X61" s="334">
        <v>0</v>
      </c>
      <c r="Y61" s="335">
        <f>IFERROR(X61/P61,"-")</f>
        <v>0</v>
      </c>
      <c r="Z61" s="335" t="str">
        <f>IFERROR(X61/V61,"-")</f>
        <v>-</v>
      </c>
      <c r="AA61" s="329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0.66666666666667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0.33333333333333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6" t="s">
        <v>181</v>
      </c>
      <c r="C62" s="346"/>
      <c r="D62" s="346" t="s">
        <v>148</v>
      </c>
      <c r="E62" s="346" t="s">
        <v>110</v>
      </c>
      <c r="F62" s="346" t="s">
        <v>90</v>
      </c>
      <c r="G62" s="88"/>
      <c r="H62" s="88" t="s">
        <v>179</v>
      </c>
      <c r="I62" s="88" t="s">
        <v>161</v>
      </c>
      <c r="J62" s="329"/>
      <c r="K62" s="79">
        <v>4</v>
      </c>
      <c r="L62" s="79">
        <v>0</v>
      </c>
      <c r="M62" s="79">
        <v>21</v>
      </c>
      <c r="N62" s="89">
        <v>2</v>
      </c>
      <c r="O62" s="90">
        <v>0</v>
      </c>
      <c r="P62" s="91">
        <f>N62+O62</f>
        <v>2</v>
      </c>
      <c r="Q62" s="80">
        <f>IFERROR(P62/M62,"-")</f>
        <v>0.095238095238095</v>
      </c>
      <c r="R62" s="79">
        <v>0</v>
      </c>
      <c r="S62" s="79">
        <v>0</v>
      </c>
      <c r="T62" s="80">
        <f>IFERROR(R62/(P62),"-")</f>
        <v>0</v>
      </c>
      <c r="U62" s="335"/>
      <c r="V62" s="82">
        <v>1</v>
      </c>
      <c r="W62" s="80">
        <f>IF(P62=0,"-",V62/P62)</f>
        <v>0.5</v>
      </c>
      <c r="X62" s="334">
        <v>1500</v>
      </c>
      <c r="Y62" s="335">
        <f>IFERROR(X62/P62,"-")</f>
        <v>750</v>
      </c>
      <c r="Z62" s="335">
        <f>IFERROR(X62/V62,"-")</f>
        <v>1500</v>
      </c>
      <c r="AA62" s="329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0.5</v>
      </c>
      <c r="AO62" s="98">
        <v>1</v>
      </c>
      <c r="AP62" s="100">
        <f>IFERROR(AO62/AM62,"-")</f>
        <v>1</v>
      </c>
      <c r="AQ62" s="101">
        <v>1500</v>
      </c>
      <c r="AR62" s="102">
        <f>IFERROR(AQ62/AM62,"-")</f>
        <v>1500</v>
      </c>
      <c r="AS62" s="103">
        <v>1</v>
      </c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1500</v>
      </c>
      <c r="CQ62" s="139">
        <v>1500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6" t="s">
        <v>182</v>
      </c>
      <c r="C63" s="346"/>
      <c r="D63" s="346" t="s">
        <v>79</v>
      </c>
      <c r="E63" s="346" t="s">
        <v>79</v>
      </c>
      <c r="F63" s="346" t="s">
        <v>80</v>
      </c>
      <c r="G63" s="88"/>
      <c r="H63" s="88"/>
      <c r="I63" s="88"/>
      <c r="J63" s="329"/>
      <c r="K63" s="79">
        <v>23</v>
      </c>
      <c r="L63" s="79">
        <v>16</v>
      </c>
      <c r="M63" s="79">
        <v>8</v>
      </c>
      <c r="N63" s="89">
        <v>4</v>
      </c>
      <c r="O63" s="90">
        <v>0</v>
      </c>
      <c r="P63" s="91">
        <f>N63+O63</f>
        <v>4</v>
      </c>
      <c r="Q63" s="80">
        <f>IFERROR(P63/M63,"-")</f>
        <v>0.5</v>
      </c>
      <c r="R63" s="79">
        <v>1</v>
      </c>
      <c r="S63" s="79">
        <v>0</v>
      </c>
      <c r="T63" s="80">
        <f>IFERROR(R63/(P63),"-")</f>
        <v>0.25</v>
      </c>
      <c r="U63" s="335"/>
      <c r="V63" s="82">
        <v>1</v>
      </c>
      <c r="W63" s="80">
        <f>IF(P63=0,"-",V63/P63)</f>
        <v>0.25</v>
      </c>
      <c r="X63" s="334">
        <v>6000</v>
      </c>
      <c r="Y63" s="335">
        <f>IFERROR(X63/P63,"-")</f>
        <v>1500</v>
      </c>
      <c r="Z63" s="335">
        <f>IFERROR(X63/V63,"-")</f>
        <v>6000</v>
      </c>
      <c r="AA63" s="329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3</v>
      </c>
      <c r="BX63" s="125">
        <f>IF(P63=0,"",IF(BW63=0,"",(BW63/P63)))</f>
        <v>0.75</v>
      </c>
      <c r="BY63" s="126">
        <v>1</v>
      </c>
      <c r="BZ63" s="127">
        <f>IFERROR(BY63/BW63,"-")</f>
        <v>0.33333333333333</v>
      </c>
      <c r="CA63" s="128">
        <v>6000</v>
      </c>
      <c r="CB63" s="129">
        <f>IFERROR(CA63/BW63,"-")</f>
        <v>2000</v>
      </c>
      <c r="CC63" s="130"/>
      <c r="CD63" s="130">
        <v>1</v>
      </c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6000</v>
      </c>
      <c r="CQ63" s="139">
        <v>6000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8.3000083333333</v>
      </c>
      <c r="B64" s="346" t="s">
        <v>183</v>
      </c>
      <c r="C64" s="346"/>
      <c r="D64" s="346" t="s">
        <v>88</v>
      </c>
      <c r="E64" s="346" t="s">
        <v>89</v>
      </c>
      <c r="F64" s="346" t="s">
        <v>66</v>
      </c>
      <c r="G64" s="88" t="s">
        <v>67</v>
      </c>
      <c r="H64" s="88" t="s">
        <v>92</v>
      </c>
      <c r="I64" s="88" t="s">
        <v>184</v>
      </c>
      <c r="J64" s="329">
        <v>120000</v>
      </c>
      <c r="K64" s="79">
        <v>19</v>
      </c>
      <c r="L64" s="79">
        <v>0</v>
      </c>
      <c r="M64" s="79">
        <v>65</v>
      </c>
      <c r="N64" s="89">
        <v>6</v>
      </c>
      <c r="O64" s="90">
        <v>0</v>
      </c>
      <c r="P64" s="91">
        <f>N64+O64</f>
        <v>6</v>
      </c>
      <c r="Q64" s="80">
        <f>IFERROR(P64/M64,"-")</f>
        <v>0.092307692307692</v>
      </c>
      <c r="R64" s="79">
        <v>0</v>
      </c>
      <c r="S64" s="79">
        <v>2</v>
      </c>
      <c r="T64" s="80">
        <f>IFERROR(R64/(P64),"-")</f>
        <v>0</v>
      </c>
      <c r="U64" s="335">
        <f>IFERROR(J64/SUM(N64:O65),"-")</f>
        <v>10000</v>
      </c>
      <c r="V64" s="82">
        <v>3</v>
      </c>
      <c r="W64" s="80">
        <f>IF(P64=0,"-",V64/P64)</f>
        <v>0.5</v>
      </c>
      <c r="X64" s="334">
        <v>716000</v>
      </c>
      <c r="Y64" s="335">
        <f>IFERROR(X64/P64,"-")</f>
        <v>119333.33333333</v>
      </c>
      <c r="Z64" s="335">
        <f>IFERROR(X64/V64,"-")</f>
        <v>238666.66666667</v>
      </c>
      <c r="AA64" s="329">
        <f>SUM(X64:X65)-SUM(J64:J65)</f>
        <v>876001</v>
      </c>
      <c r="AB64" s="83">
        <f>SUM(X64:X65)/SUM(J64:J65)</f>
        <v>8.3000083333333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0.5</v>
      </c>
      <c r="BP64" s="119">
        <v>1</v>
      </c>
      <c r="BQ64" s="120">
        <f>IFERROR(BP64/BN64,"-")</f>
        <v>0.33333333333333</v>
      </c>
      <c r="BR64" s="121">
        <v>28000</v>
      </c>
      <c r="BS64" s="122">
        <f>IFERROR(BR64/BN64,"-")</f>
        <v>9333.3333333333</v>
      </c>
      <c r="BT64" s="123"/>
      <c r="BU64" s="123"/>
      <c r="BV64" s="123">
        <v>1</v>
      </c>
      <c r="BW64" s="124">
        <v>3</v>
      </c>
      <c r="BX64" s="125">
        <f>IF(P64=0,"",IF(BW64=0,"",(BW64/P64)))</f>
        <v>0.5</v>
      </c>
      <c r="BY64" s="126">
        <v>2</v>
      </c>
      <c r="BZ64" s="127">
        <f>IFERROR(BY64/BW64,"-")</f>
        <v>0.66666666666667</v>
      </c>
      <c r="CA64" s="128">
        <v>688000</v>
      </c>
      <c r="CB64" s="129">
        <f>IFERROR(CA64/BW64,"-")</f>
        <v>229333.33333333</v>
      </c>
      <c r="CC64" s="130">
        <v>1</v>
      </c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3</v>
      </c>
      <c r="CP64" s="139">
        <v>716000</v>
      </c>
      <c r="CQ64" s="139">
        <v>683000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/>
      <c r="B65" s="346" t="s">
        <v>185</v>
      </c>
      <c r="C65" s="346"/>
      <c r="D65" s="346" t="s">
        <v>88</v>
      </c>
      <c r="E65" s="346" t="s">
        <v>89</v>
      </c>
      <c r="F65" s="346" t="s">
        <v>80</v>
      </c>
      <c r="G65" s="88"/>
      <c r="H65" s="88"/>
      <c r="I65" s="88"/>
      <c r="J65" s="329"/>
      <c r="K65" s="79">
        <v>26</v>
      </c>
      <c r="L65" s="79">
        <v>12</v>
      </c>
      <c r="M65" s="79">
        <v>7</v>
      </c>
      <c r="N65" s="89">
        <v>6</v>
      </c>
      <c r="O65" s="90">
        <v>0</v>
      </c>
      <c r="P65" s="91">
        <f>N65+O65</f>
        <v>6</v>
      </c>
      <c r="Q65" s="80">
        <f>IFERROR(P65/M65,"-")</f>
        <v>0.85714285714286</v>
      </c>
      <c r="R65" s="79">
        <v>2</v>
      </c>
      <c r="S65" s="79">
        <v>1</v>
      </c>
      <c r="T65" s="80">
        <f>IFERROR(R65/(P65),"-")</f>
        <v>0.33333333333333</v>
      </c>
      <c r="U65" s="335"/>
      <c r="V65" s="82">
        <v>3</v>
      </c>
      <c r="W65" s="80">
        <f>IF(P65=0,"-",V65/P65)</f>
        <v>0.5</v>
      </c>
      <c r="X65" s="334">
        <v>280001</v>
      </c>
      <c r="Y65" s="335">
        <f>IFERROR(X65/P65,"-")</f>
        <v>46666.833333333</v>
      </c>
      <c r="Z65" s="335">
        <f>IFERROR(X65/V65,"-")</f>
        <v>93333.666666667</v>
      </c>
      <c r="AA65" s="329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0.33333333333333</v>
      </c>
      <c r="BP65" s="119">
        <v>1</v>
      </c>
      <c r="BQ65" s="120">
        <f>IFERROR(BP65/BN65,"-")</f>
        <v>0.5</v>
      </c>
      <c r="BR65" s="121">
        <v>180001</v>
      </c>
      <c r="BS65" s="122">
        <f>IFERROR(BR65/BN65,"-")</f>
        <v>90000.5</v>
      </c>
      <c r="BT65" s="123"/>
      <c r="BU65" s="123"/>
      <c r="BV65" s="123">
        <v>1</v>
      </c>
      <c r="BW65" s="124">
        <v>2</v>
      </c>
      <c r="BX65" s="125">
        <f>IF(P65=0,"",IF(BW65=0,"",(BW65/P65)))</f>
        <v>0.33333333333333</v>
      </c>
      <c r="BY65" s="126">
        <v>1</v>
      </c>
      <c r="BZ65" s="127">
        <f>IFERROR(BY65/BW65,"-")</f>
        <v>0.5</v>
      </c>
      <c r="CA65" s="128">
        <v>60000</v>
      </c>
      <c r="CB65" s="129">
        <f>IFERROR(CA65/BW65,"-")</f>
        <v>30000</v>
      </c>
      <c r="CC65" s="130"/>
      <c r="CD65" s="130"/>
      <c r="CE65" s="130">
        <v>1</v>
      </c>
      <c r="CF65" s="131">
        <v>2</v>
      </c>
      <c r="CG65" s="132">
        <f>IF(P65=0,"",IF(CF65=0,"",(CF65/P65)))</f>
        <v>0.33333333333333</v>
      </c>
      <c r="CH65" s="133">
        <v>2</v>
      </c>
      <c r="CI65" s="134">
        <f>IFERROR(CH65/CF65,"-")</f>
        <v>1</v>
      </c>
      <c r="CJ65" s="135">
        <v>59000</v>
      </c>
      <c r="CK65" s="136">
        <f>IFERROR(CJ65/CF65,"-")</f>
        <v>29500</v>
      </c>
      <c r="CL65" s="137"/>
      <c r="CM65" s="137"/>
      <c r="CN65" s="137">
        <v>2</v>
      </c>
      <c r="CO65" s="138">
        <v>3</v>
      </c>
      <c r="CP65" s="139">
        <v>280001</v>
      </c>
      <c r="CQ65" s="139">
        <v>180001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0.26666666666667</v>
      </c>
      <c r="B66" s="346" t="s">
        <v>186</v>
      </c>
      <c r="C66" s="346"/>
      <c r="D66" s="346" t="s">
        <v>88</v>
      </c>
      <c r="E66" s="346" t="s">
        <v>89</v>
      </c>
      <c r="F66" s="346" t="s">
        <v>90</v>
      </c>
      <c r="G66" s="88" t="s">
        <v>71</v>
      </c>
      <c r="H66" s="88" t="s">
        <v>92</v>
      </c>
      <c r="I66" s="88" t="s">
        <v>134</v>
      </c>
      <c r="J66" s="329">
        <v>150000</v>
      </c>
      <c r="K66" s="79">
        <v>6</v>
      </c>
      <c r="L66" s="79">
        <v>0</v>
      </c>
      <c r="M66" s="79">
        <v>39</v>
      </c>
      <c r="N66" s="89">
        <v>3</v>
      </c>
      <c r="O66" s="90">
        <v>0</v>
      </c>
      <c r="P66" s="91">
        <f>N66+O66</f>
        <v>3</v>
      </c>
      <c r="Q66" s="80">
        <f>IFERROR(P66/M66,"-")</f>
        <v>0.076923076923077</v>
      </c>
      <c r="R66" s="79">
        <v>0</v>
      </c>
      <c r="S66" s="79">
        <v>2</v>
      </c>
      <c r="T66" s="80">
        <f>IFERROR(R66/(P66),"-")</f>
        <v>0</v>
      </c>
      <c r="U66" s="335">
        <f>IFERROR(J66/SUM(N66:O67),"-")</f>
        <v>25000</v>
      </c>
      <c r="V66" s="82">
        <v>0</v>
      </c>
      <c r="W66" s="80">
        <f>IF(P66=0,"-",V66/P66)</f>
        <v>0</v>
      </c>
      <c r="X66" s="334">
        <v>0</v>
      </c>
      <c r="Y66" s="335">
        <f>IFERROR(X66/P66,"-")</f>
        <v>0</v>
      </c>
      <c r="Z66" s="335" t="str">
        <f>IFERROR(X66/V66,"-")</f>
        <v>-</v>
      </c>
      <c r="AA66" s="329">
        <f>SUM(X66:X67)-SUM(J66:J67)</f>
        <v>-110000</v>
      </c>
      <c r="AB66" s="83">
        <f>SUM(X66:X67)/SUM(J66:J67)</f>
        <v>0.26666666666667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0.33333333333333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6" t="s">
        <v>187</v>
      </c>
      <c r="C67" s="346"/>
      <c r="D67" s="346" t="s">
        <v>88</v>
      </c>
      <c r="E67" s="346" t="s">
        <v>89</v>
      </c>
      <c r="F67" s="346" t="s">
        <v>80</v>
      </c>
      <c r="G67" s="88"/>
      <c r="H67" s="88"/>
      <c r="I67" s="88"/>
      <c r="J67" s="329"/>
      <c r="K67" s="79">
        <v>25</v>
      </c>
      <c r="L67" s="79">
        <v>20</v>
      </c>
      <c r="M67" s="79">
        <v>3</v>
      </c>
      <c r="N67" s="89">
        <v>3</v>
      </c>
      <c r="O67" s="90">
        <v>0</v>
      </c>
      <c r="P67" s="91">
        <f>N67+O67</f>
        <v>3</v>
      </c>
      <c r="Q67" s="80">
        <f>IFERROR(P67/M67,"-")</f>
        <v>1</v>
      </c>
      <c r="R67" s="79">
        <v>1</v>
      </c>
      <c r="S67" s="79">
        <v>0</v>
      </c>
      <c r="T67" s="80">
        <f>IFERROR(R67/(P67),"-")</f>
        <v>0.33333333333333</v>
      </c>
      <c r="U67" s="335"/>
      <c r="V67" s="82">
        <v>1</v>
      </c>
      <c r="W67" s="80">
        <f>IF(P67=0,"-",V67/P67)</f>
        <v>0.33333333333333</v>
      </c>
      <c r="X67" s="334">
        <v>40000</v>
      </c>
      <c r="Y67" s="335">
        <f>IFERROR(X67/P67,"-")</f>
        <v>13333.333333333</v>
      </c>
      <c r="Z67" s="335">
        <f>IFERROR(X67/V67,"-")</f>
        <v>40000</v>
      </c>
      <c r="AA67" s="329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>
        <v>1</v>
      </c>
      <c r="CG67" s="132">
        <f>IF(P67=0,"",IF(CF67=0,"",(CF67/P67)))</f>
        <v>0.33333333333333</v>
      </c>
      <c r="CH67" s="133">
        <v>1</v>
      </c>
      <c r="CI67" s="134">
        <f>IFERROR(CH67/CF67,"-")</f>
        <v>1</v>
      </c>
      <c r="CJ67" s="135">
        <v>40000</v>
      </c>
      <c r="CK67" s="136">
        <f>IFERROR(CJ67/CF67,"-")</f>
        <v>40000</v>
      </c>
      <c r="CL67" s="137"/>
      <c r="CM67" s="137"/>
      <c r="CN67" s="137">
        <v>1</v>
      </c>
      <c r="CO67" s="138">
        <v>1</v>
      </c>
      <c r="CP67" s="139">
        <v>40000</v>
      </c>
      <c r="CQ67" s="139">
        <v>40000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0.48666666666667</v>
      </c>
      <c r="B68" s="346" t="s">
        <v>188</v>
      </c>
      <c r="C68" s="346"/>
      <c r="D68" s="346" t="s">
        <v>83</v>
      </c>
      <c r="E68" s="346" t="s">
        <v>84</v>
      </c>
      <c r="F68" s="346" t="s">
        <v>66</v>
      </c>
      <c r="G68" s="88" t="s">
        <v>91</v>
      </c>
      <c r="H68" s="88" t="s">
        <v>189</v>
      </c>
      <c r="I68" s="348" t="s">
        <v>190</v>
      </c>
      <c r="J68" s="329">
        <v>150000</v>
      </c>
      <c r="K68" s="79">
        <v>42</v>
      </c>
      <c r="L68" s="79">
        <v>0</v>
      </c>
      <c r="M68" s="79">
        <v>168</v>
      </c>
      <c r="N68" s="89">
        <v>18</v>
      </c>
      <c r="O68" s="90">
        <v>0</v>
      </c>
      <c r="P68" s="91">
        <f>N68+O68</f>
        <v>18</v>
      </c>
      <c r="Q68" s="80">
        <f>IFERROR(P68/M68,"-")</f>
        <v>0.10714285714286</v>
      </c>
      <c r="R68" s="79">
        <v>2</v>
      </c>
      <c r="S68" s="79">
        <v>2</v>
      </c>
      <c r="T68" s="80">
        <f>IFERROR(R68/(P68),"-")</f>
        <v>0.11111111111111</v>
      </c>
      <c r="U68" s="335">
        <f>IFERROR(J68/SUM(N68:O69),"-")</f>
        <v>6000</v>
      </c>
      <c r="V68" s="82">
        <v>2</v>
      </c>
      <c r="W68" s="80">
        <f>IF(P68=0,"-",V68/P68)</f>
        <v>0.11111111111111</v>
      </c>
      <c r="X68" s="334">
        <v>14000</v>
      </c>
      <c r="Y68" s="335">
        <f>IFERROR(X68/P68,"-")</f>
        <v>777.77777777778</v>
      </c>
      <c r="Z68" s="335">
        <f>IFERROR(X68/V68,"-")</f>
        <v>7000</v>
      </c>
      <c r="AA68" s="329">
        <f>SUM(X68:X69)-SUM(J68:J69)</f>
        <v>-77000</v>
      </c>
      <c r="AB68" s="83">
        <f>SUM(X68:X69)/SUM(J68:J69)</f>
        <v>0.48666666666667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0.055555555555556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>
        <v>2</v>
      </c>
      <c r="AW68" s="105">
        <f>IF(P68=0,"",IF(AV68=0,"",(AV68/P68)))</f>
        <v>0.11111111111111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>
        <v>8</v>
      </c>
      <c r="BF68" s="111">
        <f>IF(P68=0,"",IF(BE68=0,"",(BE68/P68)))</f>
        <v>0.44444444444444</v>
      </c>
      <c r="BG68" s="110">
        <v>1</v>
      </c>
      <c r="BH68" s="112">
        <f>IFERROR(BG68/BE68,"-")</f>
        <v>0.125</v>
      </c>
      <c r="BI68" s="113">
        <v>3000</v>
      </c>
      <c r="BJ68" s="114">
        <f>IFERROR(BI68/BE68,"-")</f>
        <v>375</v>
      </c>
      <c r="BK68" s="115">
        <v>1</v>
      </c>
      <c r="BL68" s="115"/>
      <c r="BM68" s="115"/>
      <c r="BN68" s="117">
        <v>3</v>
      </c>
      <c r="BO68" s="118">
        <f>IF(P68=0,"",IF(BN68=0,"",(BN68/P68)))</f>
        <v>0.16666666666667</v>
      </c>
      <c r="BP68" s="119">
        <v>1</v>
      </c>
      <c r="BQ68" s="120">
        <f>IFERROR(BP68/BN68,"-")</f>
        <v>0.33333333333333</v>
      </c>
      <c r="BR68" s="121">
        <v>11000</v>
      </c>
      <c r="BS68" s="122">
        <f>IFERROR(BR68/BN68,"-")</f>
        <v>3666.6666666667</v>
      </c>
      <c r="BT68" s="123"/>
      <c r="BU68" s="123"/>
      <c r="BV68" s="123">
        <v>1</v>
      </c>
      <c r="BW68" s="124">
        <v>3</v>
      </c>
      <c r="BX68" s="125">
        <f>IF(P68=0,"",IF(BW68=0,"",(BW68/P68)))</f>
        <v>0.16666666666667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>
        <v>1</v>
      </c>
      <c r="CG68" s="132">
        <f>IF(P68=0,"",IF(CF68=0,"",(CF68/P68)))</f>
        <v>0.055555555555556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2</v>
      </c>
      <c r="CP68" s="139">
        <v>14000</v>
      </c>
      <c r="CQ68" s="139">
        <v>11000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6" t="s">
        <v>191</v>
      </c>
      <c r="C69" s="346"/>
      <c r="D69" s="346" t="s">
        <v>83</v>
      </c>
      <c r="E69" s="346" t="s">
        <v>84</v>
      </c>
      <c r="F69" s="346" t="s">
        <v>80</v>
      </c>
      <c r="G69" s="88"/>
      <c r="H69" s="88"/>
      <c r="I69" s="88"/>
      <c r="J69" s="329"/>
      <c r="K69" s="79">
        <v>31</v>
      </c>
      <c r="L69" s="79">
        <v>27</v>
      </c>
      <c r="M69" s="79">
        <v>14</v>
      </c>
      <c r="N69" s="89">
        <v>7</v>
      </c>
      <c r="O69" s="90">
        <v>0</v>
      </c>
      <c r="P69" s="91">
        <f>N69+O69</f>
        <v>7</v>
      </c>
      <c r="Q69" s="80">
        <f>IFERROR(P69/M69,"-")</f>
        <v>0.5</v>
      </c>
      <c r="R69" s="79">
        <v>0</v>
      </c>
      <c r="S69" s="79">
        <v>1</v>
      </c>
      <c r="T69" s="80">
        <f>IFERROR(R69/(P69),"-")</f>
        <v>0</v>
      </c>
      <c r="U69" s="335"/>
      <c r="V69" s="82">
        <v>1</v>
      </c>
      <c r="W69" s="80">
        <f>IF(P69=0,"-",V69/P69)</f>
        <v>0.14285714285714</v>
      </c>
      <c r="X69" s="334">
        <v>59000</v>
      </c>
      <c r="Y69" s="335">
        <f>IFERROR(X69/P69,"-")</f>
        <v>8428.5714285714</v>
      </c>
      <c r="Z69" s="335">
        <f>IFERROR(X69/V69,"-")</f>
        <v>59000</v>
      </c>
      <c r="AA69" s="329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3</v>
      </c>
      <c r="BO69" s="118">
        <f>IF(P69=0,"",IF(BN69=0,"",(BN69/P69)))</f>
        <v>0.42857142857143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0.28571428571429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2</v>
      </c>
      <c r="CG69" s="132">
        <f>IF(P69=0,"",IF(CF69=0,"",(CF69/P69)))</f>
        <v>0.28571428571429</v>
      </c>
      <c r="CH69" s="133">
        <v>1</v>
      </c>
      <c r="CI69" s="134">
        <f>IFERROR(CH69/CF69,"-")</f>
        <v>0.5</v>
      </c>
      <c r="CJ69" s="135">
        <v>59000</v>
      </c>
      <c r="CK69" s="136">
        <f>IFERROR(CJ69/CF69,"-")</f>
        <v>29500</v>
      </c>
      <c r="CL69" s="137"/>
      <c r="CM69" s="137"/>
      <c r="CN69" s="137">
        <v>1</v>
      </c>
      <c r="CO69" s="138">
        <v>1</v>
      </c>
      <c r="CP69" s="139">
        <v>59000</v>
      </c>
      <c r="CQ69" s="139">
        <v>59000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0.49230769230769</v>
      </c>
      <c r="B70" s="346" t="s">
        <v>192</v>
      </c>
      <c r="C70" s="346"/>
      <c r="D70" s="346" t="s">
        <v>193</v>
      </c>
      <c r="E70" s="346" t="s">
        <v>97</v>
      </c>
      <c r="F70" s="346" t="s">
        <v>90</v>
      </c>
      <c r="G70" s="88" t="s">
        <v>85</v>
      </c>
      <c r="H70" s="88" t="s">
        <v>92</v>
      </c>
      <c r="I70" s="347" t="s">
        <v>194</v>
      </c>
      <c r="J70" s="329">
        <v>130000</v>
      </c>
      <c r="K70" s="79">
        <v>6</v>
      </c>
      <c r="L70" s="79">
        <v>0</v>
      </c>
      <c r="M70" s="79">
        <v>40</v>
      </c>
      <c r="N70" s="89">
        <v>4</v>
      </c>
      <c r="O70" s="90">
        <v>0</v>
      </c>
      <c r="P70" s="91">
        <f>N70+O70</f>
        <v>4</v>
      </c>
      <c r="Q70" s="80">
        <f>IFERROR(P70/M70,"-")</f>
        <v>0.1</v>
      </c>
      <c r="R70" s="79">
        <v>0</v>
      </c>
      <c r="S70" s="79">
        <v>3</v>
      </c>
      <c r="T70" s="80">
        <f>IFERROR(R70/(P70),"-")</f>
        <v>0</v>
      </c>
      <c r="U70" s="335">
        <f>IFERROR(J70/SUM(N70:O71),"-")</f>
        <v>18571.428571429</v>
      </c>
      <c r="V70" s="82">
        <v>2</v>
      </c>
      <c r="W70" s="80">
        <f>IF(P70=0,"-",V70/P70)</f>
        <v>0.5</v>
      </c>
      <c r="X70" s="334">
        <v>64000</v>
      </c>
      <c r="Y70" s="335">
        <f>IFERROR(X70/P70,"-")</f>
        <v>16000</v>
      </c>
      <c r="Z70" s="335">
        <f>IFERROR(X70/V70,"-")</f>
        <v>32000</v>
      </c>
      <c r="AA70" s="329">
        <f>SUM(X70:X71)-SUM(J70:J71)</f>
        <v>-66000</v>
      </c>
      <c r="AB70" s="83">
        <f>SUM(X70:X71)/SUM(J70:J71)</f>
        <v>0.49230769230769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>
        <v>1</v>
      </c>
      <c r="AW70" s="105">
        <f>IF(P70=0,"",IF(AV70=0,"",(AV70/P70)))</f>
        <v>0.25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>
        <v>1</v>
      </c>
      <c r="BF70" s="111">
        <f>IF(P70=0,"",IF(BE70=0,"",(BE70/P70)))</f>
        <v>0.25</v>
      </c>
      <c r="BG70" s="110">
        <v>1</v>
      </c>
      <c r="BH70" s="112">
        <f>IFERROR(BG70/BE70,"-")</f>
        <v>1</v>
      </c>
      <c r="BI70" s="113">
        <v>61000</v>
      </c>
      <c r="BJ70" s="114">
        <f>IFERROR(BI70/BE70,"-")</f>
        <v>61000</v>
      </c>
      <c r="BK70" s="115"/>
      <c r="BL70" s="115"/>
      <c r="BM70" s="115">
        <v>1</v>
      </c>
      <c r="BN70" s="117">
        <v>2</v>
      </c>
      <c r="BO70" s="118">
        <f>IF(P70=0,"",IF(BN70=0,"",(BN70/P70)))</f>
        <v>0.5</v>
      </c>
      <c r="BP70" s="119">
        <v>1</v>
      </c>
      <c r="BQ70" s="120">
        <f>IFERROR(BP70/BN70,"-")</f>
        <v>0.5</v>
      </c>
      <c r="BR70" s="121">
        <v>3000</v>
      </c>
      <c r="BS70" s="122">
        <f>IFERROR(BR70/BN70,"-")</f>
        <v>1500</v>
      </c>
      <c r="BT70" s="123">
        <v>1</v>
      </c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2</v>
      </c>
      <c r="CP70" s="139">
        <v>64000</v>
      </c>
      <c r="CQ70" s="139">
        <v>61000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6" t="s">
        <v>195</v>
      </c>
      <c r="C71" s="346"/>
      <c r="D71" s="346" t="s">
        <v>193</v>
      </c>
      <c r="E71" s="346" t="s">
        <v>97</v>
      </c>
      <c r="F71" s="346" t="s">
        <v>80</v>
      </c>
      <c r="G71" s="88"/>
      <c r="H71" s="88"/>
      <c r="I71" s="88"/>
      <c r="J71" s="329"/>
      <c r="K71" s="79">
        <v>18</v>
      </c>
      <c r="L71" s="79">
        <v>15</v>
      </c>
      <c r="M71" s="79">
        <v>5</v>
      </c>
      <c r="N71" s="89">
        <v>3</v>
      </c>
      <c r="O71" s="90">
        <v>0</v>
      </c>
      <c r="P71" s="91">
        <f>N71+O71</f>
        <v>3</v>
      </c>
      <c r="Q71" s="80">
        <f>IFERROR(P71/M71,"-")</f>
        <v>0.6</v>
      </c>
      <c r="R71" s="79">
        <v>0</v>
      </c>
      <c r="S71" s="79">
        <v>0</v>
      </c>
      <c r="T71" s="80">
        <f>IFERROR(R71/(P71),"-")</f>
        <v>0</v>
      </c>
      <c r="U71" s="335"/>
      <c r="V71" s="82">
        <v>0</v>
      </c>
      <c r="W71" s="80">
        <f>IF(P71=0,"-",V71/P71)</f>
        <v>0</v>
      </c>
      <c r="X71" s="334">
        <v>0</v>
      </c>
      <c r="Y71" s="335">
        <f>IFERROR(X71/P71,"-")</f>
        <v>0</v>
      </c>
      <c r="Z71" s="335" t="str">
        <f>IFERROR(X71/V71,"-")</f>
        <v>-</v>
      </c>
      <c r="AA71" s="329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0.33333333333333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1</v>
      </c>
      <c r="BO71" s="118">
        <f>IF(P71=0,"",IF(BN71=0,"",(BN71/P71)))</f>
        <v>0.33333333333333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0.33333333333333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0.96153846153846</v>
      </c>
      <c r="B72" s="346" t="s">
        <v>196</v>
      </c>
      <c r="C72" s="346"/>
      <c r="D72" s="346" t="s">
        <v>197</v>
      </c>
      <c r="E72" s="346" t="s">
        <v>89</v>
      </c>
      <c r="F72" s="346" t="s">
        <v>90</v>
      </c>
      <c r="G72" s="88" t="s">
        <v>168</v>
      </c>
      <c r="H72" s="88" t="s">
        <v>92</v>
      </c>
      <c r="I72" s="348" t="s">
        <v>190</v>
      </c>
      <c r="J72" s="329">
        <v>130000</v>
      </c>
      <c r="K72" s="79">
        <v>11</v>
      </c>
      <c r="L72" s="79">
        <v>0</v>
      </c>
      <c r="M72" s="79">
        <v>56</v>
      </c>
      <c r="N72" s="89">
        <v>4</v>
      </c>
      <c r="O72" s="90">
        <v>0</v>
      </c>
      <c r="P72" s="91">
        <f>N72+O72</f>
        <v>4</v>
      </c>
      <c r="Q72" s="80">
        <f>IFERROR(P72/M72,"-")</f>
        <v>0.071428571428571</v>
      </c>
      <c r="R72" s="79">
        <v>0</v>
      </c>
      <c r="S72" s="79">
        <v>3</v>
      </c>
      <c r="T72" s="80">
        <f>IFERROR(R72/(P72),"-")</f>
        <v>0</v>
      </c>
      <c r="U72" s="335">
        <f>IFERROR(J72/SUM(N72:O73),"-")</f>
        <v>11818.181818182</v>
      </c>
      <c r="V72" s="82">
        <v>1</v>
      </c>
      <c r="W72" s="80">
        <f>IF(P72=0,"-",V72/P72)</f>
        <v>0.25</v>
      </c>
      <c r="X72" s="334">
        <v>3000</v>
      </c>
      <c r="Y72" s="335">
        <f>IFERROR(X72/P72,"-")</f>
        <v>750</v>
      </c>
      <c r="Z72" s="335">
        <f>IFERROR(X72/V72,"-")</f>
        <v>3000</v>
      </c>
      <c r="AA72" s="329">
        <f>SUM(X72:X73)-SUM(J72:J73)</f>
        <v>-5000</v>
      </c>
      <c r="AB72" s="83">
        <f>SUM(X72:X73)/SUM(J72:J73)</f>
        <v>0.96153846153846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0.25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2</v>
      </c>
      <c r="BO72" s="118">
        <f>IF(P72=0,"",IF(BN72=0,"",(BN72/P72)))</f>
        <v>0.5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>
        <v>1</v>
      </c>
      <c r="CG72" s="132">
        <f>IF(P72=0,"",IF(CF72=0,"",(CF72/P72)))</f>
        <v>0.25</v>
      </c>
      <c r="CH72" s="133">
        <v>1</v>
      </c>
      <c r="CI72" s="134">
        <f>IFERROR(CH72/CF72,"-")</f>
        <v>1</v>
      </c>
      <c r="CJ72" s="135">
        <v>3000</v>
      </c>
      <c r="CK72" s="136">
        <f>IFERROR(CJ72/CF72,"-")</f>
        <v>3000</v>
      </c>
      <c r="CL72" s="137">
        <v>1</v>
      </c>
      <c r="CM72" s="137"/>
      <c r="CN72" s="137"/>
      <c r="CO72" s="138">
        <v>1</v>
      </c>
      <c r="CP72" s="139">
        <v>3000</v>
      </c>
      <c r="CQ72" s="139">
        <v>3000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6" t="s">
        <v>198</v>
      </c>
      <c r="C73" s="346"/>
      <c r="D73" s="346" t="s">
        <v>197</v>
      </c>
      <c r="E73" s="346" t="s">
        <v>89</v>
      </c>
      <c r="F73" s="346" t="s">
        <v>80</v>
      </c>
      <c r="G73" s="88"/>
      <c r="H73" s="88"/>
      <c r="I73" s="88"/>
      <c r="J73" s="329"/>
      <c r="K73" s="79">
        <v>29</v>
      </c>
      <c r="L73" s="79">
        <v>24</v>
      </c>
      <c r="M73" s="79">
        <v>7</v>
      </c>
      <c r="N73" s="89">
        <v>7</v>
      </c>
      <c r="O73" s="90">
        <v>0</v>
      </c>
      <c r="P73" s="91">
        <f>N73+O73</f>
        <v>7</v>
      </c>
      <c r="Q73" s="80">
        <f>IFERROR(P73/M73,"-")</f>
        <v>1</v>
      </c>
      <c r="R73" s="79">
        <v>2</v>
      </c>
      <c r="S73" s="79">
        <v>0</v>
      </c>
      <c r="T73" s="80">
        <f>IFERROR(R73/(P73),"-")</f>
        <v>0.28571428571429</v>
      </c>
      <c r="U73" s="335"/>
      <c r="V73" s="82">
        <v>1</v>
      </c>
      <c r="W73" s="80">
        <f>IF(P73=0,"-",V73/P73)</f>
        <v>0.14285714285714</v>
      </c>
      <c r="X73" s="334">
        <v>122000</v>
      </c>
      <c r="Y73" s="335">
        <f>IFERROR(X73/P73,"-")</f>
        <v>17428.571428571</v>
      </c>
      <c r="Z73" s="335">
        <f>IFERROR(X73/V73,"-")</f>
        <v>122000</v>
      </c>
      <c r="AA73" s="329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0.28571428571429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0.14285714285714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3</v>
      </c>
      <c r="BX73" s="125">
        <f>IF(P73=0,"",IF(BW73=0,"",(BW73/P73)))</f>
        <v>0.42857142857143</v>
      </c>
      <c r="BY73" s="126">
        <v>2</v>
      </c>
      <c r="BZ73" s="127">
        <f>IFERROR(BY73/BW73,"-")</f>
        <v>0.66666666666667</v>
      </c>
      <c r="CA73" s="128">
        <v>132000</v>
      </c>
      <c r="CB73" s="129">
        <f>IFERROR(CA73/BW73,"-")</f>
        <v>44000</v>
      </c>
      <c r="CC73" s="130"/>
      <c r="CD73" s="130">
        <v>1</v>
      </c>
      <c r="CE73" s="130">
        <v>1</v>
      </c>
      <c r="CF73" s="131">
        <v>1</v>
      </c>
      <c r="CG73" s="132">
        <f>IF(P73=0,"",IF(CF73=0,"",(CF73/P73)))</f>
        <v>0.14285714285714</v>
      </c>
      <c r="CH73" s="133"/>
      <c r="CI73" s="134">
        <f>IFERROR(CH73/CF73,"-")</f>
        <v>0</v>
      </c>
      <c r="CJ73" s="135"/>
      <c r="CK73" s="136">
        <f>IFERROR(CJ73/CF73,"-")</f>
        <v>0</v>
      </c>
      <c r="CL73" s="137"/>
      <c r="CM73" s="137"/>
      <c r="CN73" s="137"/>
      <c r="CO73" s="138">
        <v>1</v>
      </c>
      <c r="CP73" s="139">
        <v>122000</v>
      </c>
      <c r="CQ73" s="139">
        <v>122000</v>
      </c>
      <c r="CR73" s="139"/>
      <c r="CS73" s="140" t="str">
        <f>IF(AND(CQ73=0,CR73=0),"",IF(AND(CQ73&lt;=100000,CR73&lt;=100000),"",IF(CQ73/CP73&gt;0.7,"男高",IF(CR73/CP73&gt;0.7,"女高",""))))</f>
        <v>男高</v>
      </c>
    </row>
    <row r="74" spans="1:98">
      <c r="A74" s="78">
        <f>AB74</f>
        <v>0.56666666666667</v>
      </c>
      <c r="B74" s="346" t="s">
        <v>199</v>
      </c>
      <c r="C74" s="346"/>
      <c r="D74" s="346" t="s">
        <v>83</v>
      </c>
      <c r="E74" s="346" t="s">
        <v>97</v>
      </c>
      <c r="F74" s="346" t="s">
        <v>66</v>
      </c>
      <c r="G74" s="88" t="s">
        <v>102</v>
      </c>
      <c r="H74" s="88" t="s">
        <v>68</v>
      </c>
      <c r="I74" s="348" t="s">
        <v>200</v>
      </c>
      <c r="J74" s="329">
        <v>120000</v>
      </c>
      <c r="K74" s="79">
        <v>38</v>
      </c>
      <c r="L74" s="79">
        <v>0</v>
      </c>
      <c r="M74" s="79">
        <v>146</v>
      </c>
      <c r="N74" s="89">
        <v>18</v>
      </c>
      <c r="O74" s="90">
        <v>0</v>
      </c>
      <c r="P74" s="91">
        <f>N74+O74</f>
        <v>18</v>
      </c>
      <c r="Q74" s="80">
        <f>IFERROR(P74/M74,"-")</f>
        <v>0.12328767123288</v>
      </c>
      <c r="R74" s="79">
        <v>0</v>
      </c>
      <c r="S74" s="79">
        <v>8</v>
      </c>
      <c r="T74" s="80">
        <f>IFERROR(R74/(P74),"-")</f>
        <v>0</v>
      </c>
      <c r="U74" s="335">
        <f>IFERROR(J74/SUM(N74:O75),"-")</f>
        <v>5000</v>
      </c>
      <c r="V74" s="82">
        <v>3</v>
      </c>
      <c r="W74" s="80">
        <f>IF(P74=0,"-",V74/P74)</f>
        <v>0.16666666666667</v>
      </c>
      <c r="X74" s="334">
        <v>35000</v>
      </c>
      <c r="Y74" s="335">
        <f>IFERROR(X74/P74,"-")</f>
        <v>1944.4444444444</v>
      </c>
      <c r="Z74" s="335">
        <f>IFERROR(X74/V74,"-")</f>
        <v>11666.666666667</v>
      </c>
      <c r="AA74" s="329">
        <f>SUM(X74:X75)-SUM(J74:J75)</f>
        <v>-52000</v>
      </c>
      <c r="AB74" s="83">
        <f>SUM(X74:X75)/SUM(J74:J75)</f>
        <v>0.56666666666667</v>
      </c>
      <c r="AC74" s="77"/>
      <c r="AD74" s="92">
        <v>1</v>
      </c>
      <c r="AE74" s="93">
        <f>IF(P74=0,"",IF(AD74=0,"",(AD74/P74)))</f>
        <v>0.055555555555556</v>
      </c>
      <c r="AF74" s="92"/>
      <c r="AG74" s="94">
        <f>IFERROR(AF74/AD74,"-")</f>
        <v>0</v>
      </c>
      <c r="AH74" s="95"/>
      <c r="AI74" s="96">
        <f>IFERROR(AH74/AD74,"-")</f>
        <v>0</v>
      </c>
      <c r="AJ74" s="97"/>
      <c r="AK74" s="97"/>
      <c r="AL74" s="97"/>
      <c r="AM74" s="98">
        <v>7</v>
      </c>
      <c r="AN74" s="99">
        <f>IF(P74=0,"",IF(AM74=0,"",(AM74/P74)))</f>
        <v>0.38888888888889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>
        <v>1</v>
      </c>
      <c r="AW74" s="105">
        <f>IF(P74=0,"",IF(AV74=0,"",(AV74/P74)))</f>
        <v>0.055555555555556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1</v>
      </c>
      <c r="BF74" s="111">
        <f>IF(P74=0,"",IF(BE74=0,"",(BE74/P74)))</f>
        <v>0.055555555555556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6</v>
      </c>
      <c r="BO74" s="118">
        <f>IF(P74=0,"",IF(BN74=0,"",(BN74/P74)))</f>
        <v>0.33333333333333</v>
      </c>
      <c r="BP74" s="119">
        <v>3</v>
      </c>
      <c r="BQ74" s="120">
        <f>IFERROR(BP74/BN74,"-")</f>
        <v>0.5</v>
      </c>
      <c r="BR74" s="121">
        <v>35000</v>
      </c>
      <c r="BS74" s="122">
        <f>IFERROR(BR74/BN74,"-")</f>
        <v>5833.3333333333</v>
      </c>
      <c r="BT74" s="123">
        <v>1</v>
      </c>
      <c r="BU74" s="123">
        <v>1</v>
      </c>
      <c r="BV74" s="123">
        <v>1</v>
      </c>
      <c r="BW74" s="124">
        <v>2</v>
      </c>
      <c r="BX74" s="125">
        <f>IF(P74=0,"",IF(BW74=0,"",(BW74/P74)))</f>
        <v>0.11111111111111</v>
      </c>
      <c r="BY74" s="126">
        <v>1</v>
      </c>
      <c r="BZ74" s="127">
        <f>IFERROR(BY74/BW74,"-")</f>
        <v>0.5</v>
      </c>
      <c r="CA74" s="128">
        <v>10000</v>
      </c>
      <c r="CB74" s="129">
        <f>IFERROR(CA74/BW74,"-")</f>
        <v>5000</v>
      </c>
      <c r="CC74" s="130">
        <v>1</v>
      </c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3</v>
      </c>
      <c r="CP74" s="139">
        <v>35000</v>
      </c>
      <c r="CQ74" s="139">
        <v>26000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6" t="s">
        <v>201</v>
      </c>
      <c r="C75" s="346"/>
      <c r="D75" s="346" t="s">
        <v>83</v>
      </c>
      <c r="E75" s="346" t="s">
        <v>97</v>
      </c>
      <c r="F75" s="346" t="s">
        <v>80</v>
      </c>
      <c r="G75" s="88"/>
      <c r="H75" s="88"/>
      <c r="I75" s="88"/>
      <c r="J75" s="329"/>
      <c r="K75" s="79">
        <v>75</v>
      </c>
      <c r="L75" s="79">
        <v>40</v>
      </c>
      <c r="M75" s="79">
        <v>9</v>
      </c>
      <c r="N75" s="89">
        <v>6</v>
      </c>
      <c r="O75" s="90">
        <v>0</v>
      </c>
      <c r="P75" s="91">
        <f>N75+O75</f>
        <v>6</v>
      </c>
      <c r="Q75" s="80">
        <f>IFERROR(P75/M75,"-")</f>
        <v>0.66666666666667</v>
      </c>
      <c r="R75" s="79">
        <v>0</v>
      </c>
      <c r="S75" s="79">
        <v>1</v>
      </c>
      <c r="T75" s="80">
        <f>IFERROR(R75/(P75),"-")</f>
        <v>0</v>
      </c>
      <c r="U75" s="335"/>
      <c r="V75" s="82">
        <v>2</v>
      </c>
      <c r="W75" s="80">
        <f>IF(P75=0,"-",V75/P75)</f>
        <v>0.33333333333333</v>
      </c>
      <c r="X75" s="334">
        <v>33000</v>
      </c>
      <c r="Y75" s="335">
        <f>IFERROR(X75/P75,"-")</f>
        <v>5500</v>
      </c>
      <c r="Z75" s="335">
        <f>IFERROR(X75/V75,"-")</f>
        <v>16500</v>
      </c>
      <c r="AA75" s="329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4</v>
      </c>
      <c r="BO75" s="118">
        <f>IF(P75=0,"",IF(BN75=0,"",(BN75/P75)))</f>
        <v>0.66666666666667</v>
      </c>
      <c r="BP75" s="119">
        <v>1</v>
      </c>
      <c r="BQ75" s="120">
        <f>IFERROR(BP75/BN75,"-")</f>
        <v>0.25</v>
      </c>
      <c r="BR75" s="121">
        <v>23000</v>
      </c>
      <c r="BS75" s="122">
        <f>IFERROR(BR75/BN75,"-")</f>
        <v>5750</v>
      </c>
      <c r="BT75" s="123"/>
      <c r="BU75" s="123"/>
      <c r="BV75" s="123">
        <v>1</v>
      </c>
      <c r="BW75" s="124">
        <v>1</v>
      </c>
      <c r="BX75" s="125">
        <f>IF(P75=0,"",IF(BW75=0,"",(BW75/P75)))</f>
        <v>0.16666666666667</v>
      </c>
      <c r="BY75" s="126">
        <v>1</v>
      </c>
      <c r="BZ75" s="127">
        <f>IFERROR(BY75/BW75,"-")</f>
        <v>1</v>
      </c>
      <c r="CA75" s="128">
        <v>5000</v>
      </c>
      <c r="CB75" s="129">
        <f>IFERROR(CA75/BW75,"-")</f>
        <v>5000</v>
      </c>
      <c r="CC75" s="130">
        <v>1</v>
      </c>
      <c r="CD75" s="130"/>
      <c r="CE75" s="130"/>
      <c r="CF75" s="131">
        <v>1</v>
      </c>
      <c r="CG75" s="132">
        <f>IF(P75=0,"",IF(CF75=0,"",(CF75/P75)))</f>
        <v>0.16666666666667</v>
      </c>
      <c r="CH75" s="133">
        <v>1</v>
      </c>
      <c r="CI75" s="134">
        <f>IFERROR(CH75/CF75,"-")</f>
        <v>1</v>
      </c>
      <c r="CJ75" s="135">
        <v>10000</v>
      </c>
      <c r="CK75" s="136">
        <f>IFERROR(CJ75/CF75,"-")</f>
        <v>10000</v>
      </c>
      <c r="CL75" s="137">
        <v>1</v>
      </c>
      <c r="CM75" s="137"/>
      <c r="CN75" s="137"/>
      <c r="CO75" s="138">
        <v>2</v>
      </c>
      <c r="CP75" s="139">
        <v>33000</v>
      </c>
      <c r="CQ75" s="139">
        <v>23000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0.1</v>
      </c>
      <c r="B76" s="346" t="s">
        <v>202</v>
      </c>
      <c r="C76" s="346"/>
      <c r="D76" s="346" t="s">
        <v>203</v>
      </c>
      <c r="E76" s="346" t="s">
        <v>204</v>
      </c>
      <c r="F76" s="346" t="s">
        <v>66</v>
      </c>
      <c r="G76" s="88" t="s">
        <v>67</v>
      </c>
      <c r="H76" s="88" t="s">
        <v>205</v>
      </c>
      <c r="I76" s="347" t="s">
        <v>93</v>
      </c>
      <c r="J76" s="329">
        <v>30000</v>
      </c>
      <c r="K76" s="79">
        <v>8</v>
      </c>
      <c r="L76" s="79">
        <v>0</v>
      </c>
      <c r="M76" s="79">
        <v>41</v>
      </c>
      <c r="N76" s="89">
        <v>3</v>
      </c>
      <c r="O76" s="90">
        <v>0</v>
      </c>
      <c r="P76" s="91">
        <f>N76+O76</f>
        <v>3</v>
      </c>
      <c r="Q76" s="80">
        <f>IFERROR(P76/M76,"-")</f>
        <v>0.073170731707317</v>
      </c>
      <c r="R76" s="79">
        <v>1</v>
      </c>
      <c r="S76" s="79">
        <v>0</v>
      </c>
      <c r="T76" s="80">
        <f>IFERROR(R76/(P76),"-")</f>
        <v>0.33333333333333</v>
      </c>
      <c r="U76" s="335">
        <f>IFERROR(J76/SUM(N76:O77),"-")</f>
        <v>10000</v>
      </c>
      <c r="V76" s="82">
        <v>1</v>
      </c>
      <c r="W76" s="80">
        <f>IF(P76=0,"-",V76/P76)</f>
        <v>0.33333333333333</v>
      </c>
      <c r="X76" s="334">
        <v>3000</v>
      </c>
      <c r="Y76" s="335">
        <f>IFERROR(X76/P76,"-")</f>
        <v>1000</v>
      </c>
      <c r="Z76" s="335">
        <f>IFERROR(X76/V76,"-")</f>
        <v>3000</v>
      </c>
      <c r="AA76" s="329">
        <f>SUM(X76:X77)-SUM(J76:J77)</f>
        <v>-27000</v>
      </c>
      <c r="AB76" s="83">
        <f>SUM(X76:X77)/SUM(J76:J77)</f>
        <v>0.1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>
        <v>1</v>
      </c>
      <c r="AW76" s="105">
        <f>IF(P76=0,"",IF(AV76=0,"",(AV76/P76)))</f>
        <v>0.33333333333333</v>
      </c>
      <c r="AX76" s="104"/>
      <c r="AY76" s="106">
        <f>IFERROR(AX76/AV76,"-")</f>
        <v>0</v>
      </c>
      <c r="AZ76" s="107"/>
      <c r="BA76" s="108">
        <f>IFERROR(AZ76/AV76,"-")</f>
        <v>0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0.33333333333333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>
        <v>1</v>
      </c>
      <c r="CG76" s="132">
        <f>IF(P76=0,"",IF(CF76=0,"",(CF76/P76)))</f>
        <v>0.33333333333333</v>
      </c>
      <c r="CH76" s="133">
        <v>1</v>
      </c>
      <c r="CI76" s="134">
        <f>IFERROR(CH76/CF76,"-")</f>
        <v>1</v>
      </c>
      <c r="CJ76" s="135">
        <v>3000</v>
      </c>
      <c r="CK76" s="136">
        <f>IFERROR(CJ76/CF76,"-")</f>
        <v>3000</v>
      </c>
      <c r="CL76" s="137">
        <v>1</v>
      </c>
      <c r="CM76" s="137"/>
      <c r="CN76" s="137"/>
      <c r="CO76" s="138">
        <v>1</v>
      </c>
      <c r="CP76" s="139">
        <v>3000</v>
      </c>
      <c r="CQ76" s="139">
        <v>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6" t="s">
        <v>206</v>
      </c>
      <c r="C77" s="346"/>
      <c r="D77" s="346" t="s">
        <v>203</v>
      </c>
      <c r="E77" s="346" t="s">
        <v>204</v>
      </c>
      <c r="F77" s="346" t="s">
        <v>80</v>
      </c>
      <c r="G77" s="88"/>
      <c r="H77" s="88"/>
      <c r="I77" s="88"/>
      <c r="J77" s="329"/>
      <c r="K77" s="79">
        <v>3</v>
      </c>
      <c r="L77" s="79">
        <v>3</v>
      </c>
      <c r="M77" s="79">
        <v>0</v>
      </c>
      <c r="N77" s="89">
        <v>0</v>
      </c>
      <c r="O77" s="90">
        <v>0</v>
      </c>
      <c r="P77" s="91">
        <f>N77+O77</f>
        <v>0</v>
      </c>
      <c r="Q77" s="80" t="str">
        <f>IFERROR(P77/M77,"-")</f>
        <v>-</v>
      </c>
      <c r="R77" s="79">
        <v>0</v>
      </c>
      <c r="S77" s="79">
        <v>0</v>
      </c>
      <c r="T77" s="80" t="str">
        <f>IFERROR(R77/(P77),"-")</f>
        <v>-</v>
      </c>
      <c r="U77" s="335"/>
      <c r="V77" s="82">
        <v>0</v>
      </c>
      <c r="W77" s="80" t="str">
        <f>IF(P77=0,"-",V77/P77)</f>
        <v>-</v>
      </c>
      <c r="X77" s="334">
        <v>0</v>
      </c>
      <c r="Y77" s="335" t="str">
        <f>IFERROR(X77/P77,"-")</f>
        <v>-</v>
      </c>
      <c r="Z77" s="335" t="str">
        <f>IFERROR(X77/V77,"-")</f>
        <v>-</v>
      </c>
      <c r="AA77" s="329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346" t="s">
        <v>207</v>
      </c>
      <c r="C78" s="346"/>
      <c r="D78" s="346" t="s">
        <v>208</v>
      </c>
      <c r="E78" s="346" t="s">
        <v>209</v>
      </c>
      <c r="F78" s="346" t="s">
        <v>90</v>
      </c>
      <c r="G78" s="88" t="s">
        <v>67</v>
      </c>
      <c r="H78" s="88" t="s">
        <v>205</v>
      </c>
      <c r="I78" s="348" t="s">
        <v>75</v>
      </c>
      <c r="J78" s="329">
        <v>30000</v>
      </c>
      <c r="K78" s="79">
        <v>7</v>
      </c>
      <c r="L78" s="79">
        <v>0</v>
      </c>
      <c r="M78" s="79">
        <v>43</v>
      </c>
      <c r="N78" s="89">
        <v>3</v>
      </c>
      <c r="O78" s="90">
        <v>0</v>
      </c>
      <c r="P78" s="91">
        <f>N78+O78</f>
        <v>3</v>
      </c>
      <c r="Q78" s="80">
        <f>IFERROR(P78/M78,"-")</f>
        <v>0.069767441860465</v>
      </c>
      <c r="R78" s="79">
        <v>0</v>
      </c>
      <c r="S78" s="79">
        <v>0</v>
      </c>
      <c r="T78" s="80">
        <f>IFERROR(R78/(P78),"-")</f>
        <v>0</v>
      </c>
      <c r="U78" s="335">
        <f>IFERROR(J78/SUM(N78:O79),"-")</f>
        <v>6000</v>
      </c>
      <c r="V78" s="82">
        <v>0</v>
      </c>
      <c r="W78" s="80">
        <f>IF(P78=0,"-",V78/P78)</f>
        <v>0</v>
      </c>
      <c r="X78" s="334">
        <v>0</v>
      </c>
      <c r="Y78" s="335">
        <f>IFERROR(X78/P78,"-")</f>
        <v>0</v>
      </c>
      <c r="Z78" s="335" t="str">
        <f>IFERROR(X78/V78,"-")</f>
        <v>-</v>
      </c>
      <c r="AA78" s="329">
        <f>SUM(X78:X79)-SUM(J78:J79)</f>
        <v>-30000</v>
      </c>
      <c r="AB78" s="83">
        <f>SUM(X78:X79)/SUM(J78:J79)</f>
        <v>0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2</v>
      </c>
      <c r="BF78" s="111">
        <f>IF(P78=0,"",IF(BE78=0,"",(BE78/P78)))</f>
        <v>0.66666666666667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1</v>
      </c>
      <c r="BO78" s="118">
        <f>IF(P78=0,"",IF(BN78=0,"",(BN78/P78)))</f>
        <v>0.33333333333333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6" t="s">
        <v>210</v>
      </c>
      <c r="C79" s="346"/>
      <c r="D79" s="346" t="s">
        <v>208</v>
      </c>
      <c r="E79" s="346" t="s">
        <v>209</v>
      </c>
      <c r="F79" s="346" t="s">
        <v>80</v>
      </c>
      <c r="G79" s="88"/>
      <c r="H79" s="88"/>
      <c r="I79" s="88"/>
      <c r="J79" s="329"/>
      <c r="K79" s="79">
        <v>12</v>
      </c>
      <c r="L79" s="79">
        <v>11</v>
      </c>
      <c r="M79" s="79">
        <v>2</v>
      </c>
      <c r="N79" s="89">
        <v>2</v>
      </c>
      <c r="O79" s="90">
        <v>0</v>
      </c>
      <c r="P79" s="91">
        <f>N79+O79</f>
        <v>2</v>
      </c>
      <c r="Q79" s="80">
        <f>IFERROR(P79/M79,"-")</f>
        <v>1</v>
      </c>
      <c r="R79" s="79">
        <v>0</v>
      </c>
      <c r="S79" s="79">
        <v>0</v>
      </c>
      <c r="T79" s="80">
        <f>IFERROR(R79/(P79),"-")</f>
        <v>0</v>
      </c>
      <c r="U79" s="335"/>
      <c r="V79" s="82">
        <v>0</v>
      </c>
      <c r="W79" s="80">
        <f>IF(P79=0,"-",V79/P79)</f>
        <v>0</v>
      </c>
      <c r="X79" s="334">
        <v>0</v>
      </c>
      <c r="Y79" s="335">
        <f>IFERROR(X79/P79,"-")</f>
        <v>0</v>
      </c>
      <c r="Z79" s="335" t="str">
        <f>IFERROR(X79/V79,"-")</f>
        <v>-</v>
      </c>
      <c r="AA79" s="329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>
        <v>1</v>
      </c>
      <c r="AW79" s="105">
        <f>IF(P79=0,"",IF(AV79=0,"",(AV79/P79)))</f>
        <v>0.5</v>
      </c>
      <c r="AX79" s="104"/>
      <c r="AY79" s="106">
        <f>IFERROR(AX79/AV79,"-")</f>
        <v>0</v>
      </c>
      <c r="AZ79" s="107"/>
      <c r="BA79" s="108">
        <f>IFERROR(AZ79/AV79,"-")</f>
        <v>0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0.5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</v>
      </c>
      <c r="B80" s="346" t="s">
        <v>211</v>
      </c>
      <c r="C80" s="346"/>
      <c r="D80" s="346" t="s">
        <v>212</v>
      </c>
      <c r="E80" s="346" t="s">
        <v>213</v>
      </c>
      <c r="F80" s="346" t="s">
        <v>66</v>
      </c>
      <c r="G80" s="88" t="s">
        <v>67</v>
      </c>
      <c r="H80" s="88" t="s">
        <v>205</v>
      </c>
      <c r="I80" s="347" t="s">
        <v>194</v>
      </c>
      <c r="J80" s="329">
        <v>30000</v>
      </c>
      <c r="K80" s="79">
        <v>8</v>
      </c>
      <c r="L80" s="79">
        <v>0</v>
      </c>
      <c r="M80" s="79">
        <v>47</v>
      </c>
      <c r="N80" s="89">
        <v>1</v>
      </c>
      <c r="O80" s="90">
        <v>0</v>
      </c>
      <c r="P80" s="91">
        <f>N80+O80</f>
        <v>1</v>
      </c>
      <c r="Q80" s="80">
        <f>IFERROR(P80/M80,"-")</f>
        <v>0.021276595744681</v>
      </c>
      <c r="R80" s="79">
        <v>0</v>
      </c>
      <c r="S80" s="79">
        <v>0</v>
      </c>
      <c r="T80" s="80">
        <f>IFERROR(R80/(P80),"-")</f>
        <v>0</v>
      </c>
      <c r="U80" s="335">
        <f>IFERROR(J80/SUM(N80:O81),"-")</f>
        <v>15000</v>
      </c>
      <c r="V80" s="82">
        <v>0</v>
      </c>
      <c r="W80" s="80">
        <f>IF(P80=0,"-",V80/P80)</f>
        <v>0</v>
      </c>
      <c r="X80" s="334">
        <v>0</v>
      </c>
      <c r="Y80" s="335">
        <f>IFERROR(X80/P80,"-")</f>
        <v>0</v>
      </c>
      <c r="Z80" s="335" t="str">
        <f>IFERROR(X80/V80,"-")</f>
        <v>-</v>
      </c>
      <c r="AA80" s="329">
        <f>SUM(X80:X81)-SUM(J80:J81)</f>
        <v>-30000</v>
      </c>
      <c r="AB80" s="83">
        <f>SUM(X80:X81)/SUM(J80:J81)</f>
        <v>0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>
        <v>1</v>
      </c>
      <c r="AN80" s="99">
        <f>IF(P80=0,"",IF(AM80=0,"",(AM80/P80)))</f>
        <v>1</v>
      </c>
      <c r="AO80" s="98"/>
      <c r="AP80" s="100">
        <f>IFERROR(AO80/AM80,"-")</f>
        <v>0</v>
      </c>
      <c r="AQ80" s="101"/>
      <c r="AR80" s="102">
        <f>IFERROR(AQ80/AM80,"-")</f>
        <v>0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6" t="s">
        <v>214</v>
      </c>
      <c r="C81" s="346"/>
      <c r="D81" s="346" t="s">
        <v>212</v>
      </c>
      <c r="E81" s="346" t="s">
        <v>213</v>
      </c>
      <c r="F81" s="346" t="s">
        <v>80</v>
      </c>
      <c r="G81" s="88"/>
      <c r="H81" s="88"/>
      <c r="I81" s="88"/>
      <c r="J81" s="329"/>
      <c r="K81" s="79">
        <v>10</v>
      </c>
      <c r="L81" s="79">
        <v>9</v>
      </c>
      <c r="M81" s="79">
        <v>8</v>
      </c>
      <c r="N81" s="89">
        <v>1</v>
      </c>
      <c r="O81" s="90">
        <v>0</v>
      </c>
      <c r="P81" s="91">
        <f>N81+O81</f>
        <v>1</v>
      </c>
      <c r="Q81" s="80">
        <f>IFERROR(P81/M81,"-")</f>
        <v>0.125</v>
      </c>
      <c r="R81" s="79">
        <v>0</v>
      </c>
      <c r="S81" s="79">
        <v>0</v>
      </c>
      <c r="T81" s="80">
        <f>IFERROR(R81/(P81),"-")</f>
        <v>0</v>
      </c>
      <c r="U81" s="335"/>
      <c r="V81" s="82">
        <v>0</v>
      </c>
      <c r="W81" s="80">
        <f>IF(P81=0,"-",V81/P81)</f>
        <v>0</v>
      </c>
      <c r="X81" s="334">
        <v>0</v>
      </c>
      <c r="Y81" s="335">
        <f>IFERROR(X81/P81,"-")</f>
        <v>0</v>
      </c>
      <c r="Z81" s="335" t="str">
        <f>IFERROR(X81/V81,"-")</f>
        <v>-</v>
      </c>
      <c r="AA81" s="329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1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/>
      <c r="BO81" s="118">
        <f>IF(P81=0,"",IF(BN81=0,"",(BN81/P81)))</f>
        <v>0</v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1.0333333333333</v>
      </c>
      <c r="B82" s="346" t="s">
        <v>215</v>
      </c>
      <c r="C82" s="346"/>
      <c r="D82" s="346" t="s">
        <v>216</v>
      </c>
      <c r="E82" s="346" t="s">
        <v>217</v>
      </c>
      <c r="F82" s="346" t="s">
        <v>90</v>
      </c>
      <c r="G82" s="88" t="s">
        <v>67</v>
      </c>
      <c r="H82" s="88" t="s">
        <v>205</v>
      </c>
      <c r="I82" s="348" t="s">
        <v>190</v>
      </c>
      <c r="J82" s="329">
        <v>30000</v>
      </c>
      <c r="K82" s="79">
        <v>3</v>
      </c>
      <c r="L82" s="79">
        <v>0</v>
      </c>
      <c r="M82" s="79">
        <v>39</v>
      </c>
      <c r="N82" s="89">
        <v>1</v>
      </c>
      <c r="O82" s="90">
        <v>0</v>
      </c>
      <c r="P82" s="91">
        <f>N82+O82</f>
        <v>1</v>
      </c>
      <c r="Q82" s="80">
        <f>IFERROR(P82/M82,"-")</f>
        <v>0.025641025641026</v>
      </c>
      <c r="R82" s="79">
        <v>0</v>
      </c>
      <c r="S82" s="79">
        <v>0</v>
      </c>
      <c r="T82" s="80">
        <f>IFERROR(R82/(P82),"-")</f>
        <v>0</v>
      </c>
      <c r="U82" s="335">
        <f>IFERROR(J82/SUM(N82:O83),"-")</f>
        <v>10000</v>
      </c>
      <c r="V82" s="82">
        <v>0</v>
      </c>
      <c r="W82" s="80">
        <f>IF(P82=0,"-",V82/P82)</f>
        <v>0</v>
      </c>
      <c r="X82" s="334">
        <v>0</v>
      </c>
      <c r="Y82" s="335">
        <f>IFERROR(X82/P82,"-")</f>
        <v>0</v>
      </c>
      <c r="Z82" s="335" t="str">
        <f>IFERROR(X82/V82,"-")</f>
        <v>-</v>
      </c>
      <c r="AA82" s="329">
        <f>SUM(X82:X83)-SUM(J82:J83)</f>
        <v>1000</v>
      </c>
      <c r="AB82" s="83">
        <f>SUM(X82:X83)/SUM(J82:J83)</f>
        <v>1.0333333333333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1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6" t="s">
        <v>218</v>
      </c>
      <c r="C83" s="346"/>
      <c r="D83" s="346" t="s">
        <v>216</v>
      </c>
      <c r="E83" s="346" t="s">
        <v>217</v>
      </c>
      <c r="F83" s="346" t="s">
        <v>80</v>
      </c>
      <c r="G83" s="88"/>
      <c r="H83" s="88"/>
      <c r="I83" s="88"/>
      <c r="J83" s="329"/>
      <c r="K83" s="79">
        <v>7</v>
      </c>
      <c r="L83" s="79">
        <v>4</v>
      </c>
      <c r="M83" s="79">
        <v>6</v>
      </c>
      <c r="N83" s="89">
        <v>2</v>
      </c>
      <c r="O83" s="90">
        <v>0</v>
      </c>
      <c r="P83" s="91">
        <f>N83+O83</f>
        <v>2</v>
      </c>
      <c r="Q83" s="80">
        <f>IFERROR(P83/M83,"-")</f>
        <v>0.33333333333333</v>
      </c>
      <c r="R83" s="79">
        <v>1</v>
      </c>
      <c r="S83" s="79">
        <v>0</v>
      </c>
      <c r="T83" s="80">
        <f>IFERROR(R83/(P83),"-")</f>
        <v>0.5</v>
      </c>
      <c r="U83" s="335"/>
      <c r="V83" s="82">
        <v>1</v>
      </c>
      <c r="W83" s="80">
        <f>IF(P83=0,"-",V83/P83)</f>
        <v>0.5</v>
      </c>
      <c r="X83" s="334">
        <v>31000</v>
      </c>
      <c r="Y83" s="335">
        <f>IFERROR(X83/P83,"-")</f>
        <v>15500</v>
      </c>
      <c r="Z83" s="335">
        <f>IFERROR(X83/V83,"-")</f>
        <v>31000</v>
      </c>
      <c r="AA83" s="329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2</v>
      </c>
      <c r="BO83" s="118">
        <f>IF(P83=0,"",IF(BN83=0,"",(BN83/P83)))</f>
        <v>1</v>
      </c>
      <c r="BP83" s="119">
        <v>1</v>
      </c>
      <c r="BQ83" s="120">
        <f>IFERROR(BP83/BN83,"-")</f>
        <v>0.5</v>
      </c>
      <c r="BR83" s="121">
        <v>31000</v>
      </c>
      <c r="BS83" s="122">
        <f>IFERROR(BR83/BN83,"-")</f>
        <v>15500</v>
      </c>
      <c r="BT83" s="123"/>
      <c r="BU83" s="123"/>
      <c r="BV83" s="123">
        <v>1</v>
      </c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1</v>
      </c>
      <c r="CP83" s="139">
        <v>31000</v>
      </c>
      <c r="CQ83" s="139">
        <v>31000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0.1</v>
      </c>
      <c r="B84" s="346" t="s">
        <v>219</v>
      </c>
      <c r="C84" s="346"/>
      <c r="D84" s="346"/>
      <c r="E84" s="346"/>
      <c r="F84" s="346" t="s">
        <v>90</v>
      </c>
      <c r="G84" s="88" t="s">
        <v>220</v>
      </c>
      <c r="H84" s="88" t="s">
        <v>221</v>
      </c>
      <c r="I84" s="88" t="s">
        <v>222</v>
      </c>
      <c r="J84" s="329">
        <v>80000</v>
      </c>
      <c r="K84" s="79">
        <v>13</v>
      </c>
      <c r="L84" s="79">
        <v>0</v>
      </c>
      <c r="M84" s="79">
        <v>41</v>
      </c>
      <c r="N84" s="89">
        <v>5</v>
      </c>
      <c r="O84" s="90">
        <v>0</v>
      </c>
      <c r="P84" s="91">
        <f>N84+O84</f>
        <v>5</v>
      </c>
      <c r="Q84" s="80">
        <f>IFERROR(P84/M84,"-")</f>
        <v>0.1219512195122</v>
      </c>
      <c r="R84" s="79">
        <v>0</v>
      </c>
      <c r="S84" s="79">
        <v>1</v>
      </c>
      <c r="T84" s="80">
        <f>IFERROR(R84/(P84),"-")</f>
        <v>0</v>
      </c>
      <c r="U84" s="335">
        <f>IFERROR(J84/SUM(N84:O85),"-")</f>
        <v>16000</v>
      </c>
      <c r="V84" s="82">
        <v>1</v>
      </c>
      <c r="W84" s="80">
        <f>IF(P84=0,"-",V84/P84)</f>
        <v>0.2</v>
      </c>
      <c r="X84" s="334">
        <v>8000</v>
      </c>
      <c r="Y84" s="335">
        <f>IFERROR(X84/P84,"-")</f>
        <v>1600</v>
      </c>
      <c r="Z84" s="335">
        <f>IFERROR(X84/V84,"-")</f>
        <v>8000</v>
      </c>
      <c r="AA84" s="329">
        <f>SUM(X84:X85)-SUM(J84:J85)</f>
        <v>-72000</v>
      </c>
      <c r="AB84" s="83">
        <f>SUM(X84:X85)/SUM(J84:J85)</f>
        <v>0.1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0.2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2</v>
      </c>
      <c r="BO84" s="118">
        <f>IF(P84=0,"",IF(BN84=0,"",(BN84/P84)))</f>
        <v>0.4</v>
      </c>
      <c r="BP84" s="119">
        <v>1</v>
      </c>
      <c r="BQ84" s="120">
        <f>IFERROR(BP84/BN84,"-")</f>
        <v>0.5</v>
      </c>
      <c r="BR84" s="121">
        <v>8000</v>
      </c>
      <c r="BS84" s="122">
        <f>IFERROR(BR84/BN84,"-")</f>
        <v>4000</v>
      </c>
      <c r="BT84" s="123"/>
      <c r="BU84" s="123">
        <v>1</v>
      </c>
      <c r="BV84" s="123"/>
      <c r="BW84" s="124">
        <v>2</v>
      </c>
      <c r="BX84" s="125">
        <f>IF(P84=0,"",IF(BW84=0,"",(BW84/P84)))</f>
        <v>0.4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1</v>
      </c>
      <c r="CP84" s="139">
        <v>8000</v>
      </c>
      <c r="CQ84" s="139">
        <v>8000</v>
      </c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6" t="s">
        <v>223</v>
      </c>
      <c r="C85" s="346"/>
      <c r="D85" s="346"/>
      <c r="E85" s="346"/>
      <c r="F85" s="346" t="s">
        <v>80</v>
      </c>
      <c r="G85" s="88"/>
      <c r="H85" s="88"/>
      <c r="I85" s="88"/>
      <c r="J85" s="329"/>
      <c r="K85" s="79">
        <v>5</v>
      </c>
      <c r="L85" s="79">
        <v>4</v>
      </c>
      <c r="M85" s="79">
        <v>0</v>
      </c>
      <c r="N85" s="89">
        <v>0</v>
      </c>
      <c r="O85" s="90">
        <v>0</v>
      </c>
      <c r="P85" s="91">
        <f>N85+O85</f>
        <v>0</v>
      </c>
      <c r="Q85" s="80" t="str">
        <f>IFERROR(P85/M85,"-")</f>
        <v>-</v>
      </c>
      <c r="R85" s="79">
        <v>0</v>
      </c>
      <c r="S85" s="79">
        <v>0</v>
      </c>
      <c r="T85" s="80" t="str">
        <f>IFERROR(R85/(P85),"-")</f>
        <v>-</v>
      </c>
      <c r="U85" s="335"/>
      <c r="V85" s="82">
        <v>0</v>
      </c>
      <c r="W85" s="80" t="str">
        <f>IF(P85=0,"-",V85/P85)</f>
        <v>-</v>
      </c>
      <c r="X85" s="334">
        <v>0</v>
      </c>
      <c r="Y85" s="335" t="str">
        <f>IFERROR(X85/P85,"-")</f>
        <v>-</v>
      </c>
      <c r="Z85" s="335" t="str">
        <f>IFERROR(X85/V85,"-")</f>
        <v>-</v>
      </c>
      <c r="AA85" s="329"/>
      <c r="AB85" s="83"/>
      <c r="AC85" s="77"/>
      <c r="AD85" s="92"/>
      <c r="AE85" s="93" t="str">
        <f>IF(P85=0,"",IF(AD85=0,"",(AD85/P85)))</f>
        <v/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 t="str">
        <f>IF(P85=0,"",IF(AM85=0,"",(AM85/P85)))</f>
        <v/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 t="str">
        <f>IF(P85=0,"",IF(AV85=0,"",(AV85/P85)))</f>
        <v/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 t="str">
        <f>IF(P85=0,"",IF(BE85=0,"",(BE85/P85)))</f>
        <v/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 t="str">
        <f>IF(P85=0,"",IF(BN85=0,"",(BN85/P85)))</f>
        <v/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 t="str">
        <f>IF(P85=0,"",IF(BW85=0,"",(BW85/P85)))</f>
        <v/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 t="str">
        <f>IF(P85=0,"",IF(CF85=0,"",(CF85/P85)))</f>
        <v/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 t="str">
        <f>AB86</f>
        <v>0</v>
      </c>
      <c r="B86" s="346" t="s">
        <v>224</v>
      </c>
      <c r="C86" s="346"/>
      <c r="D86" s="346"/>
      <c r="E86" s="346"/>
      <c r="F86" s="346" t="s">
        <v>66</v>
      </c>
      <c r="G86" s="88" t="s">
        <v>225</v>
      </c>
      <c r="H86" s="88" t="s">
        <v>221</v>
      </c>
      <c r="I86" s="88" t="s">
        <v>226</v>
      </c>
      <c r="J86" s="329">
        <v>0</v>
      </c>
      <c r="K86" s="79">
        <v>10</v>
      </c>
      <c r="L86" s="79">
        <v>0</v>
      </c>
      <c r="M86" s="79">
        <v>28</v>
      </c>
      <c r="N86" s="89">
        <v>1</v>
      </c>
      <c r="O86" s="90">
        <v>1</v>
      </c>
      <c r="P86" s="91">
        <f>N86+O86</f>
        <v>2</v>
      </c>
      <c r="Q86" s="80">
        <f>IFERROR(P86/M86,"-")</f>
        <v>0.071428571428571</v>
      </c>
      <c r="R86" s="79">
        <v>0</v>
      </c>
      <c r="S86" s="79">
        <v>0</v>
      </c>
      <c r="T86" s="80">
        <f>IFERROR(R86/(P86),"-")</f>
        <v>0</v>
      </c>
      <c r="U86" s="335">
        <f>IFERROR(J86/SUM(N86:O87),"-")</f>
        <v>0</v>
      </c>
      <c r="V86" s="82">
        <v>0</v>
      </c>
      <c r="W86" s="80">
        <f>IF(P86=0,"-",V86/P86)</f>
        <v>0</v>
      </c>
      <c r="X86" s="334">
        <v>0</v>
      </c>
      <c r="Y86" s="335">
        <f>IFERROR(X86/P86,"-")</f>
        <v>0</v>
      </c>
      <c r="Z86" s="335" t="str">
        <f>IFERROR(X86/V86,"-")</f>
        <v>-</v>
      </c>
      <c r="AA86" s="329">
        <f>SUM(X86:X87)-SUM(J86:J87)</f>
        <v>0</v>
      </c>
      <c r="AB86" s="83" t="str">
        <f>SUM(X86:X87)/SUM(J86:J87)</f>
        <v>0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2</v>
      </c>
      <c r="BO86" s="118">
        <f>IF(P86=0,"",IF(BN86=0,"",(BN86/P86)))</f>
        <v>1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6" t="s">
        <v>227</v>
      </c>
      <c r="C87" s="346"/>
      <c r="D87" s="346"/>
      <c r="E87" s="346"/>
      <c r="F87" s="346" t="s">
        <v>80</v>
      </c>
      <c r="G87" s="88"/>
      <c r="H87" s="88"/>
      <c r="I87" s="88"/>
      <c r="J87" s="329"/>
      <c r="K87" s="79">
        <v>0</v>
      </c>
      <c r="L87" s="79">
        <v>0</v>
      </c>
      <c r="M87" s="79">
        <v>0</v>
      </c>
      <c r="N87" s="89">
        <v>0</v>
      </c>
      <c r="O87" s="90">
        <v>0</v>
      </c>
      <c r="P87" s="91">
        <f>N87+O87</f>
        <v>0</v>
      </c>
      <c r="Q87" s="80" t="str">
        <f>IFERROR(P87/M87,"-")</f>
        <v>-</v>
      </c>
      <c r="R87" s="79">
        <v>0</v>
      </c>
      <c r="S87" s="79">
        <v>0</v>
      </c>
      <c r="T87" s="80" t="str">
        <f>IFERROR(R87/(P87),"-")</f>
        <v>-</v>
      </c>
      <c r="U87" s="335"/>
      <c r="V87" s="82">
        <v>0</v>
      </c>
      <c r="W87" s="80" t="str">
        <f>IF(P87=0,"-",V87/P87)</f>
        <v>-</v>
      </c>
      <c r="X87" s="334">
        <v>0</v>
      </c>
      <c r="Y87" s="335" t="str">
        <f>IFERROR(X87/P87,"-")</f>
        <v>-</v>
      </c>
      <c r="Z87" s="335" t="str">
        <f>IFERROR(X87/V87,"-")</f>
        <v>-</v>
      </c>
      <c r="AA87" s="329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30"/>
      <c r="B88" s="85"/>
      <c r="C88" s="86"/>
      <c r="D88" s="86"/>
      <c r="E88" s="86"/>
      <c r="F88" s="87"/>
      <c r="G88" s="88"/>
      <c r="H88" s="88"/>
      <c r="I88" s="88"/>
      <c r="J88" s="330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336"/>
      <c r="V88" s="25"/>
      <c r="W88" s="25"/>
      <c r="X88" s="336"/>
      <c r="Y88" s="336"/>
      <c r="Z88" s="336"/>
      <c r="AA88" s="336"/>
      <c r="AB88" s="33"/>
      <c r="AC88" s="57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30"/>
      <c r="B89" s="37"/>
      <c r="C89" s="21"/>
      <c r="D89" s="21"/>
      <c r="E89" s="21"/>
      <c r="F89" s="22"/>
      <c r="G89" s="36"/>
      <c r="H89" s="36"/>
      <c r="I89" s="73"/>
      <c r="J89" s="331"/>
      <c r="K89" s="34"/>
      <c r="L89" s="34"/>
      <c r="M89" s="31"/>
      <c r="N89" s="23"/>
      <c r="O89" s="23"/>
      <c r="P89" s="23"/>
      <c r="Q89" s="32"/>
      <c r="R89" s="32"/>
      <c r="S89" s="23"/>
      <c r="T89" s="32"/>
      <c r="U89" s="336"/>
      <c r="V89" s="25"/>
      <c r="W89" s="25"/>
      <c r="X89" s="336"/>
      <c r="Y89" s="336"/>
      <c r="Z89" s="336"/>
      <c r="AA89" s="336"/>
      <c r="AB89" s="33"/>
      <c r="AC89" s="59"/>
      <c r="AD89" s="61"/>
      <c r="AE89" s="62"/>
      <c r="AF89" s="61"/>
      <c r="AG89" s="65"/>
      <c r="AH89" s="66"/>
      <c r="AI89" s="67"/>
      <c r="AJ89" s="68"/>
      <c r="AK89" s="68"/>
      <c r="AL89" s="68"/>
      <c r="AM89" s="61"/>
      <c r="AN89" s="62"/>
      <c r="AO89" s="61"/>
      <c r="AP89" s="65"/>
      <c r="AQ89" s="66"/>
      <c r="AR89" s="67"/>
      <c r="AS89" s="68"/>
      <c r="AT89" s="68"/>
      <c r="AU89" s="68"/>
      <c r="AV89" s="61"/>
      <c r="AW89" s="62"/>
      <c r="AX89" s="61"/>
      <c r="AY89" s="65"/>
      <c r="AZ89" s="66"/>
      <c r="BA89" s="67"/>
      <c r="BB89" s="68"/>
      <c r="BC89" s="68"/>
      <c r="BD89" s="68"/>
      <c r="BE89" s="61"/>
      <c r="BF89" s="62"/>
      <c r="BG89" s="61"/>
      <c r="BH89" s="65"/>
      <c r="BI89" s="66"/>
      <c r="BJ89" s="67"/>
      <c r="BK89" s="68"/>
      <c r="BL89" s="68"/>
      <c r="BM89" s="68"/>
      <c r="BN89" s="63"/>
      <c r="BO89" s="64"/>
      <c r="BP89" s="61"/>
      <c r="BQ89" s="65"/>
      <c r="BR89" s="66"/>
      <c r="BS89" s="67"/>
      <c r="BT89" s="68"/>
      <c r="BU89" s="68"/>
      <c r="BV89" s="68"/>
      <c r="BW89" s="63"/>
      <c r="BX89" s="64"/>
      <c r="BY89" s="61"/>
      <c r="BZ89" s="65"/>
      <c r="CA89" s="66"/>
      <c r="CB89" s="67"/>
      <c r="CC89" s="68"/>
      <c r="CD89" s="68"/>
      <c r="CE89" s="68"/>
      <c r="CF89" s="63"/>
      <c r="CG89" s="64"/>
      <c r="CH89" s="61"/>
      <c r="CI89" s="65"/>
      <c r="CJ89" s="66"/>
      <c r="CK89" s="67"/>
      <c r="CL89" s="68"/>
      <c r="CM89" s="68"/>
      <c r="CN89" s="68"/>
      <c r="CO89" s="69"/>
      <c r="CP89" s="66"/>
      <c r="CQ89" s="66"/>
      <c r="CR89" s="66"/>
      <c r="CS89" s="70"/>
    </row>
    <row r="90" spans="1:98">
      <c r="A90" s="19">
        <f>AB90</f>
        <v>1.0308531512605</v>
      </c>
      <c r="B90" s="39"/>
      <c r="C90" s="39"/>
      <c r="D90" s="39"/>
      <c r="E90" s="39"/>
      <c r="F90" s="39"/>
      <c r="G90" s="40" t="s">
        <v>228</v>
      </c>
      <c r="H90" s="40"/>
      <c r="I90" s="40"/>
      <c r="J90" s="332">
        <f>SUM(J6:J89)</f>
        <v>4760000</v>
      </c>
      <c r="K90" s="41">
        <f>SUM(K6:K89)</f>
        <v>2276</v>
      </c>
      <c r="L90" s="41">
        <f>SUM(L6:L89)</f>
        <v>968</v>
      </c>
      <c r="M90" s="41">
        <f>SUM(M6:M89)</f>
        <v>3806</v>
      </c>
      <c r="N90" s="41">
        <f>SUM(N6:N89)</f>
        <v>497</v>
      </c>
      <c r="O90" s="41">
        <f>SUM(O6:O89)</f>
        <v>6</v>
      </c>
      <c r="P90" s="41">
        <f>SUM(P6:P89)</f>
        <v>503</v>
      </c>
      <c r="Q90" s="42">
        <f>IFERROR(P90/M90,"-")</f>
        <v>0.13215974776668</v>
      </c>
      <c r="R90" s="76">
        <f>SUM(R6:R89)</f>
        <v>38</v>
      </c>
      <c r="S90" s="76">
        <f>SUM(S6:S89)</f>
        <v>112</v>
      </c>
      <c r="T90" s="42">
        <f>IFERROR(R90/P90,"-")</f>
        <v>0.075546719681909</v>
      </c>
      <c r="U90" s="337">
        <f>IFERROR(J90/P90,"-")</f>
        <v>9463.2206759443</v>
      </c>
      <c r="V90" s="44">
        <f>SUM(V6:V89)</f>
        <v>90</v>
      </c>
      <c r="W90" s="42">
        <f>IFERROR(V90/P90,"-")</f>
        <v>0.17892644135189</v>
      </c>
      <c r="X90" s="332">
        <f>SUM(X6:X89)</f>
        <v>4906861</v>
      </c>
      <c r="Y90" s="332">
        <f>IFERROR(X90/P90,"-")</f>
        <v>9755.1908548708</v>
      </c>
      <c r="Z90" s="332">
        <f>IFERROR(X90/V90,"-")</f>
        <v>54520.677777778</v>
      </c>
      <c r="AA90" s="332">
        <f>X90-J90</f>
        <v>146861</v>
      </c>
      <c r="AB90" s="45">
        <f>X90/J90</f>
        <v>1.0308531512605</v>
      </c>
      <c r="AC90" s="58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7"/>
    <mergeCell ref="J23:J27"/>
    <mergeCell ref="U23:U27"/>
    <mergeCell ref="AA23:AA27"/>
    <mergeCell ref="AB23:AB27"/>
    <mergeCell ref="A28:A33"/>
    <mergeCell ref="J28:J33"/>
    <mergeCell ref="U28:U33"/>
    <mergeCell ref="AA28:AA33"/>
    <mergeCell ref="AB28:AB33"/>
    <mergeCell ref="A34:A38"/>
    <mergeCell ref="J34:J38"/>
    <mergeCell ref="U34:U38"/>
    <mergeCell ref="AA34:AA38"/>
    <mergeCell ref="AB34:AB38"/>
    <mergeCell ref="A39:A43"/>
    <mergeCell ref="J39:J43"/>
    <mergeCell ref="U39:U43"/>
    <mergeCell ref="AA39:AA43"/>
    <mergeCell ref="AB39:AB43"/>
    <mergeCell ref="A44:A51"/>
    <mergeCell ref="J44:J51"/>
    <mergeCell ref="U44:U51"/>
    <mergeCell ref="AA44:AA51"/>
    <mergeCell ref="AB44:AB51"/>
    <mergeCell ref="A52:A55"/>
    <mergeCell ref="J52:J55"/>
    <mergeCell ref="U52:U55"/>
    <mergeCell ref="AA52:AA55"/>
    <mergeCell ref="AB52:AB55"/>
    <mergeCell ref="A56:A59"/>
    <mergeCell ref="J56:J59"/>
    <mergeCell ref="U56:U59"/>
    <mergeCell ref="AA56:AA59"/>
    <mergeCell ref="AB56:AB59"/>
    <mergeCell ref="A60:A63"/>
    <mergeCell ref="J60:J63"/>
    <mergeCell ref="U60:U63"/>
    <mergeCell ref="AA60:AA63"/>
    <mergeCell ref="AB60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229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1.1875</v>
      </c>
      <c r="B6" s="346" t="s">
        <v>230</v>
      </c>
      <c r="C6" s="346" t="s">
        <v>231</v>
      </c>
      <c r="D6" s="346" t="s">
        <v>232</v>
      </c>
      <c r="E6" s="346" t="s">
        <v>84</v>
      </c>
      <c r="F6" s="346" t="s">
        <v>90</v>
      </c>
      <c r="G6" s="88" t="s">
        <v>233</v>
      </c>
      <c r="H6" s="88" t="s">
        <v>234</v>
      </c>
      <c r="I6" s="88" t="s">
        <v>134</v>
      </c>
      <c r="J6" s="329">
        <v>80000</v>
      </c>
      <c r="K6" s="79">
        <v>22</v>
      </c>
      <c r="L6" s="79">
        <v>0</v>
      </c>
      <c r="M6" s="79">
        <v>69</v>
      </c>
      <c r="N6" s="89">
        <v>14</v>
      </c>
      <c r="O6" s="90">
        <v>0</v>
      </c>
      <c r="P6" s="91">
        <f>N6+O6</f>
        <v>14</v>
      </c>
      <c r="Q6" s="80">
        <f>IFERROR(P6/M6,"-")</f>
        <v>0.20289855072464</v>
      </c>
      <c r="R6" s="79">
        <v>1</v>
      </c>
      <c r="S6" s="79">
        <v>1</v>
      </c>
      <c r="T6" s="80">
        <f>IFERROR(R6/(P6),"-")</f>
        <v>0.071428571428571</v>
      </c>
      <c r="U6" s="335">
        <f>IFERROR(J6/SUM(N6:O7),"-")</f>
        <v>2500</v>
      </c>
      <c r="V6" s="82">
        <v>1</v>
      </c>
      <c r="W6" s="80">
        <f>IF(P6=0,"-",V6/P6)</f>
        <v>0.071428571428571</v>
      </c>
      <c r="X6" s="334">
        <v>90000</v>
      </c>
      <c r="Y6" s="335">
        <f>IFERROR(X6/P6,"-")</f>
        <v>6428.5714285714</v>
      </c>
      <c r="Z6" s="335">
        <f>IFERROR(X6/V6,"-")</f>
        <v>90000</v>
      </c>
      <c r="AA6" s="329">
        <f>SUM(X6:X7)-SUM(J6:J7)</f>
        <v>15000</v>
      </c>
      <c r="AB6" s="83">
        <f>SUM(X6:X7)/SUM(J6:J7)</f>
        <v>1.1875</v>
      </c>
      <c r="AC6" s="77"/>
      <c r="AD6" s="92">
        <v>1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0.42857142857143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0.28571428571429</v>
      </c>
      <c r="BG6" s="110">
        <v>1</v>
      </c>
      <c r="BH6" s="112">
        <f>IFERROR(BG6/BE6,"-")</f>
        <v>0.25</v>
      </c>
      <c r="BI6" s="113">
        <v>90000</v>
      </c>
      <c r="BJ6" s="114">
        <f>IFERROR(BI6/BE6,"-")</f>
        <v>22500</v>
      </c>
      <c r="BK6" s="115"/>
      <c r="BL6" s="115"/>
      <c r="BM6" s="115">
        <v>1</v>
      </c>
      <c r="BN6" s="117">
        <v>1</v>
      </c>
      <c r="BO6" s="118">
        <f>IF(P6=0,"",IF(BN6=0,"",(BN6/P6)))</f>
        <v>0.071428571428571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0.071428571428571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90000</v>
      </c>
      <c r="CQ6" s="139">
        <v>90000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235</v>
      </c>
      <c r="C7" s="346"/>
      <c r="D7" s="346"/>
      <c r="E7" s="346"/>
      <c r="F7" s="346" t="s">
        <v>80</v>
      </c>
      <c r="G7" s="88"/>
      <c r="H7" s="88"/>
      <c r="I7" s="88"/>
      <c r="J7" s="329"/>
      <c r="K7" s="79">
        <v>93</v>
      </c>
      <c r="L7" s="79">
        <v>47</v>
      </c>
      <c r="M7" s="79">
        <v>25</v>
      </c>
      <c r="N7" s="89">
        <v>18</v>
      </c>
      <c r="O7" s="90">
        <v>0</v>
      </c>
      <c r="P7" s="91">
        <f>N7+O7</f>
        <v>18</v>
      </c>
      <c r="Q7" s="80">
        <f>IFERROR(P7/M7,"-")</f>
        <v>0.72</v>
      </c>
      <c r="R7" s="79">
        <v>1</v>
      </c>
      <c r="S7" s="79">
        <v>3</v>
      </c>
      <c r="T7" s="80">
        <f>IFERROR(R7/(P7),"-")</f>
        <v>0.055555555555556</v>
      </c>
      <c r="U7" s="335"/>
      <c r="V7" s="82">
        <v>0</v>
      </c>
      <c r="W7" s="80">
        <f>IF(P7=0,"-",V7/P7)</f>
        <v>0</v>
      </c>
      <c r="X7" s="334">
        <v>5000</v>
      </c>
      <c r="Y7" s="335">
        <f>IFERROR(X7/P7,"-")</f>
        <v>277.77777777778</v>
      </c>
      <c r="Z7" s="335" t="str">
        <f>IFERROR(X7/V7,"-")</f>
        <v>-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0.16666666666667</v>
      </c>
      <c r="BG7" s="110">
        <v>1</v>
      </c>
      <c r="BH7" s="112">
        <f>IFERROR(BG7/BE7,"-")</f>
        <v>0.33333333333333</v>
      </c>
      <c r="BI7" s="113">
        <v>397000</v>
      </c>
      <c r="BJ7" s="114">
        <f>IFERROR(BI7/BE7,"-")</f>
        <v>132333.33333333</v>
      </c>
      <c r="BK7" s="115"/>
      <c r="BL7" s="115"/>
      <c r="BM7" s="115">
        <v>1</v>
      </c>
      <c r="BN7" s="117">
        <v>9</v>
      </c>
      <c r="BO7" s="118">
        <f>IF(P7=0,"",IF(BN7=0,"",(BN7/P7)))</f>
        <v>0.5</v>
      </c>
      <c r="BP7" s="119">
        <v>1</v>
      </c>
      <c r="BQ7" s="120">
        <f>IFERROR(BP7/BN7,"-")</f>
        <v>0.11111111111111</v>
      </c>
      <c r="BR7" s="121">
        <v>5000</v>
      </c>
      <c r="BS7" s="122">
        <f>IFERROR(BR7/BN7,"-")</f>
        <v>555.55555555556</v>
      </c>
      <c r="BT7" s="123">
        <v>1</v>
      </c>
      <c r="BU7" s="123"/>
      <c r="BV7" s="123"/>
      <c r="BW7" s="124">
        <v>1</v>
      </c>
      <c r="BX7" s="125">
        <f>IF(P7=0,"",IF(BW7=0,"",(BW7/P7)))</f>
        <v>0.055555555555556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5000</v>
      </c>
      <c r="CQ7" s="139">
        <v>397000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3.587</v>
      </c>
      <c r="B8" s="346" t="s">
        <v>236</v>
      </c>
      <c r="C8" s="346" t="s">
        <v>237</v>
      </c>
      <c r="D8" s="346" t="s">
        <v>238</v>
      </c>
      <c r="E8" s="346"/>
      <c r="F8" s="346" t="s">
        <v>90</v>
      </c>
      <c r="G8" s="88" t="s">
        <v>239</v>
      </c>
      <c r="H8" s="88" t="s">
        <v>240</v>
      </c>
      <c r="I8" s="88" t="s">
        <v>241</v>
      </c>
      <c r="J8" s="329">
        <v>60000</v>
      </c>
      <c r="K8" s="79">
        <v>32</v>
      </c>
      <c r="L8" s="79">
        <v>0</v>
      </c>
      <c r="M8" s="79">
        <v>117</v>
      </c>
      <c r="N8" s="89">
        <v>16</v>
      </c>
      <c r="O8" s="90">
        <v>0</v>
      </c>
      <c r="P8" s="91">
        <f>N8+O8</f>
        <v>16</v>
      </c>
      <c r="Q8" s="80">
        <f>IFERROR(P8/M8,"-")</f>
        <v>0.13675213675214</v>
      </c>
      <c r="R8" s="79">
        <v>1</v>
      </c>
      <c r="S8" s="79">
        <v>1</v>
      </c>
      <c r="T8" s="80">
        <f>IFERROR(R8/(P8),"-")</f>
        <v>0.0625</v>
      </c>
      <c r="U8" s="335">
        <f>IFERROR(J8/SUM(N8:O9),"-")</f>
        <v>1034.4827586207</v>
      </c>
      <c r="V8" s="82">
        <v>3</v>
      </c>
      <c r="W8" s="80">
        <f>IF(P8=0,"-",V8/P8)</f>
        <v>0.1875</v>
      </c>
      <c r="X8" s="334">
        <v>47000</v>
      </c>
      <c r="Y8" s="335">
        <f>IFERROR(X8/P8,"-")</f>
        <v>2937.5</v>
      </c>
      <c r="Z8" s="335">
        <f>IFERROR(X8/V8,"-")</f>
        <v>15666.666666667</v>
      </c>
      <c r="AA8" s="329">
        <f>SUM(X8:X9)-SUM(J8:J9)</f>
        <v>155220</v>
      </c>
      <c r="AB8" s="83">
        <f>SUM(X8:X9)/SUM(J8:J9)</f>
        <v>3.587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5</v>
      </c>
      <c r="AN8" s="99">
        <f>IF(P8=0,"",IF(AM8=0,"",(AM8/P8)))</f>
        <v>0.3125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0.1875</v>
      </c>
      <c r="BG8" s="110">
        <v>1</v>
      </c>
      <c r="BH8" s="112">
        <f>IFERROR(BG8/BE8,"-")</f>
        <v>0.33333333333333</v>
      </c>
      <c r="BI8" s="113">
        <v>3000</v>
      </c>
      <c r="BJ8" s="114">
        <f>IFERROR(BI8/BE8,"-")</f>
        <v>1000</v>
      </c>
      <c r="BK8" s="115">
        <v>1</v>
      </c>
      <c r="BL8" s="115"/>
      <c r="BM8" s="115"/>
      <c r="BN8" s="117">
        <v>5</v>
      </c>
      <c r="BO8" s="118">
        <f>IF(P8=0,"",IF(BN8=0,"",(BN8/P8)))</f>
        <v>0.3125</v>
      </c>
      <c r="BP8" s="119">
        <v>2</v>
      </c>
      <c r="BQ8" s="120">
        <f>IFERROR(BP8/BN8,"-")</f>
        <v>0.4</v>
      </c>
      <c r="BR8" s="121">
        <v>44000</v>
      </c>
      <c r="BS8" s="122">
        <f>IFERROR(BR8/BN8,"-")</f>
        <v>8800</v>
      </c>
      <c r="BT8" s="123">
        <v>1</v>
      </c>
      <c r="BU8" s="123"/>
      <c r="BV8" s="123">
        <v>1</v>
      </c>
      <c r="BW8" s="124">
        <v>2</v>
      </c>
      <c r="BX8" s="125">
        <f>IF(P8=0,"",IF(BW8=0,"",(BW8/P8)))</f>
        <v>0.125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0.0625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47000</v>
      </c>
      <c r="CQ8" s="139">
        <v>41000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242</v>
      </c>
      <c r="C9" s="346"/>
      <c r="D9" s="346"/>
      <c r="E9" s="346"/>
      <c r="F9" s="346" t="s">
        <v>80</v>
      </c>
      <c r="G9" s="88"/>
      <c r="H9" s="88"/>
      <c r="I9" s="88"/>
      <c r="J9" s="329"/>
      <c r="K9" s="79">
        <v>286</v>
      </c>
      <c r="L9" s="79">
        <v>184</v>
      </c>
      <c r="M9" s="79">
        <v>92</v>
      </c>
      <c r="N9" s="89">
        <v>42</v>
      </c>
      <c r="O9" s="90">
        <v>0</v>
      </c>
      <c r="P9" s="91">
        <f>N9+O9</f>
        <v>42</v>
      </c>
      <c r="Q9" s="80">
        <f>IFERROR(P9/M9,"-")</f>
        <v>0.45652173913043</v>
      </c>
      <c r="R9" s="79">
        <v>4</v>
      </c>
      <c r="S9" s="79">
        <v>3</v>
      </c>
      <c r="T9" s="80">
        <f>IFERROR(R9/(P9),"-")</f>
        <v>0.095238095238095</v>
      </c>
      <c r="U9" s="335"/>
      <c r="V9" s="82">
        <v>4</v>
      </c>
      <c r="W9" s="80">
        <f>IF(P9=0,"-",V9/P9)</f>
        <v>0.095238095238095</v>
      </c>
      <c r="X9" s="334">
        <v>168220</v>
      </c>
      <c r="Y9" s="335">
        <f>IFERROR(X9/P9,"-")</f>
        <v>4005.2380952381</v>
      </c>
      <c r="Z9" s="335">
        <f>IFERROR(X9/V9,"-")</f>
        <v>42055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0.095238095238095</v>
      </c>
      <c r="AO9" s="98">
        <v>1</v>
      </c>
      <c r="AP9" s="100">
        <f>IFERROR(AO9/AM9,"-")</f>
        <v>0.25</v>
      </c>
      <c r="AQ9" s="101">
        <v>220</v>
      </c>
      <c r="AR9" s="102">
        <f>IFERROR(AQ9/AM9,"-")</f>
        <v>55</v>
      </c>
      <c r="AS9" s="103">
        <v>1</v>
      </c>
      <c r="AT9" s="103"/>
      <c r="AU9" s="103"/>
      <c r="AV9" s="104">
        <v>5</v>
      </c>
      <c r="AW9" s="105">
        <f>IF(P9=0,"",IF(AV9=0,"",(AV9/P9)))</f>
        <v>0.11904761904762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0.21428571428571</v>
      </c>
      <c r="BG9" s="110">
        <v>1</v>
      </c>
      <c r="BH9" s="112">
        <f>IFERROR(BG9/BE9,"-")</f>
        <v>0.11111111111111</v>
      </c>
      <c r="BI9" s="113">
        <v>55000</v>
      </c>
      <c r="BJ9" s="114">
        <f>IFERROR(BI9/BE9,"-")</f>
        <v>6111.1111111111</v>
      </c>
      <c r="BK9" s="115"/>
      <c r="BL9" s="115"/>
      <c r="BM9" s="115">
        <v>1</v>
      </c>
      <c r="BN9" s="117">
        <v>19</v>
      </c>
      <c r="BO9" s="118">
        <f>IF(P9=0,"",IF(BN9=0,"",(BN9/P9)))</f>
        <v>0.45238095238095</v>
      </c>
      <c r="BP9" s="119">
        <v>2</v>
      </c>
      <c r="BQ9" s="120">
        <f>IFERROR(BP9/BN9,"-")</f>
        <v>0.10526315789474</v>
      </c>
      <c r="BR9" s="121">
        <v>116500</v>
      </c>
      <c r="BS9" s="122">
        <f>IFERROR(BR9/BN9,"-")</f>
        <v>6131.5789473684</v>
      </c>
      <c r="BT9" s="123"/>
      <c r="BU9" s="123">
        <v>1</v>
      </c>
      <c r="BV9" s="123">
        <v>1</v>
      </c>
      <c r="BW9" s="124">
        <v>5</v>
      </c>
      <c r="BX9" s="125">
        <f>IF(P9=0,"",IF(BW9=0,"",(BW9/P9)))</f>
        <v>0.11904761904762</v>
      </c>
      <c r="BY9" s="126">
        <v>1</v>
      </c>
      <c r="BZ9" s="127">
        <f>IFERROR(BY9/BW9,"-")</f>
        <v>0.2</v>
      </c>
      <c r="CA9" s="128">
        <v>1500</v>
      </c>
      <c r="CB9" s="129">
        <f>IFERROR(CA9/BW9,"-")</f>
        <v>300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168220</v>
      </c>
      <c r="CQ9" s="139">
        <v>101500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2.4533333333333</v>
      </c>
      <c r="B10" s="346" t="s">
        <v>243</v>
      </c>
      <c r="C10" s="346" t="s">
        <v>244</v>
      </c>
      <c r="D10" s="346" t="s">
        <v>245</v>
      </c>
      <c r="E10" s="346"/>
      <c r="F10" s="346" t="s">
        <v>66</v>
      </c>
      <c r="G10" s="88" t="s">
        <v>246</v>
      </c>
      <c r="H10" s="88" t="s">
        <v>247</v>
      </c>
      <c r="I10" s="88" t="s">
        <v>226</v>
      </c>
      <c r="J10" s="329">
        <v>75000</v>
      </c>
      <c r="K10" s="79">
        <v>10</v>
      </c>
      <c r="L10" s="79">
        <v>0</v>
      </c>
      <c r="M10" s="79">
        <v>60</v>
      </c>
      <c r="N10" s="89">
        <v>9</v>
      </c>
      <c r="O10" s="90">
        <v>0</v>
      </c>
      <c r="P10" s="91">
        <f>N10+O10</f>
        <v>9</v>
      </c>
      <c r="Q10" s="80">
        <f>IFERROR(P10/M10,"-")</f>
        <v>0.15</v>
      </c>
      <c r="R10" s="79">
        <v>0</v>
      </c>
      <c r="S10" s="79">
        <v>3</v>
      </c>
      <c r="T10" s="80">
        <f>IFERROR(R10/(P10),"-")</f>
        <v>0</v>
      </c>
      <c r="U10" s="335">
        <f>IFERROR(J10/SUM(N10:O11),"-")</f>
        <v>3750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109000</v>
      </c>
      <c r="AB10" s="83">
        <f>SUM(X10:X11)/SUM(J10:J11)</f>
        <v>2.4533333333333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0.11111111111111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0.44444444444444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0.11111111111111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248</v>
      </c>
      <c r="C11" s="346"/>
      <c r="D11" s="346"/>
      <c r="E11" s="346"/>
      <c r="F11" s="346" t="s">
        <v>80</v>
      </c>
      <c r="G11" s="88"/>
      <c r="H11" s="88"/>
      <c r="I11" s="88"/>
      <c r="J11" s="329"/>
      <c r="K11" s="79">
        <v>60</v>
      </c>
      <c r="L11" s="79">
        <v>45</v>
      </c>
      <c r="M11" s="79">
        <v>26</v>
      </c>
      <c r="N11" s="89">
        <v>11</v>
      </c>
      <c r="O11" s="90">
        <v>0</v>
      </c>
      <c r="P11" s="91">
        <f>N11+O11</f>
        <v>11</v>
      </c>
      <c r="Q11" s="80">
        <f>IFERROR(P11/M11,"-")</f>
        <v>0.42307692307692</v>
      </c>
      <c r="R11" s="79">
        <v>2</v>
      </c>
      <c r="S11" s="79">
        <v>3</v>
      </c>
      <c r="T11" s="80">
        <f>IFERROR(R11/(P11),"-")</f>
        <v>0.18181818181818</v>
      </c>
      <c r="U11" s="335"/>
      <c r="V11" s="82">
        <v>4</v>
      </c>
      <c r="W11" s="80">
        <f>IF(P11=0,"-",V11/P11)</f>
        <v>0.36363636363636</v>
      </c>
      <c r="X11" s="334">
        <v>184000</v>
      </c>
      <c r="Y11" s="335">
        <f>IFERROR(X11/P11,"-")</f>
        <v>16727.272727273</v>
      </c>
      <c r="Z11" s="335">
        <f>IFERROR(X11/V11,"-")</f>
        <v>46000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0.090909090909091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0.54545454545455</v>
      </c>
      <c r="BP11" s="119">
        <v>2</v>
      </c>
      <c r="BQ11" s="120">
        <f>IFERROR(BP11/BN11,"-")</f>
        <v>0.33333333333333</v>
      </c>
      <c r="BR11" s="121">
        <v>107000</v>
      </c>
      <c r="BS11" s="122">
        <f>IFERROR(BR11/BN11,"-")</f>
        <v>17833.333333333</v>
      </c>
      <c r="BT11" s="123"/>
      <c r="BU11" s="123">
        <v>1</v>
      </c>
      <c r="BV11" s="123">
        <v>1</v>
      </c>
      <c r="BW11" s="124">
        <v>4</v>
      </c>
      <c r="BX11" s="125">
        <f>IF(P11=0,"",IF(BW11=0,"",(BW11/P11)))</f>
        <v>0.36363636363636</v>
      </c>
      <c r="BY11" s="126">
        <v>2</v>
      </c>
      <c r="BZ11" s="127">
        <f>IFERROR(BY11/BW11,"-")</f>
        <v>0.5</v>
      </c>
      <c r="CA11" s="128">
        <v>77000</v>
      </c>
      <c r="CB11" s="129">
        <f>IFERROR(CA11/BW11,"-")</f>
        <v>19250</v>
      </c>
      <c r="CC11" s="130">
        <v>1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184000</v>
      </c>
      <c r="CQ11" s="139">
        <v>99000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5.125</v>
      </c>
      <c r="B12" s="346" t="s">
        <v>249</v>
      </c>
      <c r="C12" s="346" t="s">
        <v>250</v>
      </c>
      <c r="D12" s="346" t="s">
        <v>251</v>
      </c>
      <c r="E12" s="346"/>
      <c r="F12" s="346" t="s">
        <v>66</v>
      </c>
      <c r="G12" s="88" t="s">
        <v>252</v>
      </c>
      <c r="H12" s="88" t="s">
        <v>253</v>
      </c>
      <c r="I12" s="88" t="s">
        <v>254</v>
      </c>
      <c r="J12" s="329">
        <v>40000</v>
      </c>
      <c r="K12" s="79">
        <v>3</v>
      </c>
      <c r="L12" s="79">
        <v>0</v>
      </c>
      <c r="M12" s="79">
        <v>23</v>
      </c>
      <c r="N12" s="89">
        <v>1</v>
      </c>
      <c r="O12" s="90">
        <v>0</v>
      </c>
      <c r="P12" s="91">
        <f>N12+O12</f>
        <v>1</v>
      </c>
      <c r="Q12" s="80">
        <f>IFERROR(P12/M12,"-")</f>
        <v>0.043478260869565</v>
      </c>
      <c r="R12" s="79">
        <v>0</v>
      </c>
      <c r="S12" s="79">
        <v>0</v>
      </c>
      <c r="T12" s="80">
        <f>IFERROR(R12/(P12),"-")</f>
        <v>0</v>
      </c>
      <c r="U12" s="335">
        <f>IFERROR(J12/SUM(N12:O13),"-")</f>
        <v>10000</v>
      </c>
      <c r="V12" s="82">
        <v>1</v>
      </c>
      <c r="W12" s="80">
        <f>IF(P12=0,"-",V12/P12)</f>
        <v>1</v>
      </c>
      <c r="X12" s="334">
        <v>55000</v>
      </c>
      <c r="Y12" s="335">
        <f>IFERROR(X12/P12,"-")</f>
        <v>55000</v>
      </c>
      <c r="Z12" s="335">
        <f>IFERROR(X12/V12,"-")</f>
        <v>55000</v>
      </c>
      <c r="AA12" s="329">
        <f>SUM(X12:X13)-SUM(J12:J13)</f>
        <v>165000</v>
      </c>
      <c r="AB12" s="83">
        <f>SUM(X12:X13)/SUM(J12:J13)</f>
        <v>5.125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>
        <v>1</v>
      </c>
      <c r="BQ12" s="120">
        <f>IFERROR(BP12/BN12,"-")</f>
        <v>1</v>
      </c>
      <c r="BR12" s="121">
        <v>55000</v>
      </c>
      <c r="BS12" s="122">
        <f>IFERROR(BR12/BN12,"-")</f>
        <v>55000</v>
      </c>
      <c r="BT12" s="123"/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55000</v>
      </c>
      <c r="CQ12" s="139">
        <v>55000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255</v>
      </c>
      <c r="C13" s="346"/>
      <c r="D13" s="346"/>
      <c r="E13" s="346"/>
      <c r="F13" s="346" t="s">
        <v>80</v>
      </c>
      <c r="G13" s="88"/>
      <c r="H13" s="88"/>
      <c r="I13" s="88"/>
      <c r="J13" s="329"/>
      <c r="K13" s="79">
        <v>29</v>
      </c>
      <c r="L13" s="79">
        <v>19</v>
      </c>
      <c r="M13" s="79">
        <v>13</v>
      </c>
      <c r="N13" s="89">
        <v>3</v>
      </c>
      <c r="O13" s="90">
        <v>0</v>
      </c>
      <c r="P13" s="91">
        <f>N13+O13</f>
        <v>3</v>
      </c>
      <c r="Q13" s="80">
        <f>IFERROR(P13/M13,"-")</f>
        <v>0.23076923076923</v>
      </c>
      <c r="R13" s="79">
        <v>2</v>
      </c>
      <c r="S13" s="79">
        <v>0</v>
      </c>
      <c r="T13" s="80">
        <f>IFERROR(R13/(P13),"-")</f>
        <v>0.66666666666667</v>
      </c>
      <c r="U13" s="335"/>
      <c r="V13" s="82">
        <v>2</v>
      </c>
      <c r="W13" s="80">
        <f>IF(P13=0,"-",V13/P13)</f>
        <v>0.66666666666667</v>
      </c>
      <c r="X13" s="334">
        <v>150000</v>
      </c>
      <c r="Y13" s="335">
        <f>IFERROR(X13/P13,"-")</f>
        <v>50000</v>
      </c>
      <c r="Z13" s="335">
        <f>IFERROR(X13/V13,"-")</f>
        <v>75000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0.33333333333333</v>
      </c>
      <c r="AO13" s="98">
        <v>1</v>
      </c>
      <c r="AP13" s="100">
        <f>IFERROR(AO13/AM13,"-")</f>
        <v>1</v>
      </c>
      <c r="AQ13" s="101">
        <v>130000</v>
      </c>
      <c r="AR13" s="102">
        <f>IFERROR(AQ13/AM13,"-")</f>
        <v>130000</v>
      </c>
      <c r="AS13" s="103"/>
      <c r="AT13" s="103"/>
      <c r="AU13" s="103">
        <v>1</v>
      </c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>
        <v>1</v>
      </c>
      <c r="BQ13" s="120">
        <f>IFERROR(BP13/BN13,"-")</f>
        <v>1</v>
      </c>
      <c r="BR13" s="121">
        <v>20000</v>
      </c>
      <c r="BS13" s="122">
        <f>IFERROR(BR13/BN13,"-")</f>
        <v>20000</v>
      </c>
      <c r="BT13" s="123"/>
      <c r="BU13" s="123"/>
      <c r="BV13" s="123">
        <v>1</v>
      </c>
      <c r="BW13" s="124">
        <v>1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150000</v>
      </c>
      <c r="CQ13" s="139">
        <v>130000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0.40952380952381</v>
      </c>
      <c r="B14" s="346" t="s">
        <v>256</v>
      </c>
      <c r="C14" s="346" t="s">
        <v>244</v>
      </c>
      <c r="D14" s="346" t="s">
        <v>257</v>
      </c>
      <c r="E14" s="346"/>
      <c r="F14" s="346" t="s">
        <v>66</v>
      </c>
      <c r="G14" s="88" t="s">
        <v>258</v>
      </c>
      <c r="H14" s="88" t="s">
        <v>234</v>
      </c>
      <c r="I14" s="88" t="s">
        <v>259</v>
      </c>
      <c r="J14" s="329">
        <v>105000</v>
      </c>
      <c r="K14" s="79">
        <v>34</v>
      </c>
      <c r="L14" s="79">
        <v>0</v>
      </c>
      <c r="M14" s="79">
        <v>84</v>
      </c>
      <c r="N14" s="89">
        <v>16</v>
      </c>
      <c r="O14" s="90">
        <v>0</v>
      </c>
      <c r="P14" s="91">
        <f>N14+O14</f>
        <v>16</v>
      </c>
      <c r="Q14" s="80">
        <f>IFERROR(P14/M14,"-")</f>
        <v>0.19047619047619</v>
      </c>
      <c r="R14" s="79">
        <v>0</v>
      </c>
      <c r="S14" s="79">
        <v>0</v>
      </c>
      <c r="T14" s="80">
        <f>IFERROR(R14/(P14),"-")</f>
        <v>0</v>
      </c>
      <c r="U14" s="335">
        <f>IFERROR(J14/SUM(N14:O15),"-")</f>
        <v>3000</v>
      </c>
      <c r="V14" s="82">
        <v>3</v>
      </c>
      <c r="W14" s="80">
        <f>IF(P14=0,"-",V14/P14)</f>
        <v>0.1875</v>
      </c>
      <c r="X14" s="334">
        <v>18000</v>
      </c>
      <c r="Y14" s="335">
        <f>IFERROR(X14/P14,"-")</f>
        <v>1125</v>
      </c>
      <c r="Z14" s="335">
        <f>IFERROR(X14/V14,"-")</f>
        <v>6000</v>
      </c>
      <c r="AA14" s="329">
        <f>SUM(X14:X15)-SUM(J14:J15)</f>
        <v>-62000</v>
      </c>
      <c r="AB14" s="83">
        <f>SUM(X14:X15)/SUM(J14:J15)</f>
        <v>0.40952380952381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0.125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0.0625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0.1875</v>
      </c>
      <c r="BG14" s="110">
        <v>2</v>
      </c>
      <c r="BH14" s="112">
        <f>IFERROR(BG14/BE14,"-")</f>
        <v>0.66666666666667</v>
      </c>
      <c r="BI14" s="113">
        <v>8000</v>
      </c>
      <c r="BJ14" s="114">
        <f>IFERROR(BI14/BE14,"-")</f>
        <v>2666.6666666667</v>
      </c>
      <c r="BK14" s="115">
        <v>2</v>
      </c>
      <c r="BL14" s="115"/>
      <c r="BM14" s="115"/>
      <c r="BN14" s="117">
        <v>7</v>
      </c>
      <c r="BO14" s="118">
        <f>IF(P14=0,"",IF(BN14=0,"",(BN14/P14)))</f>
        <v>0.4375</v>
      </c>
      <c r="BP14" s="119">
        <v>1</v>
      </c>
      <c r="BQ14" s="120">
        <f>IFERROR(BP14/BN14,"-")</f>
        <v>0.14285714285714</v>
      </c>
      <c r="BR14" s="121">
        <v>50000</v>
      </c>
      <c r="BS14" s="122">
        <f>IFERROR(BR14/BN14,"-")</f>
        <v>7142.8571428571</v>
      </c>
      <c r="BT14" s="123"/>
      <c r="BU14" s="123"/>
      <c r="BV14" s="123">
        <v>1</v>
      </c>
      <c r="BW14" s="124">
        <v>3</v>
      </c>
      <c r="BX14" s="125">
        <f>IF(P14=0,"",IF(BW14=0,"",(BW14/P14)))</f>
        <v>0.1875</v>
      </c>
      <c r="BY14" s="126">
        <v>1</v>
      </c>
      <c r="BZ14" s="127">
        <f>IFERROR(BY14/BW14,"-")</f>
        <v>0.33333333333333</v>
      </c>
      <c r="CA14" s="128">
        <v>10000</v>
      </c>
      <c r="CB14" s="129">
        <f>IFERROR(CA14/BW14,"-")</f>
        <v>3333.3333333333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18000</v>
      </c>
      <c r="CQ14" s="139">
        <v>50000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260</v>
      </c>
      <c r="C15" s="346"/>
      <c r="D15" s="346"/>
      <c r="E15" s="346"/>
      <c r="F15" s="346" t="s">
        <v>80</v>
      </c>
      <c r="G15" s="88"/>
      <c r="H15" s="88"/>
      <c r="I15" s="88"/>
      <c r="J15" s="329"/>
      <c r="K15" s="79">
        <v>138</v>
      </c>
      <c r="L15" s="79">
        <v>73</v>
      </c>
      <c r="M15" s="79">
        <v>74</v>
      </c>
      <c r="N15" s="89">
        <v>19</v>
      </c>
      <c r="O15" s="90">
        <v>0</v>
      </c>
      <c r="P15" s="91">
        <f>N15+O15</f>
        <v>19</v>
      </c>
      <c r="Q15" s="80">
        <f>IFERROR(P15/M15,"-")</f>
        <v>0.25675675675676</v>
      </c>
      <c r="R15" s="79">
        <v>5</v>
      </c>
      <c r="S15" s="79">
        <v>2</v>
      </c>
      <c r="T15" s="80">
        <f>IFERROR(R15/(P15),"-")</f>
        <v>0.26315789473684</v>
      </c>
      <c r="U15" s="335"/>
      <c r="V15" s="82">
        <v>2</v>
      </c>
      <c r="W15" s="80">
        <f>IF(P15=0,"-",V15/P15)</f>
        <v>0.10526315789474</v>
      </c>
      <c r="X15" s="334">
        <v>25000</v>
      </c>
      <c r="Y15" s="335">
        <f>IFERROR(X15/P15,"-")</f>
        <v>1315.7894736842</v>
      </c>
      <c r="Z15" s="335">
        <f>IFERROR(X15/V15,"-")</f>
        <v>12500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0.052631578947368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0.052631578947368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10</v>
      </c>
      <c r="BO15" s="118">
        <f>IF(P15=0,"",IF(BN15=0,"",(BN15/P15)))</f>
        <v>0.52631578947368</v>
      </c>
      <c r="BP15" s="119">
        <v>1</v>
      </c>
      <c r="BQ15" s="120">
        <f>IFERROR(BP15/BN15,"-")</f>
        <v>0.1</v>
      </c>
      <c r="BR15" s="121">
        <v>11000</v>
      </c>
      <c r="BS15" s="122">
        <f>IFERROR(BR15/BN15,"-")</f>
        <v>1100</v>
      </c>
      <c r="BT15" s="123"/>
      <c r="BU15" s="123"/>
      <c r="BV15" s="123">
        <v>1</v>
      </c>
      <c r="BW15" s="124">
        <v>7</v>
      </c>
      <c r="BX15" s="125">
        <f>IF(P15=0,"",IF(BW15=0,"",(BW15/P15)))</f>
        <v>0.36842105263158</v>
      </c>
      <c r="BY15" s="126">
        <v>3</v>
      </c>
      <c r="BZ15" s="127">
        <f>IFERROR(BY15/BW15,"-")</f>
        <v>0.42857142857143</v>
      </c>
      <c r="CA15" s="128">
        <v>33000</v>
      </c>
      <c r="CB15" s="129">
        <f>IFERROR(CA15/BW15,"-")</f>
        <v>4714.2857142857</v>
      </c>
      <c r="CC15" s="130">
        <v>1</v>
      </c>
      <c r="CD15" s="130">
        <v>1</v>
      </c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25000</v>
      </c>
      <c r="CQ15" s="139">
        <v>17000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0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6"/>
      <c r="V16" s="25"/>
      <c r="W16" s="25"/>
      <c r="X16" s="336"/>
      <c r="Y16" s="336"/>
      <c r="Z16" s="336"/>
      <c r="AA16" s="336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6"/>
      <c r="V17" s="25"/>
      <c r="W17" s="25"/>
      <c r="X17" s="336"/>
      <c r="Y17" s="336"/>
      <c r="Z17" s="336"/>
      <c r="AA17" s="336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2.0617222222222</v>
      </c>
      <c r="B18" s="39"/>
      <c r="C18" s="39"/>
      <c r="D18" s="39"/>
      <c r="E18" s="39"/>
      <c r="F18" s="39"/>
      <c r="G18" s="40" t="s">
        <v>261</v>
      </c>
      <c r="H18" s="40"/>
      <c r="I18" s="40"/>
      <c r="J18" s="332">
        <f>SUM(J6:J17)</f>
        <v>360000</v>
      </c>
      <c r="K18" s="41">
        <f>SUM(K6:K17)</f>
        <v>707</v>
      </c>
      <c r="L18" s="41">
        <f>SUM(L6:L17)</f>
        <v>368</v>
      </c>
      <c r="M18" s="41">
        <f>SUM(M6:M17)</f>
        <v>583</v>
      </c>
      <c r="N18" s="41">
        <f>SUM(N6:N17)</f>
        <v>149</v>
      </c>
      <c r="O18" s="41">
        <f>SUM(O6:O17)</f>
        <v>0</v>
      </c>
      <c r="P18" s="41">
        <f>SUM(P6:P17)</f>
        <v>149</v>
      </c>
      <c r="Q18" s="42">
        <f>IFERROR(P18/M18,"-")</f>
        <v>0.25557461406518</v>
      </c>
      <c r="R18" s="76">
        <f>SUM(R6:R17)</f>
        <v>16</v>
      </c>
      <c r="S18" s="76">
        <f>SUM(S6:S17)</f>
        <v>16</v>
      </c>
      <c r="T18" s="42">
        <f>IFERROR(R18/P18,"-")</f>
        <v>0.10738255033557</v>
      </c>
      <c r="U18" s="337">
        <f>IFERROR(J18/P18,"-")</f>
        <v>2416.1073825503</v>
      </c>
      <c r="V18" s="44">
        <f>SUM(V6:V17)</f>
        <v>20</v>
      </c>
      <c r="W18" s="42">
        <f>IFERROR(V18/P18,"-")</f>
        <v>0.13422818791946</v>
      </c>
      <c r="X18" s="332">
        <f>SUM(X6:X17)</f>
        <v>742220</v>
      </c>
      <c r="Y18" s="332">
        <f>IFERROR(X18/P18,"-")</f>
        <v>4981.3422818792</v>
      </c>
      <c r="Z18" s="332">
        <f>IFERROR(X18/V18,"-")</f>
        <v>37111</v>
      </c>
      <c r="AA18" s="332">
        <f>X18-J18</f>
        <v>382220</v>
      </c>
      <c r="AB18" s="45">
        <f>X18/J18</f>
        <v>2.0617222222222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262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5.992</v>
      </c>
      <c r="B6" s="346" t="s">
        <v>263</v>
      </c>
      <c r="C6" s="346" t="s">
        <v>264</v>
      </c>
      <c r="D6" s="346" t="s">
        <v>265</v>
      </c>
      <c r="E6" s="346" t="s">
        <v>266</v>
      </c>
      <c r="F6" s="346" t="s">
        <v>66</v>
      </c>
      <c r="G6" s="88" t="s">
        <v>267</v>
      </c>
      <c r="H6" s="88" t="s">
        <v>268</v>
      </c>
      <c r="I6" s="88" t="s">
        <v>132</v>
      </c>
      <c r="J6" s="329">
        <v>125000</v>
      </c>
      <c r="K6" s="79">
        <v>40</v>
      </c>
      <c r="L6" s="79">
        <v>0</v>
      </c>
      <c r="M6" s="79">
        <v>202</v>
      </c>
      <c r="N6" s="89">
        <v>26</v>
      </c>
      <c r="O6" s="90">
        <v>0</v>
      </c>
      <c r="P6" s="91">
        <f>N6+O6</f>
        <v>26</v>
      </c>
      <c r="Q6" s="80">
        <f>IFERROR(P6/M6,"-")</f>
        <v>0.12871287128713</v>
      </c>
      <c r="R6" s="79">
        <v>0</v>
      </c>
      <c r="S6" s="79">
        <v>8</v>
      </c>
      <c r="T6" s="80">
        <f>IFERROR(R6/(P6),"-")</f>
        <v>0</v>
      </c>
      <c r="U6" s="335">
        <f>IFERROR(J6/SUM(N6:O7),"-")</f>
        <v>1213.5922330097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624000</v>
      </c>
      <c r="AB6" s="83">
        <f>SUM(X6:X7)/SUM(J6:J7)</f>
        <v>5.992</v>
      </c>
      <c r="AC6" s="77"/>
      <c r="AD6" s="92">
        <v>2</v>
      </c>
      <c r="AE6" s="93">
        <f>IF(P6=0,"",IF(AD6=0,"",(AD6/P6)))</f>
        <v>0.076923076923077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11</v>
      </c>
      <c r="AN6" s="99">
        <f>IF(P6=0,"",IF(AM6=0,"",(AM6/P6)))</f>
        <v>0.42307692307692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0.15384615384615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0.19230769230769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0.15384615384615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269</v>
      </c>
      <c r="C7" s="346"/>
      <c r="D7" s="346"/>
      <c r="E7" s="346"/>
      <c r="F7" s="346" t="s">
        <v>80</v>
      </c>
      <c r="G7" s="88"/>
      <c r="H7" s="88"/>
      <c r="I7" s="88"/>
      <c r="J7" s="329"/>
      <c r="K7" s="79">
        <v>210</v>
      </c>
      <c r="L7" s="79">
        <v>169</v>
      </c>
      <c r="M7" s="79">
        <v>112</v>
      </c>
      <c r="N7" s="89">
        <v>75</v>
      </c>
      <c r="O7" s="90">
        <v>2</v>
      </c>
      <c r="P7" s="91">
        <f>N7+O7</f>
        <v>77</v>
      </c>
      <c r="Q7" s="80">
        <f>IFERROR(P7/M7,"-")</f>
        <v>0.6875</v>
      </c>
      <c r="R7" s="79">
        <v>6</v>
      </c>
      <c r="S7" s="79">
        <v>20</v>
      </c>
      <c r="T7" s="80">
        <f>IFERROR(R7/(P7),"-")</f>
        <v>0.077922077922078</v>
      </c>
      <c r="U7" s="335"/>
      <c r="V7" s="82">
        <v>4</v>
      </c>
      <c r="W7" s="80">
        <f>IF(P7=0,"-",V7/P7)</f>
        <v>0.051948051948052</v>
      </c>
      <c r="X7" s="334">
        <v>749000</v>
      </c>
      <c r="Y7" s="335">
        <f>IFERROR(X7/P7,"-")</f>
        <v>9727.2727272727</v>
      </c>
      <c r="Z7" s="335">
        <f>IFERROR(X7/V7,"-")</f>
        <v>187250</v>
      </c>
      <c r="AA7" s="329"/>
      <c r="AB7" s="83"/>
      <c r="AC7" s="77"/>
      <c r="AD7" s="92">
        <v>1</v>
      </c>
      <c r="AE7" s="93">
        <f>IF(P7=0,"",IF(AD7=0,"",(AD7/P7)))</f>
        <v>0.012987012987013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25</v>
      </c>
      <c r="AN7" s="99">
        <f>IF(P7=0,"",IF(AM7=0,"",(AM7/P7)))</f>
        <v>0.32467532467532</v>
      </c>
      <c r="AO7" s="98">
        <v>1</v>
      </c>
      <c r="AP7" s="100">
        <f>IFERROR(AO7/AM7,"-")</f>
        <v>0.04</v>
      </c>
      <c r="AQ7" s="101">
        <v>1500</v>
      </c>
      <c r="AR7" s="102">
        <f>IFERROR(AQ7/AM7,"-")</f>
        <v>60</v>
      </c>
      <c r="AS7" s="103">
        <v>1</v>
      </c>
      <c r="AT7" s="103"/>
      <c r="AU7" s="103"/>
      <c r="AV7" s="104">
        <v>13</v>
      </c>
      <c r="AW7" s="105">
        <f>IF(P7=0,"",IF(AV7=0,"",(AV7/P7)))</f>
        <v>0.16883116883117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15</v>
      </c>
      <c r="BF7" s="111">
        <f>IF(P7=0,"",IF(BE7=0,"",(BE7/P7)))</f>
        <v>0.19480519480519</v>
      </c>
      <c r="BG7" s="110">
        <v>3</v>
      </c>
      <c r="BH7" s="112">
        <f>IFERROR(BG7/BE7,"-")</f>
        <v>0.2</v>
      </c>
      <c r="BI7" s="113">
        <v>349000</v>
      </c>
      <c r="BJ7" s="114">
        <f>IFERROR(BI7/BE7,"-")</f>
        <v>23266.666666667</v>
      </c>
      <c r="BK7" s="115">
        <v>1</v>
      </c>
      <c r="BL7" s="115"/>
      <c r="BM7" s="115">
        <v>2</v>
      </c>
      <c r="BN7" s="117">
        <v>17</v>
      </c>
      <c r="BO7" s="118">
        <f>IF(P7=0,"",IF(BN7=0,"",(BN7/P7)))</f>
        <v>0.22077922077922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0.064935064935065</v>
      </c>
      <c r="BY7" s="126">
        <v>2</v>
      </c>
      <c r="BZ7" s="127">
        <f>IFERROR(BY7/BW7,"-")</f>
        <v>0.4</v>
      </c>
      <c r="CA7" s="128">
        <v>542000</v>
      </c>
      <c r="CB7" s="129">
        <f>IFERROR(CA7/BW7,"-")</f>
        <v>108400</v>
      </c>
      <c r="CC7" s="130"/>
      <c r="CD7" s="130"/>
      <c r="CE7" s="130">
        <v>2</v>
      </c>
      <c r="CF7" s="131">
        <v>1</v>
      </c>
      <c r="CG7" s="132">
        <f>IF(P7=0,"",IF(CF7=0,"",(CF7/P7)))</f>
        <v>0.012987012987013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749000</v>
      </c>
      <c r="CQ7" s="139">
        <v>405000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5.992</v>
      </c>
      <c r="B10" s="39"/>
      <c r="C10" s="39"/>
      <c r="D10" s="39"/>
      <c r="E10" s="39"/>
      <c r="F10" s="39"/>
      <c r="G10" s="40" t="s">
        <v>270</v>
      </c>
      <c r="H10" s="40"/>
      <c r="I10" s="40"/>
      <c r="J10" s="332">
        <f>SUM(J6:J9)</f>
        <v>125000</v>
      </c>
      <c r="K10" s="41">
        <f>SUM(K6:K9)</f>
        <v>250</v>
      </c>
      <c r="L10" s="41">
        <f>SUM(L6:L9)</f>
        <v>169</v>
      </c>
      <c r="M10" s="41">
        <f>SUM(M6:M9)</f>
        <v>314</v>
      </c>
      <c r="N10" s="41">
        <f>SUM(N6:N9)</f>
        <v>101</v>
      </c>
      <c r="O10" s="41">
        <f>SUM(O6:O9)</f>
        <v>2</v>
      </c>
      <c r="P10" s="41">
        <f>SUM(P6:P9)</f>
        <v>103</v>
      </c>
      <c r="Q10" s="42">
        <f>IFERROR(P10/M10,"-")</f>
        <v>0.32802547770701</v>
      </c>
      <c r="R10" s="76">
        <f>SUM(R6:R9)</f>
        <v>6</v>
      </c>
      <c r="S10" s="76">
        <f>SUM(S6:S9)</f>
        <v>28</v>
      </c>
      <c r="T10" s="42">
        <f>IFERROR(R10/P10,"-")</f>
        <v>0.058252427184466</v>
      </c>
      <c r="U10" s="337">
        <f>IFERROR(J10/P10,"-")</f>
        <v>1213.5922330097</v>
      </c>
      <c r="V10" s="44">
        <f>SUM(V6:V9)</f>
        <v>4</v>
      </c>
      <c r="W10" s="42">
        <f>IFERROR(V10/P10,"-")</f>
        <v>0.038834951456311</v>
      </c>
      <c r="X10" s="332">
        <f>SUM(X6:X9)</f>
        <v>749000</v>
      </c>
      <c r="Y10" s="332">
        <f>IFERROR(X10/P10,"-")</f>
        <v>7271.8446601942</v>
      </c>
      <c r="Z10" s="332">
        <f>IFERROR(X10/V10,"-")</f>
        <v>187250</v>
      </c>
      <c r="AA10" s="332">
        <f>X10-J10</f>
        <v>624000</v>
      </c>
      <c r="AB10" s="45">
        <f>X10/J10</f>
        <v>5.992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271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272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0.46277220313031</v>
      </c>
      <c r="B6" s="346" t="s">
        <v>273</v>
      </c>
      <c r="C6" s="346" t="s">
        <v>274</v>
      </c>
      <c r="D6" s="346" t="s">
        <v>90</v>
      </c>
      <c r="E6" s="175" t="s">
        <v>275</v>
      </c>
      <c r="F6" s="175" t="s">
        <v>276</v>
      </c>
      <c r="G6" s="339">
        <v>232501</v>
      </c>
      <c r="H6" s="176">
        <v>155</v>
      </c>
      <c r="I6" s="176">
        <v>0</v>
      </c>
      <c r="J6" s="176">
        <v>16200</v>
      </c>
      <c r="K6" s="177">
        <v>70</v>
      </c>
      <c r="L6" s="178">
        <f>IFERROR(K6/J6,"-")</f>
        <v>0.004320987654321</v>
      </c>
      <c r="M6" s="176">
        <v>2</v>
      </c>
      <c r="N6" s="176">
        <v>17</v>
      </c>
      <c r="O6" s="178">
        <f>IFERROR(M6/(K6),"-")</f>
        <v>0.028571428571429</v>
      </c>
      <c r="P6" s="179">
        <f>IFERROR(G6/SUM(K6:K6),"-")</f>
        <v>3321.4428571429</v>
      </c>
      <c r="Q6" s="180">
        <v>8</v>
      </c>
      <c r="R6" s="178">
        <f>IF(K6=0,"-",Q6/K6)</f>
        <v>0.11428571428571</v>
      </c>
      <c r="S6" s="344">
        <v>107595</v>
      </c>
      <c r="T6" s="345">
        <f>IFERROR(S6/K6,"-")</f>
        <v>1537.0714285714</v>
      </c>
      <c r="U6" s="345">
        <f>IFERROR(S6/Q6,"-")</f>
        <v>13449.375</v>
      </c>
      <c r="V6" s="339">
        <f>SUM(S6:S6)-SUM(G6:G6)</f>
        <v>-124906</v>
      </c>
      <c r="W6" s="182">
        <f>SUM(S6:S6)/SUM(G6:G6)</f>
        <v>0.46277220313031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1</v>
      </c>
      <c r="AI6" s="190">
        <f>IF(K6=0,"",IF(AH6=0,"",(AH6/K6)))</f>
        <v>0.014285714285714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/>
      <c r="AR6" s="196">
        <f>IF(K6=0,"",IF(AQ6=0,"",(AQ6/K6)))</f>
        <v>0</v>
      </c>
      <c r="AS6" s="195"/>
      <c r="AT6" s="197" t="str">
        <f>IFERROR(AS6/AQ6,"-")</f>
        <v>-</v>
      </c>
      <c r="AU6" s="198"/>
      <c r="AV6" s="199" t="str">
        <f>IFERROR(AU6/AQ6,"-")</f>
        <v>-</v>
      </c>
      <c r="AW6" s="200"/>
      <c r="AX6" s="200"/>
      <c r="AY6" s="200"/>
      <c r="AZ6" s="201">
        <v>8</v>
      </c>
      <c r="BA6" s="202">
        <f>IF(K6=0,"",IF(AZ6=0,"",(AZ6/K6)))</f>
        <v>0.11428571428571</v>
      </c>
      <c r="BB6" s="201">
        <v>1</v>
      </c>
      <c r="BC6" s="203">
        <f>IFERROR(BB6/AZ6,"-")</f>
        <v>0.125</v>
      </c>
      <c r="BD6" s="204">
        <v>48000</v>
      </c>
      <c r="BE6" s="205">
        <f>IFERROR(BD6/AZ6,"-")</f>
        <v>6000</v>
      </c>
      <c r="BF6" s="206"/>
      <c r="BG6" s="206"/>
      <c r="BH6" s="206">
        <v>1</v>
      </c>
      <c r="BI6" s="207">
        <v>31</v>
      </c>
      <c r="BJ6" s="208">
        <f>IF(K6=0,"",IF(BI6=0,"",(BI6/K6)))</f>
        <v>0.44285714285714</v>
      </c>
      <c r="BK6" s="209">
        <v>5</v>
      </c>
      <c r="BL6" s="210">
        <f>IFERROR(BK6/BI6,"-")</f>
        <v>0.16129032258065</v>
      </c>
      <c r="BM6" s="211">
        <v>34595</v>
      </c>
      <c r="BN6" s="212">
        <f>IFERROR(BM6/BI6,"-")</f>
        <v>1115.9677419355</v>
      </c>
      <c r="BO6" s="213">
        <v>3</v>
      </c>
      <c r="BP6" s="213">
        <v>1</v>
      </c>
      <c r="BQ6" s="213">
        <v>1</v>
      </c>
      <c r="BR6" s="214">
        <v>28</v>
      </c>
      <c r="BS6" s="215">
        <f>IF(K6=0,"",IF(BR6=0,"",(BR6/K6)))</f>
        <v>0.4</v>
      </c>
      <c r="BT6" s="216">
        <v>2</v>
      </c>
      <c r="BU6" s="217">
        <f>IFERROR(BT6/BR6,"-")</f>
        <v>0.071428571428571</v>
      </c>
      <c r="BV6" s="218">
        <v>25000</v>
      </c>
      <c r="BW6" s="219">
        <f>IFERROR(BV6/BR6,"-")</f>
        <v>892.85714285714</v>
      </c>
      <c r="BX6" s="220">
        <v>1</v>
      </c>
      <c r="BY6" s="220"/>
      <c r="BZ6" s="220">
        <v>1</v>
      </c>
      <c r="CA6" s="221">
        <v>2</v>
      </c>
      <c r="CB6" s="222">
        <f>IF(K6=0,"",IF(CA6=0,"",(CA6/K6)))</f>
        <v>0.028571428571429</v>
      </c>
      <c r="CC6" s="223"/>
      <c r="CD6" s="224">
        <f>IFERROR(CC6/CA6,"-")</f>
        <v>0</v>
      </c>
      <c r="CE6" s="225"/>
      <c r="CF6" s="226">
        <f>IFERROR(CE6/CA6,"-")</f>
        <v>0</v>
      </c>
      <c r="CG6" s="227"/>
      <c r="CH6" s="227"/>
      <c r="CI6" s="227"/>
      <c r="CJ6" s="228">
        <v>8</v>
      </c>
      <c r="CK6" s="229">
        <v>107595</v>
      </c>
      <c r="CL6" s="229">
        <v>48000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3.4223723389566</v>
      </c>
      <c r="B7" s="346" t="s">
        <v>277</v>
      </c>
      <c r="C7" s="346" t="s">
        <v>274</v>
      </c>
      <c r="D7" s="346" t="s">
        <v>90</v>
      </c>
      <c r="E7" s="175" t="s">
        <v>278</v>
      </c>
      <c r="F7" s="175" t="s">
        <v>276</v>
      </c>
      <c r="G7" s="339">
        <v>5445984</v>
      </c>
      <c r="H7" s="176">
        <v>5463</v>
      </c>
      <c r="I7" s="176">
        <v>0</v>
      </c>
      <c r="J7" s="176">
        <v>203250</v>
      </c>
      <c r="K7" s="177">
        <v>3057</v>
      </c>
      <c r="L7" s="178">
        <f>IFERROR(K7/J7,"-")</f>
        <v>0.015040590405904</v>
      </c>
      <c r="M7" s="176">
        <v>88</v>
      </c>
      <c r="N7" s="176">
        <v>963</v>
      </c>
      <c r="O7" s="178">
        <f>IFERROR(M7/(K7),"-")</f>
        <v>0.028786391887471</v>
      </c>
      <c r="P7" s="179">
        <f>IFERROR(G7/SUM(K7:K7),"-")</f>
        <v>1781.4798822375</v>
      </c>
      <c r="Q7" s="180">
        <v>332</v>
      </c>
      <c r="R7" s="178">
        <f>IF(K7=0,"-",Q7/K7)</f>
        <v>0.10860320575728</v>
      </c>
      <c r="S7" s="344">
        <v>18638185</v>
      </c>
      <c r="T7" s="345">
        <f>IFERROR(S7/K7,"-")</f>
        <v>6096.8874713772</v>
      </c>
      <c r="U7" s="345">
        <f>IFERROR(S7/Q7,"-")</f>
        <v>56139.111445783</v>
      </c>
      <c r="V7" s="339">
        <f>SUM(S7:S7)-SUM(G7:G7)</f>
        <v>13192201</v>
      </c>
      <c r="W7" s="182">
        <f>SUM(S7:S7)/SUM(G7:G7)</f>
        <v>3.4223723389566</v>
      </c>
      <c r="Y7" s="183">
        <v>1</v>
      </c>
      <c r="Z7" s="184">
        <f>IF(K7=0,"",IF(Y7=0,"",(Y7/K7)))</f>
        <v>0.00032711808963036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50</v>
      </c>
      <c r="AI7" s="190">
        <f>IF(K7=0,"",IF(AH7=0,"",(AH7/K7)))</f>
        <v>0.016355904481518</v>
      </c>
      <c r="AJ7" s="189">
        <v>1</v>
      </c>
      <c r="AK7" s="191">
        <f>IFERROR(AJ7/AH7,"-")</f>
        <v>0.02</v>
      </c>
      <c r="AL7" s="192">
        <v>3000</v>
      </c>
      <c r="AM7" s="193">
        <f>IFERROR(AL7/AH7,"-")</f>
        <v>60</v>
      </c>
      <c r="AN7" s="194">
        <v>1</v>
      </c>
      <c r="AO7" s="194"/>
      <c r="AP7" s="194"/>
      <c r="AQ7" s="195">
        <v>26</v>
      </c>
      <c r="AR7" s="196">
        <f>IF(K7=0,"",IF(AQ7=0,"",(AQ7/K7)))</f>
        <v>0.0085050703303893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248</v>
      </c>
      <c r="BA7" s="202">
        <f>IF(K7=0,"",IF(AZ7=0,"",(AZ7/K7)))</f>
        <v>0.081125286228328</v>
      </c>
      <c r="BB7" s="201">
        <v>25</v>
      </c>
      <c r="BC7" s="203">
        <f>IFERROR(BB7/AZ7,"-")</f>
        <v>0.1008064516129</v>
      </c>
      <c r="BD7" s="204">
        <v>310566</v>
      </c>
      <c r="BE7" s="205">
        <f>IFERROR(BD7/AZ7,"-")</f>
        <v>1252.2822580645</v>
      </c>
      <c r="BF7" s="206">
        <v>15</v>
      </c>
      <c r="BG7" s="206">
        <v>3</v>
      </c>
      <c r="BH7" s="206">
        <v>7</v>
      </c>
      <c r="BI7" s="207">
        <v>2045</v>
      </c>
      <c r="BJ7" s="208">
        <f>IF(K7=0,"",IF(BI7=0,"",(BI7/K7)))</f>
        <v>0.66895649329408</v>
      </c>
      <c r="BK7" s="209">
        <v>193</v>
      </c>
      <c r="BL7" s="210">
        <f>IFERROR(BK7/BI7,"-")</f>
        <v>0.094376528117359</v>
      </c>
      <c r="BM7" s="211">
        <v>8713057</v>
      </c>
      <c r="BN7" s="212">
        <f>IFERROR(BM7/BI7,"-")</f>
        <v>4260.6635696822</v>
      </c>
      <c r="BO7" s="213">
        <v>92</v>
      </c>
      <c r="BP7" s="213">
        <v>37</v>
      </c>
      <c r="BQ7" s="213">
        <v>64</v>
      </c>
      <c r="BR7" s="214">
        <v>597</v>
      </c>
      <c r="BS7" s="215">
        <f>IF(K7=0,"",IF(BR7=0,"",(BR7/K7)))</f>
        <v>0.19528949950932</v>
      </c>
      <c r="BT7" s="216">
        <v>98</v>
      </c>
      <c r="BU7" s="217">
        <f>IFERROR(BT7/BR7,"-")</f>
        <v>0.1641541038526</v>
      </c>
      <c r="BV7" s="218">
        <v>8218002</v>
      </c>
      <c r="BW7" s="219">
        <f>IFERROR(BV7/BR7,"-")</f>
        <v>13765.497487437</v>
      </c>
      <c r="BX7" s="220">
        <v>36</v>
      </c>
      <c r="BY7" s="220">
        <v>20</v>
      </c>
      <c r="BZ7" s="220">
        <v>42</v>
      </c>
      <c r="CA7" s="221">
        <v>90</v>
      </c>
      <c r="CB7" s="222">
        <f>IF(K7=0,"",IF(CA7=0,"",(CA7/K7)))</f>
        <v>0.029440628066732</v>
      </c>
      <c r="CC7" s="223">
        <v>15</v>
      </c>
      <c r="CD7" s="224">
        <f>IFERROR(CC7/CA7,"-")</f>
        <v>0.16666666666667</v>
      </c>
      <c r="CE7" s="225">
        <v>1393560</v>
      </c>
      <c r="CF7" s="226">
        <f>IFERROR(CE7/CA7,"-")</f>
        <v>15484</v>
      </c>
      <c r="CG7" s="227">
        <v>4</v>
      </c>
      <c r="CH7" s="227">
        <v>2</v>
      </c>
      <c r="CI7" s="227">
        <v>9</v>
      </c>
      <c r="CJ7" s="228">
        <v>332</v>
      </c>
      <c r="CK7" s="229">
        <v>18638185</v>
      </c>
      <c r="CL7" s="229">
        <v>1187000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1.9448141364125</v>
      </c>
      <c r="B8" s="346" t="s">
        <v>279</v>
      </c>
      <c r="C8" s="346" t="s">
        <v>274</v>
      </c>
      <c r="D8" s="346" t="s">
        <v>90</v>
      </c>
      <c r="E8" s="175" t="s">
        <v>280</v>
      </c>
      <c r="F8" s="175" t="s">
        <v>276</v>
      </c>
      <c r="G8" s="339">
        <v>2235645</v>
      </c>
      <c r="H8" s="176">
        <v>2104</v>
      </c>
      <c r="I8" s="176">
        <v>0</v>
      </c>
      <c r="J8" s="176">
        <v>41766</v>
      </c>
      <c r="K8" s="177">
        <v>1125</v>
      </c>
      <c r="L8" s="178">
        <f>IFERROR(K8/J8,"-")</f>
        <v>0.026935785088349</v>
      </c>
      <c r="M8" s="176">
        <v>31</v>
      </c>
      <c r="N8" s="176">
        <v>337</v>
      </c>
      <c r="O8" s="178">
        <f>IFERROR(M8/(K8),"-")</f>
        <v>0.027555555555556</v>
      </c>
      <c r="P8" s="179">
        <f>IFERROR(G8/SUM(K8:K8),"-")</f>
        <v>1987.24</v>
      </c>
      <c r="Q8" s="180">
        <v>144</v>
      </c>
      <c r="R8" s="178">
        <f>IF(K8=0,"-",Q8/K8)</f>
        <v>0.128</v>
      </c>
      <c r="S8" s="344">
        <v>4347914</v>
      </c>
      <c r="T8" s="345">
        <f>IFERROR(S8/K8,"-")</f>
        <v>3864.8124444444</v>
      </c>
      <c r="U8" s="345">
        <f>IFERROR(S8/Q8,"-")</f>
        <v>30193.847222222</v>
      </c>
      <c r="V8" s="339">
        <f>SUM(S8:S8)-SUM(G8:G8)</f>
        <v>2112269</v>
      </c>
      <c r="W8" s="182">
        <f>SUM(S8:S8)/SUM(G8:G8)</f>
        <v>1.9448141364125</v>
      </c>
      <c r="Y8" s="183">
        <v>34</v>
      </c>
      <c r="Z8" s="184">
        <f>IF(K8=0,"",IF(Y8=0,"",(Y8/K8)))</f>
        <v>0.030222222222222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160</v>
      </c>
      <c r="AI8" s="190">
        <f>IF(K8=0,"",IF(AH8=0,"",(AH8/K8)))</f>
        <v>0.14222222222222</v>
      </c>
      <c r="AJ8" s="189">
        <v>5</v>
      </c>
      <c r="AK8" s="191">
        <f>IFERROR(AJ8/AH8,"-")</f>
        <v>0.03125</v>
      </c>
      <c r="AL8" s="192">
        <v>12114</v>
      </c>
      <c r="AM8" s="193">
        <f>IFERROR(AL8/AH8,"-")</f>
        <v>75.7125</v>
      </c>
      <c r="AN8" s="194">
        <v>5</v>
      </c>
      <c r="AO8" s="194"/>
      <c r="AP8" s="194"/>
      <c r="AQ8" s="195">
        <v>85</v>
      </c>
      <c r="AR8" s="196">
        <f>IF(K8=0,"",IF(AQ8=0,"",(AQ8/K8)))</f>
        <v>0.075555555555556</v>
      </c>
      <c r="AS8" s="195">
        <v>3</v>
      </c>
      <c r="AT8" s="197">
        <f>IFERROR(AS8/AQ8,"-")</f>
        <v>0.035294117647059</v>
      </c>
      <c r="AU8" s="198">
        <v>36000</v>
      </c>
      <c r="AV8" s="199">
        <f>IFERROR(AU8/AQ8,"-")</f>
        <v>423.52941176471</v>
      </c>
      <c r="AW8" s="200"/>
      <c r="AX8" s="200">
        <v>2</v>
      </c>
      <c r="AY8" s="200">
        <v>1</v>
      </c>
      <c r="AZ8" s="201">
        <v>241</v>
      </c>
      <c r="BA8" s="202">
        <f>IF(K8=0,"",IF(AZ8=0,"",(AZ8/K8)))</f>
        <v>0.21422222222222</v>
      </c>
      <c r="BB8" s="201">
        <v>25</v>
      </c>
      <c r="BC8" s="203">
        <f>IFERROR(BB8/AZ8,"-")</f>
        <v>0.10373443983402</v>
      </c>
      <c r="BD8" s="204">
        <v>417000</v>
      </c>
      <c r="BE8" s="205">
        <f>IFERROR(BD8/AZ8,"-")</f>
        <v>1730.2904564315</v>
      </c>
      <c r="BF8" s="206">
        <v>14</v>
      </c>
      <c r="BG8" s="206">
        <v>4</v>
      </c>
      <c r="BH8" s="206">
        <v>7</v>
      </c>
      <c r="BI8" s="207">
        <v>415</v>
      </c>
      <c r="BJ8" s="208">
        <f>IF(K8=0,"",IF(BI8=0,"",(BI8/K8)))</f>
        <v>0.36888888888889</v>
      </c>
      <c r="BK8" s="209">
        <v>67</v>
      </c>
      <c r="BL8" s="210">
        <f>IFERROR(BK8/BI8,"-")</f>
        <v>0.16144578313253</v>
      </c>
      <c r="BM8" s="211">
        <v>1351800</v>
      </c>
      <c r="BN8" s="212">
        <f>IFERROR(BM8/BI8,"-")</f>
        <v>3257.3493975904</v>
      </c>
      <c r="BO8" s="213">
        <v>31</v>
      </c>
      <c r="BP8" s="213">
        <v>15</v>
      </c>
      <c r="BQ8" s="213">
        <v>21</v>
      </c>
      <c r="BR8" s="214">
        <v>166</v>
      </c>
      <c r="BS8" s="215">
        <f>IF(K8=0,"",IF(BR8=0,"",(BR8/K8)))</f>
        <v>0.14755555555556</v>
      </c>
      <c r="BT8" s="216">
        <v>38</v>
      </c>
      <c r="BU8" s="217">
        <f>IFERROR(BT8/BR8,"-")</f>
        <v>0.2289156626506</v>
      </c>
      <c r="BV8" s="218">
        <v>1676000</v>
      </c>
      <c r="BW8" s="219">
        <f>IFERROR(BV8/BR8,"-")</f>
        <v>10096.385542169</v>
      </c>
      <c r="BX8" s="220">
        <v>14</v>
      </c>
      <c r="BY8" s="220">
        <v>9</v>
      </c>
      <c r="BZ8" s="220">
        <v>15</v>
      </c>
      <c r="CA8" s="221">
        <v>24</v>
      </c>
      <c r="CB8" s="222">
        <f>IF(K8=0,"",IF(CA8=0,"",(CA8/K8)))</f>
        <v>0.021333333333333</v>
      </c>
      <c r="CC8" s="223">
        <v>6</v>
      </c>
      <c r="CD8" s="224">
        <f>IFERROR(CC8/CA8,"-")</f>
        <v>0.25</v>
      </c>
      <c r="CE8" s="225">
        <v>855000</v>
      </c>
      <c r="CF8" s="226">
        <f>IFERROR(CE8/CA8,"-")</f>
        <v>35625</v>
      </c>
      <c r="CG8" s="227">
        <v>1</v>
      </c>
      <c r="CH8" s="227"/>
      <c r="CI8" s="227">
        <v>5</v>
      </c>
      <c r="CJ8" s="228">
        <v>144</v>
      </c>
      <c r="CK8" s="229">
        <v>4347914</v>
      </c>
      <c r="CL8" s="229">
        <v>471000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281</v>
      </c>
      <c r="F11" s="250"/>
      <c r="G11" s="342">
        <f>SUM(G6:G10)</f>
        <v>7914130</v>
      </c>
      <c r="H11" s="249">
        <f>SUM(H6:H10)</f>
        <v>7722</v>
      </c>
      <c r="I11" s="249">
        <f>SUM(I6:I10)</f>
        <v>0</v>
      </c>
      <c r="J11" s="249">
        <f>SUM(J6:J10)</f>
        <v>261216</v>
      </c>
      <c r="K11" s="249">
        <f>SUM(K6:K10)</f>
        <v>4252</v>
      </c>
      <c r="L11" s="251">
        <f>IFERROR(K11/J11,"-")</f>
        <v>0.016277716525787</v>
      </c>
      <c r="M11" s="252">
        <f>SUM(M6:M10)</f>
        <v>121</v>
      </c>
      <c r="N11" s="252">
        <f>SUM(N6:N10)</f>
        <v>1317</v>
      </c>
      <c r="O11" s="251">
        <f>IFERROR(M11/K11,"-")</f>
        <v>0.028457196613358</v>
      </c>
      <c r="P11" s="253">
        <f>IFERROR(G11/K11,"-")</f>
        <v>1861.2723424271</v>
      </c>
      <c r="Q11" s="254">
        <f>SUM(Q6:Q10)</f>
        <v>484</v>
      </c>
      <c r="R11" s="251">
        <f>IFERROR(Q11/K11,"-")</f>
        <v>0.11382878645343</v>
      </c>
      <c r="S11" s="342">
        <f>SUM(S6:S10)</f>
        <v>23093694</v>
      </c>
      <c r="T11" s="342">
        <f>IFERROR(S11/K11,"-")</f>
        <v>5431.2544684854</v>
      </c>
      <c r="U11" s="342">
        <f>IFERROR(S11/Q11,"-")</f>
        <v>47714.243801653</v>
      </c>
      <c r="V11" s="342">
        <f>S11-G11</f>
        <v>15179564</v>
      </c>
      <c r="W11" s="255">
        <f>S11/G11</f>
        <v>2.9180331887396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