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<sst xmlns="http://schemas.openxmlformats.org/spreadsheetml/2006/main" uniqueCount="233">
  <si>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</si>
  <si>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</si>
  <si>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</si>
  <si>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</si>
  <si>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</si>
  <si>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</si>
  <si>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</si>
  <si>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</si>
  <si>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</si>
  <si>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</si>
  <si>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</si>
  <si>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</si>
  <si>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</si>
  <si>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</si>
  <si>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</si>
  <si>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</si>
  <si>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</si>
  <si>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</si>
  <si>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</si>
  <si>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</si>
  <si>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</si>
  <si>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</si>
  <si>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</si>
  <si>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</si>
  <si>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</si>
  <si>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</si>
  <si>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</si>
  <si>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</si>
  <si>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</si>
  <si>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</si>
  <si>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</si>
  <si>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</si>
  <si>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</si>
  <si>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</si>
  <si>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</si>
  <si>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</si>
  <si>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</si>
  <si>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</si>
  <si>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</si>
  <si>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</si>
  <si>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</si>
  <si>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</si>
  <si>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</si>
  <si>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</si>
  <si>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</si>
  <si>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</si>
  <si>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</si>
  <si>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</si>
  <si>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</si>
  <si>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</si>
  <si>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</si>
  <si>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</si>
  <si>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</si>
  <si>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</si>
  <si>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</si>
  <si>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</si>
  <si>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</si>
  <si>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</si>
  <si>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</si>
  <si>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</si>
  <si>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</si>
  <si>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</si>
  <si>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</si>
  <si>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ic2038</t>
  </si>
  <si>
    <t>デリヘル版3（高宮菜々子）</t>
  </si>
  <si>
    <t>70歳までの出会いリクルート</t>
  </si>
  <si>
    <t>lp07</t>
  </si>
  <si>
    <t>スポニチ関東</t>
  </si>
  <si>
    <t>4C終面全5段</t>
  </si>
  <si>
    <t>1月15日(金)</t>
  </si>
  <si>
    <t>ic2039</t>
  </si>
  <si>
    <t>スポニチ関西</t>
  </si>
  <si>
    <t>1月17日(日)</t>
  </si>
  <si>
    <t>ic2040</t>
  </si>
  <si>
    <t>スポニチ西部</t>
  </si>
  <si>
    <t>ic2041</t>
  </si>
  <si>
    <t>スポニチ北海道</t>
  </si>
  <si>
    <t>ic2042</t>
  </si>
  <si>
    <t>(空電共通)</t>
  </si>
  <si>
    <t>空電</t>
  </si>
  <si>
    <t>空電 (共通)</t>
  </si>
  <si>
    <t>ic2043</t>
  </si>
  <si>
    <t>サンスポ関東</t>
  </si>
  <si>
    <t>1月03日(日)</t>
  </si>
  <si>
    <t>ic2044</t>
  </si>
  <si>
    <t>ic2045</t>
  </si>
  <si>
    <t>雑誌版（高宮菜々子）</t>
  </si>
  <si>
    <t>もし出会系大賞があったらこのサイトが受賞しているでしょう</t>
  </si>
  <si>
    <t>サンスポ関西</t>
  </si>
  <si>
    <t>全5段</t>
  </si>
  <si>
    <t>ic2046</t>
  </si>
  <si>
    <t>ic2047</t>
  </si>
  <si>
    <t>新書籍版（晶エリー）</t>
  </si>
  <si>
    <t>5070代男性限定熟女好きな男性募集中</t>
  </si>
  <si>
    <t>lp01</t>
  </si>
  <si>
    <t>1月24日(日)</t>
  </si>
  <si>
    <t>ic2048</t>
  </si>
  <si>
    <t>ic2049</t>
  </si>
  <si>
    <t>スポーツ報知関東</t>
  </si>
  <si>
    <t>全5段つかみ4回</t>
  </si>
  <si>
    <t>1月06日(水)</t>
  </si>
  <si>
    <t>ic2050</t>
  </si>
  <si>
    <t>ic2051</t>
  </si>
  <si>
    <t>ic2052</t>
  </si>
  <si>
    <t>焼肉版（晶エリー）</t>
  </si>
  <si>
    <t>満員御礼恋愛結婚情報サイト</t>
  </si>
  <si>
    <t>1月22日(金)</t>
  </si>
  <si>
    <t>ic2053</t>
  </si>
  <si>
    <t>ic2054</t>
  </si>
  <si>
    <t>①求人風（高宮菜々子）</t>
  </si>
  <si>
    <t>①もう５０代の熟女だけど</t>
  </si>
  <si>
    <t>半2段・半3段つかみ10段保証</t>
  </si>
  <si>
    <t>1～10日</t>
  </si>
  <si>
    <t>ic2055</t>
  </si>
  <si>
    <t>②旧デイリー風（広瀬結香）</t>
  </si>
  <si>
    <t>②5070代男性限定熟女好きな男性募集中</t>
  </si>
  <si>
    <t>11～20日</t>
  </si>
  <si>
    <t>ic2056</t>
  </si>
  <si>
    <t>③胸の上広告版（--）</t>
  </si>
  <si>
    <t>③70歳までの出会いリクルート</t>
  </si>
  <si>
    <t>21～31日</t>
  </si>
  <si>
    <t>ic2057</t>
  </si>
  <si>
    <t>ic2058</t>
  </si>
  <si>
    <t>ic2059</t>
  </si>
  <si>
    <t>②50〜70代男性限定熟女好きな男性募集中</t>
  </si>
  <si>
    <t>ic2060</t>
  </si>
  <si>
    <t>ic2061</t>
  </si>
  <si>
    <t>ic2062</t>
  </si>
  <si>
    <t>デイリースポーツ関西</t>
  </si>
  <si>
    <t>半2段つかみ20段保証</t>
  </si>
  <si>
    <t>20段保証</t>
  </si>
  <si>
    <t>ic2063</t>
  </si>
  <si>
    <t>②黒：右女3（晶エリー）</t>
  </si>
  <si>
    <t>ic2064</t>
  </si>
  <si>
    <t>③興奮版（高宮菜々子）</t>
  </si>
  <si>
    <t>ic2065</t>
  </si>
  <si>
    <t>④大正版（晶エリー）</t>
  </si>
  <si>
    <t>④満員御礼恋愛結婚情報サイト</t>
  </si>
  <si>
    <t>ic2066</t>
  </si>
  <si>
    <t>ic2067</t>
  </si>
  <si>
    <t>スポニチ関東 特価</t>
  </si>
  <si>
    <t>12月29日(火)</t>
  </si>
  <si>
    <t>ic2068</t>
  </si>
  <si>
    <t>ic2069</t>
  </si>
  <si>
    <t>逆指名祭り</t>
  </si>
  <si>
    <t>1月01日(金)</t>
  </si>
  <si>
    <t>ic2070</t>
  </si>
  <si>
    <t>ic2071</t>
  </si>
  <si>
    <t>スポニチ関西 特価</t>
  </si>
  <si>
    <t>ic2072</t>
  </si>
  <si>
    <t>ic2073</t>
  </si>
  <si>
    <t>ic2074</t>
  </si>
  <si>
    <t>ic2075</t>
  </si>
  <si>
    <t>デリヘル版（晶エリー）</t>
  </si>
  <si>
    <t>1C終面全5段</t>
  </si>
  <si>
    <t>1月16日(土)</t>
  </si>
  <si>
    <t>ic2076</t>
  </si>
  <si>
    <t>ic2077</t>
  </si>
  <si>
    <t>ic2078</t>
  </si>
  <si>
    <t>ic2079</t>
  </si>
  <si>
    <t>ニッカン関西</t>
  </si>
  <si>
    <t>1月10日(日)</t>
  </si>
  <si>
    <t>ic2080</t>
  </si>
  <si>
    <t>ic2081</t>
  </si>
  <si>
    <t>記事風版 赤枠（晶エリー）</t>
  </si>
  <si>
    <t>1月09日(土)</t>
  </si>
  <si>
    <t>ic2082</t>
  </si>
  <si>
    <t>ic2083</t>
  </si>
  <si>
    <t>1月31日(日)</t>
  </si>
  <si>
    <t>ic2084</t>
  </si>
  <si>
    <t>ic2085</t>
  </si>
  <si>
    <t>九スポ</t>
  </si>
  <si>
    <t>ic2086</t>
  </si>
  <si>
    <t>ic2087</t>
  </si>
  <si>
    <t>記事枠</t>
  </si>
  <si>
    <t>ic2088</t>
  </si>
  <si>
    <t>新聞 TOTAL</t>
  </si>
  <si>
    <t>●雑誌 広告</t>
  </si>
  <si>
    <t>za187</t>
  </si>
  <si>
    <t>芸文社</t>
  </si>
  <si>
    <t>右女3（高宮菜々子）</t>
  </si>
  <si>
    <t>学生いません。ギャルいません。熟女、熟女、熟女</t>
  </si>
  <si>
    <t>カミオン</t>
  </si>
  <si>
    <t>1C2P</t>
  </si>
  <si>
    <t>12月26日(土)</t>
  </si>
  <si>
    <t>za188</t>
  </si>
  <si>
    <t>ad688</t>
  </si>
  <si>
    <t>いろいろ</t>
  </si>
  <si>
    <t>企画枠高宮菜々子さんメインA</t>
  </si>
  <si>
    <t>実話カタログ企画</t>
  </si>
  <si>
    <t>企画枠</t>
  </si>
  <si>
    <t>ad689</t>
  </si>
  <si>
    <t>ad682</t>
  </si>
  <si>
    <t>コアマガジン</t>
  </si>
  <si>
    <t>5P風俗ヘスティア(高宮菜々子さん)</t>
  </si>
  <si>
    <t>実話BUNKA超タブー</t>
  </si>
  <si>
    <t>1C5P</t>
  </si>
  <si>
    <t>1月04日(月)</t>
  </si>
  <si>
    <t>ad683</t>
  </si>
  <si>
    <t>ad690</t>
  </si>
  <si>
    <t>大洋図書</t>
  </si>
  <si>
    <t>5P元祖</t>
  </si>
  <si>
    <t>実話ナックルズGOLD</t>
  </si>
  <si>
    <t>1月08日(金)</t>
  </si>
  <si>
    <t>ad691</t>
  </si>
  <si>
    <t>ad686</t>
  </si>
  <si>
    <t>楽楽出版</t>
  </si>
  <si>
    <t>2P逆ナンインタビュー版_ヘスティア（高宮菜々子さん）</t>
  </si>
  <si>
    <t>EXCITING MAX!DELUXE 2021冬特大号</t>
  </si>
  <si>
    <t>4C2P</t>
  </si>
  <si>
    <t>1月29日(金)</t>
  </si>
  <si>
    <t>ad687</t>
  </si>
  <si>
    <t>雑誌 TOTAL</t>
  </si>
  <si>
    <t>●DVD 広告</t>
  </si>
  <si>
    <t>pa549</t>
  </si>
  <si>
    <t>DVD4コマ-ヘスティア</t>
  </si>
  <si>
    <t>毎月売</t>
  </si>
  <si>
    <t>EXCITING MAX!SPECIAL</t>
  </si>
  <si>
    <t>DVD袋裏1C+DVDコンテンツ枠</t>
  </si>
  <si>
    <t>1月11日(月)</t>
  </si>
  <si>
    <t>pa550</t>
  </si>
  <si>
    <t>DVD TOTAL</t>
  </si>
  <si>
    <t>●リスティング 広告</t>
  </si>
  <si>
    <t>UA</t>
  </si>
  <si>
    <t>a_ydi</t>
  </si>
  <si>
    <t>SP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</si>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</sst>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51</v>
      </c>
      <c r="D6" s="329">
        <v>3575000</v>
      </c>
      <c r="E6" s="79">
        <v>1726</v>
      </c>
      <c r="F6" s="79">
        <v>741</v>
      </c>
      <c r="G6" s="79">
        <v>2675</v>
      </c>
      <c r="H6" s="89">
        <v>362</v>
      </c>
      <c r="I6" s="90">
        <v>4</v>
      </c>
      <c r="J6" s="143">
        <f>H6+I6</f>
        <v>366</v>
      </c>
      <c r="K6" s="80">
        <f>IFERROR(J6/G6,"-")</f>
        <v>0.13682242990654</v>
      </c>
      <c r="L6" s="79">
        <v>43</v>
      </c>
      <c r="M6" s="79">
        <v>61</v>
      </c>
      <c r="N6" s="80">
        <f>IFERROR(L6/J6,"-")</f>
        <v>0.11748633879781</v>
      </c>
      <c r="O6" s="81">
        <f>IFERROR(D6/J6,"-")</f>
        <v>9767.7595628415</v>
      </c>
      <c r="P6" s="82">
        <v>67</v>
      </c>
      <c r="Q6" s="80">
        <f>IFERROR(P6/J6,"-")</f>
        <v>0.18306010928962</v>
      </c>
      <c r="R6" s="334">
        <v>4882440</v>
      </c>
      <c r="S6" s="335">
        <f>IFERROR(R6/J6,"-")</f>
        <v>13340</v>
      </c>
      <c r="T6" s="335">
        <f>IFERROR(R6/P6,"-")</f>
        <v>72872.23880597</v>
      </c>
      <c r="U6" s="329">
        <f>IFERROR(R6-D6,"-")</f>
        <v>1307440</v>
      </c>
      <c r="V6" s="83">
        <f>R6/D6</f>
        <v>1.3657174825175</v>
      </c>
      <c r="W6" s="77"/>
      <c r="X6" s="142"/>
    </row>
    <row r="7" spans="1:24">
      <c r="A7" s="78"/>
      <c r="B7" s="84" t="s">
        <v>24</v>
      </c>
      <c r="C7" s="84">
        <v>10</v>
      </c>
      <c r="D7" s="329">
        <v>350000</v>
      </c>
      <c r="E7" s="79">
        <v>464</v>
      </c>
      <c r="F7" s="79">
        <v>236</v>
      </c>
      <c r="G7" s="79">
        <v>435</v>
      </c>
      <c r="H7" s="89">
        <v>118</v>
      </c>
      <c r="I7" s="90">
        <v>1</v>
      </c>
      <c r="J7" s="143">
        <f>H7+I7</f>
        <v>119</v>
      </c>
      <c r="K7" s="80">
        <f>IFERROR(J7/G7,"-")</f>
        <v>0.2735632183908</v>
      </c>
      <c r="L7" s="79">
        <v>15</v>
      </c>
      <c r="M7" s="79">
        <v>19</v>
      </c>
      <c r="N7" s="80">
        <f>IFERROR(L7/J7,"-")</f>
        <v>0.12605042016807</v>
      </c>
      <c r="O7" s="81">
        <f>IFERROR(D7/J7,"-")</f>
        <v>2941.1764705882</v>
      </c>
      <c r="P7" s="82">
        <v>21</v>
      </c>
      <c r="Q7" s="80">
        <f>IFERROR(P7/J7,"-")</f>
        <v>0.17647058823529</v>
      </c>
      <c r="R7" s="334">
        <v>1367580</v>
      </c>
      <c r="S7" s="335">
        <f>IFERROR(R7/J7,"-")</f>
        <v>11492.268907563</v>
      </c>
      <c r="T7" s="335">
        <f>IFERROR(R7/P7,"-")</f>
        <v>65122.857142857</v>
      </c>
      <c r="U7" s="329">
        <f>IFERROR(R7-D7,"-")</f>
        <v>1017580</v>
      </c>
      <c r="V7" s="83">
        <f>R7/D7</f>
        <v>3.9073714285714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185000</v>
      </c>
      <c r="E8" s="79">
        <v>503</v>
      </c>
      <c r="F8" s="79">
        <v>299</v>
      </c>
      <c r="G8" s="79">
        <v>609</v>
      </c>
      <c r="H8" s="89">
        <v>150</v>
      </c>
      <c r="I8" s="90">
        <v>4</v>
      </c>
      <c r="J8" s="143">
        <f>H8+I8</f>
        <v>154</v>
      </c>
      <c r="K8" s="80">
        <f>IFERROR(J8/G8,"-")</f>
        <v>0.25287356321839</v>
      </c>
      <c r="L8" s="79">
        <v>9</v>
      </c>
      <c r="M8" s="79">
        <v>23</v>
      </c>
      <c r="N8" s="80">
        <f>IFERROR(L8/J8,"-")</f>
        <v>0.058441558441558</v>
      </c>
      <c r="O8" s="81">
        <f>IFERROR(D8/J8,"-")</f>
        <v>1201.2987012987</v>
      </c>
      <c r="P8" s="82">
        <v>12</v>
      </c>
      <c r="Q8" s="80">
        <f>IFERROR(P8/J8,"-")</f>
        <v>0.077922077922078</v>
      </c>
      <c r="R8" s="334">
        <v>1173000</v>
      </c>
      <c r="S8" s="335">
        <f>IFERROR(R8/J8,"-")</f>
        <v>7616.8831168831</v>
      </c>
      <c r="T8" s="335">
        <f>IFERROR(R8/P8,"-")</f>
        <v>97750</v>
      </c>
      <c r="U8" s="329">
        <f>IFERROR(R8-D8,"-")</f>
        <v>988000</v>
      </c>
      <c r="V8" s="83">
        <f>R8/D8</f>
        <v>6.3405405405405</v>
      </c>
      <c r="W8" s="77"/>
      <c r="X8" s="142"/>
    </row>
    <row r="9" spans="1:24">
      <c r="A9" s="78"/>
      <c r="B9" s="84" t="s">
        <v>26</v>
      </c>
      <c r="C9" s="84">
        <v>3</v>
      </c>
      <c r="D9" s="329">
        <v>8688153</v>
      </c>
      <c r="E9" s="79">
        <v>8414</v>
      </c>
      <c r="F9" s="79">
        <v>0</v>
      </c>
      <c r="G9" s="79">
        <v>436367</v>
      </c>
      <c r="H9" s="89">
        <v>4599</v>
      </c>
      <c r="I9" s="90">
        <v>127</v>
      </c>
      <c r="J9" s="143">
        <f>H9+I9</f>
        <v>4726</v>
      </c>
      <c r="K9" s="80">
        <f>IFERROR(J9/G9,"-")</f>
        <v>0.010830333182848</v>
      </c>
      <c r="L9" s="79">
        <v>187</v>
      </c>
      <c r="M9" s="79">
        <v>1499</v>
      </c>
      <c r="N9" s="80">
        <f>IFERROR(L9/J9,"-")</f>
        <v>0.039568345323741</v>
      </c>
      <c r="O9" s="81">
        <f>IFERROR(D9/J9,"-")</f>
        <v>1838.3734659331</v>
      </c>
      <c r="P9" s="82">
        <v>610</v>
      </c>
      <c r="Q9" s="80">
        <f>IFERROR(P9/J9,"-")</f>
        <v>0.12907321201862</v>
      </c>
      <c r="R9" s="334">
        <v>36691612</v>
      </c>
      <c r="S9" s="335">
        <f>IFERROR(R9/J9,"-")</f>
        <v>7763.7774016081</v>
      </c>
      <c r="T9" s="335">
        <f>IFERROR(R9/P9,"-")</f>
        <v>60150.183606557</v>
      </c>
      <c r="U9" s="329">
        <f>IFERROR(R9-D9,"-")</f>
        <v>28003459</v>
      </c>
      <c r="V9" s="83">
        <f>R9/D9</f>
        <v>4.2231774693655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12798153</v>
      </c>
      <c r="E12" s="41">
        <f>SUM(E6:E10)</f>
        <v>11107</v>
      </c>
      <c r="F12" s="41">
        <f>SUM(F6:F10)</f>
        <v>1276</v>
      </c>
      <c r="G12" s="41">
        <f>SUM(G6:G10)</f>
        <v>440086</v>
      </c>
      <c r="H12" s="41">
        <f>SUM(H6:H10)</f>
        <v>5229</v>
      </c>
      <c r="I12" s="41">
        <f>SUM(I6:I10)</f>
        <v>136</v>
      </c>
      <c r="J12" s="41">
        <f>SUM(J6:J10)</f>
        <v>5365</v>
      </c>
      <c r="K12" s="42">
        <f>IFERROR(J12/G12,"-")</f>
        <v>0.012190799071091</v>
      </c>
      <c r="L12" s="76">
        <f>SUM(L6:L10)</f>
        <v>254</v>
      </c>
      <c r="M12" s="76">
        <f>SUM(M6:M10)</f>
        <v>1602</v>
      </c>
      <c r="N12" s="42">
        <f>IFERROR(L12/J12,"-")</f>
        <v>0.047343895619758</v>
      </c>
      <c r="O12" s="43">
        <f>IFERROR(D12/J12,"-")</f>
        <v>2385.4898415657</v>
      </c>
      <c r="P12" s="44">
        <f>SUM(P6:P10)</f>
        <v>710</v>
      </c>
      <c r="Q12" s="42">
        <f>IFERROR(P12/J12,"-")</f>
        <v>0.13233923578751</v>
      </c>
      <c r="R12" s="332">
        <f>SUM(R6:R10)</f>
        <v>44114632</v>
      </c>
      <c r="S12" s="332">
        <f>IFERROR(R12/J12,"-")</f>
        <v>8222.67138863</v>
      </c>
      <c r="T12" s="332">
        <f>IFERROR(P12/P12,"-")</f>
        <v>1</v>
      </c>
      <c r="U12" s="332">
        <f>SUM(U6:U10)</f>
        <v>31316479</v>
      </c>
      <c r="V12" s="45">
        <f>IFERROR(R12/D12,"-")</f>
        <v>3.4469530095475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1.8914285714286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88" t="s">
        <v>69</v>
      </c>
      <c r="J6" s="329">
        <v>700000</v>
      </c>
      <c r="K6" s="79">
        <v>45</v>
      </c>
      <c r="L6" s="79">
        <v>0</v>
      </c>
      <c r="M6" s="79">
        <v>206</v>
      </c>
      <c r="N6" s="89">
        <v>16</v>
      </c>
      <c r="O6" s="90">
        <v>0</v>
      </c>
      <c r="P6" s="91">
        <f>N6+O6</f>
        <v>16</v>
      </c>
      <c r="Q6" s="80">
        <f>IFERROR(P6/M6,"-")</f>
        <v>0.077669902912621</v>
      </c>
      <c r="R6" s="79">
        <v>1</v>
      </c>
      <c r="S6" s="79">
        <v>3</v>
      </c>
      <c r="T6" s="80">
        <f>IFERROR(R6/(P6),"-")</f>
        <v>0.0625</v>
      </c>
      <c r="U6" s="335">
        <f>IFERROR(J6/SUM(N6:O10),"-")</f>
        <v>7777.7777777778</v>
      </c>
      <c r="V6" s="82">
        <v>1</v>
      </c>
      <c r="W6" s="80">
        <f>IF(P6=0,"-",V6/P6)</f>
        <v>0.0625</v>
      </c>
      <c r="X6" s="334">
        <v>9000</v>
      </c>
      <c r="Y6" s="335">
        <f>IFERROR(X6/P6,"-")</f>
        <v>562.5</v>
      </c>
      <c r="Z6" s="335">
        <f>IFERROR(X6/V6,"-")</f>
        <v>9000</v>
      </c>
      <c r="AA6" s="329">
        <f>SUM(X6:X10)-SUM(J6:J10)</f>
        <v>624000</v>
      </c>
      <c r="AB6" s="83">
        <f>SUM(X6:X10)/SUM(J6:J10)</f>
        <v>1.8914285714286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0.0625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0.0625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0.4375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0.3125</v>
      </c>
      <c r="BY6" s="126">
        <v>1</v>
      </c>
      <c r="BZ6" s="127">
        <f>IFERROR(BY6/BW6,"-")</f>
        <v>0.2</v>
      </c>
      <c r="CA6" s="128">
        <v>9000</v>
      </c>
      <c r="CB6" s="129">
        <f>IFERROR(CA6/BW6,"-")</f>
        <v>1800</v>
      </c>
      <c r="CC6" s="130"/>
      <c r="CD6" s="130"/>
      <c r="CE6" s="130">
        <v>1</v>
      </c>
      <c r="CF6" s="131">
        <v>1</v>
      </c>
      <c r="CG6" s="132">
        <f>IF(P6=0,"",IF(CF6=0,"",(CF6/P6)))</f>
        <v>0.0625</v>
      </c>
      <c r="CH6" s="133">
        <v>1</v>
      </c>
      <c r="CI6" s="134">
        <f>IFERROR(CH6/CF6,"-")</f>
        <v>1</v>
      </c>
      <c r="CJ6" s="135">
        <v>13000</v>
      </c>
      <c r="CK6" s="136">
        <f>IFERROR(CJ6/CF6,"-")</f>
        <v>13000</v>
      </c>
      <c r="CL6" s="137"/>
      <c r="CM6" s="137"/>
      <c r="CN6" s="137">
        <v>1</v>
      </c>
      <c r="CO6" s="138">
        <v>1</v>
      </c>
      <c r="CP6" s="139">
        <v>9000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66</v>
      </c>
      <c r="G7" s="88" t="s">
        <v>71</v>
      </c>
      <c r="H7" s="88" t="s">
        <v>68</v>
      </c>
      <c r="I7" s="347" t="s">
        <v>72</v>
      </c>
      <c r="J7" s="329"/>
      <c r="K7" s="79">
        <v>51</v>
      </c>
      <c r="L7" s="79">
        <v>0</v>
      </c>
      <c r="M7" s="79">
        <v>234</v>
      </c>
      <c r="N7" s="89">
        <v>24</v>
      </c>
      <c r="O7" s="90">
        <v>0</v>
      </c>
      <c r="P7" s="91">
        <f>N7+O7</f>
        <v>24</v>
      </c>
      <c r="Q7" s="80">
        <f>IFERROR(P7/M7,"-")</f>
        <v>0.1025641025641</v>
      </c>
      <c r="R7" s="79">
        <v>2</v>
      </c>
      <c r="S7" s="79">
        <v>5</v>
      </c>
      <c r="T7" s="80">
        <f>IFERROR(R7/(P7),"-")</f>
        <v>0.083333333333333</v>
      </c>
      <c r="U7" s="335"/>
      <c r="V7" s="82">
        <v>4</v>
      </c>
      <c r="W7" s="80">
        <f>IF(P7=0,"-",V7/P7)</f>
        <v>0.16666666666667</v>
      </c>
      <c r="X7" s="334">
        <v>113000</v>
      </c>
      <c r="Y7" s="335">
        <f>IFERROR(X7/P7,"-")</f>
        <v>4708.3333333333</v>
      </c>
      <c r="Z7" s="335">
        <f>IFERROR(X7/V7,"-")</f>
        <v>28250</v>
      </c>
      <c r="AA7" s="329"/>
      <c r="AB7" s="83"/>
      <c r="AC7" s="77"/>
      <c r="AD7" s="92">
        <v>1</v>
      </c>
      <c r="AE7" s="93">
        <f>IF(P7=0,"",IF(AD7=0,"",(AD7/P7)))</f>
        <v>0.041666666666667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6</v>
      </c>
      <c r="BF7" s="111">
        <f>IF(P7=0,"",IF(BE7=0,"",(BE7/P7)))</f>
        <v>0.25</v>
      </c>
      <c r="BG7" s="110">
        <v>1</v>
      </c>
      <c r="BH7" s="112">
        <f>IFERROR(BG7/BE7,"-")</f>
        <v>0.16666666666667</v>
      </c>
      <c r="BI7" s="113">
        <v>26000</v>
      </c>
      <c r="BJ7" s="114">
        <f>IFERROR(BI7/BE7,"-")</f>
        <v>4333.3333333333</v>
      </c>
      <c r="BK7" s="115"/>
      <c r="BL7" s="115"/>
      <c r="BM7" s="115">
        <v>1</v>
      </c>
      <c r="BN7" s="117">
        <v>7</v>
      </c>
      <c r="BO7" s="118">
        <f>IF(P7=0,"",IF(BN7=0,"",(BN7/P7)))</f>
        <v>0.29166666666667</v>
      </c>
      <c r="BP7" s="119">
        <v>1</v>
      </c>
      <c r="BQ7" s="120">
        <f>IFERROR(BP7/BN7,"-")</f>
        <v>0.14285714285714</v>
      </c>
      <c r="BR7" s="121">
        <v>6000</v>
      </c>
      <c r="BS7" s="122">
        <f>IFERROR(BR7/BN7,"-")</f>
        <v>857.14285714286</v>
      </c>
      <c r="BT7" s="123"/>
      <c r="BU7" s="123">
        <v>1</v>
      </c>
      <c r="BV7" s="123"/>
      <c r="BW7" s="124">
        <v>8</v>
      </c>
      <c r="BX7" s="125">
        <f>IF(P7=0,"",IF(BW7=0,"",(BW7/P7)))</f>
        <v>0.33333333333333</v>
      </c>
      <c r="BY7" s="126">
        <v>2</v>
      </c>
      <c r="BZ7" s="127">
        <f>IFERROR(BY7/BW7,"-")</f>
        <v>0.25</v>
      </c>
      <c r="CA7" s="128">
        <v>81000</v>
      </c>
      <c r="CB7" s="129">
        <f>IFERROR(CA7/BW7,"-")</f>
        <v>10125</v>
      </c>
      <c r="CC7" s="130"/>
      <c r="CD7" s="130">
        <v>1</v>
      </c>
      <c r="CE7" s="130">
        <v>1</v>
      </c>
      <c r="CF7" s="131">
        <v>2</v>
      </c>
      <c r="CG7" s="132">
        <f>IF(P7=0,"",IF(CF7=0,"",(CF7/P7)))</f>
        <v>0.083333333333333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113000</v>
      </c>
      <c r="CQ7" s="139">
        <v>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73</v>
      </c>
      <c r="C8" s="346"/>
      <c r="D8" s="346" t="s">
        <v>64</v>
      </c>
      <c r="E8" s="346" t="s">
        <v>65</v>
      </c>
      <c r="F8" s="346" t="s">
        <v>66</v>
      </c>
      <c r="G8" s="88" t="s">
        <v>74</v>
      </c>
      <c r="H8" s="88" t="s">
        <v>68</v>
      </c>
      <c r="I8" s="347" t="s">
        <v>72</v>
      </c>
      <c r="J8" s="329"/>
      <c r="K8" s="79">
        <v>25</v>
      </c>
      <c r="L8" s="79">
        <v>0</v>
      </c>
      <c r="M8" s="79">
        <v>72</v>
      </c>
      <c r="N8" s="89">
        <v>7</v>
      </c>
      <c r="O8" s="90">
        <v>0</v>
      </c>
      <c r="P8" s="91">
        <f>N8+O8</f>
        <v>7</v>
      </c>
      <c r="Q8" s="80">
        <f>IFERROR(P8/M8,"-")</f>
        <v>0.097222222222222</v>
      </c>
      <c r="R8" s="79">
        <v>1</v>
      </c>
      <c r="S8" s="79">
        <v>1</v>
      </c>
      <c r="T8" s="80">
        <f>IFERROR(R8/(P8),"-")</f>
        <v>0.14285714285714</v>
      </c>
      <c r="U8" s="335"/>
      <c r="V8" s="82">
        <v>2</v>
      </c>
      <c r="W8" s="80">
        <f>IF(P8=0,"-",V8/P8)</f>
        <v>0.28571428571429</v>
      </c>
      <c r="X8" s="334">
        <v>9000</v>
      </c>
      <c r="Y8" s="335">
        <f>IFERROR(X8/P8,"-")</f>
        <v>1285.7142857143</v>
      </c>
      <c r="Z8" s="335">
        <f>IFERROR(X8/V8,"-")</f>
        <v>4500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0.42857142857143</v>
      </c>
      <c r="BG8" s="110">
        <v>1</v>
      </c>
      <c r="BH8" s="112">
        <f>IFERROR(BG8/BE8,"-")</f>
        <v>0.33333333333333</v>
      </c>
      <c r="BI8" s="113">
        <v>3000</v>
      </c>
      <c r="BJ8" s="114">
        <f>IFERROR(BI8/BE8,"-")</f>
        <v>1000</v>
      </c>
      <c r="BK8" s="115">
        <v>1</v>
      </c>
      <c r="BL8" s="115"/>
      <c r="BM8" s="115"/>
      <c r="BN8" s="117">
        <v>4</v>
      </c>
      <c r="BO8" s="118">
        <f>IF(P8=0,"",IF(BN8=0,"",(BN8/P8)))</f>
        <v>0.57142857142857</v>
      </c>
      <c r="BP8" s="119">
        <v>1</v>
      </c>
      <c r="BQ8" s="120">
        <f>IFERROR(BP8/BN8,"-")</f>
        <v>0.25</v>
      </c>
      <c r="BR8" s="121">
        <v>6000</v>
      </c>
      <c r="BS8" s="122">
        <f>IFERROR(BR8/BN8,"-")</f>
        <v>1500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9000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75</v>
      </c>
      <c r="C9" s="346"/>
      <c r="D9" s="346" t="s">
        <v>64</v>
      </c>
      <c r="E9" s="346" t="s">
        <v>65</v>
      </c>
      <c r="F9" s="346" t="s">
        <v>66</v>
      </c>
      <c r="G9" s="88" t="s">
        <v>76</v>
      </c>
      <c r="H9" s="88" t="s">
        <v>68</v>
      </c>
      <c r="I9" s="347" t="s">
        <v>72</v>
      </c>
      <c r="J9" s="329"/>
      <c r="K9" s="79">
        <v>11</v>
      </c>
      <c r="L9" s="79">
        <v>0</v>
      </c>
      <c r="M9" s="79">
        <v>58</v>
      </c>
      <c r="N9" s="89">
        <v>6</v>
      </c>
      <c r="O9" s="90">
        <v>0</v>
      </c>
      <c r="P9" s="91">
        <f>N9+O9</f>
        <v>6</v>
      </c>
      <c r="Q9" s="80">
        <f>IFERROR(P9/M9,"-")</f>
        <v>0.10344827586207</v>
      </c>
      <c r="R9" s="79">
        <v>1</v>
      </c>
      <c r="S9" s="79">
        <v>1</v>
      </c>
      <c r="T9" s="80">
        <f>IFERROR(R9/(P9),"-")</f>
        <v>0.16666666666667</v>
      </c>
      <c r="U9" s="335"/>
      <c r="V9" s="82">
        <v>1</v>
      </c>
      <c r="W9" s="80">
        <f>IF(P9=0,"-",V9/P9)</f>
        <v>0.16666666666667</v>
      </c>
      <c r="X9" s="334">
        <v>11000</v>
      </c>
      <c r="Y9" s="335">
        <f>IFERROR(X9/P9,"-")</f>
        <v>1833.3333333333</v>
      </c>
      <c r="Z9" s="335">
        <f>IFERROR(X9/V9,"-")</f>
        <v>11000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>
        <v>1</v>
      </c>
      <c r="BQ9" s="120">
        <f>IFERROR(BP9/BN9,"-")</f>
        <v>0.33333333333333</v>
      </c>
      <c r="BR9" s="121">
        <v>11000</v>
      </c>
      <c r="BS9" s="122">
        <f>IFERROR(BR9/BN9,"-")</f>
        <v>3666.6666666667</v>
      </c>
      <c r="BT9" s="123"/>
      <c r="BU9" s="123"/>
      <c r="BV9" s="123">
        <v>1</v>
      </c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11000</v>
      </c>
      <c r="CQ9" s="139">
        <v>11000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77</v>
      </c>
      <c r="C10" s="346"/>
      <c r="D10" s="346" t="s">
        <v>78</v>
      </c>
      <c r="E10" s="346" t="s">
        <v>78</v>
      </c>
      <c r="F10" s="346" t="s">
        <v>79</v>
      </c>
      <c r="G10" s="88" t="s">
        <v>80</v>
      </c>
      <c r="H10" s="88"/>
      <c r="I10" s="88"/>
      <c r="J10" s="329"/>
      <c r="K10" s="79">
        <v>217</v>
      </c>
      <c r="L10" s="79">
        <v>134</v>
      </c>
      <c r="M10" s="79">
        <v>72</v>
      </c>
      <c r="N10" s="89">
        <v>37</v>
      </c>
      <c r="O10" s="90">
        <v>0</v>
      </c>
      <c r="P10" s="91">
        <f>N10+O10</f>
        <v>37</v>
      </c>
      <c r="Q10" s="80">
        <f>IFERROR(P10/M10,"-")</f>
        <v>0.51388888888889</v>
      </c>
      <c r="R10" s="79">
        <v>5</v>
      </c>
      <c r="S10" s="79">
        <v>2</v>
      </c>
      <c r="T10" s="80">
        <f>IFERROR(R10/(P10),"-")</f>
        <v>0.13513513513514</v>
      </c>
      <c r="U10" s="335"/>
      <c r="V10" s="82">
        <v>6</v>
      </c>
      <c r="W10" s="80">
        <f>IF(P10=0,"-",V10/P10)</f>
        <v>0.16216216216216</v>
      </c>
      <c r="X10" s="334">
        <v>1182000</v>
      </c>
      <c r="Y10" s="335">
        <f>IFERROR(X10/P10,"-")</f>
        <v>31945.945945946</v>
      </c>
      <c r="Z10" s="335">
        <f>IFERROR(X10/V10,"-")</f>
        <v>197000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0.054054054054054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7</v>
      </c>
      <c r="BF10" s="111">
        <f>IF(P10=0,"",IF(BE10=0,"",(BE10/P10)))</f>
        <v>0.18918918918919</v>
      </c>
      <c r="BG10" s="110">
        <v>1</v>
      </c>
      <c r="BH10" s="112">
        <f>IFERROR(BG10/BE10,"-")</f>
        <v>0.14285714285714</v>
      </c>
      <c r="BI10" s="113">
        <v>26000</v>
      </c>
      <c r="BJ10" s="114">
        <f>IFERROR(BI10/BE10,"-")</f>
        <v>3714.2857142857</v>
      </c>
      <c r="BK10" s="115"/>
      <c r="BL10" s="115"/>
      <c r="BM10" s="115">
        <v>1</v>
      </c>
      <c r="BN10" s="117">
        <v>5</v>
      </c>
      <c r="BO10" s="118">
        <f>IF(P10=0,"",IF(BN10=0,"",(BN10/P10)))</f>
        <v>0.13513513513514</v>
      </c>
      <c r="BP10" s="119">
        <v>1</v>
      </c>
      <c r="BQ10" s="120">
        <f>IFERROR(BP10/BN10,"-")</f>
        <v>0.2</v>
      </c>
      <c r="BR10" s="121">
        <v>8000</v>
      </c>
      <c r="BS10" s="122">
        <f>IFERROR(BR10/BN10,"-")</f>
        <v>1600</v>
      </c>
      <c r="BT10" s="123"/>
      <c r="BU10" s="123"/>
      <c r="BV10" s="123">
        <v>1</v>
      </c>
      <c r="BW10" s="124">
        <v>19</v>
      </c>
      <c r="BX10" s="125">
        <f>IF(P10=0,"",IF(BW10=0,"",(BW10/P10)))</f>
        <v>0.51351351351351</v>
      </c>
      <c r="BY10" s="126">
        <v>5</v>
      </c>
      <c r="BZ10" s="127">
        <f>IFERROR(BY10/BW10,"-")</f>
        <v>0.26315789473684</v>
      </c>
      <c r="CA10" s="128">
        <v>1084000</v>
      </c>
      <c r="CB10" s="129">
        <f>IFERROR(CA10/BW10,"-")</f>
        <v>57052.631578947</v>
      </c>
      <c r="CC10" s="130"/>
      <c r="CD10" s="130">
        <v>1</v>
      </c>
      <c r="CE10" s="130">
        <v>4</v>
      </c>
      <c r="CF10" s="131">
        <v>4</v>
      </c>
      <c r="CG10" s="132">
        <f>IF(P10=0,"",IF(CF10=0,"",(CF10/P10)))</f>
        <v>0.10810810810811</v>
      </c>
      <c r="CH10" s="133">
        <v>1</v>
      </c>
      <c r="CI10" s="134">
        <f>IFERROR(CH10/CF10,"-")</f>
        <v>0.25</v>
      </c>
      <c r="CJ10" s="135">
        <v>136000</v>
      </c>
      <c r="CK10" s="136">
        <f>IFERROR(CJ10/CF10,"-")</f>
        <v>34000</v>
      </c>
      <c r="CL10" s="137"/>
      <c r="CM10" s="137"/>
      <c r="CN10" s="137">
        <v>1</v>
      </c>
      <c r="CO10" s="138">
        <v>6</v>
      </c>
      <c r="CP10" s="139">
        <v>1182000</v>
      </c>
      <c r="CQ10" s="139">
        <v>840000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0.61578947368421</v>
      </c>
      <c r="B11" s="346" t="s">
        <v>81</v>
      </c>
      <c r="C11" s="346"/>
      <c r="D11" s="346" t="s">
        <v>64</v>
      </c>
      <c r="E11" s="346" t="s">
        <v>65</v>
      </c>
      <c r="F11" s="346" t="s">
        <v>66</v>
      </c>
      <c r="G11" s="88" t="s">
        <v>82</v>
      </c>
      <c r="H11" s="88" t="s">
        <v>68</v>
      </c>
      <c r="I11" s="347" t="s">
        <v>83</v>
      </c>
      <c r="J11" s="329">
        <v>570000</v>
      </c>
      <c r="K11" s="79">
        <v>50</v>
      </c>
      <c r="L11" s="79">
        <v>0</v>
      </c>
      <c r="M11" s="79">
        <v>171</v>
      </c>
      <c r="N11" s="89">
        <v>19</v>
      </c>
      <c r="O11" s="90">
        <v>0</v>
      </c>
      <c r="P11" s="91">
        <f>N11+O11</f>
        <v>19</v>
      </c>
      <c r="Q11" s="80">
        <f>IFERROR(P11/M11,"-")</f>
        <v>0.11111111111111</v>
      </c>
      <c r="R11" s="79">
        <v>1</v>
      </c>
      <c r="S11" s="79">
        <v>6</v>
      </c>
      <c r="T11" s="80">
        <f>IFERROR(R11/(P11),"-")</f>
        <v>0.052631578947368</v>
      </c>
      <c r="U11" s="335">
        <f>IFERROR(J11/SUM(N11:O16),"-")</f>
        <v>13571.428571429</v>
      </c>
      <c r="V11" s="82">
        <v>3</v>
      </c>
      <c r="W11" s="80">
        <f>IF(P11=0,"-",V11/P11)</f>
        <v>0.15789473684211</v>
      </c>
      <c r="X11" s="334">
        <v>130000</v>
      </c>
      <c r="Y11" s="335">
        <f>IFERROR(X11/P11,"-")</f>
        <v>6842.1052631579</v>
      </c>
      <c r="Z11" s="335">
        <f>IFERROR(X11/V11,"-")</f>
        <v>43333.333333333</v>
      </c>
      <c r="AA11" s="329">
        <f>SUM(X11:X16)-SUM(J11:J16)</f>
        <v>-219000</v>
      </c>
      <c r="AB11" s="83">
        <f>SUM(X11:X16)/SUM(J11:J16)</f>
        <v>0.61578947368421</v>
      </c>
      <c r="AC11" s="77"/>
      <c r="AD11" s="92">
        <v>1</v>
      </c>
      <c r="AE11" s="93">
        <f>IF(P11=0,"",IF(AD11=0,"",(AD11/P11)))</f>
        <v>0.052631578947368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0.052631578947368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0.052631578947368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0.21052631578947</v>
      </c>
      <c r="BG11" s="110">
        <v>1</v>
      </c>
      <c r="BH11" s="112">
        <f>IFERROR(BG11/BE11,"-")</f>
        <v>0.25</v>
      </c>
      <c r="BI11" s="113">
        <v>5000</v>
      </c>
      <c r="BJ11" s="114">
        <f>IFERROR(BI11/BE11,"-")</f>
        <v>1250</v>
      </c>
      <c r="BK11" s="115">
        <v>1</v>
      </c>
      <c r="BL11" s="115"/>
      <c r="BM11" s="115"/>
      <c r="BN11" s="117">
        <v>10</v>
      </c>
      <c r="BO11" s="118">
        <f>IF(P11=0,"",IF(BN11=0,"",(BN11/P11)))</f>
        <v>0.52631578947368</v>
      </c>
      <c r="BP11" s="119">
        <v>2</v>
      </c>
      <c r="BQ11" s="120">
        <f>IFERROR(BP11/BN11,"-")</f>
        <v>0.2</v>
      </c>
      <c r="BR11" s="121">
        <v>125000</v>
      </c>
      <c r="BS11" s="122">
        <f>IFERROR(BR11/BN11,"-")</f>
        <v>12500</v>
      </c>
      <c r="BT11" s="123"/>
      <c r="BU11" s="123"/>
      <c r="BV11" s="123">
        <v>2</v>
      </c>
      <c r="BW11" s="124">
        <v>2</v>
      </c>
      <c r="BX11" s="125">
        <f>IF(P11=0,"",IF(BW11=0,"",(BW11/P11)))</f>
        <v>0.10526315789474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130000</v>
      </c>
      <c r="CQ11" s="139">
        <v>90000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84</v>
      </c>
      <c r="C12" s="346"/>
      <c r="D12" s="346" t="s">
        <v>64</v>
      </c>
      <c r="E12" s="346" t="s">
        <v>65</v>
      </c>
      <c r="F12" s="346" t="s">
        <v>79</v>
      </c>
      <c r="G12" s="88"/>
      <c r="H12" s="88"/>
      <c r="I12" s="88"/>
      <c r="J12" s="329"/>
      <c r="K12" s="79">
        <v>63</v>
      </c>
      <c r="L12" s="79">
        <v>50</v>
      </c>
      <c r="M12" s="79">
        <v>15</v>
      </c>
      <c r="N12" s="89">
        <v>7</v>
      </c>
      <c r="O12" s="90">
        <v>0</v>
      </c>
      <c r="P12" s="91">
        <f>N12+O12</f>
        <v>7</v>
      </c>
      <c r="Q12" s="80">
        <f>IFERROR(P12/M12,"-")</f>
        <v>0.46666666666667</v>
      </c>
      <c r="R12" s="79">
        <v>1</v>
      </c>
      <c r="S12" s="79">
        <v>2</v>
      </c>
      <c r="T12" s="80">
        <f>IFERROR(R12/(P12),"-")</f>
        <v>0.14285714285714</v>
      </c>
      <c r="U12" s="335"/>
      <c r="V12" s="82">
        <v>1</v>
      </c>
      <c r="W12" s="80">
        <f>IF(P12=0,"-",V12/P12)</f>
        <v>0.14285714285714</v>
      </c>
      <c r="X12" s="334">
        <v>62000</v>
      </c>
      <c r="Y12" s="335">
        <f>IFERROR(X12/P12,"-")</f>
        <v>8857.1428571429</v>
      </c>
      <c r="Z12" s="335">
        <f>IFERROR(X12/V12,"-")</f>
        <v>62000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0.14285714285714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0.42857142857143</v>
      </c>
      <c r="BP12" s="119">
        <v>2</v>
      </c>
      <c r="BQ12" s="120">
        <f>IFERROR(BP12/BN12,"-")</f>
        <v>0.66666666666667</v>
      </c>
      <c r="BR12" s="121">
        <v>57000</v>
      </c>
      <c r="BS12" s="122">
        <f>IFERROR(BR12/BN12,"-")</f>
        <v>19000</v>
      </c>
      <c r="BT12" s="123">
        <v>1</v>
      </c>
      <c r="BU12" s="123"/>
      <c r="BV12" s="123">
        <v>1</v>
      </c>
      <c r="BW12" s="124">
        <v>2</v>
      </c>
      <c r="BX12" s="125">
        <f>IF(P12=0,"",IF(BW12=0,"",(BW12/P12)))</f>
        <v>0.28571428571429</v>
      </c>
      <c r="BY12" s="126">
        <v>1</v>
      </c>
      <c r="BZ12" s="127">
        <f>IFERROR(BY12/BW12,"-")</f>
        <v>0.5</v>
      </c>
      <c r="CA12" s="128">
        <v>10000</v>
      </c>
      <c r="CB12" s="129">
        <f>IFERROR(CA12/BW12,"-")</f>
        <v>5000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62000</v>
      </c>
      <c r="CQ12" s="139">
        <v>54000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85</v>
      </c>
      <c r="C13" s="346"/>
      <c r="D13" s="346" t="s">
        <v>86</v>
      </c>
      <c r="E13" s="346" t="s">
        <v>87</v>
      </c>
      <c r="F13" s="346" t="s">
        <v>66</v>
      </c>
      <c r="G13" s="88" t="s">
        <v>88</v>
      </c>
      <c r="H13" s="88" t="s">
        <v>89</v>
      </c>
      <c r="I13" s="347" t="s">
        <v>83</v>
      </c>
      <c r="J13" s="329"/>
      <c r="K13" s="79">
        <v>9</v>
      </c>
      <c r="L13" s="79">
        <v>0</v>
      </c>
      <c r="M13" s="79">
        <v>48</v>
      </c>
      <c r="N13" s="89">
        <v>4</v>
      </c>
      <c r="O13" s="90">
        <v>0</v>
      </c>
      <c r="P13" s="91">
        <f>N13+O13</f>
        <v>4</v>
      </c>
      <c r="Q13" s="80">
        <f>IFERROR(P13/M13,"-")</f>
        <v>0.083333333333333</v>
      </c>
      <c r="R13" s="79">
        <v>1</v>
      </c>
      <c r="S13" s="79">
        <v>0</v>
      </c>
      <c r="T13" s="80">
        <f>IFERROR(R13/(P13),"-")</f>
        <v>0.25</v>
      </c>
      <c r="U13" s="335"/>
      <c r="V13" s="82">
        <v>0</v>
      </c>
      <c r="W13" s="80">
        <f>IF(P13=0,"-",V13/P13)</f>
        <v>0</v>
      </c>
      <c r="X13" s="334">
        <v>3000</v>
      </c>
      <c r="Y13" s="335">
        <f>IFERROR(X13/P13,"-")</f>
        <v>750</v>
      </c>
      <c r="Z13" s="335" t="str">
        <f>IFERROR(X13/V13,"-")</f>
        <v>-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86</v>
      </c>
      <c r="E14" s="346" t="s">
        <v>87</v>
      </c>
      <c r="F14" s="346" t="s">
        <v>79</v>
      </c>
      <c r="G14" s="88"/>
      <c r="H14" s="88"/>
      <c r="I14" s="88"/>
      <c r="J14" s="329"/>
      <c r="K14" s="79">
        <v>41</v>
      </c>
      <c r="L14" s="79">
        <v>23</v>
      </c>
      <c r="M14" s="79">
        <v>8</v>
      </c>
      <c r="N14" s="89">
        <v>5</v>
      </c>
      <c r="O14" s="90">
        <v>0</v>
      </c>
      <c r="P14" s="91">
        <f>N14+O14</f>
        <v>5</v>
      </c>
      <c r="Q14" s="80">
        <f>IFERROR(P14/M14,"-")</f>
        <v>0.625</v>
      </c>
      <c r="R14" s="79">
        <v>1</v>
      </c>
      <c r="S14" s="79">
        <v>0</v>
      </c>
      <c r="T14" s="80">
        <f>IFERROR(R14/(P14),"-")</f>
        <v>0.2</v>
      </c>
      <c r="U14" s="335"/>
      <c r="V14" s="82">
        <v>1</v>
      </c>
      <c r="W14" s="80">
        <f>IF(P14=0,"-",V14/P14)</f>
        <v>0.2</v>
      </c>
      <c r="X14" s="334">
        <v>35000</v>
      </c>
      <c r="Y14" s="335">
        <f>IFERROR(X14/P14,"-")</f>
        <v>7000</v>
      </c>
      <c r="Z14" s="335">
        <f>IFERROR(X14/V14,"-")</f>
        <v>35000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0.4</v>
      </c>
      <c r="BP14" s="119">
        <v>1</v>
      </c>
      <c r="BQ14" s="120">
        <f>IFERROR(BP14/BN14,"-")</f>
        <v>0.5</v>
      </c>
      <c r="BR14" s="121">
        <v>30000</v>
      </c>
      <c r="BS14" s="122">
        <f>IFERROR(BR14/BN14,"-")</f>
        <v>15000</v>
      </c>
      <c r="BT14" s="123">
        <v>1</v>
      </c>
      <c r="BU14" s="123"/>
      <c r="BV14" s="123"/>
      <c r="BW14" s="124">
        <v>3</v>
      </c>
      <c r="BX14" s="125">
        <f>IF(P14=0,"",IF(BW14=0,"",(BW14/P14)))</f>
        <v>0.6</v>
      </c>
      <c r="BY14" s="126">
        <v>1</v>
      </c>
      <c r="BZ14" s="127">
        <f>IFERROR(BY14/BW14,"-")</f>
        <v>0.33333333333333</v>
      </c>
      <c r="CA14" s="128">
        <v>65000</v>
      </c>
      <c r="CB14" s="129">
        <f>IFERROR(CA14/BW14,"-")</f>
        <v>21666.666666667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35000</v>
      </c>
      <c r="CQ14" s="139">
        <v>65000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91</v>
      </c>
      <c r="C15" s="346"/>
      <c r="D15" s="346" t="s">
        <v>92</v>
      </c>
      <c r="E15" s="346" t="s">
        <v>93</v>
      </c>
      <c r="F15" s="346" t="s">
        <v>94</v>
      </c>
      <c r="G15" s="88" t="s">
        <v>88</v>
      </c>
      <c r="H15" s="88" t="s">
        <v>89</v>
      </c>
      <c r="I15" s="347" t="s">
        <v>95</v>
      </c>
      <c r="J15" s="329"/>
      <c r="K15" s="79">
        <v>10</v>
      </c>
      <c r="L15" s="79">
        <v>0</v>
      </c>
      <c r="M15" s="79">
        <v>28</v>
      </c>
      <c r="N15" s="89">
        <v>1</v>
      </c>
      <c r="O15" s="90">
        <v>0</v>
      </c>
      <c r="P15" s="91">
        <f>N15+O15</f>
        <v>1</v>
      </c>
      <c r="Q15" s="80">
        <f>IFERROR(P15/M15,"-")</f>
        <v>0.035714285714286</v>
      </c>
      <c r="R15" s="79">
        <v>0</v>
      </c>
      <c r="S15" s="79">
        <v>0</v>
      </c>
      <c r="T15" s="80">
        <f>IFERROR(R15/(P15),"-")</f>
        <v>0</v>
      </c>
      <c r="U15" s="335"/>
      <c r="V15" s="82">
        <v>0</v>
      </c>
      <c r="W15" s="80">
        <f>IF(P15=0,"-",V15/P15)</f>
        <v>0</v>
      </c>
      <c r="X15" s="334">
        <v>0</v>
      </c>
      <c r="Y15" s="335">
        <f>IFERROR(X15/P15,"-")</f>
        <v>0</v>
      </c>
      <c r="Z15" s="335" t="str">
        <f>IFERROR(X15/V15,"-")</f>
        <v>-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96</v>
      </c>
      <c r="C16" s="346"/>
      <c r="D16" s="346" t="s">
        <v>92</v>
      </c>
      <c r="E16" s="346" t="s">
        <v>93</v>
      </c>
      <c r="F16" s="346" t="s">
        <v>79</v>
      </c>
      <c r="G16" s="88"/>
      <c r="H16" s="88"/>
      <c r="I16" s="88"/>
      <c r="J16" s="329"/>
      <c r="K16" s="79">
        <v>28</v>
      </c>
      <c r="L16" s="79">
        <v>22</v>
      </c>
      <c r="M16" s="79">
        <v>5</v>
      </c>
      <c r="N16" s="89">
        <v>6</v>
      </c>
      <c r="O16" s="90">
        <v>0</v>
      </c>
      <c r="P16" s="91">
        <f>N16+O16</f>
        <v>6</v>
      </c>
      <c r="Q16" s="80">
        <f>IFERROR(P16/M16,"-")</f>
        <v>1.2</v>
      </c>
      <c r="R16" s="79">
        <v>1</v>
      </c>
      <c r="S16" s="79">
        <v>1</v>
      </c>
      <c r="T16" s="80">
        <f>IFERROR(R16/(P16),"-")</f>
        <v>0.16666666666667</v>
      </c>
      <c r="U16" s="335"/>
      <c r="V16" s="82">
        <v>2</v>
      </c>
      <c r="W16" s="80">
        <f>IF(P16=0,"-",V16/P16)</f>
        <v>0.33333333333333</v>
      </c>
      <c r="X16" s="334">
        <v>121000</v>
      </c>
      <c r="Y16" s="335">
        <f>IFERROR(X16/P16,"-")</f>
        <v>20166.666666667</v>
      </c>
      <c r="Z16" s="335">
        <f>IFERROR(X16/V16,"-")</f>
        <v>60500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0.5</v>
      </c>
      <c r="BY16" s="126">
        <v>2</v>
      </c>
      <c r="BZ16" s="127">
        <f>IFERROR(BY16/BW16,"-")</f>
        <v>0.66666666666667</v>
      </c>
      <c r="CA16" s="128">
        <v>309000</v>
      </c>
      <c r="CB16" s="129">
        <f>IFERROR(CA16/BW16,"-")</f>
        <v>103000</v>
      </c>
      <c r="CC16" s="130"/>
      <c r="CD16" s="130"/>
      <c r="CE16" s="130">
        <v>2</v>
      </c>
      <c r="CF16" s="131">
        <v>1</v>
      </c>
      <c r="CG16" s="132">
        <f>IF(P16=0,"",IF(CF16=0,"",(CF16/P16)))</f>
        <v>0.16666666666667</v>
      </c>
      <c r="CH16" s="133">
        <v>1</v>
      </c>
      <c r="CI16" s="134">
        <f>IFERROR(CH16/CF16,"-")</f>
        <v>1</v>
      </c>
      <c r="CJ16" s="135">
        <v>6000</v>
      </c>
      <c r="CK16" s="136">
        <f>IFERROR(CJ16/CF16,"-")</f>
        <v>6000</v>
      </c>
      <c r="CL16" s="137">
        <v>1</v>
      </c>
      <c r="CM16" s="137"/>
      <c r="CN16" s="137"/>
      <c r="CO16" s="138">
        <v>2</v>
      </c>
      <c r="CP16" s="139">
        <v>121000</v>
      </c>
      <c r="CQ16" s="139">
        <v>199000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0.20769230769231</v>
      </c>
      <c r="B17" s="346" t="s">
        <v>97</v>
      </c>
      <c r="C17" s="346"/>
      <c r="D17" s="346" t="s">
        <v>64</v>
      </c>
      <c r="E17" s="346" t="s">
        <v>65</v>
      </c>
      <c r="F17" s="346" t="s">
        <v>94</v>
      </c>
      <c r="G17" s="88" t="s">
        <v>98</v>
      </c>
      <c r="H17" s="88" t="s">
        <v>99</v>
      </c>
      <c r="I17" s="88" t="s">
        <v>100</v>
      </c>
      <c r="J17" s="329">
        <v>520000</v>
      </c>
      <c r="K17" s="79">
        <v>30</v>
      </c>
      <c r="L17" s="79">
        <v>0</v>
      </c>
      <c r="M17" s="79">
        <v>108</v>
      </c>
      <c r="N17" s="89">
        <v>11</v>
      </c>
      <c r="O17" s="90">
        <v>0</v>
      </c>
      <c r="P17" s="91">
        <f>N17+O17</f>
        <v>11</v>
      </c>
      <c r="Q17" s="80">
        <f>IFERROR(P17/M17,"-")</f>
        <v>0.10185185185185</v>
      </c>
      <c r="R17" s="79">
        <v>0</v>
      </c>
      <c r="S17" s="79">
        <v>4</v>
      </c>
      <c r="T17" s="80">
        <f>IFERROR(R17/(P17),"-")</f>
        <v>0</v>
      </c>
      <c r="U17" s="335">
        <f>IFERROR(J17/SUM(N17:O21),"-")</f>
        <v>14444.444444444</v>
      </c>
      <c r="V17" s="82">
        <v>2</v>
      </c>
      <c r="W17" s="80">
        <f>IF(P17=0,"-",V17/P17)</f>
        <v>0.18181818181818</v>
      </c>
      <c r="X17" s="334">
        <v>34000</v>
      </c>
      <c r="Y17" s="335">
        <f>IFERROR(X17/P17,"-")</f>
        <v>3090.9090909091</v>
      </c>
      <c r="Z17" s="335">
        <f>IFERROR(X17/V17,"-")</f>
        <v>17000</v>
      </c>
      <c r="AA17" s="329">
        <f>SUM(X17:X21)-SUM(J17:J21)</f>
        <v>-412000</v>
      </c>
      <c r="AB17" s="83">
        <f>SUM(X17:X21)/SUM(J17:J21)</f>
        <v>0.20769230769231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0.36363636363636</v>
      </c>
      <c r="BG17" s="110">
        <v>2</v>
      </c>
      <c r="BH17" s="112">
        <f>IFERROR(BG17/BE17,"-")</f>
        <v>0.5</v>
      </c>
      <c r="BI17" s="113">
        <v>34000</v>
      </c>
      <c r="BJ17" s="114">
        <f>IFERROR(BI17/BE17,"-")</f>
        <v>8500</v>
      </c>
      <c r="BK17" s="115">
        <v>1</v>
      </c>
      <c r="BL17" s="115"/>
      <c r="BM17" s="115">
        <v>1</v>
      </c>
      <c r="BN17" s="117">
        <v>3</v>
      </c>
      <c r="BO17" s="118">
        <f>IF(P17=0,"",IF(BN17=0,"",(BN17/P17)))</f>
        <v>0.27272727272727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0.36363636363636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34000</v>
      </c>
      <c r="CQ17" s="139">
        <v>31000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101</v>
      </c>
      <c r="C18" s="346"/>
      <c r="D18" s="346" t="s">
        <v>86</v>
      </c>
      <c r="E18" s="346" t="s">
        <v>87</v>
      </c>
      <c r="F18" s="346" t="s">
        <v>94</v>
      </c>
      <c r="G18" s="88" t="s">
        <v>98</v>
      </c>
      <c r="H18" s="88" t="s">
        <v>99</v>
      </c>
      <c r="I18" s="88" t="s">
        <v>69</v>
      </c>
      <c r="J18" s="329"/>
      <c r="K18" s="79">
        <v>16</v>
      </c>
      <c r="L18" s="79">
        <v>0</v>
      </c>
      <c r="M18" s="79">
        <v>50</v>
      </c>
      <c r="N18" s="89">
        <v>2</v>
      </c>
      <c r="O18" s="90">
        <v>0</v>
      </c>
      <c r="P18" s="91">
        <f>N18+O18</f>
        <v>2</v>
      </c>
      <c r="Q18" s="80">
        <f>IFERROR(P18/M18,"-")</f>
        <v>0.04</v>
      </c>
      <c r="R18" s="79">
        <v>0</v>
      </c>
      <c r="S18" s="79">
        <v>1</v>
      </c>
      <c r="T18" s="80">
        <f>IFERROR(R18/(P18),"-")</f>
        <v>0</v>
      </c>
      <c r="U18" s="335"/>
      <c r="V18" s="82">
        <v>1</v>
      </c>
      <c r="W18" s="80">
        <f>IF(P18=0,"-",V18/P18)</f>
        <v>0.5</v>
      </c>
      <c r="X18" s="334">
        <v>5000</v>
      </c>
      <c r="Y18" s="335">
        <f>IFERROR(X18/P18,"-")</f>
        <v>2500</v>
      </c>
      <c r="Z18" s="335">
        <f>IFERROR(X18/V18,"-")</f>
        <v>5000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0.5</v>
      </c>
      <c r="CH18" s="133">
        <v>1</v>
      </c>
      <c r="CI18" s="134">
        <f>IFERROR(CH18/CF18,"-")</f>
        <v>1</v>
      </c>
      <c r="CJ18" s="135">
        <v>5000</v>
      </c>
      <c r="CK18" s="136">
        <f>IFERROR(CJ18/CF18,"-")</f>
        <v>5000</v>
      </c>
      <c r="CL18" s="137">
        <v>1</v>
      </c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102</v>
      </c>
      <c r="C19" s="346"/>
      <c r="D19" s="346" t="s">
        <v>92</v>
      </c>
      <c r="E19" s="346" t="s">
        <v>93</v>
      </c>
      <c r="F19" s="346" t="s">
        <v>94</v>
      </c>
      <c r="G19" s="88" t="s">
        <v>98</v>
      </c>
      <c r="H19" s="88" t="s">
        <v>99</v>
      </c>
      <c r="I19" s="347" t="s">
        <v>72</v>
      </c>
      <c r="J19" s="329"/>
      <c r="K19" s="79">
        <v>6</v>
      </c>
      <c r="L19" s="79">
        <v>0</v>
      </c>
      <c r="M19" s="79">
        <v>43</v>
      </c>
      <c r="N19" s="89">
        <v>1</v>
      </c>
      <c r="O19" s="90">
        <v>0</v>
      </c>
      <c r="P19" s="91">
        <f>N19+O19</f>
        <v>1</v>
      </c>
      <c r="Q19" s="80">
        <f>IFERROR(P19/M19,"-")</f>
        <v>0.023255813953488</v>
      </c>
      <c r="R19" s="79">
        <v>0</v>
      </c>
      <c r="S19" s="79">
        <v>1</v>
      </c>
      <c r="T19" s="80">
        <f>IFERROR(R19/(P19),"-")</f>
        <v>0</v>
      </c>
      <c r="U19" s="335"/>
      <c r="V19" s="82">
        <v>0</v>
      </c>
      <c r="W19" s="80">
        <f>IF(P19=0,"-",V19/P19)</f>
        <v>0</v>
      </c>
      <c r="X19" s="334">
        <v>0</v>
      </c>
      <c r="Y19" s="335">
        <f>IFERROR(X19/P19,"-")</f>
        <v>0</v>
      </c>
      <c r="Z19" s="335" t="str">
        <f>IFERROR(X19/V19,"-")</f>
        <v>-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103</v>
      </c>
      <c r="C20" s="346"/>
      <c r="D20" s="346" t="s">
        <v>104</v>
      </c>
      <c r="E20" s="346" t="s">
        <v>105</v>
      </c>
      <c r="F20" s="346" t="s">
        <v>94</v>
      </c>
      <c r="G20" s="88" t="s">
        <v>98</v>
      </c>
      <c r="H20" s="88" t="s">
        <v>99</v>
      </c>
      <c r="I20" s="88" t="s">
        <v>106</v>
      </c>
      <c r="J20" s="329"/>
      <c r="K20" s="79">
        <v>9</v>
      </c>
      <c r="L20" s="79">
        <v>0</v>
      </c>
      <c r="M20" s="79">
        <v>47</v>
      </c>
      <c r="N20" s="89">
        <v>1</v>
      </c>
      <c r="O20" s="90">
        <v>1</v>
      </c>
      <c r="P20" s="91">
        <f>N20+O20</f>
        <v>2</v>
      </c>
      <c r="Q20" s="80">
        <f>IFERROR(P20/M20,"-")</f>
        <v>0.042553191489362</v>
      </c>
      <c r="R20" s="79">
        <v>0</v>
      </c>
      <c r="S20" s="79">
        <v>0</v>
      </c>
      <c r="T20" s="80">
        <f>IFERROR(R20/(P20),"-")</f>
        <v>0</v>
      </c>
      <c r="U20" s="335"/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107</v>
      </c>
      <c r="C21" s="346"/>
      <c r="D21" s="346" t="s">
        <v>78</v>
      </c>
      <c r="E21" s="346" t="s">
        <v>78</v>
      </c>
      <c r="F21" s="346" t="s">
        <v>79</v>
      </c>
      <c r="G21" s="88" t="s">
        <v>80</v>
      </c>
      <c r="H21" s="88"/>
      <c r="I21" s="88"/>
      <c r="J21" s="329"/>
      <c r="K21" s="79">
        <v>94</v>
      </c>
      <c r="L21" s="79">
        <v>62</v>
      </c>
      <c r="M21" s="79">
        <v>28</v>
      </c>
      <c r="N21" s="89">
        <v>20</v>
      </c>
      <c r="O21" s="90">
        <v>0</v>
      </c>
      <c r="P21" s="91">
        <f>N21+O21</f>
        <v>20</v>
      </c>
      <c r="Q21" s="80">
        <f>IFERROR(P21/M21,"-")</f>
        <v>0.71428571428571</v>
      </c>
      <c r="R21" s="79">
        <v>2</v>
      </c>
      <c r="S21" s="79">
        <v>2</v>
      </c>
      <c r="T21" s="80">
        <f>IFERROR(R21/(P21),"-")</f>
        <v>0.1</v>
      </c>
      <c r="U21" s="335"/>
      <c r="V21" s="82">
        <v>4</v>
      </c>
      <c r="W21" s="80">
        <f>IF(P21=0,"-",V21/P21)</f>
        <v>0.2</v>
      </c>
      <c r="X21" s="334">
        <v>69000</v>
      </c>
      <c r="Y21" s="335">
        <f>IFERROR(X21/P21,"-")</f>
        <v>3450</v>
      </c>
      <c r="Z21" s="335">
        <f>IFERROR(X21/V21,"-")</f>
        <v>17250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0.05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10</v>
      </c>
      <c r="BO21" s="118">
        <f>IF(P21=0,"",IF(BN21=0,"",(BN21/P21)))</f>
        <v>0.5</v>
      </c>
      <c r="BP21" s="119">
        <v>3</v>
      </c>
      <c r="BQ21" s="120">
        <f>IFERROR(BP21/BN21,"-")</f>
        <v>0.3</v>
      </c>
      <c r="BR21" s="121">
        <v>43000</v>
      </c>
      <c r="BS21" s="122">
        <f>IFERROR(BR21/BN21,"-")</f>
        <v>4300</v>
      </c>
      <c r="BT21" s="123"/>
      <c r="BU21" s="123"/>
      <c r="BV21" s="123">
        <v>3</v>
      </c>
      <c r="BW21" s="124">
        <v>6</v>
      </c>
      <c r="BX21" s="125">
        <f>IF(P21=0,"",IF(BW21=0,"",(BW21/P21)))</f>
        <v>0.3</v>
      </c>
      <c r="BY21" s="126">
        <v>1</v>
      </c>
      <c r="BZ21" s="127">
        <f>IFERROR(BY21/BW21,"-")</f>
        <v>0.16666666666667</v>
      </c>
      <c r="CA21" s="128">
        <v>16000</v>
      </c>
      <c r="CB21" s="129">
        <f>IFERROR(CA21/BW21,"-")</f>
        <v>2666.6666666667</v>
      </c>
      <c r="CC21" s="130"/>
      <c r="CD21" s="130"/>
      <c r="CE21" s="130">
        <v>1</v>
      </c>
      <c r="CF21" s="131">
        <v>3</v>
      </c>
      <c r="CG21" s="132">
        <f>IF(P21=0,"",IF(CF21=0,"",(CF21/P21)))</f>
        <v>0.15</v>
      </c>
      <c r="CH21" s="133">
        <v>1</v>
      </c>
      <c r="CI21" s="134">
        <f>IFERROR(CH21/CF21,"-")</f>
        <v>0.33333333333333</v>
      </c>
      <c r="CJ21" s="135">
        <v>10000</v>
      </c>
      <c r="CK21" s="136">
        <f>IFERROR(CJ21/CF21,"-")</f>
        <v>3333.3333333333</v>
      </c>
      <c r="CL21" s="137">
        <v>1</v>
      </c>
      <c r="CM21" s="137"/>
      <c r="CN21" s="137"/>
      <c r="CO21" s="138">
        <v>4</v>
      </c>
      <c r="CP21" s="139">
        <v>69000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0.97881333333333</v>
      </c>
      <c r="B22" s="346" t="s">
        <v>108</v>
      </c>
      <c r="C22" s="346"/>
      <c r="D22" s="346" t="s">
        <v>109</v>
      </c>
      <c r="E22" s="346" t="s">
        <v>110</v>
      </c>
      <c r="F22" s="346" t="s">
        <v>94</v>
      </c>
      <c r="G22" s="88" t="s">
        <v>82</v>
      </c>
      <c r="H22" s="88" t="s">
        <v>111</v>
      </c>
      <c r="I22" s="88" t="s">
        <v>112</v>
      </c>
      <c r="J22" s="329">
        <v>375000</v>
      </c>
      <c r="K22" s="79">
        <v>1</v>
      </c>
      <c r="L22" s="79">
        <v>0</v>
      </c>
      <c r="M22" s="79">
        <v>18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335">
        <f>IFERROR(J22/SUM(N22:O29),"-")</f>
        <v>10135.135135135</v>
      </c>
      <c r="V22" s="82">
        <v>0</v>
      </c>
      <c r="W22" s="80" t="str">
        <f>IF(P22=0,"-",V22/P22)</f>
        <v>-</v>
      </c>
      <c r="X22" s="334">
        <v>0</v>
      </c>
      <c r="Y22" s="335" t="str">
        <f>IFERROR(X22/P22,"-")</f>
        <v>-</v>
      </c>
      <c r="Z22" s="335" t="str">
        <f>IFERROR(X22/V22,"-")</f>
        <v>-</v>
      </c>
      <c r="AA22" s="329">
        <f>SUM(X22:X29)-SUM(J22:J29)</f>
        <v>-7945</v>
      </c>
      <c r="AB22" s="83">
        <f>SUM(X22:X29)/SUM(J22:J29)</f>
        <v>0.97881333333333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113</v>
      </c>
      <c r="C23" s="346"/>
      <c r="D23" s="346" t="s">
        <v>114</v>
      </c>
      <c r="E23" s="346" t="s">
        <v>115</v>
      </c>
      <c r="F23" s="346" t="s">
        <v>94</v>
      </c>
      <c r="G23" s="88"/>
      <c r="H23" s="88" t="s">
        <v>111</v>
      </c>
      <c r="I23" s="88" t="s">
        <v>116</v>
      </c>
      <c r="J23" s="329"/>
      <c r="K23" s="79">
        <v>9</v>
      </c>
      <c r="L23" s="79">
        <v>0</v>
      </c>
      <c r="M23" s="79">
        <v>54</v>
      </c>
      <c r="N23" s="89">
        <v>4</v>
      </c>
      <c r="O23" s="90">
        <v>0</v>
      </c>
      <c r="P23" s="91">
        <f>N23+O23</f>
        <v>4</v>
      </c>
      <c r="Q23" s="80">
        <f>IFERROR(P23/M23,"-")</f>
        <v>0.074074074074074</v>
      </c>
      <c r="R23" s="79">
        <v>0</v>
      </c>
      <c r="S23" s="79">
        <v>1</v>
      </c>
      <c r="T23" s="80">
        <f>IFERROR(R23/(P23),"-")</f>
        <v>0</v>
      </c>
      <c r="U23" s="335"/>
      <c r="V23" s="82">
        <v>1</v>
      </c>
      <c r="W23" s="80">
        <f>IF(P23=0,"-",V23/P23)</f>
        <v>0.25</v>
      </c>
      <c r="X23" s="334">
        <v>10000</v>
      </c>
      <c r="Y23" s="335">
        <f>IFERROR(X23/P23,"-")</f>
        <v>2500</v>
      </c>
      <c r="Z23" s="335">
        <f>IFERROR(X23/V23,"-")</f>
        <v>10000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0.5</v>
      </c>
      <c r="BP23" s="119">
        <v>1</v>
      </c>
      <c r="BQ23" s="120">
        <f>IFERROR(BP23/BN23,"-")</f>
        <v>0.5</v>
      </c>
      <c r="BR23" s="121">
        <v>10000</v>
      </c>
      <c r="BS23" s="122">
        <f>IFERROR(BR23/BN23,"-")</f>
        <v>5000</v>
      </c>
      <c r="BT23" s="123"/>
      <c r="BU23" s="123">
        <v>1</v>
      </c>
      <c r="BV23" s="123"/>
      <c r="BW23" s="124">
        <v>2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117</v>
      </c>
      <c r="C24" s="346"/>
      <c r="D24" s="346" t="s">
        <v>118</v>
      </c>
      <c r="E24" s="346" t="s">
        <v>119</v>
      </c>
      <c r="F24" s="346" t="s">
        <v>94</v>
      </c>
      <c r="G24" s="88"/>
      <c r="H24" s="88" t="s">
        <v>111</v>
      </c>
      <c r="I24" s="88" t="s">
        <v>120</v>
      </c>
      <c r="J24" s="329"/>
      <c r="K24" s="79">
        <v>3</v>
      </c>
      <c r="L24" s="79">
        <v>0</v>
      </c>
      <c r="M24" s="79">
        <v>27</v>
      </c>
      <c r="N24" s="89">
        <v>1</v>
      </c>
      <c r="O24" s="90">
        <v>0</v>
      </c>
      <c r="P24" s="91">
        <f>N24+O24</f>
        <v>1</v>
      </c>
      <c r="Q24" s="80">
        <f>IFERROR(P24/M24,"-")</f>
        <v>0.037037037037037</v>
      </c>
      <c r="R24" s="79">
        <v>0</v>
      </c>
      <c r="S24" s="79">
        <v>0</v>
      </c>
      <c r="T24" s="80">
        <f>IFERROR(R24/(P24),"-")</f>
        <v>0</v>
      </c>
      <c r="U24" s="335"/>
      <c r="V24" s="82">
        <v>0</v>
      </c>
      <c r="W24" s="80">
        <f>IF(P24=0,"-",V24/P24)</f>
        <v>0</v>
      </c>
      <c r="X24" s="334">
        <v>0</v>
      </c>
      <c r="Y24" s="335">
        <f>IFERROR(X24/P24,"-")</f>
        <v>0</v>
      </c>
      <c r="Z24" s="335" t="str">
        <f>IFERROR(X24/V24,"-")</f>
        <v>-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1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121</v>
      </c>
      <c r="C25" s="346"/>
      <c r="D25" s="346" t="s">
        <v>78</v>
      </c>
      <c r="E25" s="346" t="s">
        <v>78</v>
      </c>
      <c r="F25" s="346" t="s">
        <v>79</v>
      </c>
      <c r="G25" s="88"/>
      <c r="H25" s="88"/>
      <c r="I25" s="88"/>
      <c r="J25" s="329"/>
      <c r="K25" s="79">
        <v>69</v>
      </c>
      <c r="L25" s="79">
        <v>49</v>
      </c>
      <c r="M25" s="79">
        <v>23</v>
      </c>
      <c r="N25" s="89">
        <v>9</v>
      </c>
      <c r="O25" s="90">
        <v>0</v>
      </c>
      <c r="P25" s="91">
        <f>N25+O25</f>
        <v>9</v>
      </c>
      <c r="Q25" s="80">
        <f>IFERROR(P25/M25,"-")</f>
        <v>0.39130434782609</v>
      </c>
      <c r="R25" s="79">
        <v>3</v>
      </c>
      <c r="S25" s="79">
        <v>3</v>
      </c>
      <c r="T25" s="80">
        <f>IFERROR(R25/(P25),"-")</f>
        <v>0.33333333333333</v>
      </c>
      <c r="U25" s="335"/>
      <c r="V25" s="82">
        <v>3</v>
      </c>
      <c r="W25" s="80">
        <f>IF(P25=0,"-",V25/P25)</f>
        <v>0.33333333333333</v>
      </c>
      <c r="X25" s="334">
        <v>134055</v>
      </c>
      <c r="Y25" s="335">
        <f>IFERROR(X25/P25,"-")</f>
        <v>14895</v>
      </c>
      <c r="Z25" s="335">
        <f>IFERROR(X25/V25,"-")</f>
        <v>44685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0.44444444444444</v>
      </c>
      <c r="BY25" s="126">
        <v>2</v>
      </c>
      <c r="BZ25" s="127">
        <f>IFERROR(BY25/BW25,"-")</f>
        <v>0.5</v>
      </c>
      <c r="CA25" s="128">
        <v>131000</v>
      </c>
      <c r="CB25" s="129">
        <f>IFERROR(CA25/BW25,"-")</f>
        <v>32750</v>
      </c>
      <c r="CC25" s="130"/>
      <c r="CD25" s="130"/>
      <c r="CE25" s="130">
        <v>2</v>
      </c>
      <c r="CF25" s="131">
        <v>2</v>
      </c>
      <c r="CG25" s="132">
        <f>IF(P25=0,"",IF(CF25=0,"",(CF25/P25)))</f>
        <v>0.22222222222222</v>
      </c>
      <c r="CH25" s="133">
        <v>1</v>
      </c>
      <c r="CI25" s="134">
        <f>IFERROR(CH25/CF25,"-")</f>
        <v>0.5</v>
      </c>
      <c r="CJ25" s="135">
        <v>3000</v>
      </c>
      <c r="CK25" s="136">
        <f>IFERROR(CJ25/CF25,"-")</f>
        <v>1500</v>
      </c>
      <c r="CL25" s="137">
        <v>1</v>
      </c>
      <c r="CM25" s="137"/>
      <c r="CN25" s="137"/>
      <c r="CO25" s="138">
        <v>3</v>
      </c>
      <c r="CP25" s="139">
        <v>134055</v>
      </c>
      <c r="CQ25" s="139">
        <v>98000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122</v>
      </c>
      <c r="C26" s="346"/>
      <c r="D26" s="346" t="s">
        <v>109</v>
      </c>
      <c r="E26" s="346" t="s">
        <v>110</v>
      </c>
      <c r="F26" s="346" t="s">
        <v>94</v>
      </c>
      <c r="G26" s="88" t="s">
        <v>88</v>
      </c>
      <c r="H26" s="88" t="s">
        <v>111</v>
      </c>
      <c r="I26" s="88" t="s">
        <v>112</v>
      </c>
      <c r="J26" s="329"/>
      <c r="K26" s="79">
        <v>13</v>
      </c>
      <c r="L26" s="79">
        <v>0</v>
      </c>
      <c r="M26" s="79">
        <v>48</v>
      </c>
      <c r="N26" s="89">
        <v>5</v>
      </c>
      <c r="O26" s="90">
        <v>0</v>
      </c>
      <c r="P26" s="91">
        <f>N26+O26</f>
        <v>5</v>
      </c>
      <c r="Q26" s="80">
        <f>IFERROR(P26/M26,"-")</f>
        <v>0.10416666666667</v>
      </c>
      <c r="R26" s="79">
        <v>1</v>
      </c>
      <c r="S26" s="79">
        <v>1</v>
      </c>
      <c r="T26" s="80">
        <f>IFERROR(R26/(P26),"-")</f>
        <v>0.2</v>
      </c>
      <c r="U26" s="335"/>
      <c r="V26" s="82">
        <v>0</v>
      </c>
      <c r="W26" s="80">
        <f>IF(P26=0,"-",V26/P26)</f>
        <v>0</v>
      </c>
      <c r="X26" s="334">
        <v>3000</v>
      </c>
      <c r="Y26" s="335">
        <f>IFERROR(X26/P26,"-")</f>
        <v>600</v>
      </c>
      <c r="Z26" s="335" t="str">
        <f>IFERROR(X26/V26,"-")</f>
        <v>-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3</v>
      </c>
      <c r="BO26" s="118">
        <f>IF(P26=0,"",IF(BN26=0,"",(BN26/P26)))</f>
        <v>0.6</v>
      </c>
      <c r="BP26" s="119">
        <v>1</v>
      </c>
      <c r="BQ26" s="120">
        <f>IFERROR(BP26/BN26,"-")</f>
        <v>0.33333333333333</v>
      </c>
      <c r="BR26" s="121">
        <v>3000</v>
      </c>
      <c r="BS26" s="122">
        <f>IFERROR(BR26/BN26,"-")</f>
        <v>1000</v>
      </c>
      <c r="BT26" s="123">
        <v>1</v>
      </c>
      <c r="BU26" s="123"/>
      <c r="BV26" s="123"/>
      <c r="BW26" s="124">
        <v>2</v>
      </c>
      <c r="BX26" s="125">
        <f>IF(P26=0,"",IF(BW26=0,"",(BW26/P26)))</f>
        <v>0.4</v>
      </c>
      <c r="BY26" s="126">
        <v>1</v>
      </c>
      <c r="BZ26" s="127">
        <f>IFERROR(BY26/BW26,"-")</f>
        <v>0.5</v>
      </c>
      <c r="CA26" s="128">
        <v>6000</v>
      </c>
      <c r="CB26" s="129">
        <f>IFERROR(CA26/BW26,"-")</f>
        <v>3000</v>
      </c>
      <c r="CC26" s="130"/>
      <c r="CD26" s="130">
        <v>1</v>
      </c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3000</v>
      </c>
      <c r="CQ26" s="139">
        <v>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123</v>
      </c>
      <c r="C27" s="346"/>
      <c r="D27" s="346" t="s">
        <v>114</v>
      </c>
      <c r="E27" s="346" t="s">
        <v>124</v>
      </c>
      <c r="F27" s="346" t="s">
        <v>94</v>
      </c>
      <c r="G27" s="88"/>
      <c r="H27" s="88" t="s">
        <v>111</v>
      </c>
      <c r="I27" s="88" t="s">
        <v>116</v>
      </c>
      <c r="J27" s="329"/>
      <c r="K27" s="79">
        <v>12</v>
      </c>
      <c r="L27" s="79">
        <v>0</v>
      </c>
      <c r="M27" s="79">
        <v>66</v>
      </c>
      <c r="N27" s="89">
        <v>4</v>
      </c>
      <c r="O27" s="90">
        <v>0</v>
      </c>
      <c r="P27" s="91">
        <f>N27+O27</f>
        <v>4</v>
      </c>
      <c r="Q27" s="80">
        <f>IFERROR(P27/M27,"-")</f>
        <v>0.060606060606061</v>
      </c>
      <c r="R27" s="79">
        <v>0</v>
      </c>
      <c r="S27" s="79">
        <v>0</v>
      </c>
      <c r="T27" s="80">
        <f>IFERROR(R27/(P27),"-")</f>
        <v>0</v>
      </c>
      <c r="U27" s="335"/>
      <c r="V27" s="82">
        <v>0</v>
      </c>
      <c r="W27" s="80">
        <f>IF(P27=0,"-",V27/P27)</f>
        <v>0</v>
      </c>
      <c r="X27" s="334">
        <v>0</v>
      </c>
      <c r="Y27" s="335">
        <f>IFERROR(X27/P27,"-")</f>
        <v>0</v>
      </c>
      <c r="Z27" s="335" t="str">
        <f>IFERROR(X27/V27,"-")</f>
        <v>-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125</v>
      </c>
      <c r="C28" s="346"/>
      <c r="D28" s="346" t="s">
        <v>118</v>
      </c>
      <c r="E28" s="346" t="s">
        <v>119</v>
      </c>
      <c r="F28" s="346" t="s">
        <v>94</v>
      </c>
      <c r="G28" s="88"/>
      <c r="H28" s="88" t="s">
        <v>111</v>
      </c>
      <c r="I28" s="88" t="s">
        <v>120</v>
      </c>
      <c r="J28" s="329"/>
      <c r="K28" s="79">
        <v>2</v>
      </c>
      <c r="L28" s="79">
        <v>0</v>
      </c>
      <c r="M28" s="79">
        <v>11</v>
      </c>
      <c r="N28" s="89">
        <v>2</v>
      </c>
      <c r="O28" s="90">
        <v>0</v>
      </c>
      <c r="P28" s="91">
        <f>N28+O28</f>
        <v>2</v>
      </c>
      <c r="Q28" s="80">
        <f>IFERROR(P28/M28,"-")</f>
        <v>0.18181818181818</v>
      </c>
      <c r="R28" s="79">
        <v>0</v>
      </c>
      <c r="S28" s="79">
        <v>0</v>
      </c>
      <c r="T28" s="80">
        <f>IFERROR(R28/(P28),"-")</f>
        <v>0</v>
      </c>
      <c r="U28" s="335"/>
      <c r="V28" s="82">
        <v>0</v>
      </c>
      <c r="W28" s="80">
        <f>IF(P28=0,"-",V28/P28)</f>
        <v>0</v>
      </c>
      <c r="X28" s="334">
        <v>0</v>
      </c>
      <c r="Y28" s="335">
        <f>IFERROR(X28/P28,"-")</f>
        <v>0</v>
      </c>
      <c r="Z28" s="335" t="str">
        <f>IFERROR(X28/V28,"-")</f>
        <v>-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126</v>
      </c>
      <c r="C29" s="346"/>
      <c r="D29" s="346" t="s">
        <v>78</v>
      </c>
      <c r="E29" s="346" t="s">
        <v>78</v>
      </c>
      <c r="F29" s="346" t="s">
        <v>79</v>
      </c>
      <c r="G29" s="88"/>
      <c r="H29" s="88"/>
      <c r="I29" s="88"/>
      <c r="J29" s="329"/>
      <c r="K29" s="79">
        <v>75</v>
      </c>
      <c r="L29" s="79">
        <v>49</v>
      </c>
      <c r="M29" s="79">
        <v>16</v>
      </c>
      <c r="N29" s="89">
        <v>12</v>
      </c>
      <c r="O29" s="90">
        <v>0</v>
      </c>
      <c r="P29" s="91">
        <f>N29+O29</f>
        <v>12</v>
      </c>
      <c r="Q29" s="80">
        <f>IFERROR(P29/M29,"-")</f>
        <v>0.75</v>
      </c>
      <c r="R29" s="79">
        <v>2</v>
      </c>
      <c r="S29" s="79">
        <v>4</v>
      </c>
      <c r="T29" s="80">
        <f>IFERROR(R29/(P29),"-")</f>
        <v>0.16666666666667</v>
      </c>
      <c r="U29" s="335"/>
      <c r="V29" s="82">
        <v>4</v>
      </c>
      <c r="W29" s="80">
        <f>IF(P29=0,"-",V29/P29)</f>
        <v>0.33333333333333</v>
      </c>
      <c r="X29" s="334">
        <v>220000</v>
      </c>
      <c r="Y29" s="335">
        <f>IFERROR(X29/P29,"-")</f>
        <v>18333.333333333</v>
      </c>
      <c r="Z29" s="335">
        <f>IFERROR(X29/V29,"-")</f>
        <v>55000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0.16666666666667</v>
      </c>
      <c r="BG29" s="110">
        <v>1</v>
      </c>
      <c r="BH29" s="112">
        <f>IFERROR(BG29/BE29,"-")</f>
        <v>0.5</v>
      </c>
      <c r="BI29" s="113">
        <v>8000</v>
      </c>
      <c r="BJ29" s="114">
        <f>IFERROR(BI29/BE29,"-")</f>
        <v>4000</v>
      </c>
      <c r="BK29" s="115">
        <v>1</v>
      </c>
      <c r="BL29" s="115"/>
      <c r="BM29" s="115"/>
      <c r="BN29" s="117">
        <v>2</v>
      </c>
      <c r="BO29" s="118">
        <f>IF(P29=0,"",IF(BN29=0,"",(BN29/P29)))</f>
        <v>0.16666666666667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4</v>
      </c>
      <c r="BX29" s="125">
        <f>IF(P29=0,"",IF(BW29=0,"",(BW29/P29)))</f>
        <v>0.33333333333333</v>
      </c>
      <c r="BY29" s="126">
        <v>2</v>
      </c>
      <c r="BZ29" s="127">
        <f>IFERROR(BY29/BW29,"-")</f>
        <v>0.5</v>
      </c>
      <c r="CA29" s="128">
        <v>107000</v>
      </c>
      <c r="CB29" s="129">
        <f>IFERROR(CA29/BW29,"-")</f>
        <v>26750</v>
      </c>
      <c r="CC29" s="130"/>
      <c r="CD29" s="130"/>
      <c r="CE29" s="130">
        <v>2</v>
      </c>
      <c r="CF29" s="131">
        <v>4</v>
      </c>
      <c r="CG29" s="132">
        <f>IF(P29=0,"",IF(CF29=0,"",(CF29/P29)))</f>
        <v>0.33333333333333</v>
      </c>
      <c r="CH29" s="133">
        <v>1</v>
      </c>
      <c r="CI29" s="134">
        <f>IFERROR(CH29/CF29,"-")</f>
        <v>0.25</v>
      </c>
      <c r="CJ29" s="135">
        <v>105000</v>
      </c>
      <c r="CK29" s="136">
        <f>IFERROR(CJ29/CF29,"-")</f>
        <v>26250</v>
      </c>
      <c r="CL29" s="137"/>
      <c r="CM29" s="137"/>
      <c r="CN29" s="137">
        <v>1</v>
      </c>
      <c r="CO29" s="138">
        <v>4</v>
      </c>
      <c r="CP29" s="139">
        <v>220000</v>
      </c>
      <c r="CQ29" s="139">
        <v>105000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0.88853333333333</v>
      </c>
      <c r="B30" s="346" t="s">
        <v>127</v>
      </c>
      <c r="C30" s="346"/>
      <c r="D30" s="346" t="s">
        <v>109</v>
      </c>
      <c r="E30" s="346" t="s">
        <v>110</v>
      </c>
      <c r="F30" s="346" t="s">
        <v>66</v>
      </c>
      <c r="G30" s="88" t="s">
        <v>128</v>
      </c>
      <c r="H30" s="88" t="s">
        <v>129</v>
      </c>
      <c r="I30" s="88" t="s">
        <v>130</v>
      </c>
      <c r="J30" s="329">
        <v>300000</v>
      </c>
      <c r="K30" s="79">
        <v>14</v>
      </c>
      <c r="L30" s="79">
        <v>0</v>
      </c>
      <c r="M30" s="79">
        <v>66</v>
      </c>
      <c r="N30" s="89">
        <v>7</v>
      </c>
      <c r="O30" s="90">
        <v>0</v>
      </c>
      <c r="P30" s="91">
        <f>N30+O30</f>
        <v>7</v>
      </c>
      <c r="Q30" s="80">
        <f>IFERROR(P30/M30,"-")</f>
        <v>0.10606060606061</v>
      </c>
      <c r="R30" s="79">
        <v>0</v>
      </c>
      <c r="S30" s="79">
        <v>0</v>
      </c>
      <c r="T30" s="80">
        <f>IFERROR(R30/(P30),"-")</f>
        <v>0</v>
      </c>
      <c r="U30" s="335">
        <f>IFERROR(J30/SUM(N30:O34),"-")</f>
        <v>6818.1818181818</v>
      </c>
      <c r="V30" s="82">
        <v>0</v>
      </c>
      <c r="W30" s="80">
        <f>IF(P30=0,"-",V30/P30)</f>
        <v>0</v>
      </c>
      <c r="X30" s="334">
        <v>0</v>
      </c>
      <c r="Y30" s="335">
        <f>IFERROR(X30/P30,"-")</f>
        <v>0</v>
      </c>
      <c r="Z30" s="335" t="str">
        <f>IFERROR(X30/V30,"-")</f>
        <v>-</v>
      </c>
      <c r="AA30" s="329">
        <f>SUM(X30:X34)-SUM(J30:J34)</f>
        <v>-33440</v>
      </c>
      <c r="AB30" s="83">
        <f>SUM(X30:X34)/SUM(J30:J34)</f>
        <v>0.88853333333333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0.42857142857143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0.42857142857143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131</v>
      </c>
      <c r="C31" s="346"/>
      <c r="D31" s="346" t="s">
        <v>132</v>
      </c>
      <c r="E31" s="346" t="s">
        <v>124</v>
      </c>
      <c r="F31" s="346" t="s">
        <v>66</v>
      </c>
      <c r="G31" s="88"/>
      <c r="H31" s="88" t="s">
        <v>129</v>
      </c>
      <c r="I31" s="88"/>
      <c r="J31" s="329"/>
      <c r="K31" s="79">
        <v>25</v>
      </c>
      <c r="L31" s="79">
        <v>0</v>
      </c>
      <c r="M31" s="79">
        <v>119</v>
      </c>
      <c r="N31" s="89">
        <v>6</v>
      </c>
      <c r="O31" s="90">
        <v>0</v>
      </c>
      <c r="P31" s="91">
        <f>N31+O31</f>
        <v>6</v>
      </c>
      <c r="Q31" s="80">
        <f>IFERROR(P31/M31,"-")</f>
        <v>0.050420168067227</v>
      </c>
      <c r="R31" s="79">
        <v>2</v>
      </c>
      <c r="S31" s="79">
        <v>1</v>
      </c>
      <c r="T31" s="80">
        <f>IFERROR(R31/(P31),"-")</f>
        <v>0.33333333333333</v>
      </c>
      <c r="U31" s="335"/>
      <c r="V31" s="82">
        <v>3</v>
      </c>
      <c r="W31" s="80">
        <f>IF(P31=0,"-",V31/P31)</f>
        <v>0.5</v>
      </c>
      <c r="X31" s="334">
        <v>78000</v>
      </c>
      <c r="Y31" s="335">
        <f>IFERROR(X31/P31,"-")</f>
        <v>13000</v>
      </c>
      <c r="Z31" s="335">
        <f>IFERROR(X31/V31,"-")</f>
        <v>26000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>
        <v>1</v>
      </c>
      <c r="BQ31" s="120">
        <f>IFERROR(BP31/BN31,"-")</f>
        <v>0.33333333333333</v>
      </c>
      <c r="BR31" s="121">
        <v>3000</v>
      </c>
      <c r="BS31" s="122">
        <f>IFERROR(BR31/BN31,"-")</f>
        <v>1000</v>
      </c>
      <c r="BT31" s="123">
        <v>1</v>
      </c>
      <c r="BU31" s="123"/>
      <c r="BV31" s="123"/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28000</v>
      </c>
      <c r="CB31" s="129">
        <f>IFERROR(CA31/BW31,"-")</f>
        <v>28000</v>
      </c>
      <c r="CC31" s="130"/>
      <c r="CD31" s="130"/>
      <c r="CE31" s="130">
        <v>1</v>
      </c>
      <c r="CF31" s="131">
        <v>1</v>
      </c>
      <c r="CG31" s="132">
        <f>IF(P31=0,"",IF(CF31=0,"",(CF31/P31)))</f>
        <v>0.16666666666667</v>
      </c>
      <c r="CH31" s="133">
        <v>1</v>
      </c>
      <c r="CI31" s="134">
        <f>IFERROR(CH31/CF31,"-")</f>
        <v>1</v>
      </c>
      <c r="CJ31" s="135">
        <v>47000</v>
      </c>
      <c r="CK31" s="136">
        <f>IFERROR(CJ31/CF31,"-")</f>
        <v>47000</v>
      </c>
      <c r="CL31" s="137"/>
      <c r="CM31" s="137"/>
      <c r="CN31" s="137">
        <v>1</v>
      </c>
      <c r="CO31" s="138">
        <v>3</v>
      </c>
      <c r="CP31" s="139">
        <v>78000</v>
      </c>
      <c r="CQ31" s="139">
        <v>47000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133</v>
      </c>
      <c r="C32" s="346"/>
      <c r="D32" s="346" t="s">
        <v>134</v>
      </c>
      <c r="E32" s="346" t="s">
        <v>119</v>
      </c>
      <c r="F32" s="346" t="s">
        <v>66</v>
      </c>
      <c r="G32" s="88"/>
      <c r="H32" s="88" t="s">
        <v>129</v>
      </c>
      <c r="I32" s="88"/>
      <c r="J32" s="329"/>
      <c r="K32" s="79">
        <v>31</v>
      </c>
      <c r="L32" s="79">
        <v>0</v>
      </c>
      <c r="M32" s="79">
        <v>116</v>
      </c>
      <c r="N32" s="89">
        <v>7</v>
      </c>
      <c r="O32" s="90">
        <v>0</v>
      </c>
      <c r="P32" s="91">
        <f>N32+O32</f>
        <v>7</v>
      </c>
      <c r="Q32" s="80">
        <f>IFERROR(P32/M32,"-")</f>
        <v>0.060344827586207</v>
      </c>
      <c r="R32" s="79">
        <v>0</v>
      </c>
      <c r="S32" s="79">
        <v>1</v>
      </c>
      <c r="T32" s="80">
        <f>IFERROR(R32/(P32),"-")</f>
        <v>0</v>
      </c>
      <c r="U32" s="335"/>
      <c r="V32" s="82">
        <v>1</v>
      </c>
      <c r="W32" s="80">
        <f>IF(P32=0,"-",V32/P32)</f>
        <v>0.14285714285714</v>
      </c>
      <c r="X32" s="334">
        <v>80000</v>
      </c>
      <c r="Y32" s="335">
        <f>IFERROR(X32/P32,"-")</f>
        <v>11428.571428571</v>
      </c>
      <c r="Z32" s="335">
        <f>IFERROR(X32/V32,"-")</f>
        <v>80000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0.14285714285714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0.28571428571429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4</v>
      </c>
      <c r="BX32" s="125">
        <f>IF(P32=0,"",IF(BW32=0,"",(BW32/P32)))</f>
        <v>0.57142857142857</v>
      </c>
      <c r="BY32" s="126">
        <v>1</v>
      </c>
      <c r="BZ32" s="127">
        <f>IFERROR(BY32/BW32,"-")</f>
        <v>0.25</v>
      </c>
      <c r="CA32" s="128">
        <v>80000</v>
      </c>
      <c r="CB32" s="129">
        <f>IFERROR(CA32/BW32,"-")</f>
        <v>20000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80000</v>
      </c>
      <c r="CQ32" s="139">
        <v>80000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135</v>
      </c>
      <c r="C33" s="346"/>
      <c r="D33" s="346" t="s">
        <v>136</v>
      </c>
      <c r="E33" s="346" t="s">
        <v>137</v>
      </c>
      <c r="F33" s="346" t="s">
        <v>66</v>
      </c>
      <c r="G33" s="88"/>
      <c r="H33" s="88" t="s">
        <v>129</v>
      </c>
      <c r="I33" s="88"/>
      <c r="J33" s="329"/>
      <c r="K33" s="79">
        <v>7</v>
      </c>
      <c r="L33" s="79">
        <v>0</v>
      </c>
      <c r="M33" s="79">
        <v>78</v>
      </c>
      <c r="N33" s="89">
        <v>2</v>
      </c>
      <c r="O33" s="90">
        <v>0</v>
      </c>
      <c r="P33" s="91">
        <f>N33+O33</f>
        <v>2</v>
      </c>
      <c r="Q33" s="80">
        <f>IFERROR(P33/M33,"-")</f>
        <v>0.025641025641026</v>
      </c>
      <c r="R33" s="79">
        <v>0</v>
      </c>
      <c r="S33" s="79">
        <v>0</v>
      </c>
      <c r="T33" s="80">
        <f>IFERROR(R33/(P33),"-")</f>
        <v>0</v>
      </c>
      <c r="U33" s="335"/>
      <c r="V33" s="82">
        <v>0</v>
      </c>
      <c r="W33" s="80">
        <f>IF(P33=0,"-",V33/P33)</f>
        <v>0</v>
      </c>
      <c r="X33" s="334">
        <v>0</v>
      </c>
      <c r="Y33" s="335">
        <f>IFERROR(X33/P33,"-")</f>
        <v>0</v>
      </c>
      <c r="Z33" s="335" t="str">
        <f>IFERROR(X33/V33,"-")</f>
        <v>-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138</v>
      </c>
      <c r="C34" s="346"/>
      <c r="D34" s="346" t="s">
        <v>78</v>
      </c>
      <c r="E34" s="346" t="s">
        <v>78</v>
      </c>
      <c r="F34" s="346" t="s">
        <v>79</v>
      </c>
      <c r="G34" s="88"/>
      <c r="H34" s="88"/>
      <c r="I34" s="88"/>
      <c r="J34" s="329"/>
      <c r="K34" s="79">
        <v>224</v>
      </c>
      <c r="L34" s="79">
        <v>102</v>
      </c>
      <c r="M34" s="79">
        <v>44</v>
      </c>
      <c r="N34" s="89">
        <v>21</v>
      </c>
      <c r="O34" s="90">
        <v>1</v>
      </c>
      <c r="P34" s="91">
        <f>N34+O34</f>
        <v>22</v>
      </c>
      <c r="Q34" s="80">
        <f>IFERROR(P34/M34,"-")</f>
        <v>0.5</v>
      </c>
      <c r="R34" s="79">
        <v>4</v>
      </c>
      <c r="S34" s="79">
        <v>1</v>
      </c>
      <c r="T34" s="80">
        <f>IFERROR(R34/(P34),"-")</f>
        <v>0.18181818181818</v>
      </c>
      <c r="U34" s="335"/>
      <c r="V34" s="82">
        <v>4</v>
      </c>
      <c r="W34" s="80">
        <f>IF(P34=0,"-",V34/P34)</f>
        <v>0.18181818181818</v>
      </c>
      <c r="X34" s="334">
        <v>108560</v>
      </c>
      <c r="Y34" s="335">
        <f>IFERROR(X34/P34,"-")</f>
        <v>4934.5454545455</v>
      </c>
      <c r="Z34" s="335">
        <f>IFERROR(X34/V34,"-")</f>
        <v>27140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0.045454545454545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0.18181818181818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7</v>
      </c>
      <c r="BO34" s="118">
        <f>IF(P34=0,"",IF(BN34=0,"",(BN34/P34)))</f>
        <v>0.31818181818182</v>
      </c>
      <c r="BP34" s="119">
        <v>1</v>
      </c>
      <c r="BQ34" s="120">
        <f>IFERROR(BP34/BN34,"-")</f>
        <v>0.14285714285714</v>
      </c>
      <c r="BR34" s="121">
        <v>44000</v>
      </c>
      <c r="BS34" s="122">
        <f>IFERROR(BR34/BN34,"-")</f>
        <v>6285.7142857143</v>
      </c>
      <c r="BT34" s="123"/>
      <c r="BU34" s="123"/>
      <c r="BV34" s="123">
        <v>1</v>
      </c>
      <c r="BW34" s="124">
        <v>5</v>
      </c>
      <c r="BX34" s="125">
        <f>IF(P34=0,"",IF(BW34=0,"",(BW34/P34)))</f>
        <v>0.22727272727273</v>
      </c>
      <c r="BY34" s="126">
        <v>3</v>
      </c>
      <c r="BZ34" s="127">
        <f>IFERROR(BY34/BW34,"-")</f>
        <v>0.6</v>
      </c>
      <c r="CA34" s="128">
        <v>32560</v>
      </c>
      <c r="CB34" s="129">
        <f>IFERROR(CA34/BW34,"-")</f>
        <v>6512</v>
      </c>
      <c r="CC34" s="130">
        <v>1</v>
      </c>
      <c r="CD34" s="130">
        <v>1</v>
      </c>
      <c r="CE34" s="130">
        <v>1</v>
      </c>
      <c r="CF34" s="131">
        <v>5</v>
      </c>
      <c r="CG34" s="132">
        <f>IF(P34=0,"",IF(CF34=0,"",(CF34/P34)))</f>
        <v>0.22727272727273</v>
      </c>
      <c r="CH34" s="133">
        <v>2</v>
      </c>
      <c r="CI34" s="134">
        <f>IFERROR(CH34/CF34,"-")</f>
        <v>0.4</v>
      </c>
      <c r="CJ34" s="135">
        <v>109000</v>
      </c>
      <c r="CK34" s="136">
        <f>IFERROR(CJ34/CF34,"-")</f>
        <v>21800</v>
      </c>
      <c r="CL34" s="137"/>
      <c r="CM34" s="137"/>
      <c r="CN34" s="137">
        <v>2</v>
      </c>
      <c r="CO34" s="138">
        <v>4</v>
      </c>
      <c r="CP34" s="139">
        <v>108560</v>
      </c>
      <c r="CQ34" s="139">
        <v>74000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11.111111111111</v>
      </c>
      <c r="B35" s="346" t="s">
        <v>139</v>
      </c>
      <c r="C35" s="346"/>
      <c r="D35" s="346" t="s">
        <v>86</v>
      </c>
      <c r="E35" s="346" t="s">
        <v>87</v>
      </c>
      <c r="F35" s="346" t="s">
        <v>94</v>
      </c>
      <c r="G35" s="88" t="s">
        <v>140</v>
      </c>
      <c r="H35" s="88" t="s">
        <v>89</v>
      </c>
      <c r="I35" s="88" t="s">
        <v>141</v>
      </c>
      <c r="J35" s="329">
        <v>90000</v>
      </c>
      <c r="K35" s="79">
        <v>5</v>
      </c>
      <c r="L35" s="79">
        <v>0</v>
      </c>
      <c r="M35" s="79">
        <v>23</v>
      </c>
      <c r="N35" s="89">
        <v>2</v>
      </c>
      <c r="O35" s="90">
        <v>0</v>
      </c>
      <c r="P35" s="91">
        <f>N35+O35</f>
        <v>2</v>
      </c>
      <c r="Q35" s="80">
        <f>IFERROR(P35/M35,"-")</f>
        <v>0.08695652173913</v>
      </c>
      <c r="R35" s="79">
        <v>0</v>
      </c>
      <c r="S35" s="79">
        <v>0</v>
      </c>
      <c r="T35" s="80">
        <f>IFERROR(R35/(P35),"-")</f>
        <v>0</v>
      </c>
      <c r="U35" s="335">
        <f>IFERROR(J35/SUM(N35:O36),"-")</f>
        <v>18000</v>
      </c>
      <c r="V35" s="82">
        <v>0</v>
      </c>
      <c r="W35" s="80">
        <f>IF(P35=0,"-",V35/P35)</f>
        <v>0</v>
      </c>
      <c r="X35" s="334">
        <v>0</v>
      </c>
      <c r="Y35" s="335">
        <f>IFERROR(X35/P35,"-")</f>
        <v>0</v>
      </c>
      <c r="Z35" s="335" t="str">
        <f>IFERROR(X35/V35,"-")</f>
        <v>-</v>
      </c>
      <c r="AA35" s="329">
        <f>SUM(X35:X36)-SUM(J35:J36)</f>
        <v>910000</v>
      </c>
      <c r="AB35" s="83">
        <f>SUM(X35:X36)/SUM(J35:J36)</f>
        <v>11.111111111111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142</v>
      </c>
      <c r="C36" s="346"/>
      <c r="D36" s="346" t="s">
        <v>86</v>
      </c>
      <c r="E36" s="346" t="s">
        <v>87</v>
      </c>
      <c r="F36" s="346" t="s">
        <v>79</v>
      </c>
      <c r="G36" s="88"/>
      <c r="H36" s="88"/>
      <c r="I36" s="88"/>
      <c r="J36" s="329"/>
      <c r="K36" s="79">
        <v>32</v>
      </c>
      <c r="L36" s="79">
        <v>25</v>
      </c>
      <c r="M36" s="79">
        <v>8</v>
      </c>
      <c r="N36" s="89">
        <v>3</v>
      </c>
      <c r="O36" s="90">
        <v>0</v>
      </c>
      <c r="P36" s="91">
        <f>N36+O36</f>
        <v>3</v>
      </c>
      <c r="Q36" s="80">
        <f>IFERROR(P36/M36,"-")</f>
        <v>0.375</v>
      </c>
      <c r="R36" s="79">
        <v>1</v>
      </c>
      <c r="S36" s="79">
        <v>0</v>
      </c>
      <c r="T36" s="80">
        <f>IFERROR(R36/(P36),"-")</f>
        <v>0.33333333333333</v>
      </c>
      <c r="U36" s="335"/>
      <c r="V36" s="82">
        <v>1</v>
      </c>
      <c r="W36" s="80">
        <f>IF(P36=0,"-",V36/P36)</f>
        <v>0.33333333333333</v>
      </c>
      <c r="X36" s="334">
        <v>1000000</v>
      </c>
      <c r="Y36" s="335">
        <f>IFERROR(X36/P36,"-")</f>
        <v>333333.33333333</v>
      </c>
      <c r="Z36" s="335">
        <f>IFERROR(X36/V36,"-")</f>
        <v>1000000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0.66666666666667</v>
      </c>
      <c r="BG36" s="110">
        <v>1</v>
      </c>
      <c r="BH36" s="112">
        <f>IFERROR(BG36/BE36,"-")</f>
        <v>0.5</v>
      </c>
      <c r="BI36" s="113">
        <v>154000</v>
      </c>
      <c r="BJ36" s="114">
        <f>IFERROR(BI36/BE36,"-")</f>
        <v>77000</v>
      </c>
      <c r="BK36" s="115"/>
      <c r="BL36" s="115"/>
      <c r="BM36" s="115">
        <v>1</v>
      </c>
      <c r="BN36" s="117">
        <v>1</v>
      </c>
      <c r="BO36" s="118">
        <f>IF(P36=0,"",IF(BN36=0,"",(BN36/P36)))</f>
        <v>0.33333333333333</v>
      </c>
      <c r="BP36" s="119">
        <v>1</v>
      </c>
      <c r="BQ36" s="120">
        <f>IFERROR(BP36/BN36,"-")</f>
        <v>1</v>
      </c>
      <c r="BR36" s="121">
        <v>1000000</v>
      </c>
      <c r="BS36" s="122">
        <f>IFERROR(BR36/BN36,"-")</f>
        <v>1000000</v>
      </c>
      <c r="BT36" s="123"/>
      <c r="BU36" s="123"/>
      <c r="BV36" s="123">
        <v>1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1000000</v>
      </c>
      <c r="CQ36" s="139">
        <v>1000000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1.1222222222222</v>
      </c>
      <c r="B37" s="346" t="s">
        <v>143</v>
      </c>
      <c r="C37" s="346"/>
      <c r="D37" s="346" t="s">
        <v>92</v>
      </c>
      <c r="E37" s="346" t="s">
        <v>144</v>
      </c>
      <c r="F37" s="346" t="s">
        <v>66</v>
      </c>
      <c r="G37" s="88" t="s">
        <v>140</v>
      </c>
      <c r="H37" s="88" t="s">
        <v>89</v>
      </c>
      <c r="I37" s="88" t="s">
        <v>145</v>
      </c>
      <c r="J37" s="329">
        <v>90000</v>
      </c>
      <c r="K37" s="79">
        <v>10</v>
      </c>
      <c r="L37" s="79">
        <v>0</v>
      </c>
      <c r="M37" s="79">
        <v>28</v>
      </c>
      <c r="N37" s="89">
        <v>4</v>
      </c>
      <c r="O37" s="90">
        <v>0</v>
      </c>
      <c r="P37" s="91">
        <f>N37+O37</f>
        <v>4</v>
      </c>
      <c r="Q37" s="80">
        <f>IFERROR(P37/M37,"-")</f>
        <v>0.14285714285714</v>
      </c>
      <c r="R37" s="79">
        <v>0</v>
      </c>
      <c r="S37" s="79">
        <v>1</v>
      </c>
      <c r="T37" s="80">
        <f>IFERROR(R37/(P37),"-")</f>
        <v>0</v>
      </c>
      <c r="U37" s="335">
        <f>IFERROR(J37/SUM(N37:O38),"-")</f>
        <v>6428.5714285714</v>
      </c>
      <c r="V37" s="82">
        <v>2</v>
      </c>
      <c r="W37" s="80">
        <f>IF(P37=0,"-",V37/P37)</f>
        <v>0.5</v>
      </c>
      <c r="X37" s="334">
        <v>75000</v>
      </c>
      <c r="Y37" s="335">
        <f>IFERROR(X37/P37,"-")</f>
        <v>18750</v>
      </c>
      <c r="Z37" s="335">
        <f>IFERROR(X37/V37,"-")</f>
        <v>37500</v>
      </c>
      <c r="AA37" s="329">
        <f>SUM(X37:X38)-SUM(J37:J38)</f>
        <v>11000</v>
      </c>
      <c r="AB37" s="83">
        <f>SUM(X37:X38)/SUM(J37:J38)</f>
        <v>1.1222222222222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0.5</v>
      </c>
      <c r="BP37" s="119">
        <v>1</v>
      </c>
      <c r="BQ37" s="120">
        <f>IFERROR(BP37/BN37,"-")</f>
        <v>0.5</v>
      </c>
      <c r="BR37" s="121">
        <v>45000</v>
      </c>
      <c r="BS37" s="122">
        <f>IFERROR(BR37/BN37,"-")</f>
        <v>22500</v>
      </c>
      <c r="BT37" s="123"/>
      <c r="BU37" s="123"/>
      <c r="BV37" s="123">
        <v>1</v>
      </c>
      <c r="BW37" s="124">
        <v>2</v>
      </c>
      <c r="BX37" s="125">
        <f>IF(P37=0,"",IF(BW37=0,"",(BW37/P37)))</f>
        <v>0.5</v>
      </c>
      <c r="BY37" s="126">
        <v>1</v>
      </c>
      <c r="BZ37" s="127">
        <f>IFERROR(BY37/BW37,"-")</f>
        <v>0.5</v>
      </c>
      <c r="CA37" s="128">
        <v>30000</v>
      </c>
      <c r="CB37" s="129">
        <f>IFERROR(CA37/BW37,"-")</f>
        <v>15000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75000</v>
      </c>
      <c r="CQ37" s="139">
        <v>45000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146</v>
      </c>
      <c r="C38" s="346"/>
      <c r="D38" s="346" t="s">
        <v>92</v>
      </c>
      <c r="E38" s="346" t="s">
        <v>144</v>
      </c>
      <c r="F38" s="346" t="s">
        <v>79</v>
      </c>
      <c r="G38" s="88"/>
      <c r="H38" s="88"/>
      <c r="I38" s="88"/>
      <c r="J38" s="329"/>
      <c r="K38" s="79">
        <v>48</v>
      </c>
      <c r="L38" s="79">
        <v>26</v>
      </c>
      <c r="M38" s="79">
        <v>15</v>
      </c>
      <c r="N38" s="89">
        <v>10</v>
      </c>
      <c r="O38" s="90">
        <v>0</v>
      </c>
      <c r="P38" s="91">
        <f>N38+O38</f>
        <v>10</v>
      </c>
      <c r="Q38" s="80">
        <f>IFERROR(P38/M38,"-")</f>
        <v>0.66666666666667</v>
      </c>
      <c r="R38" s="79">
        <v>2</v>
      </c>
      <c r="S38" s="79">
        <v>3</v>
      </c>
      <c r="T38" s="80">
        <f>IFERROR(R38/(P38),"-")</f>
        <v>0.2</v>
      </c>
      <c r="U38" s="335"/>
      <c r="V38" s="82">
        <v>2</v>
      </c>
      <c r="W38" s="80">
        <f>IF(P38=0,"-",V38/P38)</f>
        <v>0.2</v>
      </c>
      <c r="X38" s="334">
        <v>26000</v>
      </c>
      <c r="Y38" s="335">
        <f>IFERROR(X38/P38,"-")</f>
        <v>2600</v>
      </c>
      <c r="Z38" s="335">
        <f>IFERROR(X38/V38,"-")</f>
        <v>13000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0.2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3</v>
      </c>
      <c r="BX38" s="125">
        <f>IF(P38=0,"",IF(BW38=0,"",(BW38/P38)))</f>
        <v>0.3</v>
      </c>
      <c r="BY38" s="126">
        <v>1</v>
      </c>
      <c r="BZ38" s="127">
        <f>IFERROR(BY38/BW38,"-")</f>
        <v>0.33333333333333</v>
      </c>
      <c r="CA38" s="128">
        <v>18000</v>
      </c>
      <c r="CB38" s="129">
        <f>IFERROR(CA38/BW38,"-")</f>
        <v>6000</v>
      </c>
      <c r="CC38" s="130"/>
      <c r="CD38" s="130"/>
      <c r="CE38" s="130">
        <v>1</v>
      </c>
      <c r="CF38" s="131">
        <v>2</v>
      </c>
      <c r="CG38" s="132">
        <f>IF(P38=0,"",IF(CF38=0,"",(CF38/P38)))</f>
        <v>0.2</v>
      </c>
      <c r="CH38" s="133">
        <v>1</v>
      </c>
      <c r="CI38" s="134">
        <f>IFERROR(CH38/CF38,"-")</f>
        <v>0.5</v>
      </c>
      <c r="CJ38" s="135">
        <v>8000</v>
      </c>
      <c r="CK38" s="136">
        <f>IFERROR(CJ38/CF38,"-")</f>
        <v>4000</v>
      </c>
      <c r="CL38" s="137"/>
      <c r="CM38" s="137">
        <v>1</v>
      </c>
      <c r="CN38" s="137"/>
      <c r="CO38" s="138">
        <v>2</v>
      </c>
      <c r="CP38" s="139">
        <v>26000</v>
      </c>
      <c r="CQ38" s="139">
        <v>18000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4.1536111111111</v>
      </c>
      <c r="B39" s="346" t="s">
        <v>147</v>
      </c>
      <c r="C39" s="346"/>
      <c r="D39" s="346" t="s">
        <v>86</v>
      </c>
      <c r="E39" s="346" t="s">
        <v>87</v>
      </c>
      <c r="F39" s="346" t="s">
        <v>94</v>
      </c>
      <c r="G39" s="88" t="s">
        <v>148</v>
      </c>
      <c r="H39" s="88" t="s">
        <v>89</v>
      </c>
      <c r="I39" s="88" t="s">
        <v>141</v>
      </c>
      <c r="J39" s="329">
        <v>90000</v>
      </c>
      <c r="K39" s="79">
        <v>5</v>
      </c>
      <c r="L39" s="79">
        <v>0</v>
      </c>
      <c r="M39" s="79">
        <v>33</v>
      </c>
      <c r="N39" s="89">
        <v>2</v>
      </c>
      <c r="O39" s="90">
        <v>0</v>
      </c>
      <c r="P39" s="91">
        <f>N39+O39</f>
        <v>2</v>
      </c>
      <c r="Q39" s="80">
        <f>IFERROR(P39/M39,"-")</f>
        <v>0.060606060606061</v>
      </c>
      <c r="R39" s="79">
        <v>0</v>
      </c>
      <c r="S39" s="79">
        <v>0</v>
      </c>
      <c r="T39" s="80">
        <f>IFERROR(R39/(P39),"-")</f>
        <v>0</v>
      </c>
      <c r="U39" s="335">
        <f>IFERROR(J39/SUM(N39:O40),"-")</f>
        <v>10000</v>
      </c>
      <c r="V39" s="82">
        <v>0</v>
      </c>
      <c r="W39" s="80">
        <f>IF(P39=0,"-",V39/P39)</f>
        <v>0</v>
      </c>
      <c r="X39" s="334">
        <v>0</v>
      </c>
      <c r="Y39" s="335">
        <f>IFERROR(X39/P39,"-")</f>
        <v>0</v>
      </c>
      <c r="Z39" s="335" t="str">
        <f>IFERROR(X39/V39,"-")</f>
        <v>-</v>
      </c>
      <c r="AA39" s="329">
        <f>SUM(X39:X40)-SUM(J39:J40)</f>
        <v>283825</v>
      </c>
      <c r="AB39" s="83">
        <f>SUM(X39:X40)/SUM(J39:J40)</f>
        <v>4.1536111111111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149</v>
      </c>
      <c r="C40" s="346"/>
      <c r="D40" s="346" t="s">
        <v>86</v>
      </c>
      <c r="E40" s="346" t="s">
        <v>87</v>
      </c>
      <c r="F40" s="346" t="s">
        <v>79</v>
      </c>
      <c r="G40" s="88"/>
      <c r="H40" s="88"/>
      <c r="I40" s="88"/>
      <c r="J40" s="329"/>
      <c r="K40" s="79">
        <v>21</v>
      </c>
      <c r="L40" s="79">
        <v>20</v>
      </c>
      <c r="M40" s="79">
        <v>16</v>
      </c>
      <c r="N40" s="89">
        <v>7</v>
      </c>
      <c r="O40" s="90">
        <v>0</v>
      </c>
      <c r="P40" s="91">
        <f>N40+O40</f>
        <v>7</v>
      </c>
      <c r="Q40" s="80">
        <f>IFERROR(P40/M40,"-")</f>
        <v>0.4375</v>
      </c>
      <c r="R40" s="79">
        <v>2</v>
      </c>
      <c r="S40" s="79">
        <v>1</v>
      </c>
      <c r="T40" s="80">
        <f>IFERROR(R40/(P40),"-")</f>
        <v>0.28571428571429</v>
      </c>
      <c r="U40" s="335"/>
      <c r="V40" s="82">
        <v>3</v>
      </c>
      <c r="W40" s="80">
        <f>IF(P40=0,"-",V40/P40)</f>
        <v>0.42857142857143</v>
      </c>
      <c r="X40" s="334">
        <v>373825</v>
      </c>
      <c r="Y40" s="335">
        <f>IFERROR(X40/P40,"-")</f>
        <v>53403.571428571</v>
      </c>
      <c r="Z40" s="335">
        <f>IFERROR(X40/V40,"-")</f>
        <v>124608.33333333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0.14285714285714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6</v>
      </c>
      <c r="BX40" s="125">
        <f>IF(P40=0,"",IF(BW40=0,"",(BW40/P40)))</f>
        <v>0.85714285714286</v>
      </c>
      <c r="BY40" s="126">
        <v>4</v>
      </c>
      <c r="BZ40" s="127">
        <f>IFERROR(BY40/BW40,"-")</f>
        <v>0.66666666666667</v>
      </c>
      <c r="CA40" s="128">
        <v>376825</v>
      </c>
      <c r="CB40" s="129">
        <f>IFERROR(CA40/BW40,"-")</f>
        <v>62804.166666667</v>
      </c>
      <c r="CC40" s="130"/>
      <c r="CD40" s="130">
        <v>1</v>
      </c>
      <c r="CE40" s="130">
        <v>3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373825</v>
      </c>
      <c r="CQ40" s="139">
        <v>220000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0.86666666666667</v>
      </c>
      <c r="B41" s="346" t="s">
        <v>150</v>
      </c>
      <c r="C41" s="346"/>
      <c r="D41" s="346" t="s">
        <v>92</v>
      </c>
      <c r="E41" s="346" t="s">
        <v>144</v>
      </c>
      <c r="F41" s="346" t="s">
        <v>66</v>
      </c>
      <c r="G41" s="88" t="s">
        <v>148</v>
      </c>
      <c r="H41" s="88" t="s">
        <v>89</v>
      </c>
      <c r="I41" s="88" t="s">
        <v>145</v>
      </c>
      <c r="J41" s="329">
        <v>90000</v>
      </c>
      <c r="K41" s="79">
        <v>6</v>
      </c>
      <c r="L41" s="79">
        <v>0</v>
      </c>
      <c r="M41" s="79">
        <v>21</v>
      </c>
      <c r="N41" s="89">
        <v>1</v>
      </c>
      <c r="O41" s="90">
        <v>0</v>
      </c>
      <c r="P41" s="91">
        <f>N41+O41</f>
        <v>1</v>
      </c>
      <c r="Q41" s="80">
        <f>IFERROR(P41/M41,"-")</f>
        <v>0.047619047619048</v>
      </c>
      <c r="R41" s="79">
        <v>0</v>
      </c>
      <c r="S41" s="79">
        <v>1</v>
      </c>
      <c r="T41" s="80">
        <f>IFERROR(R41/(P41),"-")</f>
        <v>0</v>
      </c>
      <c r="U41" s="335">
        <f>IFERROR(J41/SUM(N41:O42),"-")</f>
        <v>11250</v>
      </c>
      <c r="V41" s="82">
        <v>0</v>
      </c>
      <c r="W41" s="80">
        <f>IF(P41=0,"-",V41/P41)</f>
        <v>0</v>
      </c>
      <c r="X41" s="334">
        <v>0</v>
      </c>
      <c r="Y41" s="335">
        <f>IFERROR(X41/P41,"-")</f>
        <v>0</v>
      </c>
      <c r="Z41" s="335" t="str">
        <f>IFERROR(X41/V41,"-")</f>
        <v>-</v>
      </c>
      <c r="AA41" s="329">
        <f>SUM(X41:X42)-SUM(J41:J42)</f>
        <v>-12000</v>
      </c>
      <c r="AB41" s="83">
        <f>SUM(X41:X42)/SUM(J41:J42)</f>
        <v>0.86666666666667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151</v>
      </c>
      <c r="C42" s="346"/>
      <c r="D42" s="346" t="s">
        <v>92</v>
      </c>
      <c r="E42" s="346" t="s">
        <v>144</v>
      </c>
      <c r="F42" s="346" t="s">
        <v>79</v>
      </c>
      <c r="G42" s="88"/>
      <c r="H42" s="88"/>
      <c r="I42" s="88"/>
      <c r="J42" s="329"/>
      <c r="K42" s="79">
        <v>33</v>
      </c>
      <c r="L42" s="79">
        <v>21</v>
      </c>
      <c r="M42" s="79">
        <v>7</v>
      </c>
      <c r="N42" s="89">
        <v>7</v>
      </c>
      <c r="O42" s="90">
        <v>0</v>
      </c>
      <c r="P42" s="91">
        <f>N42+O42</f>
        <v>7</v>
      </c>
      <c r="Q42" s="80">
        <f>IFERROR(P42/M42,"-")</f>
        <v>1</v>
      </c>
      <c r="R42" s="79">
        <v>1</v>
      </c>
      <c r="S42" s="79">
        <v>1</v>
      </c>
      <c r="T42" s="80">
        <f>IFERROR(R42/(P42),"-")</f>
        <v>0.14285714285714</v>
      </c>
      <c r="U42" s="335"/>
      <c r="V42" s="82">
        <v>1</v>
      </c>
      <c r="W42" s="80">
        <f>IF(P42=0,"-",V42/P42)</f>
        <v>0.14285714285714</v>
      </c>
      <c r="X42" s="334">
        <v>78000</v>
      </c>
      <c r="Y42" s="335">
        <f>IFERROR(X42/P42,"-")</f>
        <v>11142.857142857</v>
      </c>
      <c r="Z42" s="335">
        <f>IFERROR(X42/V42,"-")</f>
        <v>78000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0.14285714285714</v>
      </c>
      <c r="BG42" s="110">
        <v>1</v>
      </c>
      <c r="BH42" s="112">
        <f>IFERROR(BG42/BE42,"-")</f>
        <v>1</v>
      </c>
      <c r="BI42" s="113">
        <v>3000</v>
      </c>
      <c r="BJ42" s="114">
        <f>IFERROR(BI42/BE42,"-")</f>
        <v>3000</v>
      </c>
      <c r="BK42" s="115">
        <v>1</v>
      </c>
      <c r="BL42" s="115"/>
      <c r="BM42" s="115"/>
      <c r="BN42" s="117">
        <v>2</v>
      </c>
      <c r="BO42" s="118">
        <f>IF(P42=0,"",IF(BN42=0,"",(BN42/P42)))</f>
        <v>0.28571428571429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0.28571428571429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2</v>
      </c>
      <c r="CG42" s="132">
        <f>IF(P42=0,"",IF(CF42=0,"",(CF42/P42)))</f>
        <v>0.28571428571429</v>
      </c>
      <c r="CH42" s="133">
        <v>1</v>
      </c>
      <c r="CI42" s="134">
        <f>IFERROR(CH42/CF42,"-")</f>
        <v>0.5</v>
      </c>
      <c r="CJ42" s="135">
        <v>75000</v>
      </c>
      <c r="CK42" s="136">
        <f>IFERROR(CJ42/CF42,"-")</f>
        <v>37500</v>
      </c>
      <c r="CL42" s="137"/>
      <c r="CM42" s="137"/>
      <c r="CN42" s="137">
        <v>1</v>
      </c>
      <c r="CO42" s="138">
        <v>1</v>
      </c>
      <c r="CP42" s="139">
        <v>78000</v>
      </c>
      <c r="CQ42" s="139">
        <v>75000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0.54666666666667</v>
      </c>
      <c r="B43" s="346" t="s">
        <v>152</v>
      </c>
      <c r="C43" s="346"/>
      <c r="D43" s="346" t="s">
        <v>153</v>
      </c>
      <c r="E43" s="346" t="s">
        <v>87</v>
      </c>
      <c r="F43" s="346" t="s">
        <v>94</v>
      </c>
      <c r="G43" s="88" t="s">
        <v>82</v>
      </c>
      <c r="H43" s="88" t="s">
        <v>154</v>
      </c>
      <c r="I43" s="348" t="s">
        <v>155</v>
      </c>
      <c r="J43" s="329">
        <v>150000</v>
      </c>
      <c r="K43" s="79">
        <v>18</v>
      </c>
      <c r="L43" s="79">
        <v>0</v>
      </c>
      <c r="M43" s="79">
        <v>77</v>
      </c>
      <c r="N43" s="89">
        <v>6</v>
      </c>
      <c r="O43" s="90">
        <v>0</v>
      </c>
      <c r="P43" s="91">
        <f>N43+O43</f>
        <v>6</v>
      </c>
      <c r="Q43" s="80">
        <f>IFERROR(P43/M43,"-")</f>
        <v>0.077922077922078</v>
      </c>
      <c r="R43" s="79">
        <v>1</v>
      </c>
      <c r="S43" s="79">
        <v>0</v>
      </c>
      <c r="T43" s="80">
        <f>IFERROR(R43/(P43),"-")</f>
        <v>0.16666666666667</v>
      </c>
      <c r="U43" s="335">
        <f>IFERROR(J43/SUM(N43:O44),"-")</f>
        <v>12500</v>
      </c>
      <c r="V43" s="82">
        <v>1</v>
      </c>
      <c r="W43" s="80">
        <f>IF(P43=0,"-",V43/P43)</f>
        <v>0.16666666666667</v>
      </c>
      <c r="X43" s="334">
        <v>6000</v>
      </c>
      <c r="Y43" s="335">
        <f>IFERROR(X43/P43,"-")</f>
        <v>1000</v>
      </c>
      <c r="Z43" s="335">
        <f>IFERROR(X43/V43,"-")</f>
        <v>6000</v>
      </c>
      <c r="AA43" s="329">
        <f>SUM(X43:X44)-SUM(J43:J44)</f>
        <v>-68000</v>
      </c>
      <c r="AB43" s="83">
        <f>SUM(X43:X44)/SUM(J43:J44)</f>
        <v>0.54666666666667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0.5</v>
      </c>
      <c r="BP43" s="119">
        <v>1</v>
      </c>
      <c r="BQ43" s="120">
        <f>IFERROR(BP43/BN43,"-")</f>
        <v>0.33333333333333</v>
      </c>
      <c r="BR43" s="121">
        <v>6000</v>
      </c>
      <c r="BS43" s="122">
        <f>IFERROR(BR43/BN43,"-")</f>
        <v>2000</v>
      </c>
      <c r="BT43" s="123"/>
      <c r="BU43" s="123">
        <v>1</v>
      </c>
      <c r="BV43" s="123"/>
      <c r="BW43" s="124">
        <v>1</v>
      </c>
      <c r="BX43" s="125">
        <f>IF(P43=0,"",IF(BW43=0,"",(BW43/P43)))</f>
        <v>0.16666666666667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6000</v>
      </c>
      <c r="CQ43" s="139">
        <v>6000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6" t="s">
        <v>156</v>
      </c>
      <c r="C44" s="346"/>
      <c r="D44" s="346" t="s">
        <v>153</v>
      </c>
      <c r="E44" s="346" t="s">
        <v>87</v>
      </c>
      <c r="F44" s="346" t="s">
        <v>79</v>
      </c>
      <c r="G44" s="88"/>
      <c r="H44" s="88"/>
      <c r="I44" s="88"/>
      <c r="J44" s="329"/>
      <c r="K44" s="79">
        <v>51</v>
      </c>
      <c r="L44" s="79">
        <v>32</v>
      </c>
      <c r="M44" s="79">
        <v>17</v>
      </c>
      <c r="N44" s="89">
        <v>6</v>
      </c>
      <c r="O44" s="90">
        <v>0</v>
      </c>
      <c r="P44" s="91">
        <f>N44+O44</f>
        <v>6</v>
      </c>
      <c r="Q44" s="80">
        <f>IFERROR(P44/M44,"-")</f>
        <v>0.35294117647059</v>
      </c>
      <c r="R44" s="79">
        <v>0</v>
      </c>
      <c r="S44" s="79">
        <v>1</v>
      </c>
      <c r="T44" s="80">
        <f>IFERROR(R44/(P44),"-")</f>
        <v>0</v>
      </c>
      <c r="U44" s="335"/>
      <c r="V44" s="82">
        <v>3</v>
      </c>
      <c r="W44" s="80">
        <f>IF(P44=0,"-",V44/P44)</f>
        <v>0.5</v>
      </c>
      <c r="X44" s="334">
        <v>76000</v>
      </c>
      <c r="Y44" s="335">
        <f>IFERROR(X44/P44,"-")</f>
        <v>12666.666666667</v>
      </c>
      <c r="Z44" s="335">
        <f>IFERROR(X44/V44,"-")</f>
        <v>25333.333333333</v>
      </c>
      <c r="AA44" s="329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4</v>
      </c>
      <c r="BO44" s="118">
        <f>IF(P44=0,"",IF(BN44=0,"",(BN44/P44)))</f>
        <v>0.66666666666667</v>
      </c>
      <c r="BP44" s="119">
        <v>1</v>
      </c>
      <c r="BQ44" s="120">
        <f>IFERROR(BP44/BN44,"-")</f>
        <v>0.25</v>
      </c>
      <c r="BR44" s="121">
        <v>18000</v>
      </c>
      <c r="BS44" s="122">
        <f>IFERROR(BR44/BN44,"-")</f>
        <v>4500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2</v>
      </c>
      <c r="CG44" s="132">
        <f>IF(P44=0,"",IF(CF44=0,"",(CF44/P44)))</f>
        <v>0.33333333333333</v>
      </c>
      <c r="CH44" s="133">
        <v>2</v>
      </c>
      <c r="CI44" s="134">
        <f>IFERROR(CH44/CF44,"-")</f>
        <v>1</v>
      </c>
      <c r="CJ44" s="135">
        <v>58000</v>
      </c>
      <c r="CK44" s="136">
        <f>IFERROR(CJ44/CF44,"-")</f>
        <v>29000</v>
      </c>
      <c r="CL44" s="137">
        <v>1</v>
      </c>
      <c r="CM44" s="137"/>
      <c r="CN44" s="137">
        <v>1</v>
      </c>
      <c r="CO44" s="138">
        <v>3</v>
      </c>
      <c r="CP44" s="139">
        <v>76000</v>
      </c>
      <c r="CQ44" s="139">
        <v>55000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0.9</v>
      </c>
      <c r="B45" s="346" t="s">
        <v>157</v>
      </c>
      <c r="C45" s="346"/>
      <c r="D45" s="346" t="s">
        <v>64</v>
      </c>
      <c r="E45" s="346" t="s">
        <v>65</v>
      </c>
      <c r="F45" s="346" t="s">
        <v>66</v>
      </c>
      <c r="G45" s="88" t="s">
        <v>88</v>
      </c>
      <c r="H45" s="88" t="s">
        <v>154</v>
      </c>
      <c r="I45" s="347" t="s">
        <v>72</v>
      </c>
      <c r="J45" s="329">
        <v>150000</v>
      </c>
      <c r="K45" s="79">
        <v>55</v>
      </c>
      <c r="L45" s="79">
        <v>0</v>
      </c>
      <c r="M45" s="79">
        <v>185</v>
      </c>
      <c r="N45" s="89">
        <v>20</v>
      </c>
      <c r="O45" s="90">
        <v>0</v>
      </c>
      <c r="P45" s="91">
        <f>N45+O45</f>
        <v>20</v>
      </c>
      <c r="Q45" s="80">
        <f>IFERROR(P45/M45,"-")</f>
        <v>0.10810810810811</v>
      </c>
      <c r="R45" s="79">
        <v>2</v>
      </c>
      <c r="S45" s="79">
        <v>5</v>
      </c>
      <c r="T45" s="80">
        <f>IFERROR(R45/(P45),"-")</f>
        <v>0.1</v>
      </c>
      <c r="U45" s="335">
        <f>IFERROR(J45/SUM(N45:O46),"-")</f>
        <v>5357.1428571429</v>
      </c>
      <c r="V45" s="82">
        <v>3</v>
      </c>
      <c r="W45" s="80">
        <f>IF(P45=0,"-",V45/P45)</f>
        <v>0.15</v>
      </c>
      <c r="X45" s="334">
        <v>129000</v>
      </c>
      <c r="Y45" s="335">
        <f>IFERROR(X45/P45,"-")</f>
        <v>6450</v>
      </c>
      <c r="Z45" s="335">
        <f>IFERROR(X45/V45,"-")</f>
        <v>43000</v>
      </c>
      <c r="AA45" s="329">
        <f>SUM(X45:X46)-SUM(J45:J46)</f>
        <v>-15000</v>
      </c>
      <c r="AB45" s="83">
        <f>SUM(X45:X46)/SUM(J45:J46)</f>
        <v>0.9</v>
      </c>
      <c r="AC45" s="77"/>
      <c r="AD45" s="92">
        <v>1</v>
      </c>
      <c r="AE45" s="93">
        <f>IF(P45=0,"",IF(AD45=0,"",(AD45/P45)))</f>
        <v>0.05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>
        <v>1</v>
      </c>
      <c r="AN45" s="99">
        <f>IF(P45=0,"",IF(AM45=0,"",(AM45/P45)))</f>
        <v>0.05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5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7</v>
      </c>
      <c r="BO45" s="118">
        <f>IF(P45=0,"",IF(BN45=0,"",(BN45/P45)))</f>
        <v>0.35</v>
      </c>
      <c r="BP45" s="119">
        <v>2</v>
      </c>
      <c r="BQ45" s="120">
        <f>IFERROR(BP45/BN45,"-")</f>
        <v>0.28571428571429</v>
      </c>
      <c r="BR45" s="121">
        <v>16000</v>
      </c>
      <c r="BS45" s="122">
        <f>IFERROR(BR45/BN45,"-")</f>
        <v>2285.7142857143</v>
      </c>
      <c r="BT45" s="123">
        <v>1</v>
      </c>
      <c r="BU45" s="123">
        <v>1</v>
      </c>
      <c r="BV45" s="123"/>
      <c r="BW45" s="124">
        <v>5</v>
      </c>
      <c r="BX45" s="125">
        <f>IF(P45=0,"",IF(BW45=0,"",(BW45/P45)))</f>
        <v>0.25</v>
      </c>
      <c r="BY45" s="126">
        <v>1</v>
      </c>
      <c r="BZ45" s="127">
        <f>IFERROR(BY45/BW45,"-")</f>
        <v>0.2</v>
      </c>
      <c r="CA45" s="128">
        <v>113000</v>
      </c>
      <c r="CB45" s="129">
        <f>IFERROR(CA45/BW45,"-")</f>
        <v>22600</v>
      </c>
      <c r="CC45" s="130"/>
      <c r="CD45" s="130"/>
      <c r="CE45" s="130">
        <v>1</v>
      </c>
      <c r="CF45" s="131">
        <v>1</v>
      </c>
      <c r="CG45" s="132">
        <f>IF(P45=0,"",IF(CF45=0,"",(CF45/P45)))</f>
        <v>0.05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3</v>
      </c>
      <c r="CP45" s="139">
        <v>129000</v>
      </c>
      <c r="CQ45" s="139">
        <v>113000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346" t="s">
        <v>158</v>
      </c>
      <c r="C46" s="346"/>
      <c r="D46" s="346" t="s">
        <v>64</v>
      </c>
      <c r="E46" s="346" t="s">
        <v>65</v>
      </c>
      <c r="F46" s="346" t="s">
        <v>79</v>
      </c>
      <c r="G46" s="88"/>
      <c r="H46" s="88"/>
      <c r="I46" s="88"/>
      <c r="J46" s="329"/>
      <c r="K46" s="79">
        <v>56</v>
      </c>
      <c r="L46" s="79">
        <v>44</v>
      </c>
      <c r="M46" s="79">
        <v>14</v>
      </c>
      <c r="N46" s="89">
        <v>8</v>
      </c>
      <c r="O46" s="90">
        <v>0</v>
      </c>
      <c r="P46" s="91">
        <f>N46+O46</f>
        <v>8</v>
      </c>
      <c r="Q46" s="80">
        <f>IFERROR(P46/M46,"-")</f>
        <v>0.57142857142857</v>
      </c>
      <c r="R46" s="79">
        <v>1</v>
      </c>
      <c r="S46" s="79">
        <v>0</v>
      </c>
      <c r="T46" s="80">
        <f>IFERROR(R46/(P46),"-")</f>
        <v>0.125</v>
      </c>
      <c r="U46" s="335"/>
      <c r="V46" s="82">
        <v>1</v>
      </c>
      <c r="W46" s="80">
        <f>IF(P46=0,"-",V46/P46)</f>
        <v>0.125</v>
      </c>
      <c r="X46" s="334">
        <v>6000</v>
      </c>
      <c r="Y46" s="335">
        <f>IFERROR(X46/P46,"-")</f>
        <v>750</v>
      </c>
      <c r="Z46" s="335">
        <f>IFERROR(X46/V46,"-")</f>
        <v>6000</v>
      </c>
      <c r="AA46" s="329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3</v>
      </c>
      <c r="BO46" s="118">
        <f>IF(P46=0,"",IF(BN46=0,"",(BN46/P46)))</f>
        <v>0.375</v>
      </c>
      <c r="BP46" s="119">
        <v>1</v>
      </c>
      <c r="BQ46" s="120">
        <f>IFERROR(BP46/BN46,"-")</f>
        <v>0.33333333333333</v>
      </c>
      <c r="BR46" s="121">
        <v>6000</v>
      </c>
      <c r="BS46" s="122">
        <f>IFERROR(BR46/BN46,"-")</f>
        <v>2000</v>
      </c>
      <c r="BT46" s="123">
        <v>1</v>
      </c>
      <c r="BU46" s="123"/>
      <c r="BV46" s="123"/>
      <c r="BW46" s="124">
        <v>4</v>
      </c>
      <c r="BX46" s="125">
        <f>IF(P46=0,"",IF(BW46=0,"",(BW46/P46)))</f>
        <v>0.5</v>
      </c>
      <c r="BY46" s="126">
        <v>2</v>
      </c>
      <c r="BZ46" s="127">
        <f>IFERROR(BY46/BW46,"-")</f>
        <v>0.5</v>
      </c>
      <c r="CA46" s="128">
        <v>85000</v>
      </c>
      <c r="CB46" s="129">
        <f>IFERROR(CA46/BW46,"-")</f>
        <v>21250</v>
      </c>
      <c r="CC46" s="130"/>
      <c r="CD46" s="130">
        <v>1</v>
      </c>
      <c r="CE46" s="130">
        <v>1</v>
      </c>
      <c r="CF46" s="131">
        <v>1</v>
      </c>
      <c r="CG46" s="132">
        <f>IF(P46=0,"",IF(CF46=0,"",(CF46/P46)))</f>
        <v>0.125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1</v>
      </c>
      <c r="CP46" s="139">
        <v>6000</v>
      </c>
      <c r="CQ46" s="139">
        <v>75000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0.084615384615385</v>
      </c>
      <c r="B47" s="346" t="s">
        <v>159</v>
      </c>
      <c r="C47" s="346"/>
      <c r="D47" s="346" t="s">
        <v>64</v>
      </c>
      <c r="E47" s="346" t="s">
        <v>65</v>
      </c>
      <c r="F47" s="346" t="s">
        <v>66</v>
      </c>
      <c r="G47" s="88" t="s">
        <v>160</v>
      </c>
      <c r="H47" s="88" t="s">
        <v>89</v>
      </c>
      <c r="I47" s="347" t="s">
        <v>161</v>
      </c>
      <c r="J47" s="329">
        <v>130000</v>
      </c>
      <c r="K47" s="79">
        <v>26</v>
      </c>
      <c r="L47" s="79">
        <v>0</v>
      </c>
      <c r="M47" s="79">
        <v>114</v>
      </c>
      <c r="N47" s="89">
        <v>13</v>
      </c>
      <c r="O47" s="90">
        <v>0</v>
      </c>
      <c r="P47" s="91">
        <f>N47+O47</f>
        <v>13</v>
      </c>
      <c r="Q47" s="80">
        <f>IFERROR(P47/M47,"-")</f>
        <v>0.1140350877193</v>
      </c>
      <c r="R47" s="79">
        <v>0</v>
      </c>
      <c r="S47" s="79">
        <v>2</v>
      </c>
      <c r="T47" s="80">
        <f>IFERROR(R47/(P47),"-")</f>
        <v>0</v>
      </c>
      <c r="U47" s="335">
        <f>IFERROR(J47/SUM(N47:O48),"-")</f>
        <v>7647.0588235294</v>
      </c>
      <c r="V47" s="82">
        <v>2</v>
      </c>
      <c r="W47" s="80">
        <f>IF(P47=0,"-",V47/P47)</f>
        <v>0.15384615384615</v>
      </c>
      <c r="X47" s="334">
        <v>11000</v>
      </c>
      <c r="Y47" s="335">
        <f>IFERROR(X47/P47,"-")</f>
        <v>846.15384615385</v>
      </c>
      <c r="Z47" s="335">
        <f>IFERROR(X47/V47,"-")</f>
        <v>5500</v>
      </c>
      <c r="AA47" s="329">
        <f>SUM(X47:X48)-SUM(J47:J48)</f>
        <v>-119000</v>
      </c>
      <c r="AB47" s="83">
        <f>SUM(X47:X48)/SUM(J47:J48)</f>
        <v>0.084615384615385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0.15384615384615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7</v>
      </c>
      <c r="BO47" s="118">
        <f>IF(P47=0,"",IF(BN47=0,"",(BN47/P47)))</f>
        <v>0.53846153846154</v>
      </c>
      <c r="BP47" s="119">
        <v>2</v>
      </c>
      <c r="BQ47" s="120">
        <f>IFERROR(BP47/BN47,"-")</f>
        <v>0.28571428571429</v>
      </c>
      <c r="BR47" s="121">
        <v>11000</v>
      </c>
      <c r="BS47" s="122">
        <f>IFERROR(BR47/BN47,"-")</f>
        <v>1571.4285714286</v>
      </c>
      <c r="BT47" s="123">
        <v>2</v>
      </c>
      <c r="BU47" s="123"/>
      <c r="BV47" s="123"/>
      <c r="BW47" s="124">
        <v>4</v>
      </c>
      <c r="BX47" s="125">
        <f>IF(P47=0,"",IF(BW47=0,"",(BW47/P47)))</f>
        <v>0.30769230769231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11000</v>
      </c>
      <c r="CQ47" s="139">
        <v>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6" t="s">
        <v>162</v>
      </c>
      <c r="C48" s="346"/>
      <c r="D48" s="346" t="s">
        <v>64</v>
      </c>
      <c r="E48" s="346" t="s">
        <v>65</v>
      </c>
      <c r="F48" s="346" t="s">
        <v>79</v>
      </c>
      <c r="G48" s="88"/>
      <c r="H48" s="88"/>
      <c r="I48" s="88"/>
      <c r="J48" s="329"/>
      <c r="K48" s="79">
        <v>33</v>
      </c>
      <c r="L48" s="79">
        <v>25</v>
      </c>
      <c r="M48" s="79">
        <v>4</v>
      </c>
      <c r="N48" s="89">
        <v>4</v>
      </c>
      <c r="O48" s="90">
        <v>0</v>
      </c>
      <c r="P48" s="91">
        <f>N48+O48</f>
        <v>4</v>
      </c>
      <c r="Q48" s="80">
        <f>IFERROR(P48/M48,"-")</f>
        <v>1</v>
      </c>
      <c r="R48" s="79">
        <v>0</v>
      </c>
      <c r="S48" s="79">
        <v>1</v>
      </c>
      <c r="T48" s="80">
        <f>IFERROR(R48/(P48),"-")</f>
        <v>0</v>
      </c>
      <c r="U48" s="335"/>
      <c r="V48" s="82">
        <v>0</v>
      </c>
      <c r="W48" s="80">
        <f>IF(P48=0,"-",V48/P48)</f>
        <v>0</v>
      </c>
      <c r="X48" s="334">
        <v>0</v>
      </c>
      <c r="Y48" s="335">
        <f>IFERROR(X48/P48,"-")</f>
        <v>0</v>
      </c>
      <c r="Z48" s="335" t="str">
        <f>IFERROR(X48/V48,"-")</f>
        <v>-</v>
      </c>
      <c r="AA48" s="329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0.25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>
        <v>1</v>
      </c>
      <c r="CG48" s="132">
        <f>IF(P48=0,"",IF(CF48=0,"",(CF48/P48)))</f>
        <v>0.25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346" t="s">
        <v>163</v>
      </c>
      <c r="C49" s="346"/>
      <c r="D49" s="346" t="s">
        <v>164</v>
      </c>
      <c r="E49" s="346" t="s">
        <v>65</v>
      </c>
      <c r="F49" s="346" t="s">
        <v>94</v>
      </c>
      <c r="G49" s="88" t="s">
        <v>128</v>
      </c>
      <c r="H49" s="88" t="s">
        <v>68</v>
      </c>
      <c r="I49" s="348" t="s">
        <v>165</v>
      </c>
      <c r="J49" s="329">
        <v>120000</v>
      </c>
      <c r="K49" s="79">
        <v>4</v>
      </c>
      <c r="L49" s="79">
        <v>0</v>
      </c>
      <c r="M49" s="79">
        <v>40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5">
        <f>IFERROR(J49/SUM(N49:O50),"-")</f>
        <v>60000</v>
      </c>
      <c r="V49" s="82">
        <v>0</v>
      </c>
      <c r="W49" s="80" t="str">
        <f>IF(P49=0,"-",V49/P49)</f>
        <v>-</v>
      </c>
      <c r="X49" s="334">
        <v>0</v>
      </c>
      <c r="Y49" s="335" t="str">
        <f>IFERROR(X49/P49,"-")</f>
        <v>-</v>
      </c>
      <c r="Z49" s="335" t="str">
        <f>IFERROR(X49/V49,"-")</f>
        <v>-</v>
      </c>
      <c r="AA49" s="329">
        <f>SUM(X49:X50)-SUM(J49:J50)</f>
        <v>-120000</v>
      </c>
      <c r="AB49" s="83">
        <f>SUM(X49:X50)/SUM(J49:J50)</f>
        <v>0</v>
      </c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6" t="s">
        <v>166</v>
      </c>
      <c r="C50" s="346"/>
      <c r="D50" s="346" t="s">
        <v>164</v>
      </c>
      <c r="E50" s="346" t="s">
        <v>65</v>
      </c>
      <c r="F50" s="346" t="s">
        <v>79</v>
      </c>
      <c r="G50" s="88"/>
      <c r="H50" s="88"/>
      <c r="I50" s="88"/>
      <c r="J50" s="329"/>
      <c r="K50" s="79">
        <v>42</v>
      </c>
      <c r="L50" s="79">
        <v>17</v>
      </c>
      <c r="M50" s="79">
        <v>8</v>
      </c>
      <c r="N50" s="89">
        <v>2</v>
      </c>
      <c r="O50" s="90">
        <v>0</v>
      </c>
      <c r="P50" s="91">
        <f>N50+O50</f>
        <v>2</v>
      </c>
      <c r="Q50" s="80">
        <f>IFERROR(P50/M50,"-")</f>
        <v>0.25</v>
      </c>
      <c r="R50" s="79">
        <v>1</v>
      </c>
      <c r="S50" s="79">
        <v>0</v>
      </c>
      <c r="T50" s="80">
        <f>IFERROR(R50/(P50),"-")</f>
        <v>0.5</v>
      </c>
      <c r="U50" s="335"/>
      <c r="V50" s="82">
        <v>0</v>
      </c>
      <c r="W50" s="80">
        <f>IF(P50=0,"-",V50/P50)</f>
        <v>0</v>
      </c>
      <c r="X50" s="334">
        <v>0</v>
      </c>
      <c r="Y50" s="335">
        <f>IFERROR(X50/P50,"-")</f>
        <v>0</v>
      </c>
      <c r="Z50" s="335" t="str">
        <f>IFERROR(X50/V50,"-")</f>
        <v>-</v>
      </c>
      <c r="AA50" s="329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2</v>
      </c>
      <c r="BX50" s="125">
        <f>IF(P50=0,"",IF(BW50=0,"",(BW50/P50)))</f>
        <v>1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3.6583333333333</v>
      </c>
      <c r="B51" s="346" t="s">
        <v>167</v>
      </c>
      <c r="C51" s="346"/>
      <c r="D51" s="346" t="s">
        <v>104</v>
      </c>
      <c r="E51" s="346" t="s">
        <v>87</v>
      </c>
      <c r="F51" s="346" t="s">
        <v>66</v>
      </c>
      <c r="G51" s="88" t="s">
        <v>128</v>
      </c>
      <c r="H51" s="88" t="s">
        <v>68</v>
      </c>
      <c r="I51" s="347" t="s">
        <v>168</v>
      </c>
      <c r="J51" s="329">
        <v>120000</v>
      </c>
      <c r="K51" s="79">
        <v>10</v>
      </c>
      <c r="L51" s="79">
        <v>0</v>
      </c>
      <c r="M51" s="79">
        <v>62</v>
      </c>
      <c r="N51" s="89">
        <v>7</v>
      </c>
      <c r="O51" s="90">
        <v>1</v>
      </c>
      <c r="P51" s="91">
        <f>N51+O51</f>
        <v>8</v>
      </c>
      <c r="Q51" s="80">
        <f>IFERROR(P51/M51,"-")</f>
        <v>0.12903225806452</v>
      </c>
      <c r="R51" s="79">
        <v>1</v>
      </c>
      <c r="S51" s="79">
        <v>3</v>
      </c>
      <c r="T51" s="80">
        <f>IFERROR(R51/(P51),"-")</f>
        <v>0.125</v>
      </c>
      <c r="U51" s="335">
        <f>IFERROR(J51/SUM(N51:O52),"-")</f>
        <v>12000</v>
      </c>
      <c r="V51" s="82">
        <v>1</v>
      </c>
      <c r="W51" s="80">
        <f>IF(P51=0,"-",V51/P51)</f>
        <v>0.125</v>
      </c>
      <c r="X51" s="334">
        <v>439000</v>
      </c>
      <c r="Y51" s="335">
        <f>IFERROR(X51/P51,"-")</f>
        <v>54875</v>
      </c>
      <c r="Z51" s="335">
        <f>IFERROR(X51/V51,"-")</f>
        <v>439000</v>
      </c>
      <c r="AA51" s="329">
        <f>SUM(X51:X52)-SUM(J51:J52)</f>
        <v>319000</v>
      </c>
      <c r="AB51" s="83">
        <f>SUM(X51:X52)/SUM(J51:J52)</f>
        <v>3.6583333333333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0.125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4</v>
      </c>
      <c r="BO51" s="118">
        <f>IF(P51=0,"",IF(BN51=0,"",(BN51/P51)))</f>
        <v>0.5</v>
      </c>
      <c r="BP51" s="119">
        <v>1</v>
      </c>
      <c r="BQ51" s="120">
        <f>IFERROR(BP51/BN51,"-")</f>
        <v>0.25</v>
      </c>
      <c r="BR51" s="121">
        <v>439000</v>
      </c>
      <c r="BS51" s="122">
        <f>IFERROR(BR51/BN51,"-")</f>
        <v>109750</v>
      </c>
      <c r="BT51" s="123"/>
      <c r="BU51" s="123"/>
      <c r="BV51" s="123">
        <v>1</v>
      </c>
      <c r="BW51" s="124">
        <v>1</v>
      </c>
      <c r="BX51" s="125">
        <f>IF(P51=0,"",IF(BW51=0,"",(BW51/P51)))</f>
        <v>0.125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439000</v>
      </c>
      <c r="CQ51" s="139">
        <v>439000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346" t="s">
        <v>169</v>
      </c>
      <c r="C52" s="346"/>
      <c r="D52" s="346" t="s">
        <v>104</v>
      </c>
      <c r="E52" s="346" t="s">
        <v>87</v>
      </c>
      <c r="F52" s="346" t="s">
        <v>79</v>
      </c>
      <c r="G52" s="88"/>
      <c r="H52" s="88"/>
      <c r="I52" s="88"/>
      <c r="J52" s="329"/>
      <c r="K52" s="79">
        <v>16</v>
      </c>
      <c r="L52" s="79">
        <v>16</v>
      </c>
      <c r="M52" s="79">
        <v>7</v>
      </c>
      <c r="N52" s="89">
        <v>2</v>
      </c>
      <c r="O52" s="90">
        <v>0</v>
      </c>
      <c r="P52" s="91">
        <f>N52+O52</f>
        <v>2</v>
      </c>
      <c r="Q52" s="80">
        <f>IFERROR(P52/M52,"-")</f>
        <v>0.28571428571429</v>
      </c>
      <c r="R52" s="79">
        <v>0</v>
      </c>
      <c r="S52" s="79">
        <v>0</v>
      </c>
      <c r="T52" s="80">
        <f>IFERROR(R52/(P52),"-")</f>
        <v>0</v>
      </c>
      <c r="U52" s="335"/>
      <c r="V52" s="82">
        <v>0</v>
      </c>
      <c r="W52" s="80">
        <f>IF(P52=0,"-",V52/P52)</f>
        <v>0</v>
      </c>
      <c r="X52" s="334">
        <v>0</v>
      </c>
      <c r="Y52" s="335">
        <f>IFERROR(X52/P52,"-")</f>
        <v>0</v>
      </c>
      <c r="Z52" s="335" t="str">
        <f>IFERROR(X52/V52,"-")</f>
        <v>-</v>
      </c>
      <c r="AA52" s="329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3.0125</v>
      </c>
      <c r="B53" s="346" t="s">
        <v>170</v>
      </c>
      <c r="C53" s="346"/>
      <c r="D53" s="346" t="s">
        <v>64</v>
      </c>
      <c r="E53" s="346" t="s">
        <v>65</v>
      </c>
      <c r="F53" s="346" t="s">
        <v>94</v>
      </c>
      <c r="G53" s="88" t="s">
        <v>171</v>
      </c>
      <c r="H53" s="88" t="s">
        <v>89</v>
      </c>
      <c r="I53" s="348" t="s">
        <v>155</v>
      </c>
      <c r="J53" s="329">
        <v>80000</v>
      </c>
      <c r="K53" s="79">
        <v>20</v>
      </c>
      <c r="L53" s="79">
        <v>0</v>
      </c>
      <c r="M53" s="79">
        <v>86</v>
      </c>
      <c r="N53" s="89">
        <v>6</v>
      </c>
      <c r="O53" s="90">
        <v>0</v>
      </c>
      <c r="P53" s="91">
        <f>N53+O53</f>
        <v>6</v>
      </c>
      <c r="Q53" s="80">
        <f>IFERROR(P53/M53,"-")</f>
        <v>0.069767441860465</v>
      </c>
      <c r="R53" s="79">
        <v>0</v>
      </c>
      <c r="S53" s="79">
        <v>1</v>
      </c>
      <c r="T53" s="80">
        <f>IFERROR(R53/(P53),"-")</f>
        <v>0</v>
      </c>
      <c r="U53" s="335">
        <f>IFERROR(J53/SUM(N53:O54),"-")</f>
        <v>7272.7272727273</v>
      </c>
      <c r="V53" s="82">
        <v>0</v>
      </c>
      <c r="W53" s="80">
        <f>IF(P53=0,"-",V53/P53)</f>
        <v>0</v>
      </c>
      <c r="X53" s="334">
        <v>0</v>
      </c>
      <c r="Y53" s="335">
        <f>IFERROR(X53/P53,"-")</f>
        <v>0</v>
      </c>
      <c r="Z53" s="335" t="str">
        <f>IFERROR(X53/V53,"-")</f>
        <v>-</v>
      </c>
      <c r="AA53" s="329">
        <f>SUM(X53:X54)-SUM(J53:J54)</f>
        <v>161000</v>
      </c>
      <c r="AB53" s="83">
        <f>SUM(X53:X54)/SUM(J53:J54)</f>
        <v>3.0125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0.16666666666667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4</v>
      </c>
      <c r="BO53" s="118">
        <f>IF(P53=0,"",IF(BN53=0,"",(BN53/P53)))</f>
        <v>0.66666666666667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0.16666666666667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6" t="s">
        <v>172</v>
      </c>
      <c r="C54" s="346"/>
      <c r="D54" s="346" t="s">
        <v>64</v>
      </c>
      <c r="E54" s="346" t="s">
        <v>65</v>
      </c>
      <c r="F54" s="346" t="s">
        <v>79</v>
      </c>
      <c r="G54" s="88"/>
      <c r="H54" s="88"/>
      <c r="I54" s="88"/>
      <c r="J54" s="329"/>
      <c r="K54" s="79">
        <v>40</v>
      </c>
      <c r="L54" s="79">
        <v>23</v>
      </c>
      <c r="M54" s="79">
        <v>9</v>
      </c>
      <c r="N54" s="89">
        <v>4</v>
      </c>
      <c r="O54" s="90">
        <v>1</v>
      </c>
      <c r="P54" s="91">
        <f>N54+O54</f>
        <v>5</v>
      </c>
      <c r="Q54" s="80">
        <f>IFERROR(P54/M54,"-")</f>
        <v>0.55555555555556</v>
      </c>
      <c r="R54" s="79">
        <v>2</v>
      </c>
      <c r="S54" s="79">
        <v>0</v>
      </c>
      <c r="T54" s="80">
        <f>IFERROR(R54/(P54),"-")</f>
        <v>0.4</v>
      </c>
      <c r="U54" s="335"/>
      <c r="V54" s="82">
        <v>2</v>
      </c>
      <c r="W54" s="80">
        <f>IF(P54=0,"-",V54/P54)</f>
        <v>0.4</v>
      </c>
      <c r="X54" s="334">
        <v>241000</v>
      </c>
      <c r="Y54" s="335">
        <f>IFERROR(X54/P54,"-")</f>
        <v>48200</v>
      </c>
      <c r="Z54" s="335">
        <f>IFERROR(X54/V54,"-")</f>
        <v>120500</v>
      </c>
      <c r="AA54" s="329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0.2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0.2</v>
      </c>
      <c r="BP54" s="119">
        <v>1</v>
      </c>
      <c r="BQ54" s="120">
        <f>IFERROR(BP54/BN54,"-")</f>
        <v>1</v>
      </c>
      <c r="BR54" s="121">
        <v>235000</v>
      </c>
      <c r="BS54" s="122">
        <f>IFERROR(BR54/BN54,"-")</f>
        <v>235000</v>
      </c>
      <c r="BT54" s="123"/>
      <c r="BU54" s="123"/>
      <c r="BV54" s="123">
        <v>1</v>
      </c>
      <c r="BW54" s="124">
        <v>2</v>
      </c>
      <c r="BX54" s="125">
        <f>IF(P54=0,"",IF(BW54=0,"",(BW54/P54)))</f>
        <v>0.4</v>
      </c>
      <c r="BY54" s="126">
        <v>1</v>
      </c>
      <c r="BZ54" s="127">
        <f>IFERROR(BY54/BW54,"-")</f>
        <v>0.5</v>
      </c>
      <c r="CA54" s="128">
        <v>6000</v>
      </c>
      <c r="CB54" s="129">
        <f>IFERROR(CA54/BW54,"-")</f>
        <v>3000</v>
      </c>
      <c r="CC54" s="130"/>
      <c r="CD54" s="130">
        <v>1</v>
      </c>
      <c r="CE54" s="130"/>
      <c r="CF54" s="131">
        <v>1</v>
      </c>
      <c r="CG54" s="132">
        <f>IF(P54=0,"",IF(CF54=0,"",(CF54/P54)))</f>
        <v>0.2</v>
      </c>
      <c r="CH54" s="133">
        <v>1</v>
      </c>
      <c r="CI54" s="134">
        <f>IFERROR(CH54/CF54,"-")</f>
        <v>1</v>
      </c>
      <c r="CJ54" s="135">
        <v>60000</v>
      </c>
      <c r="CK54" s="136">
        <f>IFERROR(CJ54/CF54,"-")</f>
        <v>60000</v>
      </c>
      <c r="CL54" s="137"/>
      <c r="CM54" s="137"/>
      <c r="CN54" s="137">
        <v>1</v>
      </c>
      <c r="CO54" s="138">
        <v>2</v>
      </c>
      <c r="CP54" s="139">
        <v>241000</v>
      </c>
      <c r="CQ54" s="139">
        <v>235000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 t="str">
        <f>AB55</f>
        <v>0</v>
      </c>
      <c r="B55" s="346" t="s">
        <v>173</v>
      </c>
      <c r="C55" s="346"/>
      <c r="D55" s="346"/>
      <c r="E55" s="346"/>
      <c r="F55" s="346" t="s">
        <v>94</v>
      </c>
      <c r="G55" s="88" t="s">
        <v>171</v>
      </c>
      <c r="H55" s="88" t="s">
        <v>174</v>
      </c>
      <c r="I55" s="347" t="s">
        <v>72</v>
      </c>
      <c r="J55" s="329">
        <v>0</v>
      </c>
      <c r="K55" s="79">
        <v>4</v>
      </c>
      <c r="L55" s="79">
        <v>0</v>
      </c>
      <c r="M55" s="79">
        <v>22</v>
      </c>
      <c r="N55" s="89">
        <v>1</v>
      </c>
      <c r="O55" s="90">
        <v>0</v>
      </c>
      <c r="P55" s="91">
        <f>N55+O55</f>
        <v>1</v>
      </c>
      <c r="Q55" s="80">
        <f>IFERROR(P55/M55,"-")</f>
        <v>0.045454545454545</v>
      </c>
      <c r="R55" s="79">
        <v>0</v>
      </c>
      <c r="S55" s="79">
        <v>0</v>
      </c>
      <c r="T55" s="80">
        <f>IFERROR(R55/(P55),"-")</f>
        <v>0</v>
      </c>
      <c r="U55" s="335">
        <f>IFERROR(J55/SUM(N55:O56),"-")</f>
        <v>0</v>
      </c>
      <c r="V55" s="82">
        <v>1</v>
      </c>
      <c r="W55" s="80">
        <f>IF(P55=0,"-",V55/P55)</f>
        <v>1</v>
      </c>
      <c r="X55" s="334">
        <v>5000</v>
      </c>
      <c r="Y55" s="335">
        <f>IFERROR(X55/P55,"-")</f>
        <v>5000</v>
      </c>
      <c r="Z55" s="335">
        <f>IFERROR(X55/V55,"-")</f>
        <v>5000</v>
      </c>
      <c r="AA55" s="329">
        <f>SUM(X55:X56)-SUM(J55:J56)</f>
        <v>5000</v>
      </c>
      <c r="AB55" s="83" t="str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>
        <v>1</v>
      </c>
      <c r="BZ55" s="127">
        <f>IFERROR(BY55/BW55,"-")</f>
        <v>1</v>
      </c>
      <c r="CA55" s="128">
        <v>5000</v>
      </c>
      <c r="CB55" s="129">
        <f>IFERROR(CA55/BW55,"-")</f>
        <v>5000</v>
      </c>
      <c r="CC55" s="130">
        <v>1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5000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6" t="s">
        <v>175</v>
      </c>
      <c r="C56" s="346"/>
      <c r="D56" s="346"/>
      <c r="E56" s="346"/>
      <c r="F56" s="346" t="s">
        <v>79</v>
      </c>
      <c r="G56" s="88"/>
      <c r="H56" s="88"/>
      <c r="I56" s="88"/>
      <c r="J56" s="329"/>
      <c r="K56" s="79">
        <v>1</v>
      </c>
      <c r="L56" s="79">
        <v>1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5"/>
      <c r="V56" s="82">
        <v>0</v>
      </c>
      <c r="W56" s="80" t="str">
        <f>IF(P56=0,"-",V56/P56)</f>
        <v>-</v>
      </c>
      <c r="X56" s="334">
        <v>0</v>
      </c>
      <c r="Y56" s="335" t="str">
        <f>IFERROR(X56/P56,"-")</f>
        <v>-</v>
      </c>
      <c r="Z56" s="335" t="str">
        <f>IFERROR(X56/V56,"-")</f>
        <v>-</v>
      </c>
      <c r="AA56" s="329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30"/>
      <c r="B57" s="85"/>
      <c r="C57" s="86"/>
      <c r="D57" s="86"/>
      <c r="E57" s="86"/>
      <c r="F57" s="87"/>
      <c r="G57" s="88"/>
      <c r="H57" s="88"/>
      <c r="I57" s="88"/>
      <c r="J57" s="330"/>
      <c r="K57" s="34"/>
      <c r="L57" s="34"/>
      <c r="M57" s="31"/>
      <c r="N57" s="23"/>
      <c r="O57" s="23"/>
      <c r="P57" s="23"/>
      <c r="Q57" s="32"/>
      <c r="R57" s="32"/>
      <c r="S57" s="23"/>
      <c r="T57" s="32"/>
      <c r="U57" s="336"/>
      <c r="V57" s="25"/>
      <c r="W57" s="25"/>
      <c r="X57" s="336"/>
      <c r="Y57" s="336"/>
      <c r="Z57" s="336"/>
      <c r="AA57" s="336"/>
      <c r="AB57" s="33"/>
      <c r="AC57" s="57"/>
      <c r="AD57" s="61"/>
      <c r="AE57" s="62"/>
      <c r="AF57" s="61"/>
      <c r="AG57" s="65"/>
      <c r="AH57" s="66"/>
      <c r="AI57" s="67"/>
      <c r="AJ57" s="68"/>
      <c r="AK57" s="68"/>
      <c r="AL57" s="68"/>
      <c r="AM57" s="61"/>
      <c r="AN57" s="62"/>
      <c r="AO57" s="61"/>
      <c r="AP57" s="65"/>
      <c r="AQ57" s="66"/>
      <c r="AR57" s="67"/>
      <c r="AS57" s="68"/>
      <c r="AT57" s="68"/>
      <c r="AU57" s="68"/>
      <c r="AV57" s="61"/>
      <c r="AW57" s="62"/>
      <c r="AX57" s="61"/>
      <c r="AY57" s="65"/>
      <c r="AZ57" s="66"/>
      <c r="BA57" s="67"/>
      <c r="BB57" s="68"/>
      <c r="BC57" s="68"/>
      <c r="BD57" s="68"/>
      <c r="BE57" s="61"/>
      <c r="BF57" s="62"/>
      <c r="BG57" s="61"/>
      <c r="BH57" s="65"/>
      <c r="BI57" s="66"/>
      <c r="BJ57" s="67"/>
      <c r="BK57" s="68"/>
      <c r="BL57" s="68"/>
      <c r="BM57" s="68"/>
      <c r="BN57" s="63"/>
      <c r="BO57" s="64"/>
      <c r="BP57" s="61"/>
      <c r="BQ57" s="65"/>
      <c r="BR57" s="66"/>
      <c r="BS57" s="67"/>
      <c r="BT57" s="68"/>
      <c r="BU57" s="68"/>
      <c r="BV57" s="68"/>
      <c r="BW57" s="63"/>
      <c r="BX57" s="64"/>
      <c r="BY57" s="61"/>
      <c r="BZ57" s="65"/>
      <c r="CA57" s="66"/>
      <c r="CB57" s="67"/>
      <c r="CC57" s="68"/>
      <c r="CD57" s="68"/>
      <c r="CE57" s="68"/>
      <c r="CF57" s="63"/>
      <c r="CG57" s="64"/>
      <c r="CH57" s="61"/>
      <c r="CI57" s="65"/>
      <c r="CJ57" s="66"/>
      <c r="CK57" s="67"/>
      <c r="CL57" s="68"/>
      <c r="CM57" s="68"/>
      <c r="CN57" s="68"/>
      <c r="CO57" s="69"/>
      <c r="CP57" s="66"/>
      <c r="CQ57" s="66"/>
      <c r="CR57" s="66"/>
      <c r="CS57" s="70"/>
    </row>
    <row r="58" spans="1:98">
      <c r="A58" s="30"/>
      <c r="B58" s="37"/>
      <c r="C58" s="21"/>
      <c r="D58" s="21"/>
      <c r="E58" s="21"/>
      <c r="F58" s="22"/>
      <c r="G58" s="36"/>
      <c r="H58" s="36"/>
      <c r="I58" s="73"/>
      <c r="J58" s="331"/>
      <c r="K58" s="34"/>
      <c r="L58" s="34"/>
      <c r="M58" s="31"/>
      <c r="N58" s="23"/>
      <c r="O58" s="23"/>
      <c r="P58" s="23"/>
      <c r="Q58" s="32"/>
      <c r="R58" s="32"/>
      <c r="S58" s="23"/>
      <c r="T58" s="32"/>
      <c r="U58" s="336"/>
      <c r="V58" s="25"/>
      <c r="W58" s="25"/>
      <c r="X58" s="336"/>
      <c r="Y58" s="336"/>
      <c r="Z58" s="336"/>
      <c r="AA58" s="336"/>
      <c r="AB58" s="33"/>
      <c r="AC58" s="59"/>
      <c r="AD58" s="61"/>
      <c r="AE58" s="62"/>
      <c r="AF58" s="61"/>
      <c r="AG58" s="65"/>
      <c r="AH58" s="66"/>
      <c r="AI58" s="67"/>
      <c r="AJ58" s="68"/>
      <c r="AK58" s="68"/>
      <c r="AL58" s="68"/>
      <c r="AM58" s="61"/>
      <c r="AN58" s="62"/>
      <c r="AO58" s="61"/>
      <c r="AP58" s="65"/>
      <c r="AQ58" s="66"/>
      <c r="AR58" s="67"/>
      <c r="AS58" s="68"/>
      <c r="AT58" s="68"/>
      <c r="AU58" s="68"/>
      <c r="AV58" s="61"/>
      <c r="AW58" s="62"/>
      <c r="AX58" s="61"/>
      <c r="AY58" s="65"/>
      <c r="AZ58" s="66"/>
      <c r="BA58" s="67"/>
      <c r="BB58" s="68"/>
      <c r="BC58" s="68"/>
      <c r="BD58" s="68"/>
      <c r="BE58" s="61"/>
      <c r="BF58" s="62"/>
      <c r="BG58" s="61"/>
      <c r="BH58" s="65"/>
      <c r="BI58" s="66"/>
      <c r="BJ58" s="67"/>
      <c r="BK58" s="68"/>
      <c r="BL58" s="68"/>
      <c r="BM58" s="68"/>
      <c r="BN58" s="63"/>
      <c r="BO58" s="64"/>
      <c r="BP58" s="61"/>
      <c r="BQ58" s="65"/>
      <c r="BR58" s="66"/>
      <c r="BS58" s="67"/>
      <c r="BT58" s="68"/>
      <c r="BU58" s="68"/>
      <c r="BV58" s="68"/>
      <c r="BW58" s="63"/>
      <c r="BX58" s="64"/>
      <c r="BY58" s="61"/>
      <c r="BZ58" s="65"/>
      <c r="CA58" s="66"/>
      <c r="CB58" s="67"/>
      <c r="CC58" s="68"/>
      <c r="CD58" s="68"/>
      <c r="CE58" s="68"/>
      <c r="CF58" s="63"/>
      <c r="CG58" s="64"/>
      <c r="CH58" s="61"/>
      <c r="CI58" s="65"/>
      <c r="CJ58" s="66"/>
      <c r="CK58" s="67"/>
      <c r="CL58" s="68"/>
      <c r="CM58" s="68"/>
      <c r="CN58" s="68"/>
      <c r="CO58" s="69"/>
      <c r="CP58" s="66"/>
      <c r="CQ58" s="66"/>
      <c r="CR58" s="66"/>
      <c r="CS58" s="70"/>
    </row>
    <row r="59" spans="1:98">
      <c r="A59" s="19">
        <f>AB59</f>
        <v>1.3657174825175</v>
      </c>
      <c r="B59" s="39"/>
      <c r="C59" s="39"/>
      <c r="D59" s="39"/>
      <c r="E59" s="39"/>
      <c r="F59" s="39"/>
      <c r="G59" s="40" t="s">
        <v>176</v>
      </c>
      <c r="H59" s="40"/>
      <c r="I59" s="40"/>
      <c r="J59" s="332">
        <f>SUM(J6:J58)</f>
        <v>3575000</v>
      </c>
      <c r="K59" s="41">
        <f>SUM(K6:K58)</f>
        <v>1726</v>
      </c>
      <c r="L59" s="41">
        <f>SUM(L6:L58)</f>
        <v>741</v>
      </c>
      <c r="M59" s="41">
        <f>SUM(M6:M58)</f>
        <v>2675</v>
      </c>
      <c r="N59" s="41">
        <f>SUM(N6:N58)</f>
        <v>362</v>
      </c>
      <c r="O59" s="41">
        <f>SUM(O6:O58)</f>
        <v>4</v>
      </c>
      <c r="P59" s="41">
        <f>SUM(P6:P58)</f>
        <v>366</v>
      </c>
      <c r="Q59" s="42">
        <f>IFERROR(P59/M59,"-")</f>
        <v>0.13682242990654</v>
      </c>
      <c r="R59" s="76">
        <f>SUM(R6:R58)</f>
        <v>43</v>
      </c>
      <c r="S59" s="76">
        <f>SUM(S6:S58)</f>
        <v>61</v>
      </c>
      <c r="T59" s="42">
        <f>IFERROR(R59/P59,"-")</f>
        <v>0.11748633879781</v>
      </c>
      <c r="U59" s="337">
        <f>IFERROR(J59/P59,"-")</f>
        <v>9767.7595628415</v>
      </c>
      <c r="V59" s="44">
        <f>SUM(V6:V58)</f>
        <v>67</v>
      </c>
      <c r="W59" s="42">
        <f>IFERROR(V59/P59,"-")</f>
        <v>0.18306010928962</v>
      </c>
      <c r="X59" s="332">
        <f>SUM(X6:X58)</f>
        <v>4882440</v>
      </c>
      <c r="Y59" s="332">
        <f>IFERROR(X59/P59,"-")</f>
        <v>13340</v>
      </c>
      <c r="Z59" s="332">
        <f>IFERROR(X59/V59,"-")</f>
        <v>72872.23880597</v>
      </c>
      <c r="AA59" s="332">
        <f>X59-J59</f>
        <v>1307440</v>
      </c>
      <c r="AB59" s="45">
        <f>X59/J59</f>
        <v>1.3657174825175</v>
      </c>
      <c r="AC59" s="58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9"/>
    <mergeCell ref="J22:J29"/>
    <mergeCell ref="U22:U29"/>
    <mergeCell ref="AA22:AA29"/>
    <mergeCell ref="AB22:AB29"/>
    <mergeCell ref="A30:A34"/>
    <mergeCell ref="J30:J34"/>
    <mergeCell ref="U30:U34"/>
    <mergeCell ref="AA30:AA34"/>
    <mergeCell ref="AB30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177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10.02</v>
      </c>
      <c r="B6" s="346" t="s">
        <v>178</v>
      </c>
      <c r="C6" s="346" t="s">
        <v>179</v>
      </c>
      <c r="D6" s="346" t="s">
        <v>180</v>
      </c>
      <c r="E6" s="346" t="s">
        <v>181</v>
      </c>
      <c r="F6" s="346" t="s">
        <v>66</v>
      </c>
      <c r="G6" s="88" t="s">
        <v>182</v>
      </c>
      <c r="H6" s="88" t="s">
        <v>183</v>
      </c>
      <c r="I6" s="348" t="s">
        <v>184</v>
      </c>
      <c r="J6" s="329">
        <v>100000</v>
      </c>
      <c r="K6" s="79">
        <v>19</v>
      </c>
      <c r="L6" s="79">
        <v>0</v>
      </c>
      <c r="M6" s="79">
        <v>70</v>
      </c>
      <c r="N6" s="89">
        <v>10</v>
      </c>
      <c r="O6" s="90">
        <v>1</v>
      </c>
      <c r="P6" s="91">
        <f>N6+O6</f>
        <v>11</v>
      </c>
      <c r="Q6" s="80">
        <f>IFERROR(P6/M6,"-")</f>
        <v>0.15714285714286</v>
      </c>
      <c r="R6" s="79">
        <v>2</v>
      </c>
      <c r="S6" s="79">
        <v>3</v>
      </c>
      <c r="T6" s="80">
        <f>IFERROR(R6/(P6),"-")</f>
        <v>0.18181818181818</v>
      </c>
      <c r="U6" s="335">
        <f>IFERROR(J6/SUM(N6:O7),"-")</f>
        <v>4545.4545454545</v>
      </c>
      <c r="V6" s="82">
        <v>2</v>
      </c>
      <c r="W6" s="80">
        <f>IF(P6=0,"-",V6/P6)</f>
        <v>0.18181818181818</v>
      </c>
      <c r="X6" s="334">
        <v>347000</v>
      </c>
      <c r="Y6" s="335">
        <f>IFERROR(X6/P6,"-")</f>
        <v>31545.454545455</v>
      </c>
      <c r="Z6" s="335">
        <f>IFERROR(X6/V6,"-")</f>
        <v>173500</v>
      </c>
      <c r="AA6" s="329">
        <f>SUM(X6:X7)-SUM(J6:J7)</f>
        <v>902000</v>
      </c>
      <c r="AB6" s="83">
        <f>SUM(X6:X7)/SUM(J6:J7)</f>
        <v>10.02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0.36363636363636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0.36363636363636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0.18181818181818</v>
      </c>
      <c r="BP6" s="119">
        <v>2</v>
      </c>
      <c r="BQ6" s="120">
        <f>IFERROR(BP6/BN6,"-")</f>
        <v>1</v>
      </c>
      <c r="BR6" s="121">
        <v>347000</v>
      </c>
      <c r="BS6" s="122">
        <f>IFERROR(BR6/BN6,"-")</f>
        <v>173500</v>
      </c>
      <c r="BT6" s="123"/>
      <c r="BU6" s="123"/>
      <c r="BV6" s="123">
        <v>2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347000</v>
      </c>
      <c r="CQ6" s="139">
        <v>293000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185</v>
      </c>
      <c r="C7" s="346"/>
      <c r="D7" s="346"/>
      <c r="E7" s="346"/>
      <c r="F7" s="346" t="s">
        <v>79</v>
      </c>
      <c r="G7" s="88"/>
      <c r="H7" s="88"/>
      <c r="I7" s="88"/>
      <c r="J7" s="329"/>
      <c r="K7" s="79">
        <v>45</v>
      </c>
      <c r="L7" s="79">
        <v>23</v>
      </c>
      <c r="M7" s="79">
        <v>10</v>
      </c>
      <c r="N7" s="89">
        <v>11</v>
      </c>
      <c r="O7" s="90">
        <v>0</v>
      </c>
      <c r="P7" s="91">
        <f>N7+O7</f>
        <v>11</v>
      </c>
      <c r="Q7" s="80">
        <f>IFERROR(P7/M7,"-")</f>
        <v>1.1</v>
      </c>
      <c r="R7" s="79">
        <v>4</v>
      </c>
      <c r="S7" s="79">
        <v>0</v>
      </c>
      <c r="T7" s="80">
        <f>IFERROR(R7/(P7),"-")</f>
        <v>0.36363636363636</v>
      </c>
      <c r="U7" s="335"/>
      <c r="V7" s="82">
        <v>4</v>
      </c>
      <c r="W7" s="80">
        <f>IF(P7=0,"-",V7/P7)</f>
        <v>0.36363636363636</v>
      </c>
      <c r="X7" s="334">
        <v>655000</v>
      </c>
      <c r="Y7" s="335">
        <f>IFERROR(X7/P7,"-")</f>
        <v>59545.454545455</v>
      </c>
      <c r="Z7" s="335">
        <f>IFERROR(X7/V7,"-")</f>
        <v>163750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0.18181818181818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0.45454545454545</v>
      </c>
      <c r="BG7" s="110">
        <v>2</v>
      </c>
      <c r="BH7" s="112">
        <f>IFERROR(BG7/BE7,"-")</f>
        <v>0.4</v>
      </c>
      <c r="BI7" s="113">
        <v>31000</v>
      </c>
      <c r="BJ7" s="114">
        <f>IFERROR(BI7/BE7,"-")</f>
        <v>6200</v>
      </c>
      <c r="BK7" s="115"/>
      <c r="BL7" s="115">
        <v>1</v>
      </c>
      <c r="BM7" s="115">
        <v>1</v>
      </c>
      <c r="BN7" s="117">
        <v>3</v>
      </c>
      <c r="BO7" s="118">
        <f>IF(P7=0,"",IF(BN7=0,"",(BN7/P7)))</f>
        <v>0.27272727272727</v>
      </c>
      <c r="BP7" s="119">
        <v>2</v>
      </c>
      <c r="BQ7" s="120">
        <f>IFERROR(BP7/BN7,"-")</f>
        <v>0.66666666666667</v>
      </c>
      <c r="BR7" s="121">
        <v>624000</v>
      </c>
      <c r="BS7" s="122">
        <f>IFERROR(BR7/BN7,"-")</f>
        <v>208000</v>
      </c>
      <c r="BT7" s="123"/>
      <c r="BU7" s="123"/>
      <c r="BV7" s="123">
        <v>2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655000</v>
      </c>
      <c r="CQ7" s="139">
        <v>611000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0.5</v>
      </c>
      <c r="B8" s="346" t="s">
        <v>186</v>
      </c>
      <c r="C8" s="346" t="s">
        <v>187</v>
      </c>
      <c r="D8" s="346" t="s">
        <v>188</v>
      </c>
      <c r="E8" s="346"/>
      <c r="F8" s="346" t="s">
        <v>94</v>
      </c>
      <c r="G8" s="88" t="s">
        <v>189</v>
      </c>
      <c r="H8" s="88" t="s">
        <v>190</v>
      </c>
      <c r="I8" s="88" t="s">
        <v>145</v>
      </c>
      <c r="J8" s="329">
        <v>60000</v>
      </c>
      <c r="K8" s="79">
        <v>25</v>
      </c>
      <c r="L8" s="79">
        <v>0</v>
      </c>
      <c r="M8" s="79">
        <v>106</v>
      </c>
      <c r="N8" s="89">
        <v>10</v>
      </c>
      <c r="O8" s="90">
        <v>0</v>
      </c>
      <c r="P8" s="91">
        <f>N8+O8</f>
        <v>10</v>
      </c>
      <c r="Q8" s="80">
        <f>IFERROR(P8/M8,"-")</f>
        <v>0.094339622641509</v>
      </c>
      <c r="R8" s="79">
        <v>1</v>
      </c>
      <c r="S8" s="79">
        <v>1</v>
      </c>
      <c r="T8" s="80">
        <f>IFERROR(R8/(P8),"-")</f>
        <v>0.1</v>
      </c>
      <c r="U8" s="335">
        <f>IFERROR(J8/SUM(N8:O9),"-")</f>
        <v>2307.6923076923</v>
      </c>
      <c r="V8" s="82">
        <v>1</v>
      </c>
      <c r="W8" s="80">
        <f>IF(P8=0,"-",V8/P8)</f>
        <v>0.1</v>
      </c>
      <c r="X8" s="334">
        <v>10000</v>
      </c>
      <c r="Y8" s="335">
        <f>IFERROR(X8/P8,"-")</f>
        <v>1000</v>
      </c>
      <c r="Z8" s="335">
        <f>IFERROR(X8/V8,"-")</f>
        <v>10000</v>
      </c>
      <c r="AA8" s="329">
        <f>SUM(X8:X9)-SUM(J8:J9)</f>
        <v>-30000</v>
      </c>
      <c r="AB8" s="83">
        <f>SUM(X8:X9)/SUM(J8:J9)</f>
        <v>0.5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0.3</v>
      </c>
      <c r="BY8" s="126">
        <v>1</v>
      </c>
      <c r="BZ8" s="127">
        <f>IFERROR(BY8/BW8,"-")</f>
        <v>0.33333333333333</v>
      </c>
      <c r="CA8" s="128">
        <v>10000</v>
      </c>
      <c r="CB8" s="129">
        <f>IFERROR(CA8/BW8,"-")</f>
        <v>3333.3333333333</v>
      </c>
      <c r="CC8" s="130">
        <v>1</v>
      </c>
      <c r="CD8" s="130"/>
      <c r="CE8" s="130"/>
      <c r="CF8" s="131">
        <v>1</v>
      </c>
      <c r="CG8" s="132">
        <f>IF(P8=0,"",IF(CF8=0,"",(CF8/P8)))</f>
        <v>0.1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10000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191</v>
      </c>
      <c r="C9" s="346"/>
      <c r="D9" s="346"/>
      <c r="E9" s="346"/>
      <c r="F9" s="346" t="s">
        <v>79</v>
      </c>
      <c r="G9" s="88"/>
      <c r="H9" s="88"/>
      <c r="I9" s="88"/>
      <c r="J9" s="329"/>
      <c r="K9" s="79">
        <v>102</v>
      </c>
      <c r="L9" s="79">
        <v>72</v>
      </c>
      <c r="M9" s="79">
        <v>41</v>
      </c>
      <c r="N9" s="89">
        <v>16</v>
      </c>
      <c r="O9" s="90">
        <v>0</v>
      </c>
      <c r="P9" s="91">
        <f>N9+O9</f>
        <v>16</v>
      </c>
      <c r="Q9" s="80">
        <f>IFERROR(P9/M9,"-")</f>
        <v>0.39024390243902</v>
      </c>
      <c r="R9" s="79">
        <v>2</v>
      </c>
      <c r="S9" s="79">
        <v>2</v>
      </c>
      <c r="T9" s="80">
        <f>IFERROR(R9/(P9),"-")</f>
        <v>0.125</v>
      </c>
      <c r="U9" s="335"/>
      <c r="V9" s="82">
        <v>1</v>
      </c>
      <c r="W9" s="80">
        <f>IF(P9=0,"-",V9/P9)</f>
        <v>0.0625</v>
      </c>
      <c r="X9" s="334">
        <v>20000</v>
      </c>
      <c r="Y9" s="335">
        <f>IFERROR(X9/P9,"-")</f>
        <v>1250</v>
      </c>
      <c r="Z9" s="335">
        <f>IFERROR(X9/V9,"-")</f>
        <v>20000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0.0625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0.1875</v>
      </c>
      <c r="BG9" s="110">
        <v>1</v>
      </c>
      <c r="BH9" s="112">
        <f>IFERROR(BG9/BE9,"-")</f>
        <v>0.33333333333333</v>
      </c>
      <c r="BI9" s="113">
        <v>15000</v>
      </c>
      <c r="BJ9" s="114">
        <f>IFERROR(BI9/BE9,"-")</f>
        <v>5000</v>
      </c>
      <c r="BK9" s="115"/>
      <c r="BL9" s="115">
        <v>1</v>
      </c>
      <c r="BM9" s="115"/>
      <c r="BN9" s="117">
        <v>7</v>
      </c>
      <c r="BO9" s="118">
        <f>IF(P9=0,"",IF(BN9=0,"",(BN9/P9)))</f>
        <v>0.4375</v>
      </c>
      <c r="BP9" s="119">
        <v>1</v>
      </c>
      <c r="BQ9" s="120">
        <f>IFERROR(BP9/BN9,"-")</f>
        <v>0.14285714285714</v>
      </c>
      <c r="BR9" s="121">
        <v>20000</v>
      </c>
      <c r="BS9" s="122">
        <f>IFERROR(BR9/BN9,"-")</f>
        <v>2857.1428571429</v>
      </c>
      <c r="BT9" s="123"/>
      <c r="BU9" s="123"/>
      <c r="BV9" s="123">
        <v>1</v>
      </c>
      <c r="BW9" s="124">
        <v>3</v>
      </c>
      <c r="BX9" s="125">
        <f>IF(P9=0,"",IF(BW9=0,"",(BW9/P9)))</f>
        <v>0.1875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20000</v>
      </c>
      <c r="CQ9" s="139">
        <v>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1.6461538461538</v>
      </c>
      <c r="B10" s="346" t="s">
        <v>192</v>
      </c>
      <c r="C10" s="346" t="s">
        <v>193</v>
      </c>
      <c r="D10" s="346" t="s">
        <v>194</v>
      </c>
      <c r="E10" s="346"/>
      <c r="F10" s="346" t="s">
        <v>66</v>
      </c>
      <c r="G10" s="88" t="s">
        <v>195</v>
      </c>
      <c r="H10" s="88" t="s">
        <v>196</v>
      </c>
      <c r="I10" s="88" t="s">
        <v>197</v>
      </c>
      <c r="J10" s="329">
        <v>65000</v>
      </c>
      <c r="K10" s="79">
        <v>12</v>
      </c>
      <c r="L10" s="79">
        <v>0</v>
      </c>
      <c r="M10" s="79">
        <v>38</v>
      </c>
      <c r="N10" s="89">
        <v>7</v>
      </c>
      <c r="O10" s="90">
        <v>0</v>
      </c>
      <c r="P10" s="91">
        <f>N10+O10</f>
        <v>7</v>
      </c>
      <c r="Q10" s="80">
        <f>IFERROR(P10/M10,"-")</f>
        <v>0.18421052631579</v>
      </c>
      <c r="R10" s="79">
        <v>0</v>
      </c>
      <c r="S10" s="79">
        <v>2</v>
      </c>
      <c r="T10" s="80">
        <f>IFERROR(R10/(P10),"-")</f>
        <v>0</v>
      </c>
      <c r="U10" s="335">
        <f>IFERROR(J10/SUM(N10:O11),"-")</f>
        <v>4333.3333333333</v>
      </c>
      <c r="V10" s="82">
        <v>1</v>
      </c>
      <c r="W10" s="80">
        <f>IF(P10=0,"-",V10/P10)</f>
        <v>0.14285714285714</v>
      </c>
      <c r="X10" s="334">
        <v>5000</v>
      </c>
      <c r="Y10" s="335">
        <f>IFERROR(X10/P10,"-")</f>
        <v>714.28571428571</v>
      </c>
      <c r="Z10" s="335">
        <f>IFERROR(X10/V10,"-")</f>
        <v>5000</v>
      </c>
      <c r="AA10" s="329">
        <f>SUM(X10:X11)-SUM(J10:J11)</f>
        <v>42000</v>
      </c>
      <c r="AB10" s="83">
        <f>SUM(X10:X11)/SUM(J10:J11)</f>
        <v>1.6461538461538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0.57142857142857</v>
      </c>
      <c r="BG10" s="110">
        <v>1</v>
      </c>
      <c r="BH10" s="112">
        <f>IFERROR(BG10/BE10,"-")</f>
        <v>0.25</v>
      </c>
      <c r="BI10" s="113">
        <v>5000</v>
      </c>
      <c r="BJ10" s="114">
        <f>IFERROR(BI10/BE10,"-")</f>
        <v>1250</v>
      </c>
      <c r="BK10" s="115">
        <v>1</v>
      </c>
      <c r="BL10" s="115"/>
      <c r="BM10" s="115"/>
      <c r="BN10" s="117">
        <v>1</v>
      </c>
      <c r="BO10" s="118">
        <f>IF(P10=0,"",IF(BN10=0,"",(BN10/P10)))</f>
        <v>0.14285714285714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0.28571428571429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198</v>
      </c>
      <c r="C11" s="346"/>
      <c r="D11" s="346"/>
      <c r="E11" s="346"/>
      <c r="F11" s="346" t="s">
        <v>79</v>
      </c>
      <c r="G11" s="88"/>
      <c r="H11" s="88"/>
      <c r="I11" s="88"/>
      <c r="J11" s="329"/>
      <c r="K11" s="79">
        <v>53</v>
      </c>
      <c r="L11" s="79">
        <v>31</v>
      </c>
      <c r="M11" s="79">
        <v>16</v>
      </c>
      <c r="N11" s="89">
        <v>8</v>
      </c>
      <c r="O11" s="90">
        <v>0</v>
      </c>
      <c r="P11" s="91">
        <f>N11+O11</f>
        <v>8</v>
      </c>
      <c r="Q11" s="80">
        <f>IFERROR(P11/M11,"-")</f>
        <v>0.5</v>
      </c>
      <c r="R11" s="79">
        <v>1</v>
      </c>
      <c r="S11" s="79">
        <v>0</v>
      </c>
      <c r="T11" s="80">
        <f>IFERROR(R11/(P11),"-")</f>
        <v>0.125</v>
      </c>
      <c r="U11" s="335"/>
      <c r="V11" s="82">
        <v>3</v>
      </c>
      <c r="W11" s="80">
        <f>IF(P11=0,"-",V11/P11)</f>
        <v>0.375</v>
      </c>
      <c r="X11" s="334">
        <v>102000</v>
      </c>
      <c r="Y11" s="335">
        <f>IFERROR(X11/P11,"-")</f>
        <v>12750</v>
      </c>
      <c r="Z11" s="335">
        <f>IFERROR(X11/V11,"-")</f>
        <v>34000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0.5</v>
      </c>
      <c r="BY11" s="126">
        <v>4</v>
      </c>
      <c r="BZ11" s="127">
        <f>IFERROR(BY11/BW11,"-")</f>
        <v>1</v>
      </c>
      <c r="CA11" s="128">
        <v>102000</v>
      </c>
      <c r="CB11" s="129">
        <f>IFERROR(CA11/BW11,"-")</f>
        <v>25500</v>
      </c>
      <c r="CC11" s="130">
        <v>2</v>
      </c>
      <c r="CD11" s="130"/>
      <c r="CE11" s="130">
        <v>2</v>
      </c>
      <c r="CF11" s="131">
        <v>1</v>
      </c>
      <c r="CG11" s="132">
        <f>IF(P11=0,"",IF(CF11=0,"",(CF11/P11)))</f>
        <v>0.125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102000</v>
      </c>
      <c r="CQ11" s="139">
        <v>83000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0.50828571428571</v>
      </c>
      <c r="B12" s="346" t="s">
        <v>199</v>
      </c>
      <c r="C12" s="346" t="s">
        <v>200</v>
      </c>
      <c r="D12" s="346" t="s">
        <v>201</v>
      </c>
      <c r="E12" s="346"/>
      <c r="F12" s="346" t="s">
        <v>66</v>
      </c>
      <c r="G12" s="88" t="s">
        <v>202</v>
      </c>
      <c r="H12" s="88" t="s">
        <v>196</v>
      </c>
      <c r="I12" s="88" t="s">
        <v>203</v>
      </c>
      <c r="J12" s="329">
        <v>70000</v>
      </c>
      <c r="K12" s="79">
        <v>10</v>
      </c>
      <c r="L12" s="79">
        <v>0</v>
      </c>
      <c r="M12" s="79">
        <v>28</v>
      </c>
      <c r="N12" s="89">
        <v>5</v>
      </c>
      <c r="O12" s="90">
        <v>0</v>
      </c>
      <c r="P12" s="91">
        <f>N12+O12</f>
        <v>5</v>
      </c>
      <c r="Q12" s="80">
        <f>IFERROR(P12/M12,"-")</f>
        <v>0.17857142857143</v>
      </c>
      <c r="R12" s="79">
        <v>0</v>
      </c>
      <c r="S12" s="79">
        <v>1</v>
      </c>
      <c r="T12" s="80">
        <f>IFERROR(R12/(P12),"-")</f>
        <v>0</v>
      </c>
      <c r="U12" s="335">
        <f>IFERROR(J12/SUM(N12:O13),"-")</f>
        <v>3181.8181818182</v>
      </c>
      <c r="V12" s="82">
        <v>1</v>
      </c>
      <c r="W12" s="80">
        <f>IF(P12=0,"-",V12/P12)</f>
        <v>0.2</v>
      </c>
      <c r="X12" s="334">
        <v>5000</v>
      </c>
      <c r="Y12" s="335">
        <f>IFERROR(X12/P12,"-")</f>
        <v>1000</v>
      </c>
      <c r="Z12" s="335">
        <f>IFERROR(X12/V12,"-")</f>
        <v>5000</v>
      </c>
      <c r="AA12" s="329">
        <f>SUM(X12:X13)-SUM(J12:J13)</f>
        <v>-34420</v>
      </c>
      <c r="AB12" s="83">
        <f>SUM(X12:X13)/SUM(J12:J13)</f>
        <v>0.50828571428571</v>
      </c>
      <c r="AC12" s="77"/>
      <c r="AD12" s="92">
        <v>2</v>
      </c>
      <c r="AE12" s="93">
        <f>IF(P12=0,"",IF(AD12=0,"",(AD12/P12)))</f>
        <v>0.4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>
        <v>1</v>
      </c>
      <c r="BH12" s="112">
        <f>IFERROR(BG12/BE12,"-")</f>
        <v>1</v>
      </c>
      <c r="BI12" s="113">
        <v>5000</v>
      </c>
      <c r="BJ12" s="114">
        <f>IFERROR(BI12/BE12,"-")</f>
        <v>5000</v>
      </c>
      <c r="BK12" s="115">
        <v>1</v>
      </c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204</v>
      </c>
      <c r="C13" s="346"/>
      <c r="D13" s="346"/>
      <c r="E13" s="346"/>
      <c r="F13" s="346" t="s">
        <v>79</v>
      </c>
      <c r="G13" s="88"/>
      <c r="H13" s="88"/>
      <c r="I13" s="88"/>
      <c r="J13" s="329"/>
      <c r="K13" s="79">
        <v>107</v>
      </c>
      <c r="L13" s="79">
        <v>55</v>
      </c>
      <c r="M13" s="79">
        <v>44</v>
      </c>
      <c r="N13" s="89">
        <v>17</v>
      </c>
      <c r="O13" s="90">
        <v>0</v>
      </c>
      <c r="P13" s="91">
        <f>N13+O13</f>
        <v>17</v>
      </c>
      <c r="Q13" s="80">
        <f>IFERROR(P13/M13,"-")</f>
        <v>0.38636363636364</v>
      </c>
      <c r="R13" s="79">
        <v>1</v>
      </c>
      <c r="S13" s="79">
        <v>2</v>
      </c>
      <c r="T13" s="80">
        <f>IFERROR(R13/(P13),"-")</f>
        <v>0.058823529411765</v>
      </c>
      <c r="U13" s="335"/>
      <c r="V13" s="82">
        <v>3</v>
      </c>
      <c r="W13" s="80">
        <f>IF(P13=0,"-",V13/P13)</f>
        <v>0.17647058823529</v>
      </c>
      <c r="X13" s="334">
        <v>30580</v>
      </c>
      <c r="Y13" s="335">
        <f>IFERROR(X13/P13,"-")</f>
        <v>1798.8235294118</v>
      </c>
      <c r="Z13" s="335">
        <f>IFERROR(X13/V13,"-")</f>
        <v>10193.333333333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3</v>
      </c>
      <c r="AN13" s="99">
        <f>IF(P13=0,"",IF(AM13=0,"",(AM13/P13)))</f>
        <v>0.17647058823529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0.17647058823529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7</v>
      </c>
      <c r="BO13" s="118">
        <f>IF(P13=0,"",IF(BN13=0,"",(BN13/P13)))</f>
        <v>0.41176470588235</v>
      </c>
      <c r="BP13" s="119">
        <v>1</v>
      </c>
      <c r="BQ13" s="120">
        <f>IFERROR(BP13/BN13,"-")</f>
        <v>0.14285714285714</v>
      </c>
      <c r="BR13" s="121">
        <v>3000</v>
      </c>
      <c r="BS13" s="122">
        <f>IFERROR(BR13/BN13,"-")</f>
        <v>428.57142857143</v>
      </c>
      <c r="BT13" s="123">
        <v>1</v>
      </c>
      <c r="BU13" s="123"/>
      <c r="BV13" s="123"/>
      <c r="BW13" s="124">
        <v>4</v>
      </c>
      <c r="BX13" s="125">
        <f>IF(P13=0,"",IF(BW13=0,"",(BW13/P13)))</f>
        <v>0.23529411764706</v>
      </c>
      <c r="BY13" s="126">
        <v>2</v>
      </c>
      <c r="BZ13" s="127">
        <f>IFERROR(BY13/BW13,"-")</f>
        <v>0.5</v>
      </c>
      <c r="CA13" s="128">
        <v>27580</v>
      </c>
      <c r="CB13" s="129">
        <f>IFERROR(CA13/BW13,"-")</f>
        <v>6895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30580</v>
      </c>
      <c r="CQ13" s="139">
        <v>24580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3.5090909090909</v>
      </c>
      <c r="B14" s="346" t="s">
        <v>205</v>
      </c>
      <c r="C14" s="346" t="s">
        <v>206</v>
      </c>
      <c r="D14" s="346" t="s">
        <v>207</v>
      </c>
      <c r="E14" s="346"/>
      <c r="F14" s="346" t="s">
        <v>66</v>
      </c>
      <c r="G14" s="88" t="s">
        <v>208</v>
      </c>
      <c r="H14" s="88" t="s">
        <v>209</v>
      </c>
      <c r="I14" s="88" t="s">
        <v>210</v>
      </c>
      <c r="J14" s="329">
        <v>55000</v>
      </c>
      <c r="K14" s="79">
        <v>20</v>
      </c>
      <c r="L14" s="79">
        <v>0</v>
      </c>
      <c r="M14" s="79">
        <v>44</v>
      </c>
      <c r="N14" s="89">
        <v>12</v>
      </c>
      <c r="O14" s="90">
        <v>0</v>
      </c>
      <c r="P14" s="91">
        <f>N14+O14</f>
        <v>12</v>
      </c>
      <c r="Q14" s="80">
        <f>IFERROR(P14/M14,"-")</f>
        <v>0.27272727272727</v>
      </c>
      <c r="R14" s="79">
        <v>0</v>
      </c>
      <c r="S14" s="79">
        <v>5</v>
      </c>
      <c r="T14" s="80">
        <f>IFERROR(R14/(P14),"-")</f>
        <v>0</v>
      </c>
      <c r="U14" s="335">
        <f>IFERROR(J14/SUM(N14:O15),"-")</f>
        <v>1617.6470588235</v>
      </c>
      <c r="V14" s="82">
        <v>1</v>
      </c>
      <c r="W14" s="80">
        <f>IF(P14=0,"-",V14/P14)</f>
        <v>0.083333333333333</v>
      </c>
      <c r="X14" s="334">
        <v>5000</v>
      </c>
      <c r="Y14" s="335">
        <f>IFERROR(X14/P14,"-")</f>
        <v>416.66666666667</v>
      </c>
      <c r="Z14" s="335">
        <f>IFERROR(X14/V14,"-")</f>
        <v>5000</v>
      </c>
      <c r="AA14" s="329">
        <f>SUM(X14:X15)-SUM(J14:J15)</f>
        <v>138000</v>
      </c>
      <c r="AB14" s="83">
        <f>SUM(X14:X15)/SUM(J14:J15)</f>
        <v>3.5090909090909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3</v>
      </c>
      <c r="AN14" s="99">
        <f>IF(P14=0,"",IF(AM14=0,"",(AM14/P14)))</f>
        <v>0.25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5</v>
      </c>
      <c r="AW14" s="105">
        <f>IF(P14=0,"",IF(AV14=0,"",(AV14/P14)))</f>
        <v>0.41666666666667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2</v>
      </c>
      <c r="BF14" s="111">
        <f>IF(P14=0,"",IF(BE14=0,"",(BE14/P14)))</f>
        <v>0.16666666666667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0.16666666666667</v>
      </c>
      <c r="BP14" s="119">
        <v>1</v>
      </c>
      <c r="BQ14" s="120">
        <f>IFERROR(BP14/BN14,"-")</f>
        <v>0.5</v>
      </c>
      <c r="BR14" s="121">
        <v>5000</v>
      </c>
      <c r="BS14" s="122">
        <f>IFERROR(BR14/BN14,"-")</f>
        <v>2500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211</v>
      </c>
      <c r="C15" s="346"/>
      <c r="D15" s="346"/>
      <c r="E15" s="346"/>
      <c r="F15" s="346" t="s">
        <v>79</v>
      </c>
      <c r="G15" s="88"/>
      <c r="H15" s="88"/>
      <c r="I15" s="88"/>
      <c r="J15" s="329"/>
      <c r="K15" s="79">
        <v>71</v>
      </c>
      <c r="L15" s="79">
        <v>55</v>
      </c>
      <c r="M15" s="79">
        <v>38</v>
      </c>
      <c r="N15" s="89">
        <v>22</v>
      </c>
      <c r="O15" s="90">
        <v>0</v>
      </c>
      <c r="P15" s="91">
        <f>N15+O15</f>
        <v>22</v>
      </c>
      <c r="Q15" s="80">
        <f>IFERROR(P15/M15,"-")</f>
        <v>0.57894736842105</v>
      </c>
      <c r="R15" s="79">
        <v>4</v>
      </c>
      <c r="S15" s="79">
        <v>3</v>
      </c>
      <c r="T15" s="80">
        <f>IFERROR(R15/(P15),"-")</f>
        <v>0.18181818181818</v>
      </c>
      <c r="U15" s="335"/>
      <c r="V15" s="82">
        <v>4</v>
      </c>
      <c r="W15" s="80">
        <f>IF(P15=0,"-",V15/P15)</f>
        <v>0.18181818181818</v>
      </c>
      <c r="X15" s="334">
        <v>188000</v>
      </c>
      <c r="Y15" s="335">
        <f>IFERROR(X15/P15,"-")</f>
        <v>8545.4545454545</v>
      </c>
      <c r="Z15" s="335">
        <f>IFERROR(X15/V15,"-")</f>
        <v>47000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0.090909090909091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5</v>
      </c>
      <c r="BF15" s="111">
        <f>IF(P15=0,"",IF(BE15=0,"",(BE15/P15)))</f>
        <v>0.22727272727273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10</v>
      </c>
      <c r="BO15" s="118">
        <f>IF(P15=0,"",IF(BN15=0,"",(BN15/P15)))</f>
        <v>0.45454545454545</v>
      </c>
      <c r="BP15" s="119">
        <v>4</v>
      </c>
      <c r="BQ15" s="120">
        <f>IFERROR(BP15/BN15,"-")</f>
        <v>0.4</v>
      </c>
      <c r="BR15" s="121">
        <v>2669000</v>
      </c>
      <c r="BS15" s="122">
        <f>IFERROR(BR15/BN15,"-")</f>
        <v>266900</v>
      </c>
      <c r="BT15" s="123">
        <v>1</v>
      </c>
      <c r="BU15" s="123">
        <v>1</v>
      </c>
      <c r="BV15" s="123">
        <v>2</v>
      </c>
      <c r="BW15" s="124">
        <v>5</v>
      </c>
      <c r="BX15" s="125">
        <f>IF(P15=0,"",IF(BW15=0,"",(BW15/P15)))</f>
        <v>0.22727272727273</v>
      </c>
      <c r="BY15" s="126">
        <v>2</v>
      </c>
      <c r="BZ15" s="127">
        <f>IFERROR(BY15/BW15,"-")</f>
        <v>0.4</v>
      </c>
      <c r="CA15" s="128">
        <v>11000</v>
      </c>
      <c r="CB15" s="129">
        <f>IFERROR(CA15/BW15,"-")</f>
        <v>2200</v>
      </c>
      <c r="CC15" s="130">
        <v>1</v>
      </c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188000</v>
      </c>
      <c r="CQ15" s="139">
        <v>2536000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0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6"/>
      <c r="V16" s="25"/>
      <c r="W16" s="25"/>
      <c r="X16" s="336"/>
      <c r="Y16" s="336"/>
      <c r="Z16" s="336"/>
      <c r="AA16" s="336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3.9073714285714</v>
      </c>
      <c r="B18" s="39"/>
      <c r="C18" s="39"/>
      <c r="D18" s="39"/>
      <c r="E18" s="39"/>
      <c r="F18" s="39"/>
      <c r="G18" s="40" t="s">
        <v>212</v>
      </c>
      <c r="H18" s="40"/>
      <c r="I18" s="40"/>
      <c r="J18" s="332">
        <f>SUM(J6:J17)</f>
        <v>350000</v>
      </c>
      <c r="K18" s="41">
        <f>SUM(K6:K17)</f>
        <v>464</v>
      </c>
      <c r="L18" s="41">
        <f>SUM(L6:L17)</f>
        <v>236</v>
      </c>
      <c r="M18" s="41">
        <f>SUM(M6:M17)</f>
        <v>435</v>
      </c>
      <c r="N18" s="41">
        <f>SUM(N6:N17)</f>
        <v>118</v>
      </c>
      <c r="O18" s="41">
        <f>SUM(O6:O17)</f>
        <v>1</v>
      </c>
      <c r="P18" s="41">
        <f>SUM(P6:P17)</f>
        <v>119</v>
      </c>
      <c r="Q18" s="42">
        <f>IFERROR(P18/M18,"-")</f>
        <v>0.2735632183908</v>
      </c>
      <c r="R18" s="76">
        <f>SUM(R6:R17)</f>
        <v>15</v>
      </c>
      <c r="S18" s="76">
        <f>SUM(S6:S17)</f>
        <v>19</v>
      </c>
      <c r="T18" s="42">
        <f>IFERROR(R18/P18,"-")</f>
        <v>0.12605042016807</v>
      </c>
      <c r="U18" s="337">
        <f>IFERROR(J18/P18,"-")</f>
        <v>2941.1764705882</v>
      </c>
      <c r="V18" s="44">
        <f>SUM(V6:V17)</f>
        <v>21</v>
      </c>
      <c r="W18" s="42">
        <f>IFERROR(V18/P18,"-")</f>
        <v>0.17647058823529</v>
      </c>
      <c r="X18" s="332">
        <f>SUM(X6:X17)</f>
        <v>1367580</v>
      </c>
      <c r="Y18" s="332">
        <f>IFERROR(X18/P18,"-")</f>
        <v>11492.268907563</v>
      </c>
      <c r="Z18" s="332">
        <f>IFERROR(X18/V18,"-")</f>
        <v>65122.857142857</v>
      </c>
      <c r="AA18" s="332">
        <f>X18-J18</f>
        <v>1017580</v>
      </c>
      <c r="AB18" s="45">
        <f>X18/J18</f>
        <v>3.9073714285714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6.3405405405405</v>
      </c>
      <c r="B6" s="346" t="s">
        <v>214</v>
      </c>
      <c r="C6" s="346" t="s">
        <v>206</v>
      </c>
      <c r="D6" s="346" t="s">
        <v>215</v>
      </c>
      <c r="E6" s="346" t="s">
        <v>216</v>
      </c>
      <c r="F6" s="346" t="s">
        <v>66</v>
      </c>
      <c r="G6" s="88" t="s">
        <v>217</v>
      </c>
      <c r="H6" s="88" t="s">
        <v>218</v>
      </c>
      <c r="I6" s="88" t="s">
        <v>219</v>
      </c>
      <c r="J6" s="329">
        <v>185000</v>
      </c>
      <c r="K6" s="79">
        <v>69</v>
      </c>
      <c r="L6" s="79">
        <v>0</v>
      </c>
      <c r="M6" s="79">
        <v>365</v>
      </c>
      <c r="N6" s="89">
        <v>39</v>
      </c>
      <c r="O6" s="90">
        <v>0</v>
      </c>
      <c r="P6" s="91">
        <f>N6+O6</f>
        <v>39</v>
      </c>
      <c r="Q6" s="80">
        <f>IFERROR(P6/M6,"-")</f>
        <v>0.10684931506849</v>
      </c>
      <c r="R6" s="79">
        <v>3</v>
      </c>
      <c r="S6" s="79">
        <v>9</v>
      </c>
      <c r="T6" s="80">
        <f>IFERROR(R6/(P6),"-")</f>
        <v>0.076923076923077</v>
      </c>
      <c r="U6" s="335">
        <f>IFERROR(J6/SUM(N6:O7),"-")</f>
        <v>1201.2987012987</v>
      </c>
      <c r="V6" s="82">
        <v>5</v>
      </c>
      <c r="W6" s="80">
        <f>IF(P6=0,"-",V6/P6)</f>
        <v>0.12820512820513</v>
      </c>
      <c r="X6" s="334">
        <v>236000</v>
      </c>
      <c r="Y6" s="335">
        <f>IFERROR(X6/P6,"-")</f>
        <v>6051.2820512821</v>
      </c>
      <c r="Z6" s="335">
        <f>IFERROR(X6/V6,"-")</f>
        <v>47200</v>
      </c>
      <c r="AA6" s="329">
        <f>SUM(X6:X7)-SUM(J6:J7)</f>
        <v>988000</v>
      </c>
      <c r="AB6" s="83">
        <f>SUM(X6:X7)/SUM(J6:J7)</f>
        <v>6.3405405405405</v>
      </c>
      <c r="AC6" s="77"/>
      <c r="AD6" s="92">
        <v>1</v>
      </c>
      <c r="AE6" s="93">
        <f>IF(P6=0,"",IF(AD6=0,"",(AD6/P6)))</f>
        <v>0.025641025641026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18</v>
      </c>
      <c r="AN6" s="99">
        <f>IF(P6=0,"",IF(AM6=0,"",(AM6/P6)))</f>
        <v>0.46153846153846</v>
      </c>
      <c r="AO6" s="98">
        <v>2</v>
      </c>
      <c r="AP6" s="100">
        <f>IFERROR(AO6/AM6,"-")</f>
        <v>0.11111111111111</v>
      </c>
      <c r="AQ6" s="101">
        <v>63000</v>
      </c>
      <c r="AR6" s="102">
        <f>IFERROR(AQ6/AM6,"-")</f>
        <v>3500</v>
      </c>
      <c r="AS6" s="103"/>
      <c r="AT6" s="103"/>
      <c r="AU6" s="103">
        <v>2</v>
      </c>
      <c r="AV6" s="104">
        <v>2</v>
      </c>
      <c r="AW6" s="105">
        <f>IF(P6=0,"",IF(AV6=0,"",(AV6/P6)))</f>
        <v>0.051282051282051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0.051282051282051</v>
      </c>
      <c r="BG6" s="110">
        <v>1</v>
      </c>
      <c r="BH6" s="112">
        <f>IFERROR(BG6/BE6,"-")</f>
        <v>0.5</v>
      </c>
      <c r="BI6" s="113">
        <v>23000</v>
      </c>
      <c r="BJ6" s="114">
        <f>IFERROR(BI6/BE6,"-")</f>
        <v>11500</v>
      </c>
      <c r="BK6" s="115"/>
      <c r="BL6" s="115"/>
      <c r="BM6" s="115">
        <v>1</v>
      </c>
      <c r="BN6" s="117">
        <v>12</v>
      </c>
      <c r="BO6" s="118">
        <f>IF(P6=0,"",IF(BN6=0,"",(BN6/P6)))</f>
        <v>0.30769230769231</v>
      </c>
      <c r="BP6" s="119">
        <v>1</v>
      </c>
      <c r="BQ6" s="120">
        <f>IFERROR(BP6/BN6,"-")</f>
        <v>0.083333333333333</v>
      </c>
      <c r="BR6" s="121">
        <v>35000</v>
      </c>
      <c r="BS6" s="122">
        <f>IFERROR(BR6/BN6,"-")</f>
        <v>2916.6666666667</v>
      </c>
      <c r="BT6" s="123"/>
      <c r="BU6" s="123"/>
      <c r="BV6" s="123">
        <v>1</v>
      </c>
      <c r="BW6" s="124">
        <v>3</v>
      </c>
      <c r="BX6" s="125">
        <f>IF(P6=0,"",IF(BW6=0,"",(BW6/P6)))</f>
        <v>0.076923076923077</v>
      </c>
      <c r="BY6" s="126">
        <v>1</v>
      </c>
      <c r="BZ6" s="127">
        <f>IFERROR(BY6/BW6,"-")</f>
        <v>0.33333333333333</v>
      </c>
      <c r="CA6" s="128">
        <v>115000</v>
      </c>
      <c r="CB6" s="129">
        <f>IFERROR(CA6/BW6,"-")</f>
        <v>38333.333333333</v>
      </c>
      <c r="CC6" s="130"/>
      <c r="CD6" s="130"/>
      <c r="CE6" s="130">
        <v>1</v>
      </c>
      <c r="CF6" s="131">
        <v>1</v>
      </c>
      <c r="CG6" s="132">
        <f>IF(P6=0,"",IF(CF6=0,"",(CF6/P6)))</f>
        <v>0.025641025641026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5</v>
      </c>
      <c r="CP6" s="139">
        <v>236000</v>
      </c>
      <c r="CQ6" s="139">
        <v>115000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220</v>
      </c>
      <c r="C7" s="346"/>
      <c r="D7" s="346"/>
      <c r="E7" s="346"/>
      <c r="F7" s="346" t="s">
        <v>79</v>
      </c>
      <c r="G7" s="88"/>
      <c r="H7" s="88"/>
      <c r="I7" s="88"/>
      <c r="J7" s="329"/>
      <c r="K7" s="79">
        <v>434</v>
      </c>
      <c r="L7" s="79">
        <v>299</v>
      </c>
      <c r="M7" s="79">
        <v>244</v>
      </c>
      <c r="N7" s="89">
        <v>111</v>
      </c>
      <c r="O7" s="90">
        <v>4</v>
      </c>
      <c r="P7" s="91">
        <f>N7+O7</f>
        <v>115</v>
      </c>
      <c r="Q7" s="80">
        <f>IFERROR(P7/M7,"-")</f>
        <v>0.47131147540984</v>
      </c>
      <c r="R7" s="79">
        <v>6</v>
      </c>
      <c r="S7" s="79">
        <v>14</v>
      </c>
      <c r="T7" s="80">
        <f>IFERROR(R7/(P7),"-")</f>
        <v>0.052173913043478</v>
      </c>
      <c r="U7" s="335"/>
      <c r="V7" s="82">
        <v>7</v>
      </c>
      <c r="W7" s="80">
        <f>IF(P7=0,"-",V7/P7)</f>
        <v>0.060869565217391</v>
      </c>
      <c r="X7" s="334">
        <v>937000</v>
      </c>
      <c r="Y7" s="335">
        <f>IFERROR(X7/P7,"-")</f>
        <v>8147.8260869565</v>
      </c>
      <c r="Z7" s="335">
        <f>IFERROR(X7/V7,"-")</f>
        <v>133857.14285714</v>
      </c>
      <c r="AA7" s="329"/>
      <c r="AB7" s="83"/>
      <c r="AC7" s="77"/>
      <c r="AD7" s="92">
        <v>3</v>
      </c>
      <c r="AE7" s="93">
        <f>IF(P7=0,"",IF(AD7=0,"",(AD7/P7)))</f>
        <v>0.026086956521739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25</v>
      </c>
      <c r="AN7" s="99">
        <f>IF(P7=0,"",IF(AM7=0,"",(AM7/P7)))</f>
        <v>0.21739130434783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13</v>
      </c>
      <c r="AW7" s="105">
        <f>IF(P7=0,"",IF(AV7=0,"",(AV7/P7)))</f>
        <v>0.11304347826087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19</v>
      </c>
      <c r="BF7" s="111">
        <f>IF(P7=0,"",IF(BE7=0,"",(BE7/P7)))</f>
        <v>0.16521739130435</v>
      </c>
      <c r="BG7" s="110">
        <v>1</v>
      </c>
      <c r="BH7" s="112">
        <f>IFERROR(BG7/BE7,"-")</f>
        <v>0.052631578947368</v>
      </c>
      <c r="BI7" s="113">
        <v>49000</v>
      </c>
      <c r="BJ7" s="114">
        <f>IFERROR(BI7/BE7,"-")</f>
        <v>2578.9473684211</v>
      </c>
      <c r="BK7" s="115"/>
      <c r="BL7" s="115"/>
      <c r="BM7" s="115">
        <v>1</v>
      </c>
      <c r="BN7" s="117">
        <v>33</v>
      </c>
      <c r="BO7" s="118">
        <f>IF(P7=0,"",IF(BN7=0,"",(BN7/P7)))</f>
        <v>0.28695652173913</v>
      </c>
      <c r="BP7" s="119">
        <v>4</v>
      </c>
      <c r="BQ7" s="120">
        <f>IFERROR(BP7/BN7,"-")</f>
        <v>0.12121212121212</v>
      </c>
      <c r="BR7" s="121">
        <v>667000</v>
      </c>
      <c r="BS7" s="122">
        <f>IFERROR(BR7/BN7,"-")</f>
        <v>20212.121212121</v>
      </c>
      <c r="BT7" s="123"/>
      <c r="BU7" s="123"/>
      <c r="BV7" s="123">
        <v>4</v>
      </c>
      <c r="BW7" s="124">
        <v>20</v>
      </c>
      <c r="BX7" s="125">
        <f>IF(P7=0,"",IF(BW7=0,"",(BW7/P7)))</f>
        <v>0.17391304347826</v>
      </c>
      <c r="BY7" s="126">
        <v>4</v>
      </c>
      <c r="BZ7" s="127">
        <f>IFERROR(BY7/BW7,"-")</f>
        <v>0.2</v>
      </c>
      <c r="CA7" s="128">
        <v>298000</v>
      </c>
      <c r="CB7" s="129">
        <f>IFERROR(CA7/BW7,"-")</f>
        <v>14900</v>
      </c>
      <c r="CC7" s="130">
        <v>1</v>
      </c>
      <c r="CD7" s="130"/>
      <c r="CE7" s="130">
        <v>3</v>
      </c>
      <c r="CF7" s="131">
        <v>2</v>
      </c>
      <c r="CG7" s="132">
        <f>IF(P7=0,"",IF(CF7=0,"",(CF7/P7)))</f>
        <v>0.017391304347826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7</v>
      </c>
      <c r="CP7" s="139">
        <v>937000</v>
      </c>
      <c r="CQ7" s="139">
        <v>450000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6.3405405405405</v>
      </c>
      <c r="B10" s="39"/>
      <c r="C10" s="39"/>
      <c r="D10" s="39"/>
      <c r="E10" s="39"/>
      <c r="F10" s="39"/>
      <c r="G10" s="40" t="s">
        <v>221</v>
      </c>
      <c r="H10" s="40"/>
      <c r="I10" s="40"/>
      <c r="J10" s="332">
        <f>SUM(J6:J9)</f>
        <v>185000</v>
      </c>
      <c r="K10" s="41">
        <f>SUM(K6:K9)</f>
        <v>503</v>
      </c>
      <c r="L10" s="41">
        <f>SUM(L6:L9)</f>
        <v>299</v>
      </c>
      <c r="M10" s="41">
        <f>SUM(M6:M9)</f>
        <v>609</v>
      </c>
      <c r="N10" s="41">
        <f>SUM(N6:N9)</f>
        <v>150</v>
      </c>
      <c r="O10" s="41">
        <f>SUM(O6:O9)</f>
        <v>4</v>
      </c>
      <c r="P10" s="41">
        <f>SUM(P6:P9)</f>
        <v>154</v>
      </c>
      <c r="Q10" s="42">
        <f>IFERROR(P10/M10,"-")</f>
        <v>0.25287356321839</v>
      </c>
      <c r="R10" s="76">
        <f>SUM(R6:R9)</f>
        <v>9</v>
      </c>
      <c r="S10" s="76">
        <f>SUM(S6:S9)</f>
        <v>23</v>
      </c>
      <c r="T10" s="42">
        <f>IFERROR(R10/P10,"-")</f>
        <v>0.058441558441558</v>
      </c>
      <c r="U10" s="337">
        <f>IFERROR(J10/P10,"-")</f>
        <v>1201.2987012987</v>
      </c>
      <c r="V10" s="44">
        <f>SUM(V6:V9)</f>
        <v>12</v>
      </c>
      <c r="W10" s="42">
        <f>IFERROR(V10/P10,"-")</f>
        <v>0.077922077922078</v>
      </c>
      <c r="X10" s="332">
        <f>SUM(X6:X9)</f>
        <v>1173000</v>
      </c>
      <c r="Y10" s="332">
        <f>IFERROR(X10/P10,"-")</f>
        <v>7616.8831168831</v>
      </c>
      <c r="Z10" s="332">
        <f>IFERROR(X10/V10,"-")</f>
        <v>97750</v>
      </c>
      <c r="AA10" s="332">
        <f>X10-J10</f>
        <v>988000</v>
      </c>
      <c r="AB10" s="45">
        <f>X10/J10</f>
        <v>6.3405405405405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222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223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2.8476814925428</v>
      </c>
      <c r="B6" s="346" t="s">
        <v>224</v>
      </c>
      <c r="C6" s="346" t="s">
        <v>225</v>
      </c>
      <c r="D6" s="346" t="s">
        <v>94</v>
      </c>
      <c r="E6" s="175" t="s">
        <v>226</v>
      </c>
      <c r="F6" s="175" t="s">
        <v>227</v>
      </c>
      <c r="G6" s="339">
        <v>2652547</v>
      </c>
      <c r="H6" s="176">
        <v>2169</v>
      </c>
      <c r="I6" s="176">
        <v>0</v>
      </c>
      <c r="J6" s="176">
        <v>177124</v>
      </c>
      <c r="K6" s="177">
        <v>1247</v>
      </c>
      <c r="L6" s="178">
        <f>IFERROR(K6/J6,"-")</f>
        <v>0.0070402655766582</v>
      </c>
      <c r="M6" s="176">
        <v>43</v>
      </c>
      <c r="N6" s="176">
        <v>452</v>
      </c>
      <c r="O6" s="178">
        <f>IFERROR(M6/(K6),"-")</f>
        <v>0.03448275862069</v>
      </c>
      <c r="P6" s="179">
        <f>IFERROR(G6/SUM(K6:K6),"-")</f>
        <v>2127.1427425822</v>
      </c>
      <c r="Q6" s="180">
        <v>148</v>
      </c>
      <c r="R6" s="178">
        <f>IF(K6=0,"-",Q6/K6)</f>
        <v>0.1186848436247</v>
      </c>
      <c r="S6" s="344">
        <v>7553609</v>
      </c>
      <c r="T6" s="345">
        <f>IFERROR(S6/K6,"-")</f>
        <v>6057.4250200481</v>
      </c>
      <c r="U6" s="345">
        <f>IFERROR(S6/Q6,"-")</f>
        <v>51037.898648649</v>
      </c>
      <c r="V6" s="339">
        <f>SUM(S6:S6)-SUM(G6:G6)</f>
        <v>4901062</v>
      </c>
      <c r="W6" s="182">
        <f>SUM(S6:S6)/SUM(G6:G6)</f>
        <v>2.8476814925428</v>
      </c>
      <c r="Y6" s="183">
        <v>2</v>
      </c>
      <c r="Z6" s="184">
        <f>IF(K6=0,"",IF(Y6=0,"",(Y6/K6)))</f>
        <v>0.0016038492381716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10</v>
      </c>
      <c r="AI6" s="190">
        <f>IF(K6=0,"",IF(AH6=0,"",(AH6/K6)))</f>
        <v>0.0080192461908581</v>
      </c>
      <c r="AJ6" s="189">
        <v>1</v>
      </c>
      <c r="AK6" s="191">
        <f>IFERROR(AJ6/AH6,"-")</f>
        <v>0.1</v>
      </c>
      <c r="AL6" s="192">
        <v>18000</v>
      </c>
      <c r="AM6" s="193">
        <f>IFERROR(AL6/AH6,"-")</f>
        <v>1800</v>
      </c>
      <c r="AN6" s="194"/>
      <c r="AO6" s="194"/>
      <c r="AP6" s="194">
        <v>1</v>
      </c>
      <c r="AQ6" s="195">
        <v>20</v>
      </c>
      <c r="AR6" s="196">
        <f>IF(K6=0,"",IF(AQ6=0,"",(AQ6/K6)))</f>
        <v>0.016038492381716</v>
      </c>
      <c r="AS6" s="195">
        <v>2</v>
      </c>
      <c r="AT6" s="197">
        <f>IFERROR(AS6/AQ6,"-")</f>
        <v>0.1</v>
      </c>
      <c r="AU6" s="198">
        <v>14000</v>
      </c>
      <c r="AV6" s="199">
        <f>IFERROR(AU6/AQ6,"-")</f>
        <v>700</v>
      </c>
      <c r="AW6" s="200">
        <v>1</v>
      </c>
      <c r="AX6" s="200"/>
      <c r="AY6" s="200">
        <v>1</v>
      </c>
      <c r="AZ6" s="201">
        <v>735</v>
      </c>
      <c r="BA6" s="202">
        <f>IF(K6=0,"",IF(AZ6=0,"",(AZ6/K6)))</f>
        <v>0.58941459502807</v>
      </c>
      <c r="BB6" s="201">
        <v>61</v>
      </c>
      <c r="BC6" s="203">
        <f>IFERROR(BB6/AZ6,"-")</f>
        <v>0.082993197278912</v>
      </c>
      <c r="BD6" s="204">
        <v>1603715</v>
      </c>
      <c r="BE6" s="205">
        <f>IFERROR(BD6/AZ6,"-")</f>
        <v>2181.925170068</v>
      </c>
      <c r="BF6" s="206">
        <v>33</v>
      </c>
      <c r="BG6" s="206">
        <v>10</v>
      </c>
      <c r="BH6" s="206">
        <v>18</v>
      </c>
      <c r="BI6" s="207">
        <v>256</v>
      </c>
      <c r="BJ6" s="208">
        <f>IF(K6=0,"",IF(BI6=0,"",(BI6/K6)))</f>
        <v>0.20529270248597</v>
      </c>
      <c r="BK6" s="209">
        <v>42</v>
      </c>
      <c r="BL6" s="210">
        <f>IFERROR(BK6/BI6,"-")</f>
        <v>0.1640625</v>
      </c>
      <c r="BM6" s="211">
        <v>814500</v>
      </c>
      <c r="BN6" s="212">
        <f>IFERROR(BM6/BI6,"-")</f>
        <v>3181.640625</v>
      </c>
      <c r="BO6" s="213">
        <v>22</v>
      </c>
      <c r="BP6" s="213">
        <v>6</v>
      </c>
      <c r="BQ6" s="213">
        <v>14</v>
      </c>
      <c r="BR6" s="214">
        <v>173</v>
      </c>
      <c r="BS6" s="215">
        <f>IF(K6=0,"",IF(BR6=0,"",(BR6/K6)))</f>
        <v>0.13873295910184</v>
      </c>
      <c r="BT6" s="216">
        <v>29</v>
      </c>
      <c r="BU6" s="217">
        <f>IFERROR(BT6/BR6,"-")</f>
        <v>0.16763005780347</v>
      </c>
      <c r="BV6" s="218">
        <v>4594574</v>
      </c>
      <c r="BW6" s="219">
        <f>IFERROR(BV6/BR6,"-")</f>
        <v>26558.231213873</v>
      </c>
      <c r="BX6" s="220">
        <v>11</v>
      </c>
      <c r="BY6" s="220">
        <v>2</v>
      </c>
      <c r="BZ6" s="220">
        <v>16</v>
      </c>
      <c r="CA6" s="221">
        <v>51</v>
      </c>
      <c r="CB6" s="222">
        <f>IF(K6=0,"",IF(CA6=0,"",(CA6/K6)))</f>
        <v>0.040898155573376</v>
      </c>
      <c r="CC6" s="223">
        <v>13</v>
      </c>
      <c r="CD6" s="224">
        <f>IFERROR(CC6/CA6,"-")</f>
        <v>0.25490196078431</v>
      </c>
      <c r="CE6" s="225">
        <v>508820</v>
      </c>
      <c r="CF6" s="226">
        <f>IFERROR(CE6/CA6,"-")</f>
        <v>9976.862745098</v>
      </c>
      <c r="CG6" s="227">
        <v>4</v>
      </c>
      <c r="CH6" s="227">
        <v>2</v>
      </c>
      <c r="CI6" s="227">
        <v>7</v>
      </c>
      <c r="CJ6" s="228">
        <v>148</v>
      </c>
      <c r="CK6" s="229">
        <v>7553609</v>
      </c>
      <c r="CL6" s="229">
        <v>1543000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5.1218731493203</v>
      </c>
      <c r="B7" s="346" t="s">
        <v>228</v>
      </c>
      <c r="C7" s="346" t="s">
        <v>225</v>
      </c>
      <c r="D7" s="346" t="s">
        <v>94</v>
      </c>
      <c r="E7" s="175" t="s">
        <v>229</v>
      </c>
      <c r="F7" s="175" t="s">
        <v>227</v>
      </c>
      <c r="G7" s="339">
        <v>3719917</v>
      </c>
      <c r="H7" s="176">
        <v>3939</v>
      </c>
      <c r="I7" s="176">
        <v>0</v>
      </c>
      <c r="J7" s="176">
        <v>207323</v>
      </c>
      <c r="K7" s="177">
        <v>2139</v>
      </c>
      <c r="L7" s="178">
        <f>IFERROR(K7/J7,"-")</f>
        <v>0.010317234460238</v>
      </c>
      <c r="M7" s="176">
        <v>103</v>
      </c>
      <c r="N7" s="176">
        <v>632</v>
      </c>
      <c r="O7" s="178">
        <f>IFERROR(M7/(K7),"-")</f>
        <v>0.048153342683497</v>
      </c>
      <c r="P7" s="179">
        <f>IFERROR(G7/SUM(K7:K7),"-")</f>
        <v>1739.0916316036</v>
      </c>
      <c r="Q7" s="180">
        <v>284</v>
      </c>
      <c r="R7" s="178">
        <f>IF(K7=0,"-",Q7/K7)</f>
        <v>0.13277232351566</v>
      </c>
      <c r="S7" s="344">
        <v>19052943</v>
      </c>
      <c r="T7" s="345">
        <f>IFERROR(S7/K7,"-")</f>
        <v>8907.4067321178</v>
      </c>
      <c r="U7" s="345">
        <f>IFERROR(S7/Q7,"-")</f>
        <v>67087.827464789</v>
      </c>
      <c r="V7" s="339">
        <f>SUM(S7:S7)-SUM(G7:G7)</f>
        <v>15333026</v>
      </c>
      <c r="W7" s="182">
        <f>SUM(S7:S7)/SUM(G7:G7)</f>
        <v>5.1218731493203</v>
      </c>
      <c r="Y7" s="183">
        <v>1</v>
      </c>
      <c r="Z7" s="184">
        <f>IF(K7=0,"",IF(Y7=0,"",(Y7/K7)))</f>
        <v>0.00046750818139317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13</v>
      </c>
      <c r="AI7" s="190">
        <f>IF(K7=0,"",IF(AH7=0,"",(AH7/K7)))</f>
        <v>0.0060776063581113</v>
      </c>
      <c r="AJ7" s="189">
        <v>1</v>
      </c>
      <c r="AK7" s="191">
        <f>IFERROR(AJ7/AH7,"-")</f>
        <v>0.076923076923077</v>
      </c>
      <c r="AL7" s="192">
        <v>6000</v>
      </c>
      <c r="AM7" s="193">
        <f>IFERROR(AL7/AH7,"-")</f>
        <v>461.53846153846</v>
      </c>
      <c r="AN7" s="194"/>
      <c r="AO7" s="194">
        <v>1</v>
      </c>
      <c r="AP7" s="194"/>
      <c r="AQ7" s="195">
        <v>25</v>
      </c>
      <c r="AR7" s="196">
        <f>IF(K7=0,"",IF(AQ7=0,"",(AQ7/K7)))</f>
        <v>0.011687704534829</v>
      </c>
      <c r="AS7" s="195">
        <v>2</v>
      </c>
      <c r="AT7" s="197">
        <f>IFERROR(AS7/AQ7,"-")</f>
        <v>0.08</v>
      </c>
      <c r="AU7" s="198">
        <v>6000</v>
      </c>
      <c r="AV7" s="199">
        <f>IFERROR(AU7/AQ7,"-")</f>
        <v>240</v>
      </c>
      <c r="AW7" s="200">
        <v>1</v>
      </c>
      <c r="AX7" s="200">
        <v>1</v>
      </c>
      <c r="AY7" s="200"/>
      <c r="AZ7" s="201">
        <v>202</v>
      </c>
      <c r="BA7" s="202">
        <f>IF(K7=0,"",IF(AZ7=0,"",(AZ7/K7)))</f>
        <v>0.094436652641421</v>
      </c>
      <c r="BB7" s="201">
        <v>9</v>
      </c>
      <c r="BC7" s="203">
        <f>IFERROR(BB7/AZ7,"-")</f>
        <v>0.044554455445545</v>
      </c>
      <c r="BD7" s="204">
        <v>90000</v>
      </c>
      <c r="BE7" s="205">
        <f>IFERROR(BD7/AZ7,"-")</f>
        <v>445.54455445545</v>
      </c>
      <c r="BF7" s="206">
        <v>6</v>
      </c>
      <c r="BG7" s="206"/>
      <c r="BH7" s="206">
        <v>3</v>
      </c>
      <c r="BI7" s="207">
        <v>1422</v>
      </c>
      <c r="BJ7" s="208">
        <f>IF(K7=0,"",IF(BI7=0,"",(BI7/K7)))</f>
        <v>0.66479663394109</v>
      </c>
      <c r="BK7" s="209">
        <v>177</v>
      </c>
      <c r="BL7" s="210">
        <f>IFERROR(BK7/BI7,"-")</f>
        <v>0.12447257383966</v>
      </c>
      <c r="BM7" s="211">
        <v>8969747</v>
      </c>
      <c r="BN7" s="212">
        <f>IFERROR(BM7/BI7,"-")</f>
        <v>6307.8389592124</v>
      </c>
      <c r="BO7" s="213">
        <v>86</v>
      </c>
      <c r="BP7" s="213">
        <v>31</v>
      </c>
      <c r="BQ7" s="213">
        <v>60</v>
      </c>
      <c r="BR7" s="214">
        <v>428</v>
      </c>
      <c r="BS7" s="215">
        <f>IF(K7=0,"",IF(BR7=0,"",(BR7/K7)))</f>
        <v>0.20009350163628</v>
      </c>
      <c r="BT7" s="216">
        <v>80</v>
      </c>
      <c r="BU7" s="217">
        <f>IFERROR(BT7/BR7,"-")</f>
        <v>0.18691588785047</v>
      </c>
      <c r="BV7" s="218">
        <v>6744696</v>
      </c>
      <c r="BW7" s="219">
        <f>IFERROR(BV7/BR7,"-")</f>
        <v>15758.635514019</v>
      </c>
      <c r="BX7" s="220">
        <v>26</v>
      </c>
      <c r="BY7" s="220">
        <v>11</v>
      </c>
      <c r="BZ7" s="220">
        <v>43</v>
      </c>
      <c r="CA7" s="221">
        <v>48</v>
      </c>
      <c r="CB7" s="222">
        <f>IF(K7=0,"",IF(CA7=0,"",(CA7/K7)))</f>
        <v>0.022440392706872</v>
      </c>
      <c r="CC7" s="223">
        <v>15</v>
      </c>
      <c r="CD7" s="224">
        <f>IFERROR(CC7/CA7,"-")</f>
        <v>0.3125</v>
      </c>
      <c r="CE7" s="225">
        <v>3236500</v>
      </c>
      <c r="CF7" s="226">
        <f>IFERROR(CE7/CA7,"-")</f>
        <v>67427.083333333</v>
      </c>
      <c r="CG7" s="227">
        <v>1</v>
      </c>
      <c r="CH7" s="227">
        <v>3</v>
      </c>
      <c r="CI7" s="227">
        <v>11</v>
      </c>
      <c r="CJ7" s="228">
        <v>284</v>
      </c>
      <c r="CK7" s="229">
        <v>19052943</v>
      </c>
      <c r="CL7" s="229">
        <v>1752000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4.3551012247327</v>
      </c>
      <c r="B8" s="346" t="s">
        <v>230</v>
      </c>
      <c r="C8" s="346" t="s">
        <v>225</v>
      </c>
      <c r="D8" s="346" t="s">
        <v>94</v>
      </c>
      <c r="E8" s="175" t="s">
        <v>231</v>
      </c>
      <c r="F8" s="175" t="s">
        <v>227</v>
      </c>
      <c r="G8" s="339">
        <v>2315689</v>
      </c>
      <c r="H8" s="176">
        <v>2306</v>
      </c>
      <c r="I8" s="176">
        <v>0</v>
      </c>
      <c r="J8" s="176">
        <v>51920</v>
      </c>
      <c r="K8" s="177">
        <v>1340</v>
      </c>
      <c r="L8" s="178">
        <f>IFERROR(K8/J8,"-")</f>
        <v>0.025808936825886</v>
      </c>
      <c r="M8" s="176">
        <v>41</v>
      </c>
      <c r="N8" s="176">
        <v>415</v>
      </c>
      <c r="O8" s="178">
        <f>IFERROR(M8/(K8),"-")</f>
        <v>0.030597014925373</v>
      </c>
      <c r="P8" s="179">
        <f>IFERROR(G8/SUM(K8:K8),"-")</f>
        <v>1728.126119403</v>
      </c>
      <c r="Q8" s="180">
        <v>178</v>
      </c>
      <c r="R8" s="178">
        <f>IF(K8=0,"-",Q8/K8)</f>
        <v>0.13283582089552</v>
      </c>
      <c r="S8" s="344">
        <v>10085060</v>
      </c>
      <c r="T8" s="345">
        <f>IFERROR(S8/K8,"-")</f>
        <v>7526.1641791045</v>
      </c>
      <c r="U8" s="345">
        <f>IFERROR(S8/Q8,"-")</f>
        <v>56657.640449438</v>
      </c>
      <c r="V8" s="339">
        <f>SUM(S8:S8)-SUM(G8:G8)</f>
        <v>7769371</v>
      </c>
      <c r="W8" s="182">
        <f>SUM(S8:S8)/SUM(G8:G8)</f>
        <v>4.3551012247327</v>
      </c>
      <c r="Y8" s="183">
        <v>42</v>
      </c>
      <c r="Z8" s="184">
        <f>IF(K8=0,"",IF(Y8=0,"",(Y8/K8)))</f>
        <v>0.03134328358209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196</v>
      </c>
      <c r="AI8" s="190">
        <f>IF(K8=0,"",IF(AH8=0,"",(AH8/K8)))</f>
        <v>0.14626865671642</v>
      </c>
      <c r="AJ8" s="189">
        <v>8</v>
      </c>
      <c r="AK8" s="191">
        <f>IFERROR(AJ8/AH8,"-")</f>
        <v>0.040816326530612</v>
      </c>
      <c r="AL8" s="192">
        <v>78000</v>
      </c>
      <c r="AM8" s="193">
        <f>IFERROR(AL8/AH8,"-")</f>
        <v>397.95918367347</v>
      </c>
      <c r="AN8" s="194">
        <v>4</v>
      </c>
      <c r="AO8" s="194">
        <v>2</v>
      </c>
      <c r="AP8" s="194">
        <v>2</v>
      </c>
      <c r="AQ8" s="195">
        <v>115</v>
      </c>
      <c r="AR8" s="196">
        <f>IF(K8=0,"",IF(AQ8=0,"",(AQ8/K8)))</f>
        <v>0.085820895522388</v>
      </c>
      <c r="AS8" s="195">
        <v>10</v>
      </c>
      <c r="AT8" s="197">
        <f>IFERROR(AS8/AQ8,"-")</f>
        <v>0.08695652173913</v>
      </c>
      <c r="AU8" s="198">
        <v>88000</v>
      </c>
      <c r="AV8" s="199">
        <f>IFERROR(AU8/AQ8,"-")</f>
        <v>765.21739130435</v>
      </c>
      <c r="AW8" s="200">
        <v>6</v>
      </c>
      <c r="AX8" s="200">
        <v>1</v>
      </c>
      <c r="AY8" s="200">
        <v>3</v>
      </c>
      <c r="AZ8" s="201">
        <v>330</v>
      </c>
      <c r="BA8" s="202">
        <f>IF(K8=0,"",IF(AZ8=0,"",(AZ8/K8)))</f>
        <v>0.24626865671642</v>
      </c>
      <c r="BB8" s="201">
        <v>36</v>
      </c>
      <c r="BC8" s="203">
        <f>IFERROR(BB8/AZ8,"-")</f>
        <v>0.10909090909091</v>
      </c>
      <c r="BD8" s="204">
        <v>312500</v>
      </c>
      <c r="BE8" s="205">
        <f>IFERROR(BD8/AZ8,"-")</f>
        <v>946.9696969697</v>
      </c>
      <c r="BF8" s="206">
        <v>24</v>
      </c>
      <c r="BG8" s="206">
        <v>7</v>
      </c>
      <c r="BH8" s="206">
        <v>5</v>
      </c>
      <c r="BI8" s="207">
        <v>463</v>
      </c>
      <c r="BJ8" s="208">
        <f>IF(K8=0,"",IF(BI8=0,"",(BI8/K8)))</f>
        <v>0.3455223880597</v>
      </c>
      <c r="BK8" s="209">
        <v>86</v>
      </c>
      <c r="BL8" s="210">
        <f>IFERROR(BK8/BI8,"-")</f>
        <v>0.18574514038877</v>
      </c>
      <c r="BM8" s="211">
        <v>2568560</v>
      </c>
      <c r="BN8" s="212">
        <f>IFERROR(BM8/BI8,"-")</f>
        <v>5547.6457883369</v>
      </c>
      <c r="BO8" s="213">
        <v>47</v>
      </c>
      <c r="BP8" s="213">
        <v>11</v>
      </c>
      <c r="BQ8" s="213">
        <v>28</v>
      </c>
      <c r="BR8" s="214">
        <v>169</v>
      </c>
      <c r="BS8" s="215">
        <f>IF(K8=0,"",IF(BR8=0,"",(BR8/K8)))</f>
        <v>0.12611940298507</v>
      </c>
      <c r="BT8" s="216">
        <v>34</v>
      </c>
      <c r="BU8" s="217">
        <f>IFERROR(BT8/BR8,"-")</f>
        <v>0.20118343195266</v>
      </c>
      <c r="BV8" s="218">
        <v>6398000</v>
      </c>
      <c r="BW8" s="219">
        <f>IFERROR(BV8/BR8,"-")</f>
        <v>37857.98816568</v>
      </c>
      <c r="BX8" s="220">
        <v>14</v>
      </c>
      <c r="BY8" s="220">
        <v>6</v>
      </c>
      <c r="BZ8" s="220">
        <v>14</v>
      </c>
      <c r="CA8" s="221">
        <v>25</v>
      </c>
      <c r="CB8" s="222">
        <f>IF(K8=0,"",IF(CA8=0,"",(CA8/K8)))</f>
        <v>0.01865671641791</v>
      </c>
      <c r="CC8" s="223">
        <v>4</v>
      </c>
      <c r="CD8" s="224">
        <f>IFERROR(CC8/CA8,"-")</f>
        <v>0.16</v>
      </c>
      <c r="CE8" s="225">
        <v>640000</v>
      </c>
      <c r="CF8" s="226">
        <f>IFERROR(CE8/CA8,"-")</f>
        <v>25600</v>
      </c>
      <c r="CG8" s="227">
        <v>1</v>
      </c>
      <c r="CH8" s="227"/>
      <c r="CI8" s="227">
        <v>3</v>
      </c>
      <c r="CJ8" s="228">
        <v>178</v>
      </c>
      <c r="CK8" s="229">
        <v>10085060</v>
      </c>
      <c r="CL8" s="229">
        <v>4483000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232</v>
      </c>
      <c r="F11" s="250"/>
      <c r="G11" s="342">
        <f>SUM(G6:G10)</f>
        <v>8688153</v>
      </c>
      <c r="H11" s="249">
        <f>SUM(H6:H10)</f>
        <v>8414</v>
      </c>
      <c r="I11" s="249">
        <f>SUM(I6:I10)</f>
        <v>0</v>
      </c>
      <c r="J11" s="249">
        <f>SUM(J6:J10)</f>
        <v>436367</v>
      </c>
      <c r="K11" s="249">
        <f>SUM(K6:K10)</f>
        <v>4726</v>
      </c>
      <c r="L11" s="251">
        <f>IFERROR(K11/J11,"-")</f>
        <v>0.010830333182848</v>
      </c>
      <c r="M11" s="252">
        <f>SUM(M6:M10)</f>
        <v>187</v>
      </c>
      <c r="N11" s="252">
        <f>SUM(N6:N10)</f>
        <v>1499</v>
      </c>
      <c r="O11" s="251">
        <f>IFERROR(M11/K11,"-")</f>
        <v>0.039568345323741</v>
      </c>
      <c r="P11" s="253">
        <f>IFERROR(G11/K11,"-")</f>
        <v>1838.3734659331</v>
      </c>
      <c r="Q11" s="254">
        <f>SUM(Q6:Q10)</f>
        <v>610</v>
      </c>
      <c r="R11" s="251">
        <f>IFERROR(Q11/K11,"-")</f>
        <v>0.12907321201862</v>
      </c>
      <c r="S11" s="342">
        <f>SUM(S6:S10)</f>
        <v>36691612</v>
      </c>
      <c r="T11" s="342">
        <f>IFERROR(S11/K11,"-")</f>
        <v>7763.7774016081</v>
      </c>
      <c r="U11" s="342">
        <f>IFERROR(S11/Q11,"-")</f>
        <v>60150.183606557</v>
      </c>
      <c r="V11" s="342">
        <f>S11-G11</f>
        <v>28003459</v>
      </c>
      <c r="W11" s="255">
        <f>S11/G11</f>
        <v>4.2231774693655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