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<sst xmlns="http://schemas.openxmlformats.org/spreadsheetml/2006/main" uniqueCount="210">
  <si>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</si>
  <si>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</si>
  <si>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</si>
  <si>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</si>
  <si>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</si>
  <si>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</si>
  <si>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</si>
  <si>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</si>
  <si>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</si>
  <si>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</si>
  <si>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</si>
  <si>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</si>
  <si>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</si>
  <si>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</si>
  <si>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</si>
  <si>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</si>
  <si>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</si>
  <si>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</si>
  <si>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</si>
  <si>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</si>
  <si>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</si>
  <si>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</si>
  <si>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</si>
  <si>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</si>
  <si>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</si>
  <si>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リスティング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</si>
  <si>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</si>
  <si>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</si>
  <si>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</si>
  <si>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</si>
  <si>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</si>
  <si>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</si>
  <si>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</si>
  <si>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</si>
  <si>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</si>
  <si>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</si>
  <si>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</si>
  <si>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</si>
  <si>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</si>
  <si>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</si>
  <si>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</si>
  <si>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</si>
  <si>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</si>
  <si>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</si>
  <si>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</si>
  <si>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</si>
  <si>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</si>
  <si>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</si>
  <si>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</si>
  <si>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</si>
  <si>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</si>
  <si>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</si>
  <si>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</si>
  <si>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</si>
  <si>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</si>
  <si>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</si>
  <si>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</si>
  <si>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</si>
  <si>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</si>
  <si>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</si>
  <si>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</si>
  <si>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</si>
  <si>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ic1906</t>
  </si>
  <si>
    <t>デリヘル版2(コンシェルジュパーツ)</t>
  </si>
  <si>
    <t>学生いません！ギャルもいません！熟女！熟女！熟女！熟女！</t>
  </si>
  <si>
    <t>lp01</t>
  </si>
  <si>
    <t>スポニチ関東</t>
  </si>
  <si>
    <t>4C終面全5段</t>
  </si>
  <si>
    <t>10月03日(土)</t>
  </si>
  <si>
    <t>ic1907</t>
  </si>
  <si>
    <t>スポニチ関西</t>
  </si>
  <si>
    <t>ic1908</t>
  </si>
  <si>
    <t>スポニチ西部</t>
  </si>
  <si>
    <t>ic1909</t>
  </si>
  <si>
    <t>スポニチ北海道</t>
  </si>
  <si>
    <t>ic1910</t>
  </si>
  <si>
    <t>(空電共通)</t>
  </si>
  <si>
    <t>空電</t>
  </si>
  <si>
    <t>空電 (共通)</t>
  </si>
  <si>
    <t>ic1911</t>
  </si>
  <si>
    <t>①求人風</t>
  </si>
  <si>
    <t>①男は頑張らずに出会えるサイトすごいすごい</t>
  </si>
  <si>
    <t>半2段つかみ20段保証</t>
  </si>
  <si>
    <t>20段保証</t>
  </si>
  <si>
    <t>ic1912</t>
  </si>
  <si>
    <t>②興奮版</t>
  </si>
  <si>
    <t>②ドンドン出会える</t>
  </si>
  <si>
    <t>ic1913</t>
  </si>
  <si>
    <t>③大正版</t>
  </si>
  <si>
    <t>③脱出会えない宣言</t>
  </si>
  <si>
    <t>ic1914</t>
  </si>
  <si>
    <t>④胸の上広告版</t>
  </si>
  <si>
    <t>④女性から逆指名</t>
  </si>
  <si>
    <t>ic1915</t>
  </si>
  <si>
    <t>ic1916</t>
  </si>
  <si>
    <t>ic1917</t>
  </si>
  <si>
    <t>ic1918</t>
  </si>
  <si>
    <t>ic1919</t>
  </si>
  <si>
    <t>ic1920</t>
  </si>
  <si>
    <t>ic1921</t>
  </si>
  <si>
    <t>大正版</t>
  </si>
  <si>
    <t>男は頑張らずに出会えるサイトすごいすごい</t>
  </si>
  <si>
    <t>半2段つかみ10段保証</t>
  </si>
  <si>
    <t>10段保証</t>
  </si>
  <si>
    <t>ic1922</t>
  </si>
  <si>
    <t>ic1923</t>
  </si>
  <si>
    <t>ニッカン北海道</t>
  </si>
  <si>
    <t>半2段つかみ10回以上</t>
  </si>
  <si>
    <t>1～10日</t>
  </si>
  <si>
    <t>ic1924</t>
  </si>
  <si>
    <t>11～20日</t>
  </si>
  <si>
    <t>ic1925</t>
  </si>
  <si>
    <t>21～31日</t>
  </si>
  <si>
    <t>ic1926</t>
  </si>
  <si>
    <t>ic1927</t>
  </si>
  <si>
    <t>デリヘル版3</t>
  </si>
  <si>
    <t>サンスポ関東</t>
  </si>
  <si>
    <t>1C終面全5段</t>
  </si>
  <si>
    <t>10月17日(土)</t>
  </si>
  <si>
    <t>ic1928</t>
  </si>
  <si>
    <t>ic1929</t>
  </si>
  <si>
    <t>サンスポ関西</t>
  </si>
  <si>
    <t>10月16日(金)</t>
  </si>
  <si>
    <t>ic1930</t>
  </si>
  <si>
    <t>ic1931</t>
  </si>
  <si>
    <t>学生いませんギャルもいません40代50代60代中年女性が多いサイト</t>
  </si>
  <si>
    <t>スポーツ報知関東</t>
  </si>
  <si>
    <t>終面全5段</t>
  </si>
  <si>
    <t>10月04日(日)</t>
  </si>
  <si>
    <t>ic1932</t>
  </si>
  <si>
    <t>ic1933</t>
  </si>
  <si>
    <t>新書籍版</t>
  </si>
  <si>
    <t>ドンドン出会える</t>
  </si>
  <si>
    <t>全5段</t>
  </si>
  <si>
    <t>10月10日(土)</t>
  </si>
  <si>
    <t>ic1934</t>
  </si>
  <si>
    <t>ic1935</t>
  </si>
  <si>
    <t>デイリースポーツ関西</t>
  </si>
  <si>
    <t>10月02日(金)</t>
  </si>
  <si>
    <t>ic1936</t>
  </si>
  <si>
    <t>ic1937</t>
  </si>
  <si>
    <t>右女3スマホ(NEW)</t>
  </si>
  <si>
    <t>脱出会えない宣言</t>
  </si>
  <si>
    <t>10月15日(木)</t>
  </si>
  <si>
    <t>ic1938</t>
  </si>
  <si>
    <t>ic1939</t>
  </si>
  <si>
    <t>九スポ</t>
  </si>
  <si>
    <t>ic1940</t>
  </si>
  <si>
    <t>ic1941</t>
  </si>
  <si>
    <t>10月11日(日)</t>
  </si>
  <si>
    <t>ic1942</t>
  </si>
  <si>
    <t>ic1943</t>
  </si>
  <si>
    <t>東スポ・大スポ・九スポ・中京</t>
  </si>
  <si>
    <t>記事枠</t>
  </si>
  <si>
    <t>10月22日(木)</t>
  </si>
  <si>
    <t>ic1944</t>
  </si>
  <si>
    <t>ic1945</t>
  </si>
  <si>
    <t>10月25日(日)</t>
  </si>
  <si>
    <t>ic1946</t>
  </si>
  <si>
    <t>ic1947</t>
  </si>
  <si>
    <t>スポーツ報知関東 10月特価</t>
  </si>
  <si>
    <t>10月08日(木)</t>
  </si>
  <si>
    <t>ic1948</t>
  </si>
  <si>
    <t>ic1949</t>
  </si>
  <si>
    <t>10月14日(水)</t>
  </si>
  <si>
    <t>ic1950</t>
  </si>
  <si>
    <t>ic1951</t>
  </si>
  <si>
    <t>旧デイリー風</t>
  </si>
  <si>
    <t>恥ずかしい訳ありサイト(サブ：男性が足りてないんです)</t>
  </si>
  <si>
    <t>4C終面雑報</t>
  </si>
  <si>
    <t>10月26日(月)</t>
  </si>
  <si>
    <t>ic1952</t>
  </si>
  <si>
    <t>ic1953</t>
  </si>
  <si>
    <t>女性から誘ってほしい</t>
  </si>
  <si>
    <t>10月21日(水)</t>
  </si>
  <si>
    <t>ic1954</t>
  </si>
  <si>
    <t>新聞 TOTAL</t>
  </si>
  <si>
    <t>●雑誌 広告</t>
  </si>
  <si>
    <t>za179</t>
  </si>
  <si>
    <t>扶桑社</t>
  </si>
  <si>
    <t>黄色黒版（ソフトver）</t>
  </si>
  <si>
    <t>出会いの場である〇〇に危機</t>
  </si>
  <si>
    <t>別冊SPA  LOVE&amp;SEX</t>
  </si>
  <si>
    <t>表4</t>
  </si>
  <si>
    <t>10月13日(火)</t>
  </si>
  <si>
    <t>za180</t>
  </si>
  <si>
    <t>ad668</t>
  </si>
  <si>
    <t>コアマガジン</t>
  </si>
  <si>
    <t>2P逆ナンインタビュー版_ヘスティア（高宮菜々子さん）</t>
  </si>
  <si>
    <t>実話BUNKAタブー</t>
  </si>
  <si>
    <t>1C2P</t>
  </si>
  <si>
    <t>ad669</t>
  </si>
  <si>
    <t>ad670</t>
  </si>
  <si>
    <t>大洋図書</t>
  </si>
  <si>
    <t>2P_対談風原稿_ヘスティア</t>
  </si>
  <si>
    <t>臨時増刊ラヴァーズ</t>
  </si>
  <si>
    <t>10月23日(金)</t>
  </si>
  <si>
    <t>ad671</t>
  </si>
  <si>
    <t>雑誌 TOTAL</t>
  </si>
  <si>
    <t>●リスティング 広告</t>
  </si>
  <si>
    <t>UA</t>
  </si>
  <si>
    <t>a_ydi</t>
  </si>
  <si>
    <t>SP</t>
  </si>
  <si>
    <t>YDN（インフィード）</t>
  </si>
  <si>
    <t>10/1～10/31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</si>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</sst>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49</v>
      </c>
      <c r="D6" s="329">
        <v>4026000</v>
      </c>
      <c r="E6" s="79">
        <v>1700</v>
      </c>
      <c r="F6" s="79">
        <v>713</v>
      </c>
      <c r="G6" s="79">
        <v>2526</v>
      </c>
      <c r="H6" s="89">
        <v>356</v>
      </c>
      <c r="I6" s="90">
        <v>0</v>
      </c>
      <c r="J6" s="143">
        <f>H6+I6</f>
        <v>356</v>
      </c>
      <c r="K6" s="80">
        <f>IFERROR(J6/G6,"-")</f>
        <v>0.1409342834521</v>
      </c>
      <c r="L6" s="79">
        <v>37</v>
      </c>
      <c r="M6" s="79">
        <v>68</v>
      </c>
      <c r="N6" s="80">
        <f>IFERROR(L6/J6,"-")</f>
        <v>0.10393258426966</v>
      </c>
      <c r="O6" s="81">
        <f>IFERROR(D6/J6,"-")</f>
        <v>11308.988764045</v>
      </c>
      <c r="P6" s="82">
        <v>63</v>
      </c>
      <c r="Q6" s="80">
        <f>IFERROR(P6/J6,"-")</f>
        <v>0.17696629213483</v>
      </c>
      <c r="R6" s="334">
        <v>4715000</v>
      </c>
      <c r="S6" s="335">
        <f>IFERROR(R6/J6,"-")</f>
        <v>13244.382022472</v>
      </c>
      <c r="T6" s="335">
        <f>IFERROR(R6/P6,"-")</f>
        <v>74841.26984127</v>
      </c>
      <c r="U6" s="329">
        <f>IFERROR(R6-D6,"-")</f>
        <v>689000</v>
      </c>
      <c r="V6" s="83">
        <f>R6/D6</f>
        <v>1.1711376055638</v>
      </c>
      <c r="W6" s="77"/>
      <c r="X6" s="142"/>
    </row>
    <row r="7" spans="1:24">
      <c r="A7" s="78"/>
      <c r="B7" s="84" t="s">
        <v>24</v>
      </c>
      <c r="C7" s="84">
        <v>6</v>
      </c>
      <c r="D7" s="329">
        <v>216000</v>
      </c>
      <c r="E7" s="79">
        <v>248</v>
      </c>
      <c r="F7" s="79">
        <v>114</v>
      </c>
      <c r="G7" s="79">
        <v>241</v>
      </c>
      <c r="H7" s="89">
        <v>57</v>
      </c>
      <c r="I7" s="90">
        <v>2</v>
      </c>
      <c r="J7" s="143">
        <f>H7+I7</f>
        <v>59</v>
      </c>
      <c r="K7" s="80">
        <f>IFERROR(J7/G7,"-")</f>
        <v>0.2448132780083</v>
      </c>
      <c r="L7" s="79">
        <v>13</v>
      </c>
      <c r="M7" s="79">
        <v>6</v>
      </c>
      <c r="N7" s="80">
        <f>IFERROR(L7/J7,"-")</f>
        <v>0.22033898305085</v>
      </c>
      <c r="O7" s="81">
        <f>IFERROR(D7/J7,"-")</f>
        <v>3661.0169491525</v>
      </c>
      <c r="P7" s="82">
        <v>17</v>
      </c>
      <c r="Q7" s="80">
        <f>IFERROR(P7/J7,"-")</f>
        <v>0.28813559322034</v>
      </c>
      <c r="R7" s="334">
        <v>518190</v>
      </c>
      <c r="S7" s="335">
        <f>IFERROR(R7/J7,"-")</f>
        <v>8782.8813559322</v>
      </c>
      <c r="T7" s="335">
        <f>IFERROR(R7/P7,"-")</f>
        <v>30481.764705882</v>
      </c>
      <c r="U7" s="329">
        <f>IFERROR(R7-D7,"-")</f>
        <v>302190</v>
      </c>
      <c r="V7" s="83">
        <f>R7/D7</f>
        <v>2.3990277777778</v>
      </c>
      <c r="W7" s="77"/>
      <c r="X7" s="142"/>
    </row>
    <row r="8" spans="1:24">
      <c r="A8" s="78"/>
      <c r="B8" s="84" t="s">
        <v>25</v>
      </c>
      <c r="C8" s="84">
        <v>3</v>
      </c>
      <c r="D8" s="329">
        <v>5612975</v>
      </c>
      <c r="E8" s="79">
        <v>6401</v>
      </c>
      <c r="F8" s="79">
        <v>0</v>
      </c>
      <c r="G8" s="79">
        <v>331897</v>
      </c>
      <c r="H8" s="89">
        <v>3373</v>
      </c>
      <c r="I8" s="90">
        <v>147</v>
      </c>
      <c r="J8" s="143">
        <f>H8+I8</f>
        <v>3520</v>
      </c>
      <c r="K8" s="80">
        <f>IFERROR(J8/G8,"-")</f>
        <v>0.010605699961133</v>
      </c>
      <c r="L8" s="79">
        <v>182</v>
      </c>
      <c r="M8" s="79">
        <v>1110</v>
      </c>
      <c r="N8" s="80">
        <f>IFERROR(L8/J8,"-")</f>
        <v>0.051704545454545</v>
      </c>
      <c r="O8" s="81">
        <f>IFERROR(D8/J8,"-")</f>
        <v>1594.5951704545</v>
      </c>
      <c r="P8" s="82">
        <v>477</v>
      </c>
      <c r="Q8" s="80">
        <f>IFERROR(P8/J8,"-")</f>
        <v>0.13551136363636</v>
      </c>
      <c r="R8" s="334">
        <v>19362500</v>
      </c>
      <c r="S8" s="335">
        <f>IFERROR(R8/J8,"-")</f>
        <v>5500.7102272727</v>
      </c>
      <c r="T8" s="335">
        <f>IFERROR(R8/P8,"-")</f>
        <v>40592.243186583</v>
      </c>
      <c r="U8" s="329">
        <f>IFERROR(R8-D8,"-")</f>
        <v>13749525</v>
      </c>
      <c r="V8" s="83">
        <f>R8/D8</f>
        <v>3.4495966933756</v>
      </c>
      <c r="W8" s="77"/>
      <c r="X8" s="142"/>
    </row>
    <row r="9" spans="1:24">
      <c r="A9" s="30"/>
      <c r="B9" s="85"/>
      <c r="C9" s="85"/>
      <c r="D9" s="330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336"/>
      <c r="S9" s="336"/>
      <c r="T9" s="336"/>
      <c r="U9" s="336"/>
      <c r="V9" s="33"/>
      <c r="W9" s="59"/>
      <c r="X9" s="142"/>
    </row>
    <row r="10" spans="1:24">
      <c r="A10" s="30"/>
      <c r="B10" s="37"/>
      <c r="C10" s="37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6"/>
      <c r="S10" s="336"/>
      <c r="T10" s="336"/>
      <c r="U10" s="336"/>
      <c r="V10" s="33"/>
      <c r="W10" s="59"/>
      <c r="X10" s="142"/>
    </row>
    <row r="11" spans="1:24">
      <c r="A11" s="19"/>
      <c r="B11" s="41"/>
      <c r="C11" s="41"/>
      <c r="D11" s="332">
        <f>SUM(D6:D9)</f>
        <v>9854975</v>
      </c>
      <c r="E11" s="41">
        <f>SUM(E6:E9)</f>
        <v>8349</v>
      </c>
      <c r="F11" s="41">
        <f>SUM(F6:F9)</f>
        <v>827</v>
      </c>
      <c r="G11" s="41">
        <f>SUM(G6:G9)</f>
        <v>334664</v>
      </c>
      <c r="H11" s="41">
        <f>SUM(H6:H9)</f>
        <v>3786</v>
      </c>
      <c r="I11" s="41">
        <f>SUM(I6:I9)</f>
        <v>149</v>
      </c>
      <c r="J11" s="41">
        <f>SUM(J6:J9)</f>
        <v>3935</v>
      </c>
      <c r="K11" s="42">
        <f>IFERROR(J11/G11,"-")</f>
        <v>0.011758061817226</v>
      </c>
      <c r="L11" s="76">
        <f>SUM(L6:L9)</f>
        <v>232</v>
      </c>
      <c r="M11" s="76">
        <f>SUM(M6:M9)</f>
        <v>1184</v>
      </c>
      <c r="N11" s="42">
        <f>IFERROR(L11/J11,"-")</f>
        <v>0.058958068614994</v>
      </c>
      <c r="O11" s="43">
        <f>IFERROR(D11/J11,"-")</f>
        <v>2504.4409148666</v>
      </c>
      <c r="P11" s="44">
        <f>SUM(P6:P9)</f>
        <v>557</v>
      </c>
      <c r="Q11" s="42">
        <f>IFERROR(P11/J11,"-")</f>
        <v>0.1415501905972</v>
      </c>
      <c r="R11" s="332">
        <f>SUM(R6:R9)</f>
        <v>24595690</v>
      </c>
      <c r="S11" s="332">
        <f>IFERROR(R11/J11,"-")</f>
        <v>6250.4930114358</v>
      </c>
      <c r="T11" s="332">
        <f>IFERROR(P11/P11,"-")</f>
        <v>1</v>
      </c>
      <c r="U11" s="332">
        <f>SUM(U6:U9)</f>
        <v>14740715</v>
      </c>
      <c r="V11" s="45">
        <f>IFERROR(R11/D11,"-")</f>
        <v>2.495763814723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30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31</v>
      </c>
      <c r="CP2" s="272" t="s">
        <v>32</v>
      </c>
      <c r="CQ2" s="260" t="s">
        <v>33</v>
      </c>
      <c r="CR2" s="261"/>
      <c r="CS2" s="262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35</v>
      </c>
      <c r="AE3" s="264"/>
      <c r="AF3" s="264"/>
      <c r="AG3" s="264"/>
      <c r="AH3" s="264"/>
      <c r="AI3" s="264"/>
      <c r="AJ3" s="264"/>
      <c r="AK3" s="264"/>
      <c r="AL3" s="264"/>
      <c r="AM3" s="275" t="s">
        <v>36</v>
      </c>
      <c r="AN3" s="276"/>
      <c r="AO3" s="276"/>
      <c r="AP3" s="276"/>
      <c r="AQ3" s="276"/>
      <c r="AR3" s="276"/>
      <c r="AS3" s="276"/>
      <c r="AT3" s="276"/>
      <c r="AU3" s="277"/>
      <c r="AV3" s="278" t="s">
        <v>37</v>
      </c>
      <c r="AW3" s="279"/>
      <c r="AX3" s="279"/>
      <c r="AY3" s="279"/>
      <c r="AZ3" s="279"/>
      <c r="BA3" s="279"/>
      <c r="BB3" s="279"/>
      <c r="BC3" s="279"/>
      <c r="BD3" s="280"/>
      <c r="BE3" s="281" t="s">
        <v>38</v>
      </c>
      <c r="BF3" s="282"/>
      <c r="BG3" s="282"/>
      <c r="BH3" s="282"/>
      <c r="BI3" s="282"/>
      <c r="BJ3" s="282"/>
      <c r="BK3" s="282"/>
      <c r="BL3" s="282"/>
      <c r="BM3" s="283"/>
      <c r="BN3" s="284" t="s">
        <v>39</v>
      </c>
      <c r="BO3" s="285"/>
      <c r="BP3" s="285"/>
      <c r="BQ3" s="285"/>
      <c r="BR3" s="285"/>
      <c r="BS3" s="285"/>
      <c r="BT3" s="285"/>
      <c r="BU3" s="285"/>
      <c r="BV3" s="286"/>
      <c r="BW3" s="287" t="s">
        <v>40</v>
      </c>
      <c r="BX3" s="288"/>
      <c r="BY3" s="288"/>
      <c r="BZ3" s="288"/>
      <c r="CA3" s="288"/>
      <c r="CB3" s="288"/>
      <c r="CC3" s="288"/>
      <c r="CD3" s="288"/>
      <c r="CE3" s="289"/>
      <c r="CF3" s="290" t="s">
        <v>41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42</v>
      </c>
      <c r="CR3" s="266"/>
      <c r="CS3" s="267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1"/>
      <c r="CP4" s="274"/>
      <c r="CQ4" s="52" t="s">
        <v>60</v>
      </c>
      <c r="CR4" s="52" t="s">
        <v>61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0.93690476190476</v>
      </c>
      <c r="B6" s="346" t="s">
        <v>62</v>
      </c>
      <c r="C6" s="346"/>
      <c r="D6" s="346" t="s">
        <v>63</v>
      </c>
      <c r="E6" s="346" t="s">
        <v>64</v>
      </c>
      <c r="F6" s="346" t="s">
        <v>65</v>
      </c>
      <c r="G6" s="88" t="s">
        <v>66</v>
      </c>
      <c r="H6" s="88" t="s">
        <v>67</v>
      </c>
      <c r="I6" s="347" t="s">
        <v>68</v>
      </c>
      <c r="J6" s="329">
        <v>840000</v>
      </c>
      <c r="K6" s="79">
        <v>27</v>
      </c>
      <c r="L6" s="79">
        <v>0</v>
      </c>
      <c r="M6" s="79">
        <v>152</v>
      </c>
      <c r="N6" s="89">
        <v>11</v>
      </c>
      <c r="O6" s="90">
        <v>0</v>
      </c>
      <c r="P6" s="91">
        <f>N6+O6</f>
        <v>11</v>
      </c>
      <c r="Q6" s="80">
        <f>IFERROR(P6/M6,"-")</f>
        <v>0.072368421052632</v>
      </c>
      <c r="R6" s="79">
        <v>1</v>
      </c>
      <c r="S6" s="79">
        <v>3</v>
      </c>
      <c r="T6" s="80">
        <f>IFERROR(R6/(P6),"-")</f>
        <v>0.090909090909091</v>
      </c>
      <c r="U6" s="335">
        <f>IFERROR(J6/SUM(N6:O10),"-")</f>
        <v>12352.941176471</v>
      </c>
      <c r="V6" s="82">
        <v>2</v>
      </c>
      <c r="W6" s="80">
        <f>IF(P6=0,"-",V6/P6)</f>
        <v>0.18181818181818</v>
      </c>
      <c r="X6" s="334">
        <v>18000</v>
      </c>
      <c r="Y6" s="335">
        <f>IFERROR(X6/P6,"-")</f>
        <v>1636.3636363636</v>
      </c>
      <c r="Z6" s="335">
        <f>IFERROR(X6/V6,"-")</f>
        <v>9000</v>
      </c>
      <c r="AA6" s="329">
        <f>SUM(X6:X10)-SUM(J6:J10)</f>
        <v>-53000</v>
      </c>
      <c r="AB6" s="83">
        <f>SUM(X6:X10)/SUM(J6:J10)</f>
        <v>0.93690476190476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0.18181818181818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0.090909090909091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0.18181818181818</v>
      </c>
      <c r="BG6" s="110">
        <v>1</v>
      </c>
      <c r="BH6" s="112">
        <f>IFERROR(BG6/BE6,"-")</f>
        <v>0.5</v>
      </c>
      <c r="BI6" s="113">
        <v>10000</v>
      </c>
      <c r="BJ6" s="114">
        <f>IFERROR(BI6/BE6,"-")</f>
        <v>5000</v>
      </c>
      <c r="BK6" s="115">
        <v>1</v>
      </c>
      <c r="BL6" s="115"/>
      <c r="BM6" s="115"/>
      <c r="BN6" s="117">
        <v>5</v>
      </c>
      <c r="BO6" s="118">
        <f>IF(P6=0,"",IF(BN6=0,"",(BN6/P6)))</f>
        <v>0.45454545454545</v>
      </c>
      <c r="BP6" s="119">
        <v>1</v>
      </c>
      <c r="BQ6" s="120">
        <f>IFERROR(BP6/BN6,"-")</f>
        <v>0.2</v>
      </c>
      <c r="BR6" s="121">
        <v>8000</v>
      </c>
      <c r="BS6" s="122">
        <f>IFERROR(BR6/BN6,"-")</f>
        <v>1600</v>
      </c>
      <c r="BT6" s="123"/>
      <c r="BU6" s="123">
        <v>1</v>
      </c>
      <c r="BV6" s="123"/>
      <c r="BW6" s="124">
        <v>1</v>
      </c>
      <c r="BX6" s="125">
        <f>IF(P6=0,"",IF(BW6=0,"",(BW6/P6)))</f>
        <v>0.090909090909091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18000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69</v>
      </c>
      <c r="C7" s="346"/>
      <c r="D7" s="346" t="s">
        <v>63</v>
      </c>
      <c r="E7" s="346" t="s">
        <v>64</v>
      </c>
      <c r="F7" s="346" t="s">
        <v>65</v>
      </c>
      <c r="G7" s="88" t="s">
        <v>70</v>
      </c>
      <c r="H7" s="88" t="s">
        <v>67</v>
      </c>
      <c r="I7" s="347" t="s">
        <v>68</v>
      </c>
      <c r="J7" s="329"/>
      <c r="K7" s="79">
        <v>21</v>
      </c>
      <c r="L7" s="79">
        <v>0</v>
      </c>
      <c r="M7" s="79">
        <v>136</v>
      </c>
      <c r="N7" s="89">
        <v>13</v>
      </c>
      <c r="O7" s="90">
        <v>0</v>
      </c>
      <c r="P7" s="91">
        <f>N7+O7</f>
        <v>13</v>
      </c>
      <c r="Q7" s="80">
        <f>IFERROR(P7/M7,"-")</f>
        <v>0.095588235294118</v>
      </c>
      <c r="R7" s="79">
        <v>1</v>
      </c>
      <c r="S7" s="79">
        <v>3</v>
      </c>
      <c r="T7" s="80">
        <f>IFERROR(R7/(P7),"-")</f>
        <v>0.076923076923077</v>
      </c>
      <c r="U7" s="335"/>
      <c r="V7" s="82">
        <v>4</v>
      </c>
      <c r="W7" s="80">
        <f>IF(P7=0,"-",V7/P7)</f>
        <v>0.30769230769231</v>
      </c>
      <c r="X7" s="334">
        <v>38000</v>
      </c>
      <c r="Y7" s="335">
        <f>IFERROR(X7/P7,"-")</f>
        <v>2923.0769230769</v>
      </c>
      <c r="Z7" s="335">
        <f>IFERROR(X7/V7,"-")</f>
        <v>9500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0.076923076923077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0.30769230769231</v>
      </c>
      <c r="BG7" s="110">
        <v>2</v>
      </c>
      <c r="BH7" s="112">
        <f>IFERROR(BG7/BE7,"-")</f>
        <v>0.5</v>
      </c>
      <c r="BI7" s="113">
        <v>15000</v>
      </c>
      <c r="BJ7" s="114">
        <f>IFERROR(BI7/BE7,"-")</f>
        <v>3750</v>
      </c>
      <c r="BK7" s="115">
        <v>2</v>
      </c>
      <c r="BL7" s="115"/>
      <c r="BM7" s="115"/>
      <c r="BN7" s="117">
        <v>5</v>
      </c>
      <c r="BO7" s="118">
        <f>IF(P7=0,"",IF(BN7=0,"",(BN7/P7)))</f>
        <v>0.38461538461538</v>
      </c>
      <c r="BP7" s="119">
        <v>1</v>
      </c>
      <c r="BQ7" s="120">
        <f>IFERROR(BP7/BN7,"-")</f>
        <v>0.2</v>
      </c>
      <c r="BR7" s="121">
        <v>20000</v>
      </c>
      <c r="BS7" s="122">
        <f>IFERROR(BR7/BN7,"-")</f>
        <v>4000</v>
      </c>
      <c r="BT7" s="123"/>
      <c r="BU7" s="123"/>
      <c r="BV7" s="123">
        <v>1</v>
      </c>
      <c r="BW7" s="124">
        <v>3</v>
      </c>
      <c r="BX7" s="125">
        <f>IF(P7=0,"",IF(BW7=0,"",(BW7/P7)))</f>
        <v>0.23076923076923</v>
      </c>
      <c r="BY7" s="126">
        <v>2</v>
      </c>
      <c r="BZ7" s="127">
        <f>IFERROR(BY7/BW7,"-")</f>
        <v>0.66666666666667</v>
      </c>
      <c r="CA7" s="128">
        <v>48000</v>
      </c>
      <c r="CB7" s="129">
        <f>IFERROR(CA7/BW7,"-")</f>
        <v>16000</v>
      </c>
      <c r="CC7" s="130">
        <v>1</v>
      </c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4</v>
      </c>
      <c r="CP7" s="139">
        <v>38000</v>
      </c>
      <c r="CQ7" s="139">
        <v>45000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6" t="s">
        <v>71</v>
      </c>
      <c r="C8" s="346"/>
      <c r="D8" s="346" t="s">
        <v>63</v>
      </c>
      <c r="E8" s="346" t="s">
        <v>64</v>
      </c>
      <c r="F8" s="346" t="s">
        <v>65</v>
      </c>
      <c r="G8" s="88" t="s">
        <v>72</v>
      </c>
      <c r="H8" s="88" t="s">
        <v>67</v>
      </c>
      <c r="I8" s="347" t="s">
        <v>68</v>
      </c>
      <c r="J8" s="329"/>
      <c r="K8" s="79">
        <v>11</v>
      </c>
      <c r="L8" s="79">
        <v>0</v>
      </c>
      <c r="M8" s="79">
        <v>42</v>
      </c>
      <c r="N8" s="89">
        <v>7</v>
      </c>
      <c r="O8" s="90">
        <v>0</v>
      </c>
      <c r="P8" s="91">
        <f>N8+O8</f>
        <v>7</v>
      </c>
      <c r="Q8" s="80">
        <f>IFERROR(P8/M8,"-")</f>
        <v>0.16666666666667</v>
      </c>
      <c r="R8" s="79">
        <v>0</v>
      </c>
      <c r="S8" s="79">
        <v>1</v>
      </c>
      <c r="T8" s="80">
        <f>IFERROR(R8/(P8),"-")</f>
        <v>0</v>
      </c>
      <c r="U8" s="335"/>
      <c r="V8" s="82">
        <v>1</v>
      </c>
      <c r="W8" s="80">
        <f>IF(P8=0,"-",V8/P8)</f>
        <v>0.14285714285714</v>
      </c>
      <c r="X8" s="334">
        <v>5000</v>
      </c>
      <c r="Y8" s="335">
        <f>IFERROR(X8/P8,"-")</f>
        <v>714.28571428571</v>
      </c>
      <c r="Z8" s="335">
        <f>IFERROR(X8/V8,"-")</f>
        <v>5000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4</v>
      </c>
      <c r="BF8" s="111">
        <f>IF(P8=0,"",IF(BE8=0,"",(BE8/P8)))</f>
        <v>0.57142857142857</v>
      </c>
      <c r="BG8" s="110">
        <v>1</v>
      </c>
      <c r="BH8" s="112">
        <f>IFERROR(BG8/BE8,"-")</f>
        <v>0.25</v>
      </c>
      <c r="BI8" s="113">
        <v>5000</v>
      </c>
      <c r="BJ8" s="114">
        <f>IFERROR(BI8/BE8,"-")</f>
        <v>1250</v>
      </c>
      <c r="BK8" s="115">
        <v>1</v>
      </c>
      <c r="BL8" s="115"/>
      <c r="BM8" s="115"/>
      <c r="BN8" s="117">
        <v>1</v>
      </c>
      <c r="BO8" s="118">
        <f>IF(P8=0,"",IF(BN8=0,"",(BN8/P8)))</f>
        <v>0.14285714285714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0.28571428571429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5000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73</v>
      </c>
      <c r="C9" s="346"/>
      <c r="D9" s="346" t="s">
        <v>63</v>
      </c>
      <c r="E9" s="346" t="s">
        <v>64</v>
      </c>
      <c r="F9" s="346" t="s">
        <v>65</v>
      </c>
      <c r="G9" s="88" t="s">
        <v>74</v>
      </c>
      <c r="H9" s="88" t="s">
        <v>67</v>
      </c>
      <c r="I9" s="347" t="s">
        <v>68</v>
      </c>
      <c r="J9" s="329"/>
      <c r="K9" s="79">
        <v>6</v>
      </c>
      <c r="L9" s="79">
        <v>0</v>
      </c>
      <c r="M9" s="79">
        <v>23</v>
      </c>
      <c r="N9" s="89">
        <v>4</v>
      </c>
      <c r="O9" s="90">
        <v>0</v>
      </c>
      <c r="P9" s="91">
        <f>N9+O9</f>
        <v>4</v>
      </c>
      <c r="Q9" s="80">
        <f>IFERROR(P9/M9,"-")</f>
        <v>0.17391304347826</v>
      </c>
      <c r="R9" s="79">
        <v>0</v>
      </c>
      <c r="S9" s="79">
        <v>0</v>
      </c>
      <c r="T9" s="80">
        <f>IFERROR(R9/(P9),"-")</f>
        <v>0</v>
      </c>
      <c r="U9" s="335"/>
      <c r="V9" s="82">
        <v>0</v>
      </c>
      <c r="W9" s="80">
        <f>IF(P9=0,"-",V9/P9)</f>
        <v>0</v>
      </c>
      <c r="X9" s="334">
        <v>0</v>
      </c>
      <c r="Y9" s="335">
        <f>IFERROR(X9/P9,"-")</f>
        <v>0</v>
      </c>
      <c r="Z9" s="335" t="str">
        <f>IFERROR(X9/V9,"-")</f>
        <v>-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3</v>
      </c>
      <c r="BO9" s="118">
        <f>IF(P9=0,"",IF(BN9=0,"",(BN9/P9)))</f>
        <v>0.75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75</v>
      </c>
      <c r="C10" s="346"/>
      <c r="D10" s="346" t="s">
        <v>76</v>
      </c>
      <c r="E10" s="346" t="s">
        <v>76</v>
      </c>
      <c r="F10" s="346" t="s">
        <v>77</v>
      </c>
      <c r="G10" s="88" t="s">
        <v>78</v>
      </c>
      <c r="H10" s="88"/>
      <c r="I10" s="88"/>
      <c r="J10" s="329"/>
      <c r="K10" s="79">
        <v>145</v>
      </c>
      <c r="L10" s="79">
        <v>101</v>
      </c>
      <c r="M10" s="79">
        <v>70</v>
      </c>
      <c r="N10" s="89">
        <v>33</v>
      </c>
      <c r="O10" s="90">
        <v>0</v>
      </c>
      <c r="P10" s="91">
        <f>N10+O10</f>
        <v>33</v>
      </c>
      <c r="Q10" s="80">
        <f>IFERROR(P10/M10,"-")</f>
        <v>0.47142857142857</v>
      </c>
      <c r="R10" s="79">
        <v>8</v>
      </c>
      <c r="S10" s="79">
        <v>2</v>
      </c>
      <c r="T10" s="80">
        <f>IFERROR(R10/(P10),"-")</f>
        <v>0.24242424242424</v>
      </c>
      <c r="U10" s="335"/>
      <c r="V10" s="82">
        <v>7</v>
      </c>
      <c r="W10" s="80">
        <f>IF(P10=0,"-",V10/P10)</f>
        <v>0.21212121212121</v>
      </c>
      <c r="X10" s="334">
        <v>726000</v>
      </c>
      <c r="Y10" s="335">
        <f>IFERROR(X10/P10,"-")</f>
        <v>22000</v>
      </c>
      <c r="Z10" s="335">
        <f>IFERROR(X10/V10,"-")</f>
        <v>103714.28571429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0.060606060606061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0.03030303030303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8</v>
      </c>
      <c r="BF10" s="111">
        <f>IF(P10=0,"",IF(BE10=0,"",(BE10/P10)))</f>
        <v>0.24242424242424</v>
      </c>
      <c r="BG10" s="110">
        <v>3</v>
      </c>
      <c r="BH10" s="112">
        <f>IFERROR(BG10/BE10,"-")</f>
        <v>0.375</v>
      </c>
      <c r="BI10" s="113">
        <v>140000</v>
      </c>
      <c r="BJ10" s="114">
        <f>IFERROR(BI10/BE10,"-")</f>
        <v>17500</v>
      </c>
      <c r="BK10" s="115"/>
      <c r="BL10" s="115">
        <v>1</v>
      </c>
      <c r="BM10" s="115">
        <v>2</v>
      </c>
      <c r="BN10" s="117">
        <v>7</v>
      </c>
      <c r="BO10" s="118">
        <f>IF(P10=0,"",IF(BN10=0,"",(BN10/P10)))</f>
        <v>0.21212121212121</v>
      </c>
      <c r="BP10" s="119">
        <v>3</v>
      </c>
      <c r="BQ10" s="120">
        <f>IFERROR(BP10/BN10,"-")</f>
        <v>0.42857142857143</v>
      </c>
      <c r="BR10" s="121">
        <v>474000</v>
      </c>
      <c r="BS10" s="122">
        <f>IFERROR(BR10/BN10,"-")</f>
        <v>67714.285714286</v>
      </c>
      <c r="BT10" s="123"/>
      <c r="BU10" s="123"/>
      <c r="BV10" s="123">
        <v>3</v>
      </c>
      <c r="BW10" s="124">
        <v>13</v>
      </c>
      <c r="BX10" s="125">
        <f>IF(P10=0,"",IF(BW10=0,"",(BW10/P10)))</f>
        <v>0.39393939393939</v>
      </c>
      <c r="BY10" s="126">
        <v>7</v>
      </c>
      <c r="BZ10" s="127">
        <f>IFERROR(BY10/BW10,"-")</f>
        <v>0.53846153846154</v>
      </c>
      <c r="CA10" s="128">
        <v>178000</v>
      </c>
      <c r="CB10" s="129">
        <f>IFERROR(CA10/BW10,"-")</f>
        <v>13692.307692308</v>
      </c>
      <c r="CC10" s="130">
        <v>2</v>
      </c>
      <c r="CD10" s="130">
        <v>2</v>
      </c>
      <c r="CE10" s="130">
        <v>3</v>
      </c>
      <c r="CF10" s="131">
        <v>2</v>
      </c>
      <c r="CG10" s="132">
        <f>IF(P10=0,"",IF(CF10=0,"",(CF10/P10)))</f>
        <v>0.060606060606061</v>
      </c>
      <c r="CH10" s="133">
        <v>1</v>
      </c>
      <c r="CI10" s="134">
        <f>IFERROR(CH10/CF10,"-")</f>
        <v>0.5</v>
      </c>
      <c r="CJ10" s="135">
        <v>1800000</v>
      </c>
      <c r="CK10" s="136">
        <f>IFERROR(CJ10/CF10,"-")</f>
        <v>900000</v>
      </c>
      <c r="CL10" s="137"/>
      <c r="CM10" s="137"/>
      <c r="CN10" s="137">
        <v>1</v>
      </c>
      <c r="CO10" s="138">
        <v>7</v>
      </c>
      <c r="CP10" s="139">
        <v>726000</v>
      </c>
      <c r="CQ10" s="139">
        <v>1800000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3.9645833333333</v>
      </c>
      <c r="B11" s="346" t="s">
        <v>79</v>
      </c>
      <c r="C11" s="346"/>
      <c r="D11" s="346" t="s">
        <v>80</v>
      </c>
      <c r="E11" s="346" t="s">
        <v>81</v>
      </c>
      <c r="F11" s="346" t="s">
        <v>65</v>
      </c>
      <c r="G11" s="88" t="s">
        <v>66</v>
      </c>
      <c r="H11" s="88" t="s">
        <v>82</v>
      </c>
      <c r="I11" s="88" t="s">
        <v>83</v>
      </c>
      <c r="J11" s="329">
        <v>480000</v>
      </c>
      <c r="K11" s="79">
        <v>18</v>
      </c>
      <c r="L11" s="79">
        <v>0</v>
      </c>
      <c r="M11" s="79">
        <v>81</v>
      </c>
      <c r="N11" s="89">
        <v>10</v>
      </c>
      <c r="O11" s="90">
        <v>0</v>
      </c>
      <c r="P11" s="91">
        <f>N11+O11</f>
        <v>10</v>
      </c>
      <c r="Q11" s="80">
        <f>IFERROR(P11/M11,"-")</f>
        <v>0.12345679012346</v>
      </c>
      <c r="R11" s="79">
        <v>0</v>
      </c>
      <c r="S11" s="79">
        <v>2</v>
      </c>
      <c r="T11" s="80">
        <f>IFERROR(R11/(P11),"-")</f>
        <v>0</v>
      </c>
      <c r="U11" s="335">
        <f>IFERROR(J11/SUM(N11:O15),"-")</f>
        <v>10212.765957447</v>
      </c>
      <c r="V11" s="82">
        <v>2</v>
      </c>
      <c r="W11" s="80">
        <f>IF(P11=0,"-",V11/P11)</f>
        <v>0.2</v>
      </c>
      <c r="X11" s="334">
        <v>12000</v>
      </c>
      <c r="Y11" s="335">
        <f>IFERROR(X11/P11,"-")</f>
        <v>1200</v>
      </c>
      <c r="Z11" s="335">
        <f>IFERROR(X11/V11,"-")</f>
        <v>6000</v>
      </c>
      <c r="AA11" s="329">
        <f>SUM(X11:X15)-SUM(J11:J15)</f>
        <v>1423000</v>
      </c>
      <c r="AB11" s="83">
        <f>SUM(X11:X15)/SUM(J11:J15)</f>
        <v>3.9645833333333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3</v>
      </c>
      <c r="AW11" s="105">
        <f>IF(P11=0,"",IF(AV11=0,"",(AV11/P11)))</f>
        <v>0.3</v>
      </c>
      <c r="AX11" s="104">
        <v>1</v>
      </c>
      <c r="AY11" s="106">
        <f>IFERROR(AX11/AV11,"-")</f>
        <v>0.33333333333333</v>
      </c>
      <c r="AZ11" s="107">
        <v>3000</v>
      </c>
      <c r="BA11" s="108">
        <f>IFERROR(AZ11/AV11,"-")</f>
        <v>1000</v>
      </c>
      <c r="BB11" s="109">
        <v>1</v>
      </c>
      <c r="BC11" s="109"/>
      <c r="BD11" s="109"/>
      <c r="BE11" s="110">
        <v>2</v>
      </c>
      <c r="BF11" s="111">
        <f>IF(P11=0,"",IF(BE11=0,"",(BE11/P11)))</f>
        <v>0.2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3</v>
      </c>
      <c r="BX11" s="125">
        <f>IF(P11=0,"",IF(BW11=0,"",(BW11/P11)))</f>
        <v>0.3</v>
      </c>
      <c r="BY11" s="126">
        <v>1</v>
      </c>
      <c r="BZ11" s="127">
        <f>IFERROR(BY11/BW11,"-")</f>
        <v>0.33333333333333</v>
      </c>
      <c r="CA11" s="128">
        <v>9000</v>
      </c>
      <c r="CB11" s="129">
        <f>IFERROR(CA11/BW11,"-")</f>
        <v>3000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12000</v>
      </c>
      <c r="CQ11" s="139">
        <v>9000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6" t="s">
        <v>84</v>
      </c>
      <c r="C12" s="346"/>
      <c r="D12" s="346" t="s">
        <v>85</v>
      </c>
      <c r="E12" s="346" t="s">
        <v>86</v>
      </c>
      <c r="F12" s="346" t="s">
        <v>65</v>
      </c>
      <c r="G12" s="88"/>
      <c r="H12" s="88" t="s">
        <v>82</v>
      </c>
      <c r="I12" s="88"/>
      <c r="J12" s="329"/>
      <c r="K12" s="79">
        <v>18</v>
      </c>
      <c r="L12" s="79">
        <v>0</v>
      </c>
      <c r="M12" s="79">
        <v>92</v>
      </c>
      <c r="N12" s="89">
        <v>5</v>
      </c>
      <c r="O12" s="90">
        <v>0</v>
      </c>
      <c r="P12" s="91">
        <f>N12+O12</f>
        <v>5</v>
      </c>
      <c r="Q12" s="80">
        <f>IFERROR(P12/M12,"-")</f>
        <v>0.054347826086957</v>
      </c>
      <c r="R12" s="79">
        <v>1</v>
      </c>
      <c r="S12" s="79">
        <v>1</v>
      </c>
      <c r="T12" s="80">
        <f>IFERROR(R12/(P12),"-")</f>
        <v>0.2</v>
      </c>
      <c r="U12" s="335"/>
      <c r="V12" s="82">
        <v>2</v>
      </c>
      <c r="W12" s="80">
        <f>IF(P12=0,"-",V12/P12)</f>
        <v>0.4</v>
      </c>
      <c r="X12" s="334">
        <v>95000</v>
      </c>
      <c r="Y12" s="335">
        <f>IFERROR(X12/P12,"-")</f>
        <v>19000</v>
      </c>
      <c r="Z12" s="335">
        <f>IFERROR(X12/V12,"-")</f>
        <v>47500</v>
      </c>
      <c r="AA12" s="329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0.2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0.2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3</v>
      </c>
      <c r="BX12" s="125">
        <f>IF(P12=0,"",IF(BW12=0,"",(BW12/P12)))</f>
        <v>0.6</v>
      </c>
      <c r="BY12" s="126">
        <v>2</v>
      </c>
      <c r="BZ12" s="127">
        <f>IFERROR(BY12/BW12,"-")</f>
        <v>0.66666666666667</v>
      </c>
      <c r="CA12" s="128">
        <v>95000</v>
      </c>
      <c r="CB12" s="129">
        <f>IFERROR(CA12/BW12,"-")</f>
        <v>31666.666666667</v>
      </c>
      <c r="CC12" s="130">
        <v>1</v>
      </c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95000</v>
      </c>
      <c r="CQ12" s="139">
        <v>90000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87</v>
      </c>
      <c r="C13" s="346"/>
      <c r="D13" s="346" t="s">
        <v>88</v>
      </c>
      <c r="E13" s="346" t="s">
        <v>89</v>
      </c>
      <c r="F13" s="346" t="s">
        <v>65</v>
      </c>
      <c r="G13" s="88"/>
      <c r="H13" s="88" t="s">
        <v>82</v>
      </c>
      <c r="I13" s="88"/>
      <c r="J13" s="329"/>
      <c r="K13" s="79">
        <v>16</v>
      </c>
      <c r="L13" s="79">
        <v>0</v>
      </c>
      <c r="M13" s="79">
        <v>107</v>
      </c>
      <c r="N13" s="89">
        <v>3</v>
      </c>
      <c r="O13" s="90">
        <v>0</v>
      </c>
      <c r="P13" s="91">
        <f>N13+O13</f>
        <v>3</v>
      </c>
      <c r="Q13" s="80">
        <f>IFERROR(P13/M13,"-")</f>
        <v>0.02803738317757</v>
      </c>
      <c r="R13" s="79">
        <v>0</v>
      </c>
      <c r="S13" s="79">
        <v>1</v>
      </c>
      <c r="T13" s="80">
        <f>IFERROR(R13/(P13),"-")</f>
        <v>0</v>
      </c>
      <c r="U13" s="335"/>
      <c r="V13" s="82">
        <v>1</v>
      </c>
      <c r="W13" s="80">
        <f>IF(P13=0,"-",V13/P13)</f>
        <v>0.33333333333333</v>
      </c>
      <c r="X13" s="334">
        <v>6000</v>
      </c>
      <c r="Y13" s="335">
        <f>IFERROR(X13/P13,"-")</f>
        <v>2000</v>
      </c>
      <c r="Z13" s="335">
        <f>IFERROR(X13/V13,"-")</f>
        <v>6000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0.33333333333333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0.66666666666667</v>
      </c>
      <c r="BP13" s="119">
        <v>1</v>
      </c>
      <c r="BQ13" s="120">
        <f>IFERROR(BP13/BN13,"-")</f>
        <v>0.5</v>
      </c>
      <c r="BR13" s="121">
        <v>6000</v>
      </c>
      <c r="BS13" s="122">
        <f>IFERROR(BR13/BN13,"-")</f>
        <v>3000</v>
      </c>
      <c r="BT13" s="123"/>
      <c r="BU13" s="123">
        <v>1</v>
      </c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6000</v>
      </c>
      <c r="CQ13" s="139">
        <v>6000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6" t="s">
        <v>90</v>
      </c>
      <c r="C14" s="346"/>
      <c r="D14" s="346" t="s">
        <v>91</v>
      </c>
      <c r="E14" s="346" t="s">
        <v>92</v>
      </c>
      <c r="F14" s="346" t="s">
        <v>65</v>
      </c>
      <c r="G14" s="88"/>
      <c r="H14" s="88" t="s">
        <v>82</v>
      </c>
      <c r="I14" s="88"/>
      <c r="J14" s="329"/>
      <c r="K14" s="79">
        <v>17</v>
      </c>
      <c r="L14" s="79">
        <v>0</v>
      </c>
      <c r="M14" s="79">
        <v>79</v>
      </c>
      <c r="N14" s="89">
        <v>7</v>
      </c>
      <c r="O14" s="90">
        <v>0</v>
      </c>
      <c r="P14" s="91">
        <f>N14+O14</f>
        <v>7</v>
      </c>
      <c r="Q14" s="80">
        <f>IFERROR(P14/M14,"-")</f>
        <v>0.088607594936709</v>
      </c>
      <c r="R14" s="79">
        <v>0</v>
      </c>
      <c r="S14" s="79">
        <v>2</v>
      </c>
      <c r="T14" s="80">
        <f>IFERROR(R14/(P14),"-")</f>
        <v>0</v>
      </c>
      <c r="U14" s="335"/>
      <c r="V14" s="82">
        <v>0</v>
      </c>
      <c r="W14" s="80">
        <f>IF(P14=0,"-",V14/P14)</f>
        <v>0</v>
      </c>
      <c r="X14" s="334">
        <v>0</v>
      </c>
      <c r="Y14" s="335">
        <f>IFERROR(X14/P14,"-")</f>
        <v>0</v>
      </c>
      <c r="Z14" s="335" t="str">
        <f>IFERROR(X14/V14,"-")</f>
        <v>-</v>
      </c>
      <c r="AA14" s="329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0.14285714285714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3</v>
      </c>
      <c r="BF14" s="111">
        <f>IF(P14=0,"",IF(BE14=0,"",(BE14/P14)))</f>
        <v>0.42857142857143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0.28571428571429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0.14285714285714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93</v>
      </c>
      <c r="C15" s="346"/>
      <c r="D15" s="346" t="s">
        <v>76</v>
      </c>
      <c r="E15" s="346" t="s">
        <v>76</v>
      </c>
      <c r="F15" s="346" t="s">
        <v>77</v>
      </c>
      <c r="G15" s="88"/>
      <c r="H15" s="88"/>
      <c r="I15" s="88"/>
      <c r="J15" s="329"/>
      <c r="K15" s="79">
        <v>186</v>
      </c>
      <c r="L15" s="79">
        <v>112</v>
      </c>
      <c r="M15" s="79">
        <v>48</v>
      </c>
      <c r="N15" s="89">
        <v>22</v>
      </c>
      <c r="O15" s="90">
        <v>0</v>
      </c>
      <c r="P15" s="91">
        <f>N15+O15</f>
        <v>22</v>
      </c>
      <c r="Q15" s="80">
        <f>IFERROR(P15/M15,"-")</f>
        <v>0.45833333333333</v>
      </c>
      <c r="R15" s="79">
        <v>4</v>
      </c>
      <c r="S15" s="79">
        <v>3</v>
      </c>
      <c r="T15" s="80">
        <f>IFERROR(R15/(P15),"-")</f>
        <v>0.18181818181818</v>
      </c>
      <c r="U15" s="335"/>
      <c r="V15" s="82">
        <v>5</v>
      </c>
      <c r="W15" s="80">
        <f>IF(P15=0,"-",V15/P15)</f>
        <v>0.22727272727273</v>
      </c>
      <c r="X15" s="334">
        <v>1790000</v>
      </c>
      <c r="Y15" s="335">
        <f>IFERROR(X15/P15,"-")</f>
        <v>81363.636363636</v>
      </c>
      <c r="Z15" s="335">
        <f>IFERROR(X15/V15,"-")</f>
        <v>358000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0.045454545454545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</v>
      </c>
      <c r="BF15" s="111">
        <f>IF(P15=0,"",IF(BE15=0,"",(BE15/P15)))</f>
        <v>0.045454545454545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9</v>
      </c>
      <c r="BO15" s="118">
        <f>IF(P15=0,"",IF(BN15=0,"",(BN15/P15)))</f>
        <v>0.40909090909091</v>
      </c>
      <c r="BP15" s="119">
        <v>2</v>
      </c>
      <c r="BQ15" s="120">
        <f>IFERROR(BP15/BN15,"-")</f>
        <v>0.22222222222222</v>
      </c>
      <c r="BR15" s="121">
        <v>1043000</v>
      </c>
      <c r="BS15" s="122">
        <f>IFERROR(BR15/BN15,"-")</f>
        <v>115888.88888889</v>
      </c>
      <c r="BT15" s="123">
        <v>1</v>
      </c>
      <c r="BU15" s="123"/>
      <c r="BV15" s="123">
        <v>1</v>
      </c>
      <c r="BW15" s="124">
        <v>10</v>
      </c>
      <c r="BX15" s="125">
        <f>IF(P15=0,"",IF(BW15=0,"",(BW15/P15)))</f>
        <v>0.45454545454545</v>
      </c>
      <c r="BY15" s="126">
        <v>5</v>
      </c>
      <c r="BZ15" s="127">
        <f>IFERROR(BY15/BW15,"-")</f>
        <v>0.5</v>
      </c>
      <c r="CA15" s="128">
        <v>755000</v>
      </c>
      <c r="CB15" s="129">
        <f>IFERROR(CA15/BW15,"-")</f>
        <v>75500</v>
      </c>
      <c r="CC15" s="130">
        <v>1</v>
      </c>
      <c r="CD15" s="130"/>
      <c r="CE15" s="130">
        <v>4</v>
      </c>
      <c r="CF15" s="131">
        <v>1</v>
      </c>
      <c r="CG15" s="132">
        <f>IF(P15=0,"",IF(CF15=0,"",(CF15/P15)))</f>
        <v>0.045454545454545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5</v>
      </c>
      <c r="CP15" s="139">
        <v>1790000</v>
      </c>
      <c r="CQ15" s="139">
        <v>1038000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1.43125</v>
      </c>
      <c r="B16" s="346" t="s">
        <v>94</v>
      </c>
      <c r="C16" s="346"/>
      <c r="D16" s="346" t="s">
        <v>80</v>
      </c>
      <c r="E16" s="346" t="s">
        <v>81</v>
      </c>
      <c r="F16" s="346" t="s">
        <v>65</v>
      </c>
      <c r="G16" s="88" t="s">
        <v>70</v>
      </c>
      <c r="H16" s="88" t="s">
        <v>82</v>
      </c>
      <c r="I16" s="88" t="s">
        <v>83</v>
      </c>
      <c r="J16" s="329">
        <v>480000</v>
      </c>
      <c r="K16" s="79">
        <v>21</v>
      </c>
      <c r="L16" s="79">
        <v>0</v>
      </c>
      <c r="M16" s="79">
        <v>96</v>
      </c>
      <c r="N16" s="89">
        <v>6</v>
      </c>
      <c r="O16" s="90">
        <v>0</v>
      </c>
      <c r="P16" s="91">
        <f>N16+O16</f>
        <v>6</v>
      </c>
      <c r="Q16" s="80">
        <f>IFERROR(P16/M16,"-")</f>
        <v>0.0625</v>
      </c>
      <c r="R16" s="79">
        <v>0</v>
      </c>
      <c r="S16" s="79">
        <v>2</v>
      </c>
      <c r="T16" s="80">
        <f>IFERROR(R16/(P16),"-")</f>
        <v>0</v>
      </c>
      <c r="U16" s="335">
        <f>IFERROR(J16/SUM(N16:O20),"-")</f>
        <v>10000</v>
      </c>
      <c r="V16" s="82">
        <v>1</v>
      </c>
      <c r="W16" s="80">
        <f>IF(P16=0,"-",V16/P16)</f>
        <v>0.16666666666667</v>
      </c>
      <c r="X16" s="334">
        <v>63000</v>
      </c>
      <c r="Y16" s="335">
        <f>IFERROR(X16/P16,"-")</f>
        <v>10500</v>
      </c>
      <c r="Z16" s="335">
        <f>IFERROR(X16/V16,"-")</f>
        <v>63000</v>
      </c>
      <c r="AA16" s="329">
        <f>SUM(X16:X20)-SUM(J16:J20)</f>
        <v>207000</v>
      </c>
      <c r="AB16" s="83">
        <f>SUM(X16:X20)/SUM(J16:J20)</f>
        <v>1.43125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0.16666666666667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1</v>
      </c>
      <c r="BF16" s="111">
        <f>IF(P16=0,"",IF(BE16=0,"",(BE16/P16)))</f>
        <v>0.16666666666667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0.33333333333333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0.33333333333333</v>
      </c>
      <c r="BY16" s="126">
        <v>2</v>
      </c>
      <c r="BZ16" s="127">
        <f>IFERROR(BY16/BW16,"-")</f>
        <v>1</v>
      </c>
      <c r="CA16" s="128">
        <v>118000</v>
      </c>
      <c r="CB16" s="129">
        <f>IFERROR(CA16/BW16,"-")</f>
        <v>59000</v>
      </c>
      <c r="CC16" s="130"/>
      <c r="CD16" s="130"/>
      <c r="CE16" s="130">
        <v>2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63000</v>
      </c>
      <c r="CQ16" s="139">
        <v>63000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95</v>
      </c>
      <c r="C17" s="346"/>
      <c r="D17" s="346" t="s">
        <v>85</v>
      </c>
      <c r="E17" s="346" t="s">
        <v>86</v>
      </c>
      <c r="F17" s="346" t="s">
        <v>65</v>
      </c>
      <c r="G17" s="88"/>
      <c r="H17" s="88" t="s">
        <v>82</v>
      </c>
      <c r="I17" s="88"/>
      <c r="J17" s="329"/>
      <c r="K17" s="79">
        <v>9</v>
      </c>
      <c r="L17" s="79">
        <v>0</v>
      </c>
      <c r="M17" s="79">
        <v>101</v>
      </c>
      <c r="N17" s="89">
        <v>1</v>
      </c>
      <c r="O17" s="90">
        <v>0</v>
      </c>
      <c r="P17" s="91">
        <f>N17+O17</f>
        <v>1</v>
      </c>
      <c r="Q17" s="80">
        <f>IFERROR(P17/M17,"-")</f>
        <v>0.0099009900990099</v>
      </c>
      <c r="R17" s="79">
        <v>0</v>
      </c>
      <c r="S17" s="79">
        <v>0</v>
      </c>
      <c r="T17" s="80">
        <f>IFERROR(R17/(P17),"-")</f>
        <v>0</v>
      </c>
      <c r="U17" s="335"/>
      <c r="V17" s="82">
        <v>0</v>
      </c>
      <c r="W17" s="80">
        <f>IF(P17=0,"-",V17/P17)</f>
        <v>0</v>
      </c>
      <c r="X17" s="334">
        <v>19000</v>
      </c>
      <c r="Y17" s="335">
        <f>IFERROR(X17/P17,"-")</f>
        <v>19000</v>
      </c>
      <c r="Z17" s="335" t="str">
        <f>IFERROR(X17/V17,"-")</f>
        <v>-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1</v>
      </c>
      <c r="BP17" s="119">
        <v>1</v>
      </c>
      <c r="BQ17" s="120">
        <f>IFERROR(BP17/BN17,"-")</f>
        <v>1</v>
      </c>
      <c r="BR17" s="121">
        <v>19000</v>
      </c>
      <c r="BS17" s="122">
        <f>IFERROR(BR17/BN17,"-")</f>
        <v>19000</v>
      </c>
      <c r="BT17" s="123"/>
      <c r="BU17" s="123"/>
      <c r="BV17" s="123">
        <v>1</v>
      </c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19000</v>
      </c>
      <c r="CQ17" s="139">
        <v>19000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6" t="s">
        <v>96</v>
      </c>
      <c r="C18" s="346"/>
      <c r="D18" s="346" t="s">
        <v>88</v>
      </c>
      <c r="E18" s="346" t="s">
        <v>89</v>
      </c>
      <c r="F18" s="346" t="s">
        <v>65</v>
      </c>
      <c r="G18" s="88"/>
      <c r="H18" s="88" t="s">
        <v>82</v>
      </c>
      <c r="I18" s="88"/>
      <c r="J18" s="329"/>
      <c r="K18" s="79">
        <v>18</v>
      </c>
      <c r="L18" s="79">
        <v>0</v>
      </c>
      <c r="M18" s="79">
        <v>102</v>
      </c>
      <c r="N18" s="89">
        <v>6</v>
      </c>
      <c r="O18" s="90">
        <v>0</v>
      </c>
      <c r="P18" s="91">
        <f>N18+O18</f>
        <v>6</v>
      </c>
      <c r="Q18" s="80">
        <f>IFERROR(P18/M18,"-")</f>
        <v>0.058823529411765</v>
      </c>
      <c r="R18" s="79">
        <v>0</v>
      </c>
      <c r="S18" s="79">
        <v>2</v>
      </c>
      <c r="T18" s="80">
        <f>IFERROR(R18/(P18),"-")</f>
        <v>0</v>
      </c>
      <c r="U18" s="335"/>
      <c r="V18" s="82">
        <v>1</v>
      </c>
      <c r="W18" s="80">
        <f>IF(P18=0,"-",V18/P18)</f>
        <v>0.16666666666667</v>
      </c>
      <c r="X18" s="334">
        <v>8000</v>
      </c>
      <c r="Y18" s="335">
        <f>IFERROR(X18/P18,"-")</f>
        <v>1333.3333333333</v>
      </c>
      <c r="Z18" s="335">
        <f>IFERROR(X18/V18,"-")</f>
        <v>8000</v>
      </c>
      <c r="AA18" s="329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0.16666666666667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4</v>
      </c>
      <c r="BF18" s="111">
        <f>IF(P18=0,"",IF(BE18=0,"",(BE18/P18)))</f>
        <v>0.66666666666667</v>
      </c>
      <c r="BG18" s="110">
        <v>1</v>
      </c>
      <c r="BH18" s="112">
        <f>IFERROR(BG18/BE18,"-")</f>
        <v>0.25</v>
      </c>
      <c r="BI18" s="113">
        <v>8000</v>
      </c>
      <c r="BJ18" s="114">
        <f>IFERROR(BI18/BE18,"-")</f>
        <v>2000</v>
      </c>
      <c r="BK18" s="115"/>
      <c r="BL18" s="115">
        <v>1</v>
      </c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>
        <v>1</v>
      </c>
      <c r="CG18" s="132">
        <f>IF(P18=0,"",IF(CF18=0,"",(CF18/P18)))</f>
        <v>0.16666666666667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1</v>
      </c>
      <c r="CP18" s="139">
        <v>8000</v>
      </c>
      <c r="CQ18" s="139">
        <v>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97</v>
      </c>
      <c r="C19" s="346"/>
      <c r="D19" s="346" t="s">
        <v>91</v>
      </c>
      <c r="E19" s="346" t="s">
        <v>92</v>
      </c>
      <c r="F19" s="346" t="s">
        <v>65</v>
      </c>
      <c r="G19" s="88"/>
      <c r="H19" s="88" t="s">
        <v>82</v>
      </c>
      <c r="I19" s="88"/>
      <c r="J19" s="329"/>
      <c r="K19" s="79">
        <v>14</v>
      </c>
      <c r="L19" s="79">
        <v>0</v>
      </c>
      <c r="M19" s="79">
        <v>64</v>
      </c>
      <c r="N19" s="89">
        <v>7</v>
      </c>
      <c r="O19" s="90">
        <v>0</v>
      </c>
      <c r="P19" s="91">
        <f>N19+O19</f>
        <v>7</v>
      </c>
      <c r="Q19" s="80">
        <f>IFERROR(P19/M19,"-")</f>
        <v>0.109375</v>
      </c>
      <c r="R19" s="79">
        <v>1</v>
      </c>
      <c r="S19" s="79">
        <v>2</v>
      </c>
      <c r="T19" s="80">
        <f>IFERROR(R19/(P19),"-")</f>
        <v>0.14285714285714</v>
      </c>
      <c r="U19" s="335"/>
      <c r="V19" s="82">
        <v>1</v>
      </c>
      <c r="W19" s="80">
        <f>IF(P19=0,"-",V19/P19)</f>
        <v>0.14285714285714</v>
      </c>
      <c r="X19" s="334">
        <v>3000</v>
      </c>
      <c r="Y19" s="335">
        <f>IFERROR(X19/P19,"-")</f>
        <v>428.57142857143</v>
      </c>
      <c r="Z19" s="335">
        <f>IFERROR(X19/V19,"-")</f>
        <v>3000</v>
      </c>
      <c r="AA19" s="329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3</v>
      </c>
      <c r="BF19" s="111">
        <f>IF(P19=0,"",IF(BE19=0,"",(BE19/P19)))</f>
        <v>0.42857142857143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3</v>
      </c>
      <c r="BO19" s="118">
        <f>IF(P19=0,"",IF(BN19=0,"",(BN19/P19)))</f>
        <v>0.42857142857143</v>
      </c>
      <c r="BP19" s="119">
        <v>1</v>
      </c>
      <c r="BQ19" s="120">
        <f>IFERROR(BP19/BN19,"-")</f>
        <v>0.33333333333333</v>
      </c>
      <c r="BR19" s="121">
        <v>3000</v>
      </c>
      <c r="BS19" s="122">
        <f>IFERROR(BR19/BN19,"-")</f>
        <v>1000</v>
      </c>
      <c r="BT19" s="123">
        <v>1</v>
      </c>
      <c r="BU19" s="123"/>
      <c r="BV19" s="123"/>
      <c r="BW19" s="124">
        <v>1</v>
      </c>
      <c r="BX19" s="125">
        <f>IF(P19=0,"",IF(BW19=0,"",(BW19/P19)))</f>
        <v>0.14285714285714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3000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6" t="s">
        <v>98</v>
      </c>
      <c r="C20" s="346"/>
      <c r="D20" s="346" t="s">
        <v>76</v>
      </c>
      <c r="E20" s="346" t="s">
        <v>76</v>
      </c>
      <c r="F20" s="346" t="s">
        <v>77</v>
      </c>
      <c r="G20" s="88"/>
      <c r="H20" s="88"/>
      <c r="I20" s="88"/>
      <c r="J20" s="329"/>
      <c r="K20" s="79">
        <v>269</v>
      </c>
      <c r="L20" s="79">
        <v>130</v>
      </c>
      <c r="M20" s="79">
        <v>82</v>
      </c>
      <c r="N20" s="89">
        <v>28</v>
      </c>
      <c r="O20" s="90">
        <v>0</v>
      </c>
      <c r="P20" s="91">
        <f>N20+O20</f>
        <v>28</v>
      </c>
      <c r="Q20" s="80">
        <f>IFERROR(P20/M20,"-")</f>
        <v>0.34146341463415</v>
      </c>
      <c r="R20" s="79">
        <v>3</v>
      </c>
      <c r="S20" s="79">
        <v>5</v>
      </c>
      <c r="T20" s="80">
        <f>IFERROR(R20/(P20),"-")</f>
        <v>0.10714285714286</v>
      </c>
      <c r="U20" s="335"/>
      <c r="V20" s="82">
        <v>4</v>
      </c>
      <c r="W20" s="80">
        <f>IF(P20=0,"-",V20/P20)</f>
        <v>0.14285714285714</v>
      </c>
      <c r="X20" s="334">
        <v>594000</v>
      </c>
      <c r="Y20" s="335">
        <f>IFERROR(X20/P20,"-")</f>
        <v>21214.285714286</v>
      </c>
      <c r="Z20" s="335">
        <f>IFERROR(X20/V20,"-")</f>
        <v>148500</v>
      </c>
      <c r="AA20" s="329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3</v>
      </c>
      <c r="BF20" s="111">
        <f>IF(P20=0,"",IF(BE20=0,"",(BE20/P20)))</f>
        <v>0.10714285714286</v>
      </c>
      <c r="BG20" s="110">
        <v>2</v>
      </c>
      <c r="BH20" s="112">
        <f>IFERROR(BG20/BE20,"-")</f>
        <v>0.66666666666667</v>
      </c>
      <c r="BI20" s="113">
        <v>18000</v>
      </c>
      <c r="BJ20" s="114">
        <f>IFERROR(BI20/BE20,"-")</f>
        <v>6000</v>
      </c>
      <c r="BK20" s="115"/>
      <c r="BL20" s="115">
        <v>2</v>
      </c>
      <c r="BM20" s="115"/>
      <c r="BN20" s="117">
        <v>14</v>
      </c>
      <c r="BO20" s="118">
        <f>IF(P20=0,"",IF(BN20=0,"",(BN20/P20)))</f>
        <v>0.5</v>
      </c>
      <c r="BP20" s="119">
        <v>3</v>
      </c>
      <c r="BQ20" s="120">
        <f>IFERROR(BP20/BN20,"-")</f>
        <v>0.21428571428571</v>
      </c>
      <c r="BR20" s="121">
        <v>103000</v>
      </c>
      <c r="BS20" s="122">
        <f>IFERROR(BR20/BN20,"-")</f>
        <v>7357.1428571429</v>
      </c>
      <c r="BT20" s="123">
        <v>2</v>
      </c>
      <c r="BU20" s="123"/>
      <c r="BV20" s="123">
        <v>1</v>
      </c>
      <c r="BW20" s="124">
        <v>7</v>
      </c>
      <c r="BX20" s="125">
        <f>IF(P20=0,"",IF(BW20=0,"",(BW20/P20)))</f>
        <v>0.25</v>
      </c>
      <c r="BY20" s="126">
        <v>1</v>
      </c>
      <c r="BZ20" s="127">
        <f>IFERROR(BY20/BW20,"-")</f>
        <v>0.14285714285714</v>
      </c>
      <c r="CA20" s="128">
        <v>405000</v>
      </c>
      <c r="CB20" s="129">
        <f>IFERROR(CA20/BW20,"-")</f>
        <v>57857.142857143</v>
      </c>
      <c r="CC20" s="130"/>
      <c r="CD20" s="130"/>
      <c r="CE20" s="130">
        <v>1</v>
      </c>
      <c r="CF20" s="131">
        <v>4</v>
      </c>
      <c r="CG20" s="132">
        <f>IF(P20=0,"",IF(CF20=0,"",(CF20/P20)))</f>
        <v>0.14285714285714</v>
      </c>
      <c r="CH20" s="133">
        <v>2</v>
      </c>
      <c r="CI20" s="134">
        <f>IFERROR(CH20/CF20,"-")</f>
        <v>0.5</v>
      </c>
      <c r="CJ20" s="135">
        <v>156000</v>
      </c>
      <c r="CK20" s="136">
        <f>IFERROR(CJ20/CF20,"-")</f>
        <v>39000</v>
      </c>
      <c r="CL20" s="137"/>
      <c r="CM20" s="137"/>
      <c r="CN20" s="137">
        <v>2</v>
      </c>
      <c r="CO20" s="138">
        <v>4</v>
      </c>
      <c r="CP20" s="139">
        <v>594000</v>
      </c>
      <c r="CQ20" s="139">
        <v>405000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0.053333333333333</v>
      </c>
      <c r="B21" s="346" t="s">
        <v>99</v>
      </c>
      <c r="C21" s="346"/>
      <c r="D21" s="346" t="s">
        <v>100</v>
      </c>
      <c r="E21" s="346" t="s">
        <v>101</v>
      </c>
      <c r="F21" s="346" t="s">
        <v>65</v>
      </c>
      <c r="G21" s="88" t="s">
        <v>72</v>
      </c>
      <c r="H21" s="88" t="s">
        <v>102</v>
      </c>
      <c r="I21" s="88" t="s">
        <v>103</v>
      </c>
      <c r="J21" s="329">
        <v>300000</v>
      </c>
      <c r="K21" s="79">
        <v>31</v>
      </c>
      <c r="L21" s="79">
        <v>0</v>
      </c>
      <c r="M21" s="79">
        <v>125</v>
      </c>
      <c r="N21" s="89">
        <v>16</v>
      </c>
      <c r="O21" s="90">
        <v>0</v>
      </c>
      <c r="P21" s="91">
        <f>N21+O21</f>
        <v>16</v>
      </c>
      <c r="Q21" s="80">
        <f>IFERROR(P21/M21,"-")</f>
        <v>0.128</v>
      </c>
      <c r="R21" s="79">
        <v>1</v>
      </c>
      <c r="S21" s="79">
        <v>7</v>
      </c>
      <c r="T21" s="80">
        <f>IFERROR(R21/(P21),"-")</f>
        <v>0.0625</v>
      </c>
      <c r="U21" s="335">
        <f>IFERROR(J21/SUM(N21:O22),"-")</f>
        <v>10000</v>
      </c>
      <c r="V21" s="82">
        <v>0</v>
      </c>
      <c r="W21" s="80">
        <f>IF(P21=0,"-",V21/P21)</f>
        <v>0</v>
      </c>
      <c r="X21" s="334">
        <v>0</v>
      </c>
      <c r="Y21" s="335">
        <f>IFERROR(X21/P21,"-")</f>
        <v>0</v>
      </c>
      <c r="Z21" s="335" t="str">
        <f>IFERROR(X21/V21,"-")</f>
        <v>-</v>
      </c>
      <c r="AA21" s="329">
        <f>SUM(X21:X22)-SUM(J21:J22)</f>
        <v>-284000</v>
      </c>
      <c r="AB21" s="83">
        <f>SUM(X21:X22)/SUM(J21:J22)</f>
        <v>0.053333333333333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5</v>
      </c>
      <c r="BF21" s="111">
        <f>IF(P21=0,"",IF(BE21=0,"",(BE21/P21)))</f>
        <v>0.3125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8</v>
      </c>
      <c r="BO21" s="118">
        <f>IF(P21=0,"",IF(BN21=0,"",(BN21/P21)))</f>
        <v>0.5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3</v>
      </c>
      <c r="BX21" s="125">
        <f>IF(P21=0,"",IF(BW21=0,"",(BW21/P21)))</f>
        <v>0.1875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6" t="s">
        <v>104</v>
      </c>
      <c r="C22" s="346"/>
      <c r="D22" s="346" t="s">
        <v>100</v>
      </c>
      <c r="E22" s="346" t="s">
        <v>101</v>
      </c>
      <c r="F22" s="346" t="s">
        <v>77</v>
      </c>
      <c r="G22" s="88"/>
      <c r="H22" s="88"/>
      <c r="I22" s="88"/>
      <c r="J22" s="329"/>
      <c r="K22" s="79">
        <v>103</v>
      </c>
      <c r="L22" s="79">
        <v>46</v>
      </c>
      <c r="M22" s="79">
        <v>21</v>
      </c>
      <c r="N22" s="89">
        <v>14</v>
      </c>
      <c r="O22" s="90">
        <v>0</v>
      </c>
      <c r="P22" s="91">
        <f>N22+O22</f>
        <v>14</v>
      </c>
      <c r="Q22" s="80">
        <f>IFERROR(P22/M22,"-")</f>
        <v>0.66666666666667</v>
      </c>
      <c r="R22" s="79">
        <v>3</v>
      </c>
      <c r="S22" s="79">
        <v>2</v>
      </c>
      <c r="T22" s="80">
        <f>IFERROR(R22/(P22),"-")</f>
        <v>0.21428571428571</v>
      </c>
      <c r="U22" s="335"/>
      <c r="V22" s="82">
        <v>3</v>
      </c>
      <c r="W22" s="80">
        <f>IF(P22=0,"-",V22/P22)</f>
        <v>0.21428571428571</v>
      </c>
      <c r="X22" s="334">
        <v>16000</v>
      </c>
      <c r="Y22" s="335">
        <f>IFERROR(X22/P22,"-")</f>
        <v>1142.8571428571</v>
      </c>
      <c r="Z22" s="335">
        <f>IFERROR(X22/V22,"-")</f>
        <v>5333.3333333333</v>
      </c>
      <c r="AA22" s="329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3</v>
      </c>
      <c r="BF22" s="111">
        <f>IF(P22=0,"",IF(BE22=0,"",(BE22/P22)))</f>
        <v>0.21428571428571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0.14285714285714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9</v>
      </c>
      <c r="BX22" s="125">
        <f>IF(P22=0,"",IF(BW22=0,"",(BW22/P22)))</f>
        <v>0.64285714285714</v>
      </c>
      <c r="BY22" s="126">
        <v>3</v>
      </c>
      <c r="BZ22" s="127">
        <f>IFERROR(BY22/BW22,"-")</f>
        <v>0.33333333333333</v>
      </c>
      <c r="CA22" s="128">
        <v>16000</v>
      </c>
      <c r="CB22" s="129">
        <f>IFERROR(CA22/BW22,"-")</f>
        <v>1777.7777777778</v>
      </c>
      <c r="CC22" s="130">
        <v>2</v>
      </c>
      <c r="CD22" s="130">
        <v>1</v>
      </c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3</v>
      </c>
      <c r="CP22" s="139">
        <v>16000</v>
      </c>
      <c r="CQ22" s="139">
        <v>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1.3666666666667</v>
      </c>
      <c r="B23" s="346" t="s">
        <v>105</v>
      </c>
      <c r="C23" s="346"/>
      <c r="D23" s="346" t="s">
        <v>80</v>
      </c>
      <c r="E23" s="346" t="s">
        <v>81</v>
      </c>
      <c r="F23" s="346" t="s">
        <v>65</v>
      </c>
      <c r="G23" s="88" t="s">
        <v>106</v>
      </c>
      <c r="H23" s="88" t="s">
        <v>107</v>
      </c>
      <c r="I23" s="88" t="s">
        <v>108</v>
      </c>
      <c r="J23" s="329">
        <v>150000</v>
      </c>
      <c r="K23" s="79">
        <v>7</v>
      </c>
      <c r="L23" s="79">
        <v>0</v>
      </c>
      <c r="M23" s="79">
        <v>26</v>
      </c>
      <c r="N23" s="89">
        <v>4</v>
      </c>
      <c r="O23" s="90">
        <v>0</v>
      </c>
      <c r="P23" s="91">
        <f>N23+O23</f>
        <v>4</v>
      </c>
      <c r="Q23" s="80">
        <f>IFERROR(P23/M23,"-")</f>
        <v>0.15384615384615</v>
      </c>
      <c r="R23" s="79">
        <v>0</v>
      </c>
      <c r="S23" s="79">
        <v>0</v>
      </c>
      <c r="T23" s="80">
        <f>IFERROR(R23/(P23),"-")</f>
        <v>0</v>
      </c>
      <c r="U23" s="335">
        <f>IFERROR(J23/SUM(N23:O26),"-")</f>
        <v>6000</v>
      </c>
      <c r="V23" s="82">
        <v>0</v>
      </c>
      <c r="W23" s="80">
        <f>IF(P23=0,"-",V23/P23)</f>
        <v>0</v>
      </c>
      <c r="X23" s="334">
        <v>0</v>
      </c>
      <c r="Y23" s="335">
        <f>IFERROR(X23/P23,"-")</f>
        <v>0</v>
      </c>
      <c r="Z23" s="335" t="str">
        <f>IFERROR(X23/V23,"-")</f>
        <v>-</v>
      </c>
      <c r="AA23" s="329">
        <f>SUM(X23:X26)-SUM(J23:J26)</f>
        <v>55000</v>
      </c>
      <c r="AB23" s="83">
        <f>SUM(X23:X26)/SUM(J23:J26)</f>
        <v>1.3666666666667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0.25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0.25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6" t="s">
        <v>109</v>
      </c>
      <c r="C24" s="346"/>
      <c r="D24" s="346" t="s">
        <v>85</v>
      </c>
      <c r="E24" s="346" t="s">
        <v>86</v>
      </c>
      <c r="F24" s="346" t="s">
        <v>65</v>
      </c>
      <c r="G24" s="88"/>
      <c r="H24" s="88" t="s">
        <v>107</v>
      </c>
      <c r="I24" s="88" t="s">
        <v>110</v>
      </c>
      <c r="J24" s="329"/>
      <c r="K24" s="79">
        <v>4</v>
      </c>
      <c r="L24" s="79">
        <v>0</v>
      </c>
      <c r="M24" s="79">
        <v>27</v>
      </c>
      <c r="N24" s="89">
        <v>2</v>
      </c>
      <c r="O24" s="90">
        <v>0</v>
      </c>
      <c r="P24" s="91">
        <f>N24+O24</f>
        <v>2</v>
      </c>
      <c r="Q24" s="80">
        <f>IFERROR(P24/M24,"-")</f>
        <v>0.074074074074074</v>
      </c>
      <c r="R24" s="79">
        <v>0</v>
      </c>
      <c r="S24" s="79">
        <v>1</v>
      </c>
      <c r="T24" s="80">
        <f>IFERROR(R24/(P24),"-")</f>
        <v>0</v>
      </c>
      <c r="U24" s="335"/>
      <c r="V24" s="82">
        <v>1</v>
      </c>
      <c r="W24" s="80">
        <f>IF(P24=0,"-",V24/P24)</f>
        <v>0.5</v>
      </c>
      <c r="X24" s="334">
        <v>6000</v>
      </c>
      <c r="Y24" s="335">
        <f>IFERROR(X24/P24,"-")</f>
        <v>3000</v>
      </c>
      <c r="Z24" s="335">
        <f>IFERROR(X24/V24,"-")</f>
        <v>6000</v>
      </c>
      <c r="AA24" s="329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0.5</v>
      </c>
      <c r="BG24" s="110">
        <v>1</v>
      </c>
      <c r="BH24" s="112">
        <f>IFERROR(BG24/BE24,"-")</f>
        <v>1</v>
      </c>
      <c r="BI24" s="113">
        <v>6000</v>
      </c>
      <c r="BJ24" s="114">
        <f>IFERROR(BI24/BE24,"-")</f>
        <v>6000</v>
      </c>
      <c r="BK24" s="115"/>
      <c r="BL24" s="115">
        <v>1</v>
      </c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1</v>
      </c>
      <c r="BX24" s="125">
        <f>IF(P24=0,"",IF(BW24=0,"",(BW24/P24)))</f>
        <v>0.5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6000</v>
      </c>
      <c r="CQ24" s="139">
        <v>6000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6" t="s">
        <v>111</v>
      </c>
      <c r="C25" s="346"/>
      <c r="D25" s="346" t="s">
        <v>88</v>
      </c>
      <c r="E25" s="346" t="s">
        <v>89</v>
      </c>
      <c r="F25" s="346" t="s">
        <v>65</v>
      </c>
      <c r="G25" s="88"/>
      <c r="H25" s="88" t="s">
        <v>107</v>
      </c>
      <c r="I25" s="88" t="s">
        <v>112</v>
      </c>
      <c r="J25" s="329"/>
      <c r="K25" s="79">
        <v>7</v>
      </c>
      <c r="L25" s="79">
        <v>0</v>
      </c>
      <c r="M25" s="79">
        <v>23</v>
      </c>
      <c r="N25" s="89">
        <v>2</v>
      </c>
      <c r="O25" s="90">
        <v>0</v>
      </c>
      <c r="P25" s="91">
        <f>N25+O25</f>
        <v>2</v>
      </c>
      <c r="Q25" s="80">
        <f>IFERROR(P25/M25,"-")</f>
        <v>0.08695652173913</v>
      </c>
      <c r="R25" s="79">
        <v>0</v>
      </c>
      <c r="S25" s="79">
        <v>0</v>
      </c>
      <c r="T25" s="80">
        <f>IFERROR(R25/(P25),"-")</f>
        <v>0</v>
      </c>
      <c r="U25" s="335"/>
      <c r="V25" s="82">
        <v>0</v>
      </c>
      <c r="W25" s="80">
        <f>IF(P25=0,"-",V25/P25)</f>
        <v>0</v>
      </c>
      <c r="X25" s="334">
        <v>0</v>
      </c>
      <c r="Y25" s="335">
        <f>IFERROR(X25/P25,"-")</f>
        <v>0</v>
      </c>
      <c r="Z25" s="335" t="str">
        <f>IFERROR(X25/V25,"-")</f>
        <v>-</v>
      </c>
      <c r="AA25" s="329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0.5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6" t="s">
        <v>113</v>
      </c>
      <c r="C26" s="346"/>
      <c r="D26" s="346" t="s">
        <v>76</v>
      </c>
      <c r="E26" s="346" t="s">
        <v>76</v>
      </c>
      <c r="F26" s="346" t="s">
        <v>77</v>
      </c>
      <c r="G26" s="88"/>
      <c r="H26" s="88"/>
      <c r="I26" s="88"/>
      <c r="J26" s="329"/>
      <c r="K26" s="79">
        <v>94</v>
      </c>
      <c r="L26" s="79">
        <v>36</v>
      </c>
      <c r="M26" s="79">
        <v>19</v>
      </c>
      <c r="N26" s="89">
        <v>17</v>
      </c>
      <c r="O26" s="90">
        <v>0</v>
      </c>
      <c r="P26" s="91">
        <f>N26+O26</f>
        <v>17</v>
      </c>
      <c r="Q26" s="80">
        <f>IFERROR(P26/M26,"-")</f>
        <v>0.89473684210526</v>
      </c>
      <c r="R26" s="79">
        <v>1</v>
      </c>
      <c r="S26" s="79">
        <v>2</v>
      </c>
      <c r="T26" s="80">
        <f>IFERROR(R26/(P26),"-")</f>
        <v>0.058823529411765</v>
      </c>
      <c r="U26" s="335"/>
      <c r="V26" s="82">
        <v>3</v>
      </c>
      <c r="W26" s="80">
        <f>IF(P26=0,"-",V26/P26)</f>
        <v>0.17647058823529</v>
      </c>
      <c r="X26" s="334">
        <v>199000</v>
      </c>
      <c r="Y26" s="335">
        <f>IFERROR(X26/P26,"-")</f>
        <v>11705.882352941</v>
      </c>
      <c r="Z26" s="335">
        <f>IFERROR(X26/V26,"-")</f>
        <v>66333.333333333</v>
      </c>
      <c r="AA26" s="329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0.058823529411765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6</v>
      </c>
      <c r="BO26" s="118">
        <f>IF(P26=0,"",IF(BN26=0,"",(BN26/P26)))</f>
        <v>0.35294117647059</v>
      </c>
      <c r="BP26" s="119">
        <v>1</v>
      </c>
      <c r="BQ26" s="120">
        <f>IFERROR(BP26/BN26,"-")</f>
        <v>0.16666666666667</v>
      </c>
      <c r="BR26" s="121">
        <v>30000</v>
      </c>
      <c r="BS26" s="122">
        <f>IFERROR(BR26/BN26,"-")</f>
        <v>5000</v>
      </c>
      <c r="BT26" s="123"/>
      <c r="BU26" s="123"/>
      <c r="BV26" s="123">
        <v>1</v>
      </c>
      <c r="BW26" s="124">
        <v>7</v>
      </c>
      <c r="BX26" s="125">
        <f>IF(P26=0,"",IF(BW26=0,"",(BW26/P26)))</f>
        <v>0.41176470588235</v>
      </c>
      <c r="BY26" s="126">
        <v>4</v>
      </c>
      <c r="BZ26" s="127">
        <f>IFERROR(BY26/BW26,"-")</f>
        <v>0.57142857142857</v>
      </c>
      <c r="CA26" s="128">
        <v>206000</v>
      </c>
      <c r="CB26" s="129">
        <f>IFERROR(CA26/BW26,"-")</f>
        <v>29428.571428571</v>
      </c>
      <c r="CC26" s="130">
        <v>1</v>
      </c>
      <c r="CD26" s="130"/>
      <c r="CE26" s="130">
        <v>3</v>
      </c>
      <c r="CF26" s="131">
        <v>3</v>
      </c>
      <c r="CG26" s="132">
        <f>IF(P26=0,"",IF(CF26=0,"",(CF26/P26)))</f>
        <v>0.17647058823529</v>
      </c>
      <c r="CH26" s="133">
        <v>1</v>
      </c>
      <c r="CI26" s="134">
        <f>IFERROR(CH26/CF26,"-")</f>
        <v>0.33333333333333</v>
      </c>
      <c r="CJ26" s="135">
        <v>272000</v>
      </c>
      <c r="CK26" s="136">
        <f>IFERROR(CJ26/CF26,"-")</f>
        <v>90666.666666667</v>
      </c>
      <c r="CL26" s="137"/>
      <c r="CM26" s="137"/>
      <c r="CN26" s="137">
        <v>1</v>
      </c>
      <c r="CO26" s="138">
        <v>3</v>
      </c>
      <c r="CP26" s="139">
        <v>199000</v>
      </c>
      <c r="CQ26" s="139">
        <v>272000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>
        <f>AB27</f>
        <v>0.17777777777778</v>
      </c>
      <c r="B27" s="346" t="s">
        <v>114</v>
      </c>
      <c r="C27" s="346"/>
      <c r="D27" s="346" t="s">
        <v>115</v>
      </c>
      <c r="E27" s="346" t="s">
        <v>101</v>
      </c>
      <c r="F27" s="346" t="s">
        <v>65</v>
      </c>
      <c r="G27" s="88" t="s">
        <v>116</v>
      </c>
      <c r="H27" s="88" t="s">
        <v>117</v>
      </c>
      <c r="I27" s="347" t="s">
        <v>118</v>
      </c>
      <c r="J27" s="329">
        <v>180000</v>
      </c>
      <c r="K27" s="79">
        <v>25</v>
      </c>
      <c r="L27" s="79">
        <v>0</v>
      </c>
      <c r="M27" s="79">
        <v>174</v>
      </c>
      <c r="N27" s="89">
        <v>15</v>
      </c>
      <c r="O27" s="90">
        <v>0</v>
      </c>
      <c r="P27" s="91">
        <f>N27+O27</f>
        <v>15</v>
      </c>
      <c r="Q27" s="80">
        <f>IFERROR(P27/M27,"-")</f>
        <v>0.086206896551724</v>
      </c>
      <c r="R27" s="79">
        <v>1</v>
      </c>
      <c r="S27" s="79">
        <v>3</v>
      </c>
      <c r="T27" s="80">
        <f>IFERROR(R27/(P27),"-")</f>
        <v>0.066666666666667</v>
      </c>
      <c r="U27" s="335">
        <f>IFERROR(J27/SUM(N27:O28),"-")</f>
        <v>9000</v>
      </c>
      <c r="V27" s="82">
        <v>3</v>
      </c>
      <c r="W27" s="80">
        <f>IF(P27=0,"-",V27/P27)</f>
        <v>0.2</v>
      </c>
      <c r="X27" s="334">
        <v>26000</v>
      </c>
      <c r="Y27" s="335">
        <f>IFERROR(X27/P27,"-")</f>
        <v>1733.3333333333</v>
      </c>
      <c r="Z27" s="335">
        <f>IFERROR(X27/V27,"-")</f>
        <v>8666.6666666667</v>
      </c>
      <c r="AA27" s="329">
        <f>SUM(X27:X28)-SUM(J27:J28)</f>
        <v>-148000</v>
      </c>
      <c r="AB27" s="83">
        <f>SUM(X27:X28)/SUM(J27:J28)</f>
        <v>0.17777777777778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4</v>
      </c>
      <c r="BF27" s="111">
        <f>IF(P27=0,"",IF(BE27=0,"",(BE27/P27)))</f>
        <v>0.26666666666667</v>
      </c>
      <c r="BG27" s="110">
        <v>2</v>
      </c>
      <c r="BH27" s="112">
        <f>IFERROR(BG27/BE27,"-")</f>
        <v>0.5</v>
      </c>
      <c r="BI27" s="113">
        <v>20000</v>
      </c>
      <c r="BJ27" s="114">
        <f>IFERROR(BI27/BE27,"-")</f>
        <v>5000</v>
      </c>
      <c r="BK27" s="115">
        <v>2</v>
      </c>
      <c r="BL27" s="115"/>
      <c r="BM27" s="115"/>
      <c r="BN27" s="117">
        <v>6</v>
      </c>
      <c r="BO27" s="118">
        <f>IF(P27=0,"",IF(BN27=0,"",(BN27/P27)))</f>
        <v>0.4</v>
      </c>
      <c r="BP27" s="119">
        <v>1</v>
      </c>
      <c r="BQ27" s="120">
        <f>IFERROR(BP27/BN27,"-")</f>
        <v>0.16666666666667</v>
      </c>
      <c r="BR27" s="121">
        <v>3000</v>
      </c>
      <c r="BS27" s="122">
        <f>IFERROR(BR27/BN27,"-")</f>
        <v>500</v>
      </c>
      <c r="BT27" s="123">
        <v>1</v>
      </c>
      <c r="BU27" s="123"/>
      <c r="BV27" s="123"/>
      <c r="BW27" s="124">
        <v>5</v>
      </c>
      <c r="BX27" s="125">
        <f>IF(P27=0,"",IF(BW27=0,"",(BW27/P27)))</f>
        <v>0.33333333333333</v>
      </c>
      <c r="BY27" s="126">
        <v>1</v>
      </c>
      <c r="BZ27" s="127">
        <f>IFERROR(BY27/BW27,"-")</f>
        <v>0.2</v>
      </c>
      <c r="CA27" s="128">
        <v>3000</v>
      </c>
      <c r="CB27" s="129">
        <f>IFERROR(CA27/BW27,"-")</f>
        <v>600</v>
      </c>
      <c r="CC27" s="130">
        <v>1</v>
      </c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3</v>
      </c>
      <c r="CP27" s="139">
        <v>26000</v>
      </c>
      <c r="CQ27" s="139">
        <v>10000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6" t="s">
        <v>119</v>
      </c>
      <c r="C28" s="346"/>
      <c r="D28" s="346" t="s">
        <v>115</v>
      </c>
      <c r="E28" s="346" t="s">
        <v>101</v>
      </c>
      <c r="F28" s="346" t="s">
        <v>77</v>
      </c>
      <c r="G28" s="88"/>
      <c r="H28" s="88"/>
      <c r="I28" s="88"/>
      <c r="J28" s="329"/>
      <c r="K28" s="79">
        <v>99</v>
      </c>
      <c r="L28" s="79">
        <v>51</v>
      </c>
      <c r="M28" s="79">
        <v>13</v>
      </c>
      <c r="N28" s="89">
        <v>5</v>
      </c>
      <c r="O28" s="90">
        <v>0</v>
      </c>
      <c r="P28" s="91">
        <f>N28+O28</f>
        <v>5</v>
      </c>
      <c r="Q28" s="80">
        <f>IFERROR(P28/M28,"-")</f>
        <v>0.38461538461538</v>
      </c>
      <c r="R28" s="79">
        <v>0</v>
      </c>
      <c r="S28" s="79">
        <v>1</v>
      </c>
      <c r="T28" s="80">
        <f>IFERROR(R28/(P28),"-")</f>
        <v>0</v>
      </c>
      <c r="U28" s="335"/>
      <c r="V28" s="82">
        <v>1</v>
      </c>
      <c r="W28" s="80">
        <f>IF(P28=0,"-",V28/P28)</f>
        <v>0.2</v>
      </c>
      <c r="X28" s="334">
        <v>6000</v>
      </c>
      <c r="Y28" s="335">
        <f>IFERROR(X28/P28,"-")</f>
        <v>1200</v>
      </c>
      <c r="Z28" s="335">
        <f>IFERROR(X28/V28,"-")</f>
        <v>6000</v>
      </c>
      <c r="AA28" s="329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3</v>
      </c>
      <c r="BO28" s="118">
        <f>IF(P28=0,"",IF(BN28=0,"",(BN28/P28)))</f>
        <v>0.6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0.2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0.2</v>
      </c>
      <c r="CH28" s="133">
        <v>1</v>
      </c>
      <c r="CI28" s="134">
        <f>IFERROR(CH28/CF28,"-")</f>
        <v>1</v>
      </c>
      <c r="CJ28" s="135">
        <v>6000</v>
      </c>
      <c r="CK28" s="136">
        <f>IFERROR(CJ28/CF28,"-")</f>
        <v>6000</v>
      </c>
      <c r="CL28" s="137"/>
      <c r="CM28" s="137">
        <v>1</v>
      </c>
      <c r="CN28" s="137"/>
      <c r="CO28" s="138">
        <v>1</v>
      </c>
      <c r="CP28" s="139">
        <v>6000</v>
      </c>
      <c r="CQ28" s="139">
        <v>6000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0.077777777777778</v>
      </c>
      <c r="B29" s="346" t="s">
        <v>120</v>
      </c>
      <c r="C29" s="346"/>
      <c r="D29" s="346" t="s">
        <v>115</v>
      </c>
      <c r="E29" s="346" t="s">
        <v>101</v>
      </c>
      <c r="F29" s="346" t="s">
        <v>65</v>
      </c>
      <c r="G29" s="88" t="s">
        <v>121</v>
      </c>
      <c r="H29" s="88" t="s">
        <v>117</v>
      </c>
      <c r="I29" s="88" t="s">
        <v>122</v>
      </c>
      <c r="J29" s="329">
        <v>180000</v>
      </c>
      <c r="K29" s="79">
        <v>22</v>
      </c>
      <c r="L29" s="79">
        <v>0</v>
      </c>
      <c r="M29" s="79">
        <v>146</v>
      </c>
      <c r="N29" s="89">
        <v>8</v>
      </c>
      <c r="O29" s="90">
        <v>0</v>
      </c>
      <c r="P29" s="91">
        <f>N29+O29</f>
        <v>8</v>
      </c>
      <c r="Q29" s="80">
        <f>IFERROR(P29/M29,"-")</f>
        <v>0.054794520547945</v>
      </c>
      <c r="R29" s="79">
        <v>0</v>
      </c>
      <c r="S29" s="79">
        <v>2</v>
      </c>
      <c r="T29" s="80">
        <f>IFERROR(R29/(P29),"-")</f>
        <v>0</v>
      </c>
      <c r="U29" s="335">
        <f>IFERROR(J29/SUM(N29:O30),"-")</f>
        <v>12000</v>
      </c>
      <c r="V29" s="82">
        <v>0</v>
      </c>
      <c r="W29" s="80">
        <f>IF(P29=0,"-",V29/P29)</f>
        <v>0</v>
      </c>
      <c r="X29" s="334">
        <v>0</v>
      </c>
      <c r="Y29" s="335">
        <f>IFERROR(X29/P29,"-")</f>
        <v>0</v>
      </c>
      <c r="Z29" s="335" t="str">
        <f>IFERROR(X29/V29,"-")</f>
        <v>-</v>
      </c>
      <c r="AA29" s="329">
        <f>SUM(X29:X30)-SUM(J29:J30)</f>
        <v>-166000</v>
      </c>
      <c r="AB29" s="83">
        <f>SUM(X29:X30)/SUM(J29:J30)</f>
        <v>0.077777777777778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0.125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5</v>
      </c>
      <c r="BO29" s="118">
        <f>IF(P29=0,"",IF(BN29=0,"",(BN29/P29)))</f>
        <v>0.625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2</v>
      </c>
      <c r="BX29" s="125">
        <f>IF(P29=0,"",IF(BW29=0,"",(BW29/P29)))</f>
        <v>0.25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6" t="s">
        <v>123</v>
      </c>
      <c r="C30" s="346"/>
      <c r="D30" s="346" t="s">
        <v>115</v>
      </c>
      <c r="E30" s="346" t="s">
        <v>101</v>
      </c>
      <c r="F30" s="346" t="s">
        <v>77</v>
      </c>
      <c r="G30" s="88"/>
      <c r="H30" s="88"/>
      <c r="I30" s="88"/>
      <c r="J30" s="329"/>
      <c r="K30" s="79">
        <v>59</v>
      </c>
      <c r="L30" s="79">
        <v>38</v>
      </c>
      <c r="M30" s="79">
        <v>11</v>
      </c>
      <c r="N30" s="89">
        <v>7</v>
      </c>
      <c r="O30" s="90">
        <v>0</v>
      </c>
      <c r="P30" s="91">
        <f>N30+O30</f>
        <v>7</v>
      </c>
      <c r="Q30" s="80">
        <f>IFERROR(P30/M30,"-")</f>
        <v>0.63636363636364</v>
      </c>
      <c r="R30" s="79">
        <v>4</v>
      </c>
      <c r="S30" s="79">
        <v>0</v>
      </c>
      <c r="T30" s="80">
        <f>IFERROR(R30/(P30),"-")</f>
        <v>0.57142857142857</v>
      </c>
      <c r="U30" s="335"/>
      <c r="V30" s="82">
        <v>2</v>
      </c>
      <c r="W30" s="80">
        <f>IF(P30=0,"-",V30/P30)</f>
        <v>0.28571428571429</v>
      </c>
      <c r="X30" s="334">
        <v>14000</v>
      </c>
      <c r="Y30" s="335">
        <f>IFERROR(X30/P30,"-")</f>
        <v>2000</v>
      </c>
      <c r="Z30" s="335">
        <f>IFERROR(X30/V30,"-")</f>
        <v>7000</v>
      </c>
      <c r="AA30" s="329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4</v>
      </c>
      <c r="BO30" s="118">
        <f>IF(P30=0,"",IF(BN30=0,"",(BN30/P30)))</f>
        <v>0.57142857142857</v>
      </c>
      <c r="BP30" s="119">
        <v>2</v>
      </c>
      <c r="BQ30" s="120">
        <f>IFERROR(BP30/BN30,"-")</f>
        <v>0.5</v>
      </c>
      <c r="BR30" s="121">
        <v>13000</v>
      </c>
      <c r="BS30" s="122">
        <f>IFERROR(BR30/BN30,"-")</f>
        <v>3250</v>
      </c>
      <c r="BT30" s="123">
        <v>1</v>
      </c>
      <c r="BU30" s="123">
        <v>1</v>
      </c>
      <c r="BV30" s="123"/>
      <c r="BW30" s="124">
        <v>2</v>
      </c>
      <c r="BX30" s="125">
        <f>IF(P30=0,"",IF(BW30=0,"",(BW30/P30)))</f>
        <v>0.28571428571429</v>
      </c>
      <c r="BY30" s="126">
        <v>1</v>
      </c>
      <c r="BZ30" s="127">
        <f>IFERROR(BY30/BW30,"-")</f>
        <v>0.5</v>
      </c>
      <c r="CA30" s="128">
        <v>11000</v>
      </c>
      <c r="CB30" s="129">
        <f>IFERROR(CA30/BW30,"-")</f>
        <v>5500</v>
      </c>
      <c r="CC30" s="130"/>
      <c r="CD30" s="130"/>
      <c r="CE30" s="130">
        <v>1</v>
      </c>
      <c r="CF30" s="131">
        <v>1</v>
      </c>
      <c r="CG30" s="132">
        <f>IF(P30=0,"",IF(CF30=0,"",(CF30/P30)))</f>
        <v>0.14285714285714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2</v>
      </c>
      <c r="CP30" s="139">
        <v>14000</v>
      </c>
      <c r="CQ30" s="139">
        <v>11000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</v>
      </c>
      <c r="B31" s="346" t="s">
        <v>124</v>
      </c>
      <c r="C31" s="346"/>
      <c r="D31" s="346" t="s">
        <v>115</v>
      </c>
      <c r="E31" s="346" t="s">
        <v>125</v>
      </c>
      <c r="F31" s="346" t="s">
        <v>65</v>
      </c>
      <c r="G31" s="88" t="s">
        <v>126</v>
      </c>
      <c r="H31" s="88" t="s">
        <v>127</v>
      </c>
      <c r="I31" s="348" t="s">
        <v>128</v>
      </c>
      <c r="J31" s="329">
        <v>300000</v>
      </c>
      <c r="K31" s="79">
        <v>0</v>
      </c>
      <c r="L31" s="79">
        <v>0</v>
      </c>
      <c r="M31" s="79">
        <v>0</v>
      </c>
      <c r="N31" s="89">
        <v>0</v>
      </c>
      <c r="O31" s="90">
        <v>0</v>
      </c>
      <c r="P31" s="91">
        <f>N31+O31</f>
        <v>0</v>
      </c>
      <c r="Q31" s="80" t="str">
        <f>IFERROR(P31/M31,"-")</f>
        <v>-</v>
      </c>
      <c r="R31" s="79">
        <v>0</v>
      </c>
      <c r="S31" s="79">
        <v>0</v>
      </c>
      <c r="T31" s="80" t="str">
        <f>IFERROR(R31/(P31),"-")</f>
        <v>-</v>
      </c>
      <c r="U31" s="335">
        <f>IFERROR(J31/SUM(N31:O32),"-")</f>
        <v>300000</v>
      </c>
      <c r="V31" s="82">
        <v>0</v>
      </c>
      <c r="W31" s="80" t="str">
        <f>IF(P31=0,"-",V31/P31)</f>
        <v>-</v>
      </c>
      <c r="X31" s="334">
        <v>0</v>
      </c>
      <c r="Y31" s="335" t="str">
        <f>IFERROR(X31/P31,"-")</f>
        <v>-</v>
      </c>
      <c r="Z31" s="335" t="str">
        <f>IFERROR(X31/V31,"-")</f>
        <v>-</v>
      </c>
      <c r="AA31" s="329">
        <f>SUM(X31:X32)-SUM(J31:J32)</f>
        <v>-300000</v>
      </c>
      <c r="AB31" s="83">
        <f>SUM(X31:X32)/SUM(J31:J32)</f>
        <v>0</v>
      </c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6" t="s">
        <v>129</v>
      </c>
      <c r="C32" s="346"/>
      <c r="D32" s="346" t="s">
        <v>115</v>
      </c>
      <c r="E32" s="346" t="s">
        <v>125</v>
      </c>
      <c r="F32" s="346" t="s">
        <v>77</v>
      </c>
      <c r="G32" s="88"/>
      <c r="H32" s="88"/>
      <c r="I32" s="88"/>
      <c r="J32" s="329"/>
      <c r="K32" s="79">
        <v>2</v>
      </c>
      <c r="L32" s="79">
        <v>2</v>
      </c>
      <c r="M32" s="79">
        <v>1</v>
      </c>
      <c r="N32" s="89">
        <v>1</v>
      </c>
      <c r="O32" s="90">
        <v>0</v>
      </c>
      <c r="P32" s="91">
        <f>N32+O32</f>
        <v>1</v>
      </c>
      <c r="Q32" s="80">
        <f>IFERROR(P32/M32,"-")</f>
        <v>1</v>
      </c>
      <c r="R32" s="79">
        <v>0</v>
      </c>
      <c r="S32" s="79">
        <v>0</v>
      </c>
      <c r="T32" s="80">
        <f>IFERROR(R32/(P32),"-")</f>
        <v>0</v>
      </c>
      <c r="U32" s="335"/>
      <c r="V32" s="82">
        <v>0</v>
      </c>
      <c r="W32" s="80">
        <f>IF(P32=0,"-",V32/P32)</f>
        <v>0</v>
      </c>
      <c r="X32" s="334">
        <v>0</v>
      </c>
      <c r="Y32" s="335">
        <f>IFERROR(X32/P32,"-")</f>
        <v>0</v>
      </c>
      <c r="Z32" s="335" t="str">
        <f>IFERROR(X32/V32,"-")</f>
        <v>-</v>
      </c>
      <c r="AA32" s="329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1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3.7222222222222</v>
      </c>
      <c r="B33" s="346" t="s">
        <v>130</v>
      </c>
      <c r="C33" s="346"/>
      <c r="D33" s="346" t="s">
        <v>131</v>
      </c>
      <c r="E33" s="346" t="s">
        <v>132</v>
      </c>
      <c r="F33" s="346" t="s">
        <v>65</v>
      </c>
      <c r="G33" s="88" t="s">
        <v>126</v>
      </c>
      <c r="H33" s="88" t="s">
        <v>133</v>
      </c>
      <c r="I33" s="347" t="s">
        <v>134</v>
      </c>
      <c r="J33" s="329">
        <v>180000</v>
      </c>
      <c r="K33" s="79">
        <v>5</v>
      </c>
      <c r="L33" s="79">
        <v>0</v>
      </c>
      <c r="M33" s="79">
        <v>47</v>
      </c>
      <c r="N33" s="89">
        <v>3</v>
      </c>
      <c r="O33" s="90">
        <v>0</v>
      </c>
      <c r="P33" s="91">
        <f>N33+O33</f>
        <v>3</v>
      </c>
      <c r="Q33" s="80">
        <f>IFERROR(P33/M33,"-")</f>
        <v>0.063829787234043</v>
      </c>
      <c r="R33" s="79">
        <v>0</v>
      </c>
      <c r="S33" s="79">
        <v>0</v>
      </c>
      <c r="T33" s="80">
        <f>IFERROR(R33/(P33),"-")</f>
        <v>0</v>
      </c>
      <c r="U33" s="335">
        <f>IFERROR(J33/SUM(N33:O34),"-")</f>
        <v>20000</v>
      </c>
      <c r="V33" s="82">
        <v>2</v>
      </c>
      <c r="W33" s="80">
        <f>IF(P33=0,"-",V33/P33)</f>
        <v>0.66666666666667</v>
      </c>
      <c r="X33" s="334">
        <v>16000</v>
      </c>
      <c r="Y33" s="335">
        <f>IFERROR(X33/P33,"-")</f>
        <v>5333.3333333333</v>
      </c>
      <c r="Z33" s="335">
        <f>IFERROR(X33/V33,"-")</f>
        <v>8000</v>
      </c>
      <c r="AA33" s="329">
        <f>SUM(X33:X34)-SUM(J33:J34)</f>
        <v>490000</v>
      </c>
      <c r="AB33" s="83">
        <f>SUM(X33:X34)/SUM(J33:J34)</f>
        <v>3.7222222222222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0.33333333333333</v>
      </c>
      <c r="BP33" s="119">
        <v>1</v>
      </c>
      <c r="BQ33" s="120">
        <f>IFERROR(BP33/BN33,"-")</f>
        <v>1</v>
      </c>
      <c r="BR33" s="121">
        <v>3000</v>
      </c>
      <c r="BS33" s="122">
        <f>IFERROR(BR33/BN33,"-")</f>
        <v>3000</v>
      </c>
      <c r="BT33" s="123">
        <v>1</v>
      </c>
      <c r="BU33" s="123"/>
      <c r="BV33" s="123"/>
      <c r="BW33" s="124">
        <v>2</v>
      </c>
      <c r="BX33" s="125">
        <f>IF(P33=0,"",IF(BW33=0,"",(BW33/P33)))</f>
        <v>0.66666666666667</v>
      </c>
      <c r="BY33" s="126">
        <v>1</v>
      </c>
      <c r="BZ33" s="127">
        <f>IFERROR(BY33/BW33,"-")</f>
        <v>0.5</v>
      </c>
      <c r="CA33" s="128">
        <v>13000</v>
      </c>
      <c r="CB33" s="129">
        <f>IFERROR(CA33/BW33,"-")</f>
        <v>6500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2</v>
      </c>
      <c r="CP33" s="139">
        <v>16000</v>
      </c>
      <c r="CQ33" s="139">
        <v>13000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6" t="s">
        <v>135</v>
      </c>
      <c r="C34" s="346"/>
      <c r="D34" s="346" t="s">
        <v>131</v>
      </c>
      <c r="E34" s="346" t="s">
        <v>132</v>
      </c>
      <c r="F34" s="346" t="s">
        <v>77</v>
      </c>
      <c r="G34" s="88"/>
      <c r="H34" s="88"/>
      <c r="I34" s="88"/>
      <c r="J34" s="329"/>
      <c r="K34" s="79">
        <v>41</v>
      </c>
      <c r="L34" s="79">
        <v>27</v>
      </c>
      <c r="M34" s="79">
        <v>20</v>
      </c>
      <c r="N34" s="89">
        <v>6</v>
      </c>
      <c r="O34" s="90">
        <v>0</v>
      </c>
      <c r="P34" s="91">
        <f>N34+O34</f>
        <v>6</v>
      </c>
      <c r="Q34" s="80">
        <f>IFERROR(P34/M34,"-")</f>
        <v>0.3</v>
      </c>
      <c r="R34" s="79">
        <v>2</v>
      </c>
      <c r="S34" s="79">
        <v>1</v>
      </c>
      <c r="T34" s="80">
        <f>IFERROR(R34/(P34),"-")</f>
        <v>0.33333333333333</v>
      </c>
      <c r="U34" s="335"/>
      <c r="V34" s="82">
        <v>1</v>
      </c>
      <c r="W34" s="80">
        <f>IF(P34=0,"-",V34/P34)</f>
        <v>0.16666666666667</v>
      </c>
      <c r="X34" s="334">
        <v>654000</v>
      </c>
      <c r="Y34" s="335">
        <f>IFERROR(X34/P34,"-")</f>
        <v>109000</v>
      </c>
      <c r="Z34" s="335">
        <f>IFERROR(X34/V34,"-")</f>
        <v>654000</v>
      </c>
      <c r="AA34" s="329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0.16666666666667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1</v>
      </c>
      <c r="BO34" s="118">
        <f>IF(P34=0,"",IF(BN34=0,"",(BN34/P34)))</f>
        <v>0.16666666666667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2</v>
      </c>
      <c r="BX34" s="125">
        <f>IF(P34=0,"",IF(BW34=0,"",(BW34/P34)))</f>
        <v>0.33333333333333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2</v>
      </c>
      <c r="CG34" s="132">
        <f>IF(P34=0,"",IF(CF34=0,"",(CF34/P34)))</f>
        <v>0.33333333333333</v>
      </c>
      <c r="CH34" s="133">
        <v>2</v>
      </c>
      <c r="CI34" s="134">
        <f>IFERROR(CH34/CF34,"-")</f>
        <v>1</v>
      </c>
      <c r="CJ34" s="135">
        <v>912000</v>
      </c>
      <c r="CK34" s="136">
        <f>IFERROR(CJ34/CF34,"-")</f>
        <v>456000</v>
      </c>
      <c r="CL34" s="137"/>
      <c r="CM34" s="137"/>
      <c r="CN34" s="137">
        <v>2</v>
      </c>
      <c r="CO34" s="138">
        <v>1</v>
      </c>
      <c r="CP34" s="139">
        <v>654000</v>
      </c>
      <c r="CQ34" s="139">
        <v>843000</v>
      </c>
      <c r="CR34" s="139"/>
      <c r="CS34" s="140" t="str">
        <f>IF(AND(CQ34=0,CR34=0),"",IF(AND(CQ34&lt;=100000,CR34&lt;=100000),"",IF(CQ34/CP34&gt;0.7,"男高",IF(CR34/CP34&gt;0.7,"女高",""))))</f>
        <v>男高</v>
      </c>
    </row>
    <row r="35" spans="1:98">
      <c r="A35" s="78">
        <f>AB35</f>
        <v>0.40277777777778</v>
      </c>
      <c r="B35" s="346" t="s">
        <v>136</v>
      </c>
      <c r="C35" s="346"/>
      <c r="D35" s="346" t="s">
        <v>115</v>
      </c>
      <c r="E35" s="346" t="s">
        <v>132</v>
      </c>
      <c r="F35" s="346" t="s">
        <v>65</v>
      </c>
      <c r="G35" s="88" t="s">
        <v>137</v>
      </c>
      <c r="H35" s="88" t="s">
        <v>67</v>
      </c>
      <c r="I35" s="88" t="s">
        <v>138</v>
      </c>
      <c r="J35" s="329">
        <v>144000</v>
      </c>
      <c r="K35" s="79">
        <v>24</v>
      </c>
      <c r="L35" s="79">
        <v>0</v>
      </c>
      <c r="M35" s="79">
        <v>129</v>
      </c>
      <c r="N35" s="89">
        <v>11</v>
      </c>
      <c r="O35" s="90">
        <v>0</v>
      </c>
      <c r="P35" s="91">
        <f>N35+O35</f>
        <v>11</v>
      </c>
      <c r="Q35" s="80">
        <f>IFERROR(P35/M35,"-")</f>
        <v>0.085271317829457</v>
      </c>
      <c r="R35" s="79">
        <v>0</v>
      </c>
      <c r="S35" s="79">
        <v>1</v>
      </c>
      <c r="T35" s="80">
        <f>IFERROR(R35/(P35),"-")</f>
        <v>0</v>
      </c>
      <c r="U35" s="335">
        <f>IFERROR(J35/SUM(N35:O36),"-")</f>
        <v>9000</v>
      </c>
      <c r="V35" s="82">
        <v>3</v>
      </c>
      <c r="W35" s="80">
        <f>IF(P35=0,"-",V35/P35)</f>
        <v>0.27272727272727</v>
      </c>
      <c r="X35" s="334">
        <v>37000</v>
      </c>
      <c r="Y35" s="335">
        <f>IFERROR(X35/P35,"-")</f>
        <v>3363.6363636364</v>
      </c>
      <c r="Z35" s="335">
        <f>IFERROR(X35/V35,"-")</f>
        <v>12333.333333333</v>
      </c>
      <c r="AA35" s="329">
        <f>SUM(X35:X36)-SUM(J35:J36)</f>
        <v>-86000</v>
      </c>
      <c r="AB35" s="83">
        <f>SUM(X35:X36)/SUM(J35:J36)</f>
        <v>0.40277777777778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2</v>
      </c>
      <c r="AN35" s="99">
        <f>IF(P35=0,"",IF(AM35=0,"",(AM35/P35)))</f>
        <v>0.18181818181818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0.090909090909091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5</v>
      </c>
      <c r="BO35" s="118">
        <f>IF(P35=0,"",IF(BN35=0,"",(BN35/P35)))</f>
        <v>0.45454545454545</v>
      </c>
      <c r="BP35" s="119">
        <v>1</v>
      </c>
      <c r="BQ35" s="120">
        <f>IFERROR(BP35/BN35,"-")</f>
        <v>0.2</v>
      </c>
      <c r="BR35" s="121">
        <v>23000</v>
      </c>
      <c r="BS35" s="122">
        <f>IFERROR(BR35/BN35,"-")</f>
        <v>4600</v>
      </c>
      <c r="BT35" s="123"/>
      <c r="BU35" s="123"/>
      <c r="BV35" s="123">
        <v>1</v>
      </c>
      <c r="BW35" s="124">
        <v>2</v>
      </c>
      <c r="BX35" s="125">
        <f>IF(P35=0,"",IF(BW35=0,"",(BW35/P35)))</f>
        <v>0.18181818181818</v>
      </c>
      <c r="BY35" s="126">
        <v>2</v>
      </c>
      <c r="BZ35" s="127">
        <f>IFERROR(BY35/BW35,"-")</f>
        <v>1</v>
      </c>
      <c r="CA35" s="128">
        <v>14000</v>
      </c>
      <c r="CB35" s="129">
        <f>IFERROR(CA35/BW35,"-")</f>
        <v>7000</v>
      </c>
      <c r="CC35" s="130">
        <v>1</v>
      </c>
      <c r="CD35" s="130"/>
      <c r="CE35" s="130">
        <v>1</v>
      </c>
      <c r="CF35" s="131">
        <v>1</v>
      </c>
      <c r="CG35" s="132">
        <f>IF(P35=0,"",IF(CF35=0,"",(CF35/P35)))</f>
        <v>0.090909090909091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3</v>
      </c>
      <c r="CP35" s="139">
        <v>37000</v>
      </c>
      <c r="CQ35" s="139">
        <v>23000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6" t="s">
        <v>139</v>
      </c>
      <c r="C36" s="346"/>
      <c r="D36" s="346" t="s">
        <v>115</v>
      </c>
      <c r="E36" s="346" t="s">
        <v>132</v>
      </c>
      <c r="F36" s="346" t="s">
        <v>77</v>
      </c>
      <c r="G36" s="88"/>
      <c r="H36" s="88"/>
      <c r="I36" s="88"/>
      <c r="J36" s="329"/>
      <c r="K36" s="79">
        <v>53</v>
      </c>
      <c r="L36" s="79">
        <v>29</v>
      </c>
      <c r="M36" s="79">
        <v>2</v>
      </c>
      <c r="N36" s="89">
        <v>5</v>
      </c>
      <c r="O36" s="90">
        <v>0</v>
      </c>
      <c r="P36" s="91">
        <f>N36+O36</f>
        <v>5</v>
      </c>
      <c r="Q36" s="80">
        <f>IFERROR(P36/M36,"-")</f>
        <v>2.5</v>
      </c>
      <c r="R36" s="79">
        <v>2</v>
      </c>
      <c r="S36" s="79">
        <v>0</v>
      </c>
      <c r="T36" s="80">
        <f>IFERROR(R36/(P36),"-")</f>
        <v>0.4</v>
      </c>
      <c r="U36" s="335"/>
      <c r="V36" s="82">
        <v>0</v>
      </c>
      <c r="W36" s="80">
        <f>IF(P36=0,"-",V36/P36)</f>
        <v>0</v>
      </c>
      <c r="X36" s="334">
        <v>21000</v>
      </c>
      <c r="Y36" s="335">
        <f>IFERROR(X36/P36,"-")</f>
        <v>4200</v>
      </c>
      <c r="Z36" s="335" t="str">
        <f>IFERROR(X36/V36,"-")</f>
        <v>-</v>
      </c>
      <c r="AA36" s="329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0.2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1</v>
      </c>
      <c r="BO36" s="118">
        <f>IF(P36=0,"",IF(BN36=0,"",(BN36/P36)))</f>
        <v>0.2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0.2</v>
      </c>
      <c r="BY36" s="126">
        <v>1</v>
      </c>
      <c r="BZ36" s="127">
        <f>IFERROR(BY36/BW36,"-")</f>
        <v>1</v>
      </c>
      <c r="CA36" s="128">
        <v>3000</v>
      </c>
      <c r="CB36" s="129">
        <f>IFERROR(CA36/BW36,"-")</f>
        <v>3000</v>
      </c>
      <c r="CC36" s="130">
        <v>1</v>
      </c>
      <c r="CD36" s="130"/>
      <c r="CE36" s="130"/>
      <c r="CF36" s="131">
        <v>2</v>
      </c>
      <c r="CG36" s="132">
        <f>IF(P36=0,"",IF(CF36=0,"",(CF36/P36)))</f>
        <v>0.4</v>
      </c>
      <c r="CH36" s="133">
        <v>2</v>
      </c>
      <c r="CI36" s="134">
        <f>IFERROR(CH36/CF36,"-")</f>
        <v>1</v>
      </c>
      <c r="CJ36" s="135">
        <v>32000</v>
      </c>
      <c r="CK36" s="136">
        <f>IFERROR(CJ36/CF36,"-")</f>
        <v>16000</v>
      </c>
      <c r="CL36" s="137"/>
      <c r="CM36" s="137"/>
      <c r="CN36" s="137">
        <v>2</v>
      </c>
      <c r="CO36" s="138">
        <v>0</v>
      </c>
      <c r="CP36" s="139">
        <v>21000</v>
      </c>
      <c r="CQ36" s="139">
        <v>21000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0.52777777777778</v>
      </c>
      <c r="B37" s="346" t="s">
        <v>140</v>
      </c>
      <c r="C37" s="346"/>
      <c r="D37" s="346" t="s">
        <v>141</v>
      </c>
      <c r="E37" s="346" t="s">
        <v>142</v>
      </c>
      <c r="F37" s="346" t="s">
        <v>65</v>
      </c>
      <c r="G37" s="88" t="s">
        <v>137</v>
      </c>
      <c r="H37" s="88" t="s">
        <v>67</v>
      </c>
      <c r="I37" s="88" t="s">
        <v>143</v>
      </c>
      <c r="J37" s="329">
        <v>144000</v>
      </c>
      <c r="K37" s="79">
        <v>4</v>
      </c>
      <c r="L37" s="79">
        <v>0</v>
      </c>
      <c r="M37" s="79">
        <v>27</v>
      </c>
      <c r="N37" s="89">
        <v>1</v>
      </c>
      <c r="O37" s="90">
        <v>0</v>
      </c>
      <c r="P37" s="91">
        <f>N37+O37</f>
        <v>1</v>
      </c>
      <c r="Q37" s="80">
        <f>IFERROR(P37/M37,"-")</f>
        <v>0.037037037037037</v>
      </c>
      <c r="R37" s="79">
        <v>0</v>
      </c>
      <c r="S37" s="79">
        <v>0</v>
      </c>
      <c r="T37" s="80">
        <f>IFERROR(R37/(P37),"-")</f>
        <v>0</v>
      </c>
      <c r="U37" s="335">
        <f>IFERROR(J37/SUM(N37:O38),"-")</f>
        <v>28800</v>
      </c>
      <c r="V37" s="82">
        <v>0</v>
      </c>
      <c r="W37" s="80">
        <f>IF(P37=0,"-",V37/P37)</f>
        <v>0</v>
      </c>
      <c r="X37" s="334">
        <v>0</v>
      </c>
      <c r="Y37" s="335">
        <f>IFERROR(X37/P37,"-")</f>
        <v>0</v>
      </c>
      <c r="Z37" s="335" t="str">
        <f>IFERROR(X37/V37,"-")</f>
        <v>-</v>
      </c>
      <c r="AA37" s="329">
        <f>SUM(X37:X38)-SUM(J37:J38)</f>
        <v>-68000</v>
      </c>
      <c r="AB37" s="83">
        <f>SUM(X37:X38)/SUM(J37:J38)</f>
        <v>0.52777777777778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>
        <f>IF(P37=0,"",IF(BN37=0,"",(BN37/P37)))</f>
        <v>0</v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>
        <v>1</v>
      </c>
      <c r="CG37" s="132">
        <f>IF(P37=0,"",IF(CF37=0,"",(CF37/P37)))</f>
        <v>1</v>
      </c>
      <c r="CH37" s="133"/>
      <c r="CI37" s="134">
        <f>IFERROR(CH37/CF37,"-")</f>
        <v>0</v>
      </c>
      <c r="CJ37" s="135"/>
      <c r="CK37" s="136">
        <f>IFERROR(CJ37/CF37,"-")</f>
        <v>0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6" t="s">
        <v>144</v>
      </c>
      <c r="C38" s="346"/>
      <c r="D38" s="346" t="s">
        <v>141</v>
      </c>
      <c r="E38" s="346" t="s">
        <v>142</v>
      </c>
      <c r="F38" s="346" t="s">
        <v>77</v>
      </c>
      <c r="G38" s="88"/>
      <c r="H38" s="88"/>
      <c r="I38" s="88"/>
      <c r="J38" s="329"/>
      <c r="K38" s="79">
        <v>31</v>
      </c>
      <c r="L38" s="79">
        <v>21</v>
      </c>
      <c r="M38" s="79">
        <v>5</v>
      </c>
      <c r="N38" s="89">
        <v>4</v>
      </c>
      <c r="O38" s="90">
        <v>0</v>
      </c>
      <c r="P38" s="91">
        <f>N38+O38</f>
        <v>4</v>
      </c>
      <c r="Q38" s="80">
        <f>IFERROR(P38/M38,"-")</f>
        <v>0.8</v>
      </c>
      <c r="R38" s="79">
        <v>2</v>
      </c>
      <c r="S38" s="79">
        <v>0</v>
      </c>
      <c r="T38" s="80">
        <f>IFERROR(R38/(P38),"-")</f>
        <v>0.5</v>
      </c>
      <c r="U38" s="335"/>
      <c r="V38" s="82">
        <v>2</v>
      </c>
      <c r="W38" s="80">
        <f>IF(P38=0,"-",V38/P38)</f>
        <v>0.5</v>
      </c>
      <c r="X38" s="334">
        <v>76000</v>
      </c>
      <c r="Y38" s="335">
        <f>IFERROR(X38/P38,"-")</f>
        <v>19000</v>
      </c>
      <c r="Z38" s="335">
        <f>IFERROR(X38/V38,"-")</f>
        <v>38000</v>
      </c>
      <c r="AA38" s="329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0.25</v>
      </c>
      <c r="BP38" s="119">
        <v>1</v>
      </c>
      <c r="BQ38" s="120">
        <f>IFERROR(BP38/BN38,"-")</f>
        <v>1</v>
      </c>
      <c r="BR38" s="121">
        <v>65000</v>
      </c>
      <c r="BS38" s="122">
        <f>IFERROR(BR38/BN38,"-")</f>
        <v>65000</v>
      </c>
      <c r="BT38" s="123"/>
      <c r="BU38" s="123"/>
      <c r="BV38" s="123">
        <v>1</v>
      </c>
      <c r="BW38" s="124">
        <v>1</v>
      </c>
      <c r="BX38" s="125">
        <f>IF(P38=0,"",IF(BW38=0,"",(BW38/P38)))</f>
        <v>0.25</v>
      </c>
      <c r="BY38" s="126">
        <v>1</v>
      </c>
      <c r="BZ38" s="127">
        <f>IFERROR(BY38/BW38,"-")</f>
        <v>1</v>
      </c>
      <c r="CA38" s="128">
        <v>11000</v>
      </c>
      <c r="CB38" s="129">
        <f>IFERROR(CA38/BW38,"-")</f>
        <v>11000</v>
      </c>
      <c r="CC38" s="130"/>
      <c r="CD38" s="130"/>
      <c r="CE38" s="130">
        <v>1</v>
      </c>
      <c r="CF38" s="131">
        <v>2</v>
      </c>
      <c r="CG38" s="132">
        <f>IF(P38=0,"",IF(CF38=0,"",(CF38/P38)))</f>
        <v>0.5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2</v>
      </c>
      <c r="CP38" s="139">
        <v>76000</v>
      </c>
      <c r="CQ38" s="139">
        <v>65000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</v>
      </c>
      <c r="B39" s="346" t="s">
        <v>145</v>
      </c>
      <c r="C39" s="346"/>
      <c r="D39" s="346" t="s">
        <v>141</v>
      </c>
      <c r="E39" s="346" t="s">
        <v>64</v>
      </c>
      <c r="F39" s="346" t="s">
        <v>65</v>
      </c>
      <c r="G39" s="88" t="s">
        <v>146</v>
      </c>
      <c r="H39" s="88" t="s">
        <v>133</v>
      </c>
      <c r="I39" s="347" t="s">
        <v>68</v>
      </c>
      <c r="J39" s="329">
        <v>96000</v>
      </c>
      <c r="K39" s="79">
        <v>5</v>
      </c>
      <c r="L39" s="79">
        <v>0</v>
      </c>
      <c r="M39" s="79">
        <v>16</v>
      </c>
      <c r="N39" s="89">
        <v>4</v>
      </c>
      <c r="O39" s="90">
        <v>0</v>
      </c>
      <c r="P39" s="91">
        <f>N39+O39</f>
        <v>4</v>
      </c>
      <c r="Q39" s="80">
        <f>IFERROR(P39/M39,"-")</f>
        <v>0.25</v>
      </c>
      <c r="R39" s="79">
        <v>0</v>
      </c>
      <c r="S39" s="79">
        <v>1</v>
      </c>
      <c r="T39" s="80">
        <f>IFERROR(R39/(P39),"-")</f>
        <v>0</v>
      </c>
      <c r="U39" s="335">
        <f>IFERROR(J39/SUM(N39:O40),"-")</f>
        <v>19200</v>
      </c>
      <c r="V39" s="82">
        <v>0</v>
      </c>
      <c r="W39" s="80">
        <f>IF(P39=0,"-",V39/P39)</f>
        <v>0</v>
      </c>
      <c r="X39" s="334">
        <v>0</v>
      </c>
      <c r="Y39" s="335">
        <f>IFERROR(X39/P39,"-")</f>
        <v>0</v>
      </c>
      <c r="Z39" s="335" t="str">
        <f>IFERROR(X39/V39,"-")</f>
        <v>-</v>
      </c>
      <c r="AA39" s="329">
        <f>SUM(X39:X40)-SUM(J39:J40)</f>
        <v>-96000</v>
      </c>
      <c r="AB39" s="83">
        <f>SUM(X39:X40)/SUM(J39:J40)</f>
        <v>0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0.5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2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6" t="s">
        <v>147</v>
      </c>
      <c r="C40" s="346"/>
      <c r="D40" s="346" t="s">
        <v>141</v>
      </c>
      <c r="E40" s="346" t="s">
        <v>64</v>
      </c>
      <c r="F40" s="346" t="s">
        <v>77</v>
      </c>
      <c r="G40" s="88"/>
      <c r="H40" s="88"/>
      <c r="I40" s="88"/>
      <c r="J40" s="329"/>
      <c r="K40" s="79">
        <v>11</v>
      </c>
      <c r="L40" s="79">
        <v>9</v>
      </c>
      <c r="M40" s="79">
        <v>1</v>
      </c>
      <c r="N40" s="89">
        <v>1</v>
      </c>
      <c r="O40" s="90">
        <v>0</v>
      </c>
      <c r="P40" s="91">
        <f>N40+O40</f>
        <v>1</v>
      </c>
      <c r="Q40" s="80">
        <f>IFERROR(P40/M40,"-")</f>
        <v>1</v>
      </c>
      <c r="R40" s="79">
        <v>0</v>
      </c>
      <c r="S40" s="79">
        <v>0</v>
      </c>
      <c r="T40" s="80">
        <f>IFERROR(R40/(P40),"-")</f>
        <v>0</v>
      </c>
      <c r="U40" s="335"/>
      <c r="V40" s="82">
        <v>0</v>
      </c>
      <c r="W40" s="80">
        <f>IF(P40=0,"-",V40/P40)</f>
        <v>0</v>
      </c>
      <c r="X40" s="334">
        <v>0</v>
      </c>
      <c r="Y40" s="335">
        <f>IFERROR(X40/P40,"-")</f>
        <v>0</v>
      </c>
      <c r="Z40" s="335" t="str">
        <f>IFERROR(X40/V40,"-")</f>
        <v>-</v>
      </c>
      <c r="AA40" s="329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1</v>
      </c>
      <c r="AW40" s="105">
        <f>IF(P40=0,"",IF(AV40=0,"",(AV40/P40)))</f>
        <v>1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0.0625</v>
      </c>
      <c r="B41" s="346" t="s">
        <v>148</v>
      </c>
      <c r="C41" s="346"/>
      <c r="D41" s="346" t="s">
        <v>63</v>
      </c>
      <c r="E41" s="346" t="s">
        <v>132</v>
      </c>
      <c r="F41" s="346" t="s">
        <v>65</v>
      </c>
      <c r="G41" s="88" t="s">
        <v>146</v>
      </c>
      <c r="H41" s="88" t="s">
        <v>133</v>
      </c>
      <c r="I41" s="348" t="s">
        <v>149</v>
      </c>
      <c r="J41" s="329">
        <v>96000</v>
      </c>
      <c r="K41" s="79">
        <v>9</v>
      </c>
      <c r="L41" s="79">
        <v>0</v>
      </c>
      <c r="M41" s="79">
        <v>36</v>
      </c>
      <c r="N41" s="89">
        <v>5</v>
      </c>
      <c r="O41" s="90">
        <v>0</v>
      </c>
      <c r="P41" s="91">
        <f>N41+O41</f>
        <v>5</v>
      </c>
      <c r="Q41" s="80">
        <f>IFERROR(P41/M41,"-")</f>
        <v>0.13888888888889</v>
      </c>
      <c r="R41" s="79">
        <v>0</v>
      </c>
      <c r="S41" s="79">
        <v>3</v>
      </c>
      <c r="T41" s="80">
        <f>IFERROR(R41/(P41),"-")</f>
        <v>0</v>
      </c>
      <c r="U41" s="335">
        <f>IFERROR(J41/SUM(N41:O42),"-")</f>
        <v>13714.285714286</v>
      </c>
      <c r="V41" s="82">
        <v>1</v>
      </c>
      <c r="W41" s="80">
        <f>IF(P41=0,"-",V41/P41)</f>
        <v>0.2</v>
      </c>
      <c r="X41" s="334">
        <v>3000</v>
      </c>
      <c r="Y41" s="335">
        <f>IFERROR(X41/P41,"-")</f>
        <v>600</v>
      </c>
      <c r="Z41" s="335">
        <f>IFERROR(X41/V41,"-")</f>
        <v>3000</v>
      </c>
      <c r="AA41" s="329">
        <f>SUM(X41:X42)-SUM(J41:J42)</f>
        <v>-90000</v>
      </c>
      <c r="AB41" s="83">
        <f>SUM(X41:X42)/SUM(J41:J42)</f>
        <v>0.0625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3</v>
      </c>
      <c r="BF41" s="111">
        <f>IF(P41=0,"",IF(BE41=0,"",(BE41/P41)))</f>
        <v>0.6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2</v>
      </c>
      <c r="BO41" s="118">
        <f>IF(P41=0,"",IF(BN41=0,"",(BN41/P41)))</f>
        <v>0.4</v>
      </c>
      <c r="BP41" s="119">
        <v>1</v>
      </c>
      <c r="BQ41" s="120">
        <f>IFERROR(BP41/BN41,"-")</f>
        <v>0.5</v>
      </c>
      <c r="BR41" s="121">
        <v>3000</v>
      </c>
      <c r="BS41" s="122">
        <f>IFERROR(BR41/BN41,"-")</f>
        <v>1500</v>
      </c>
      <c r="BT41" s="123">
        <v>1</v>
      </c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3000</v>
      </c>
      <c r="CQ41" s="139">
        <v>3000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6" t="s">
        <v>150</v>
      </c>
      <c r="C42" s="346"/>
      <c r="D42" s="346" t="s">
        <v>63</v>
      </c>
      <c r="E42" s="346" t="s">
        <v>132</v>
      </c>
      <c r="F42" s="346" t="s">
        <v>77</v>
      </c>
      <c r="G42" s="88"/>
      <c r="H42" s="88"/>
      <c r="I42" s="88"/>
      <c r="J42" s="329"/>
      <c r="K42" s="79">
        <v>13</v>
      </c>
      <c r="L42" s="79">
        <v>10</v>
      </c>
      <c r="M42" s="79">
        <v>2</v>
      </c>
      <c r="N42" s="89">
        <v>2</v>
      </c>
      <c r="O42" s="90">
        <v>0</v>
      </c>
      <c r="P42" s="91">
        <f>N42+O42</f>
        <v>2</v>
      </c>
      <c r="Q42" s="80">
        <f>IFERROR(P42/M42,"-")</f>
        <v>1</v>
      </c>
      <c r="R42" s="79">
        <v>0</v>
      </c>
      <c r="S42" s="79">
        <v>0</v>
      </c>
      <c r="T42" s="80">
        <f>IFERROR(R42/(P42),"-")</f>
        <v>0</v>
      </c>
      <c r="U42" s="335"/>
      <c r="V42" s="82">
        <v>1</v>
      </c>
      <c r="W42" s="80">
        <f>IF(P42=0,"-",V42/P42)</f>
        <v>0.5</v>
      </c>
      <c r="X42" s="334">
        <v>3000</v>
      </c>
      <c r="Y42" s="335">
        <f>IFERROR(X42/P42,"-")</f>
        <v>1500</v>
      </c>
      <c r="Z42" s="335">
        <f>IFERROR(X42/V42,"-")</f>
        <v>3000</v>
      </c>
      <c r="AA42" s="329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2</v>
      </c>
      <c r="BO42" s="118">
        <f>IF(P42=0,"",IF(BN42=0,"",(BN42/P42)))</f>
        <v>1</v>
      </c>
      <c r="BP42" s="119">
        <v>1</v>
      </c>
      <c r="BQ42" s="120">
        <f>IFERROR(BP42/BN42,"-")</f>
        <v>0.5</v>
      </c>
      <c r="BR42" s="121">
        <v>3000</v>
      </c>
      <c r="BS42" s="122">
        <f>IFERROR(BR42/BN42,"-")</f>
        <v>1500</v>
      </c>
      <c r="BT42" s="123">
        <v>1</v>
      </c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3000</v>
      </c>
      <c r="CQ42" s="139">
        <v>3000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0.52083333333333</v>
      </c>
      <c r="B43" s="346" t="s">
        <v>151</v>
      </c>
      <c r="C43" s="346"/>
      <c r="D43" s="346"/>
      <c r="E43" s="346"/>
      <c r="F43" s="346" t="s">
        <v>65</v>
      </c>
      <c r="G43" s="88" t="s">
        <v>152</v>
      </c>
      <c r="H43" s="88" t="s">
        <v>153</v>
      </c>
      <c r="I43" s="88" t="s">
        <v>154</v>
      </c>
      <c r="J43" s="329">
        <v>96000</v>
      </c>
      <c r="K43" s="79">
        <v>12</v>
      </c>
      <c r="L43" s="79">
        <v>0</v>
      </c>
      <c r="M43" s="79">
        <v>112</v>
      </c>
      <c r="N43" s="89">
        <v>9</v>
      </c>
      <c r="O43" s="90">
        <v>0</v>
      </c>
      <c r="P43" s="91">
        <f>N43+O43</f>
        <v>9</v>
      </c>
      <c r="Q43" s="80">
        <f>IFERROR(P43/M43,"-")</f>
        <v>0.080357142857143</v>
      </c>
      <c r="R43" s="79">
        <v>0</v>
      </c>
      <c r="S43" s="79">
        <v>2</v>
      </c>
      <c r="T43" s="80">
        <f>IFERROR(R43/(P43),"-")</f>
        <v>0</v>
      </c>
      <c r="U43" s="335">
        <f>IFERROR(J43/SUM(N43:O44),"-")</f>
        <v>8000</v>
      </c>
      <c r="V43" s="82">
        <v>3</v>
      </c>
      <c r="W43" s="80">
        <f>IF(P43=0,"-",V43/P43)</f>
        <v>0.33333333333333</v>
      </c>
      <c r="X43" s="334">
        <v>50000</v>
      </c>
      <c r="Y43" s="335">
        <f>IFERROR(X43/P43,"-")</f>
        <v>5555.5555555556</v>
      </c>
      <c r="Z43" s="335">
        <f>IFERROR(X43/V43,"-")</f>
        <v>16666.666666667</v>
      </c>
      <c r="AA43" s="329">
        <f>SUM(X43:X44)-SUM(J43:J44)</f>
        <v>-46000</v>
      </c>
      <c r="AB43" s="83">
        <f>SUM(X43:X44)/SUM(J43:J44)</f>
        <v>0.52083333333333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2</v>
      </c>
      <c r="BF43" s="111">
        <f>IF(P43=0,"",IF(BE43=0,"",(BE43/P43)))</f>
        <v>0.22222222222222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5</v>
      </c>
      <c r="BO43" s="118">
        <f>IF(P43=0,"",IF(BN43=0,"",(BN43/P43)))</f>
        <v>0.55555555555556</v>
      </c>
      <c r="BP43" s="119">
        <v>1</v>
      </c>
      <c r="BQ43" s="120">
        <f>IFERROR(BP43/BN43,"-")</f>
        <v>0.2</v>
      </c>
      <c r="BR43" s="121">
        <v>3000</v>
      </c>
      <c r="BS43" s="122">
        <f>IFERROR(BR43/BN43,"-")</f>
        <v>600</v>
      </c>
      <c r="BT43" s="123">
        <v>1</v>
      </c>
      <c r="BU43" s="123"/>
      <c r="BV43" s="123"/>
      <c r="BW43" s="124">
        <v>2</v>
      </c>
      <c r="BX43" s="125">
        <f>IF(P43=0,"",IF(BW43=0,"",(BW43/P43)))</f>
        <v>0.22222222222222</v>
      </c>
      <c r="BY43" s="126">
        <v>2</v>
      </c>
      <c r="BZ43" s="127">
        <f>IFERROR(BY43/BW43,"-")</f>
        <v>1</v>
      </c>
      <c r="CA43" s="128">
        <v>47000</v>
      </c>
      <c r="CB43" s="129">
        <f>IFERROR(CA43/BW43,"-")</f>
        <v>23500</v>
      </c>
      <c r="CC43" s="130">
        <v>1</v>
      </c>
      <c r="CD43" s="130"/>
      <c r="CE43" s="130">
        <v>1</v>
      </c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3</v>
      </c>
      <c r="CP43" s="139">
        <v>50000</v>
      </c>
      <c r="CQ43" s="139">
        <v>37000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6" t="s">
        <v>155</v>
      </c>
      <c r="C44" s="346"/>
      <c r="D44" s="346"/>
      <c r="E44" s="346"/>
      <c r="F44" s="346" t="s">
        <v>77</v>
      </c>
      <c r="G44" s="88"/>
      <c r="H44" s="88"/>
      <c r="I44" s="88"/>
      <c r="J44" s="329"/>
      <c r="K44" s="79">
        <v>24</v>
      </c>
      <c r="L44" s="79">
        <v>18</v>
      </c>
      <c r="M44" s="79">
        <v>9</v>
      </c>
      <c r="N44" s="89">
        <v>3</v>
      </c>
      <c r="O44" s="90">
        <v>0</v>
      </c>
      <c r="P44" s="91">
        <f>N44+O44</f>
        <v>3</v>
      </c>
      <c r="Q44" s="80">
        <f>IFERROR(P44/M44,"-")</f>
        <v>0.33333333333333</v>
      </c>
      <c r="R44" s="79">
        <v>0</v>
      </c>
      <c r="S44" s="79">
        <v>1</v>
      </c>
      <c r="T44" s="80">
        <f>IFERROR(R44/(P44),"-")</f>
        <v>0</v>
      </c>
      <c r="U44" s="335"/>
      <c r="V44" s="82">
        <v>0</v>
      </c>
      <c r="W44" s="80">
        <f>IF(P44=0,"-",V44/P44)</f>
        <v>0</v>
      </c>
      <c r="X44" s="334">
        <v>0</v>
      </c>
      <c r="Y44" s="335">
        <f>IFERROR(X44/P44,"-")</f>
        <v>0</v>
      </c>
      <c r="Z44" s="335" t="str">
        <f>IFERROR(X44/V44,"-")</f>
        <v>-</v>
      </c>
      <c r="AA44" s="329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0.33333333333333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1</v>
      </c>
      <c r="BO44" s="118">
        <f>IF(P44=0,"",IF(BN44=0,"",(BN44/P44)))</f>
        <v>0.33333333333333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1</v>
      </c>
      <c r="BX44" s="125">
        <f>IF(P44=0,"",IF(BW44=0,"",(BW44/P44)))</f>
        <v>0.33333333333333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 t="str">
        <f>AB45</f>
        <v>0</v>
      </c>
      <c r="B45" s="346" t="s">
        <v>156</v>
      </c>
      <c r="C45" s="346"/>
      <c r="D45" s="346"/>
      <c r="E45" s="346"/>
      <c r="F45" s="346" t="s">
        <v>65</v>
      </c>
      <c r="G45" s="88" t="s">
        <v>146</v>
      </c>
      <c r="H45" s="88" t="s">
        <v>153</v>
      </c>
      <c r="I45" s="348" t="s">
        <v>157</v>
      </c>
      <c r="J45" s="329">
        <v>0</v>
      </c>
      <c r="K45" s="79">
        <v>5</v>
      </c>
      <c r="L45" s="79">
        <v>0</v>
      </c>
      <c r="M45" s="79">
        <v>27</v>
      </c>
      <c r="N45" s="89">
        <v>0</v>
      </c>
      <c r="O45" s="90">
        <v>0</v>
      </c>
      <c r="P45" s="91">
        <f>N45+O45</f>
        <v>0</v>
      </c>
      <c r="Q45" s="80">
        <f>IFERROR(P45/M45,"-")</f>
        <v>0</v>
      </c>
      <c r="R45" s="79">
        <v>0</v>
      </c>
      <c r="S45" s="79">
        <v>0</v>
      </c>
      <c r="T45" s="80" t="str">
        <f>IFERROR(R45/(P45),"-")</f>
        <v>-</v>
      </c>
      <c r="U45" s="335" t="str">
        <f>IFERROR(J45/SUM(N45:O46),"-")</f>
        <v>-</v>
      </c>
      <c r="V45" s="82">
        <v>0</v>
      </c>
      <c r="W45" s="80" t="str">
        <f>IF(P45=0,"-",V45/P45)</f>
        <v>-</v>
      </c>
      <c r="X45" s="334">
        <v>0</v>
      </c>
      <c r="Y45" s="335" t="str">
        <f>IFERROR(X45/P45,"-")</f>
        <v>-</v>
      </c>
      <c r="Z45" s="335" t="str">
        <f>IFERROR(X45/V45,"-")</f>
        <v>-</v>
      </c>
      <c r="AA45" s="329">
        <f>SUM(X45:X46)-SUM(J45:J46)</f>
        <v>0</v>
      </c>
      <c r="AB45" s="83" t="str">
        <f>SUM(X45:X46)/SUM(J45:J46)</f>
        <v>0</v>
      </c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6" t="s">
        <v>158</v>
      </c>
      <c r="C46" s="346"/>
      <c r="D46" s="346"/>
      <c r="E46" s="346"/>
      <c r="F46" s="346" t="s">
        <v>77</v>
      </c>
      <c r="G46" s="88"/>
      <c r="H46" s="88"/>
      <c r="I46" s="88"/>
      <c r="J46" s="329"/>
      <c r="K46" s="79">
        <v>2</v>
      </c>
      <c r="L46" s="79">
        <v>2</v>
      </c>
      <c r="M46" s="79">
        <v>0</v>
      </c>
      <c r="N46" s="89">
        <v>0</v>
      </c>
      <c r="O46" s="90">
        <v>0</v>
      </c>
      <c r="P46" s="91">
        <f>N46+O46</f>
        <v>0</v>
      </c>
      <c r="Q46" s="80" t="str">
        <f>IFERROR(P46/M46,"-")</f>
        <v>-</v>
      </c>
      <c r="R46" s="79">
        <v>0</v>
      </c>
      <c r="S46" s="79">
        <v>0</v>
      </c>
      <c r="T46" s="80" t="str">
        <f>IFERROR(R46/(P46),"-")</f>
        <v>-</v>
      </c>
      <c r="U46" s="335"/>
      <c r="V46" s="82">
        <v>0</v>
      </c>
      <c r="W46" s="80" t="str">
        <f>IF(P46=0,"-",V46/P46)</f>
        <v>-</v>
      </c>
      <c r="X46" s="334">
        <v>0</v>
      </c>
      <c r="Y46" s="335" t="str">
        <f>IFERROR(X46/P46,"-")</f>
        <v>-</v>
      </c>
      <c r="Z46" s="335" t="str">
        <f>IFERROR(X46/V46,"-")</f>
        <v>-</v>
      </c>
      <c r="AA46" s="329"/>
      <c r="AB46" s="83"/>
      <c r="AC46" s="77"/>
      <c r="AD46" s="92"/>
      <c r="AE46" s="93" t="str">
        <f>IF(P46=0,"",IF(AD46=0,"",(AD46/P46)))</f>
        <v/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 t="str">
        <f>IF(P46=0,"",IF(AM46=0,"",(AM46/P46)))</f>
        <v/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 t="str">
        <f>IF(P46=0,"",IF(AV46=0,"",(AV46/P46)))</f>
        <v/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 t="str">
        <f>IF(P46=0,"",IF(BE46=0,"",(BE46/P46)))</f>
        <v/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 t="str">
        <f>IF(P46=0,"",IF(BN46=0,"",(BN46/P46)))</f>
        <v/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 t="str">
        <f>IF(P46=0,"",IF(BW46=0,"",(BW46/P46)))</f>
        <v/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 t="str">
        <f>IF(P46=0,"",IF(CF46=0,"",(CF46/P46)))</f>
        <v/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0.25</v>
      </c>
      <c r="B47" s="346" t="s">
        <v>159</v>
      </c>
      <c r="C47" s="346"/>
      <c r="D47" s="346" t="s">
        <v>63</v>
      </c>
      <c r="E47" s="346" t="s">
        <v>64</v>
      </c>
      <c r="F47" s="346" t="s">
        <v>65</v>
      </c>
      <c r="G47" s="88" t="s">
        <v>160</v>
      </c>
      <c r="H47" s="88" t="s">
        <v>133</v>
      </c>
      <c r="I47" s="88" t="s">
        <v>161</v>
      </c>
      <c r="J47" s="329">
        <v>120000</v>
      </c>
      <c r="K47" s="79">
        <v>16</v>
      </c>
      <c r="L47" s="79">
        <v>0</v>
      </c>
      <c r="M47" s="79">
        <v>41</v>
      </c>
      <c r="N47" s="89">
        <v>5</v>
      </c>
      <c r="O47" s="90">
        <v>0</v>
      </c>
      <c r="P47" s="91">
        <f>N47+O47</f>
        <v>5</v>
      </c>
      <c r="Q47" s="80">
        <f>IFERROR(P47/M47,"-")</f>
        <v>0.1219512195122</v>
      </c>
      <c r="R47" s="79">
        <v>1</v>
      </c>
      <c r="S47" s="79">
        <v>0</v>
      </c>
      <c r="T47" s="80">
        <f>IFERROR(R47/(P47),"-")</f>
        <v>0.2</v>
      </c>
      <c r="U47" s="335">
        <f>IFERROR(J47/SUM(N47:O48),"-")</f>
        <v>10909.090909091</v>
      </c>
      <c r="V47" s="82">
        <v>1</v>
      </c>
      <c r="W47" s="80">
        <f>IF(P47=0,"-",V47/P47)</f>
        <v>0.2</v>
      </c>
      <c r="X47" s="334">
        <v>10000</v>
      </c>
      <c r="Y47" s="335">
        <f>IFERROR(X47/P47,"-")</f>
        <v>2000</v>
      </c>
      <c r="Z47" s="335">
        <f>IFERROR(X47/V47,"-")</f>
        <v>10000</v>
      </c>
      <c r="AA47" s="329">
        <f>SUM(X47:X48)-SUM(J47:J48)</f>
        <v>-90000</v>
      </c>
      <c r="AB47" s="83">
        <f>SUM(X47:X48)/SUM(J47:J48)</f>
        <v>0.25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1</v>
      </c>
      <c r="BF47" s="111">
        <f>IF(P47=0,"",IF(BE47=0,"",(BE47/P47)))</f>
        <v>0.2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4</v>
      </c>
      <c r="BO47" s="118">
        <f>IF(P47=0,"",IF(BN47=0,"",(BN47/P47)))</f>
        <v>0.8</v>
      </c>
      <c r="BP47" s="119">
        <v>1</v>
      </c>
      <c r="BQ47" s="120">
        <f>IFERROR(BP47/BN47,"-")</f>
        <v>0.25</v>
      </c>
      <c r="BR47" s="121">
        <v>10000</v>
      </c>
      <c r="BS47" s="122">
        <f>IFERROR(BR47/BN47,"-")</f>
        <v>2500</v>
      </c>
      <c r="BT47" s="123">
        <v>1</v>
      </c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10000</v>
      </c>
      <c r="CQ47" s="139">
        <v>10000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6" t="s">
        <v>162</v>
      </c>
      <c r="C48" s="346"/>
      <c r="D48" s="346" t="s">
        <v>63</v>
      </c>
      <c r="E48" s="346" t="s">
        <v>64</v>
      </c>
      <c r="F48" s="346" t="s">
        <v>77</v>
      </c>
      <c r="G48" s="88"/>
      <c r="H48" s="88"/>
      <c r="I48" s="88"/>
      <c r="J48" s="329"/>
      <c r="K48" s="79">
        <v>44</v>
      </c>
      <c r="L48" s="79">
        <v>19</v>
      </c>
      <c r="M48" s="79">
        <v>15</v>
      </c>
      <c r="N48" s="89">
        <v>6</v>
      </c>
      <c r="O48" s="90">
        <v>0</v>
      </c>
      <c r="P48" s="91">
        <f>N48+O48</f>
        <v>6</v>
      </c>
      <c r="Q48" s="80">
        <f>IFERROR(P48/M48,"-")</f>
        <v>0.4</v>
      </c>
      <c r="R48" s="79">
        <v>0</v>
      </c>
      <c r="S48" s="79">
        <v>3</v>
      </c>
      <c r="T48" s="80">
        <f>IFERROR(R48/(P48),"-")</f>
        <v>0</v>
      </c>
      <c r="U48" s="335"/>
      <c r="V48" s="82">
        <v>1</v>
      </c>
      <c r="W48" s="80">
        <f>IF(P48=0,"-",V48/P48)</f>
        <v>0.16666666666667</v>
      </c>
      <c r="X48" s="334">
        <v>20000</v>
      </c>
      <c r="Y48" s="335">
        <f>IFERROR(X48/P48,"-")</f>
        <v>3333.3333333333</v>
      </c>
      <c r="Z48" s="335">
        <f>IFERROR(X48/V48,"-")</f>
        <v>20000</v>
      </c>
      <c r="AA48" s="329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2</v>
      </c>
      <c r="BF48" s="111">
        <f>IF(P48=0,"",IF(BE48=0,"",(BE48/P48)))</f>
        <v>0.33333333333333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2</v>
      </c>
      <c r="BO48" s="118">
        <f>IF(P48=0,"",IF(BN48=0,"",(BN48/P48)))</f>
        <v>0.33333333333333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2</v>
      </c>
      <c r="BX48" s="125">
        <f>IF(P48=0,"",IF(BW48=0,"",(BW48/P48)))</f>
        <v>0.33333333333333</v>
      </c>
      <c r="BY48" s="126">
        <v>1</v>
      </c>
      <c r="BZ48" s="127">
        <f>IFERROR(BY48/BW48,"-")</f>
        <v>0.5</v>
      </c>
      <c r="CA48" s="128">
        <v>20000</v>
      </c>
      <c r="CB48" s="129">
        <f>IFERROR(CA48/BW48,"-")</f>
        <v>10000</v>
      </c>
      <c r="CC48" s="130"/>
      <c r="CD48" s="130">
        <v>1</v>
      </c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20000</v>
      </c>
      <c r="CQ48" s="139">
        <v>20000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0.16666666666667</v>
      </c>
      <c r="B49" s="346" t="s">
        <v>163</v>
      </c>
      <c r="C49" s="346"/>
      <c r="D49" s="346" t="s">
        <v>100</v>
      </c>
      <c r="E49" s="346" t="s">
        <v>101</v>
      </c>
      <c r="F49" s="346" t="s">
        <v>65</v>
      </c>
      <c r="G49" s="88" t="s">
        <v>160</v>
      </c>
      <c r="H49" s="88" t="s">
        <v>133</v>
      </c>
      <c r="I49" s="88" t="s">
        <v>164</v>
      </c>
      <c r="J49" s="329">
        <v>120000</v>
      </c>
      <c r="K49" s="79">
        <v>10</v>
      </c>
      <c r="L49" s="79">
        <v>0</v>
      </c>
      <c r="M49" s="79">
        <v>27</v>
      </c>
      <c r="N49" s="89">
        <v>6</v>
      </c>
      <c r="O49" s="90">
        <v>0</v>
      </c>
      <c r="P49" s="91">
        <f>N49+O49</f>
        <v>6</v>
      </c>
      <c r="Q49" s="80">
        <f>IFERROR(P49/M49,"-")</f>
        <v>0.22222222222222</v>
      </c>
      <c r="R49" s="79">
        <v>0</v>
      </c>
      <c r="S49" s="79">
        <v>1</v>
      </c>
      <c r="T49" s="80">
        <f>IFERROR(R49/(P49),"-")</f>
        <v>0</v>
      </c>
      <c r="U49" s="335">
        <f>IFERROR(J49/SUM(N49:O50),"-")</f>
        <v>13333.333333333</v>
      </c>
      <c r="V49" s="82">
        <v>0</v>
      </c>
      <c r="W49" s="80">
        <f>IF(P49=0,"-",V49/P49)</f>
        <v>0</v>
      </c>
      <c r="X49" s="334">
        <v>0</v>
      </c>
      <c r="Y49" s="335">
        <f>IFERROR(X49/P49,"-")</f>
        <v>0</v>
      </c>
      <c r="Z49" s="335" t="str">
        <f>IFERROR(X49/V49,"-")</f>
        <v>-</v>
      </c>
      <c r="AA49" s="329">
        <f>SUM(X49:X50)-SUM(J49:J50)</f>
        <v>-100000</v>
      </c>
      <c r="AB49" s="83">
        <f>SUM(X49:X50)/SUM(J49:J50)</f>
        <v>0.16666666666667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2</v>
      </c>
      <c r="BF49" s="111">
        <f>IF(P49=0,"",IF(BE49=0,"",(BE49/P49)))</f>
        <v>0.33333333333333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1</v>
      </c>
      <c r="BO49" s="118">
        <f>IF(P49=0,"",IF(BN49=0,"",(BN49/P49)))</f>
        <v>0.16666666666667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3</v>
      </c>
      <c r="BX49" s="125">
        <f>IF(P49=0,"",IF(BW49=0,"",(BW49/P49)))</f>
        <v>0.5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6" t="s">
        <v>165</v>
      </c>
      <c r="C50" s="346"/>
      <c r="D50" s="346" t="s">
        <v>100</v>
      </c>
      <c r="E50" s="346" t="s">
        <v>101</v>
      </c>
      <c r="F50" s="346" t="s">
        <v>77</v>
      </c>
      <c r="G50" s="88"/>
      <c r="H50" s="88"/>
      <c r="I50" s="88"/>
      <c r="J50" s="329"/>
      <c r="K50" s="79">
        <v>28</v>
      </c>
      <c r="L50" s="79">
        <v>19</v>
      </c>
      <c r="M50" s="79">
        <v>7</v>
      </c>
      <c r="N50" s="89">
        <v>3</v>
      </c>
      <c r="O50" s="90">
        <v>0</v>
      </c>
      <c r="P50" s="91">
        <f>N50+O50</f>
        <v>3</v>
      </c>
      <c r="Q50" s="80">
        <f>IFERROR(P50/M50,"-")</f>
        <v>0.42857142857143</v>
      </c>
      <c r="R50" s="79">
        <v>0</v>
      </c>
      <c r="S50" s="79">
        <v>0</v>
      </c>
      <c r="T50" s="80">
        <f>IFERROR(R50/(P50),"-")</f>
        <v>0</v>
      </c>
      <c r="U50" s="335"/>
      <c r="V50" s="82">
        <v>0</v>
      </c>
      <c r="W50" s="80">
        <f>IF(P50=0,"-",V50/P50)</f>
        <v>0</v>
      </c>
      <c r="X50" s="334">
        <v>20000</v>
      </c>
      <c r="Y50" s="335">
        <f>IFERROR(X50/P50,"-")</f>
        <v>6666.6666666667</v>
      </c>
      <c r="Z50" s="335" t="str">
        <f>IFERROR(X50/V50,"-")</f>
        <v>-</v>
      </c>
      <c r="AA50" s="329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1</v>
      </c>
      <c r="BO50" s="118">
        <f>IF(P50=0,"",IF(BN50=0,"",(BN50/P50)))</f>
        <v>0.33333333333333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2</v>
      </c>
      <c r="BX50" s="125">
        <f>IF(P50=0,"",IF(BW50=0,"",(BW50/P50)))</f>
        <v>0.66666666666667</v>
      </c>
      <c r="BY50" s="126">
        <v>1</v>
      </c>
      <c r="BZ50" s="127">
        <f>IFERROR(BY50/BW50,"-")</f>
        <v>0.5</v>
      </c>
      <c r="CA50" s="128">
        <v>20000</v>
      </c>
      <c r="CB50" s="129">
        <f>IFERROR(CA50/BW50,"-")</f>
        <v>10000</v>
      </c>
      <c r="CC50" s="130">
        <v>1</v>
      </c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20000</v>
      </c>
      <c r="CQ50" s="139">
        <v>20000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0.21666666666667</v>
      </c>
      <c r="B51" s="346" t="s">
        <v>166</v>
      </c>
      <c r="C51" s="346"/>
      <c r="D51" s="346" t="s">
        <v>167</v>
      </c>
      <c r="E51" s="346" t="s">
        <v>168</v>
      </c>
      <c r="F51" s="346" t="s">
        <v>65</v>
      </c>
      <c r="G51" s="88" t="s">
        <v>126</v>
      </c>
      <c r="H51" s="88" t="s">
        <v>169</v>
      </c>
      <c r="I51" s="88" t="s">
        <v>170</v>
      </c>
      <c r="J51" s="329">
        <v>60000</v>
      </c>
      <c r="K51" s="79">
        <v>22</v>
      </c>
      <c r="L51" s="79">
        <v>0</v>
      </c>
      <c r="M51" s="79">
        <v>97</v>
      </c>
      <c r="N51" s="89">
        <v>15</v>
      </c>
      <c r="O51" s="90">
        <v>0</v>
      </c>
      <c r="P51" s="91">
        <f>N51+O51</f>
        <v>15</v>
      </c>
      <c r="Q51" s="80">
        <f>IFERROR(P51/M51,"-")</f>
        <v>0.15463917525773</v>
      </c>
      <c r="R51" s="79">
        <v>0</v>
      </c>
      <c r="S51" s="79">
        <v>6</v>
      </c>
      <c r="T51" s="80">
        <f>IFERROR(R51/(P51),"-")</f>
        <v>0</v>
      </c>
      <c r="U51" s="335">
        <f>IFERROR(J51/SUM(N51:O52),"-")</f>
        <v>3529.4117647059</v>
      </c>
      <c r="V51" s="82">
        <v>2</v>
      </c>
      <c r="W51" s="80">
        <f>IF(P51=0,"-",V51/P51)</f>
        <v>0.13333333333333</v>
      </c>
      <c r="X51" s="334">
        <v>13000</v>
      </c>
      <c r="Y51" s="335">
        <f>IFERROR(X51/P51,"-")</f>
        <v>866.66666666667</v>
      </c>
      <c r="Z51" s="335">
        <f>IFERROR(X51/V51,"-")</f>
        <v>6500</v>
      </c>
      <c r="AA51" s="329">
        <f>SUM(X51:X52)-SUM(J51:J52)</f>
        <v>-47000</v>
      </c>
      <c r="AB51" s="83">
        <f>SUM(X51:X52)/SUM(J51:J52)</f>
        <v>0.21666666666667</v>
      </c>
      <c r="AC51" s="77"/>
      <c r="AD51" s="92">
        <v>1</v>
      </c>
      <c r="AE51" s="93">
        <f>IF(P51=0,"",IF(AD51=0,"",(AD51/P51)))</f>
        <v>0.066666666666667</v>
      </c>
      <c r="AF51" s="92"/>
      <c r="AG51" s="94">
        <f>IFERROR(AF51/AD51,"-")</f>
        <v>0</v>
      </c>
      <c r="AH51" s="95"/>
      <c r="AI51" s="96">
        <f>IFERROR(AH51/AD51,"-")</f>
        <v>0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>
        <v>2</v>
      </c>
      <c r="AW51" s="105">
        <f>IF(P51=0,"",IF(AV51=0,"",(AV51/P51)))</f>
        <v>0.13333333333333</v>
      </c>
      <c r="AX51" s="104"/>
      <c r="AY51" s="106">
        <f>IFERROR(AX51/AV51,"-")</f>
        <v>0</v>
      </c>
      <c r="AZ51" s="107"/>
      <c r="BA51" s="108">
        <f>IFERROR(AZ51/AV51,"-")</f>
        <v>0</v>
      </c>
      <c r="BB51" s="109"/>
      <c r="BC51" s="109"/>
      <c r="BD51" s="109"/>
      <c r="BE51" s="110">
        <v>6</v>
      </c>
      <c r="BF51" s="111">
        <f>IF(P51=0,"",IF(BE51=0,"",(BE51/P51)))</f>
        <v>0.4</v>
      </c>
      <c r="BG51" s="110">
        <v>2</v>
      </c>
      <c r="BH51" s="112">
        <f>IFERROR(BG51/BE51,"-")</f>
        <v>0.33333333333333</v>
      </c>
      <c r="BI51" s="113">
        <v>68000</v>
      </c>
      <c r="BJ51" s="114">
        <f>IFERROR(BI51/BE51,"-")</f>
        <v>11333.333333333</v>
      </c>
      <c r="BK51" s="115">
        <v>1</v>
      </c>
      <c r="BL51" s="115"/>
      <c r="BM51" s="115">
        <v>1</v>
      </c>
      <c r="BN51" s="117">
        <v>6</v>
      </c>
      <c r="BO51" s="118">
        <f>IF(P51=0,"",IF(BN51=0,"",(BN51/P51)))</f>
        <v>0.4</v>
      </c>
      <c r="BP51" s="119">
        <v>1</v>
      </c>
      <c r="BQ51" s="120">
        <f>IFERROR(BP51/BN51,"-")</f>
        <v>0.16666666666667</v>
      </c>
      <c r="BR51" s="121">
        <v>5000</v>
      </c>
      <c r="BS51" s="122">
        <f>IFERROR(BR51/BN51,"-")</f>
        <v>833.33333333333</v>
      </c>
      <c r="BT51" s="123">
        <v>1</v>
      </c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2</v>
      </c>
      <c r="CP51" s="139">
        <v>13000</v>
      </c>
      <c r="CQ51" s="139">
        <v>63000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6" t="s">
        <v>171</v>
      </c>
      <c r="C52" s="346"/>
      <c r="D52" s="346" t="s">
        <v>167</v>
      </c>
      <c r="E52" s="346" t="s">
        <v>168</v>
      </c>
      <c r="F52" s="346" t="s">
        <v>77</v>
      </c>
      <c r="G52" s="88"/>
      <c r="H52" s="88"/>
      <c r="I52" s="88"/>
      <c r="J52" s="329"/>
      <c r="K52" s="79">
        <v>26</v>
      </c>
      <c r="L52" s="79">
        <v>15</v>
      </c>
      <c r="M52" s="79">
        <v>2</v>
      </c>
      <c r="N52" s="89">
        <v>2</v>
      </c>
      <c r="O52" s="90">
        <v>0</v>
      </c>
      <c r="P52" s="91">
        <f>N52+O52</f>
        <v>2</v>
      </c>
      <c r="Q52" s="80">
        <f>IFERROR(P52/M52,"-")</f>
        <v>1</v>
      </c>
      <c r="R52" s="79">
        <v>0</v>
      </c>
      <c r="S52" s="79">
        <v>1</v>
      </c>
      <c r="T52" s="80">
        <f>IFERROR(R52/(P52),"-")</f>
        <v>0</v>
      </c>
      <c r="U52" s="335"/>
      <c r="V52" s="82">
        <v>0</v>
      </c>
      <c r="W52" s="80">
        <f>IF(P52=0,"-",V52/P52)</f>
        <v>0</v>
      </c>
      <c r="X52" s="334">
        <v>0</v>
      </c>
      <c r="Y52" s="335">
        <f>IFERROR(X52/P52,"-")</f>
        <v>0</v>
      </c>
      <c r="Z52" s="335" t="str">
        <f>IFERROR(X52/V52,"-")</f>
        <v>-</v>
      </c>
      <c r="AA52" s="329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>
        <v>1</v>
      </c>
      <c r="BO52" s="118">
        <f>IF(P52=0,"",IF(BN52=0,"",(BN52/P52)))</f>
        <v>0.5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>
        <v>1</v>
      </c>
      <c r="CG52" s="132">
        <f>IF(P52=0,"",IF(CF52=0,"",(CF52/P52)))</f>
        <v>0.5</v>
      </c>
      <c r="CH52" s="133">
        <v>1</v>
      </c>
      <c r="CI52" s="134">
        <f>IFERROR(CH52/CF52,"-")</f>
        <v>1</v>
      </c>
      <c r="CJ52" s="135">
        <v>13000</v>
      </c>
      <c r="CK52" s="136">
        <f>IFERROR(CJ52/CF52,"-")</f>
        <v>13000</v>
      </c>
      <c r="CL52" s="137"/>
      <c r="CM52" s="137"/>
      <c r="CN52" s="137">
        <v>1</v>
      </c>
      <c r="CO52" s="138">
        <v>0</v>
      </c>
      <c r="CP52" s="139">
        <v>0</v>
      </c>
      <c r="CQ52" s="139">
        <v>13000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2.4666666666667</v>
      </c>
      <c r="B53" s="346" t="s">
        <v>172</v>
      </c>
      <c r="C53" s="346"/>
      <c r="D53" s="346" t="s">
        <v>77</v>
      </c>
      <c r="E53" s="346" t="s">
        <v>173</v>
      </c>
      <c r="F53" s="346" t="s">
        <v>65</v>
      </c>
      <c r="G53" s="88" t="s">
        <v>126</v>
      </c>
      <c r="H53" s="88" t="s">
        <v>169</v>
      </c>
      <c r="I53" s="88" t="s">
        <v>174</v>
      </c>
      <c r="J53" s="329">
        <v>60000</v>
      </c>
      <c r="K53" s="79">
        <v>17</v>
      </c>
      <c r="L53" s="79">
        <v>0</v>
      </c>
      <c r="M53" s="79">
        <v>37</v>
      </c>
      <c r="N53" s="89">
        <v>5</v>
      </c>
      <c r="O53" s="90">
        <v>0</v>
      </c>
      <c r="P53" s="91">
        <f>N53+O53</f>
        <v>5</v>
      </c>
      <c r="Q53" s="80">
        <f>IFERROR(P53/M53,"-")</f>
        <v>0.13513513513514</v>
      </c>
      <c r="R53" s="79">
        <v>0</v>
      </c>
      <c r="S53" s="79">
        <v>1</v>
      </c>
      <c r="T53" s="80">
        <f>IFERROR(R53/(P53),"-")</f>
        <v>0</v>
      </c>
      <c r="U53" s="335">
        <f>IFERROR(J53/SUM(N53:O54),"-")</f>
        <v>5454.5454545455</v>
      </c>
      <c r="V53" s="82">
        <v>0</v>
      </c>
      <c r="W53" s="80">
        <f>IF(P53=0,"-",V53/P53)</f>
        <v>0</v>
      </c>
      <c r="X53" s="334">
        <v>0</v>
      </c>
      <c r="Y53" s="335">
        <f>IFERROR(X53/P53,"-")</f>
        <v>0</v>
      </c>
      <c r="Z53" s="335" t="str">
        <f>IFERROR(X53/V53,"-")</f>
        <v>-</v>
      </c>
      <c r="AA53" s="329">
        <f>SUM(X53:X54)-SUM(J53:J54)</f>
        <v>88000</v>
      </c>
      <c r="AB53" s="83">
        <f>SUM(X53:X54)/SUM(J53:J54)</f>
        <v>2.4666666666667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>
        <v>2</v>
      </c>
      <c r="AN53" s="99">
        <f>IF(P53=0,"",IF(AM53=0,"",(AM53/P53)))</f>
        <v>0.4</v>
      </c>
      <c r="AO53" s="98"/>
      <c r="AP53" s="100">
        <f>IFERROR(AO53/AM53,"-")</f>
        <v>0</v>
      </c>
      <c r="AQ53" s="101"/>
      <c r="AR53" s="102">
        <f>IFERROR(AQ53/AM53,"-")</f>
        <v>0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2</v>
      </c>
      <c r="BO53" s="118">
        <f>IF(P53=0,"",IF(BN53=0,"",(BN53/P53)))</f>
        <v>0.4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0.2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6" t="s">
        <v>175</v>
      </c>
      <c r="C54" s="346"/>
      <c r="D54" s="346" t="s">
        <v>77</v>
      </c>
      <c r="E54" s="346" t="s">
        <v>173</v>
      </c>
      <c r="F54" s="346" t="s">
        <v>77</v>
      </c>
      <c r="G54" s="88"/>
      <c r="H54" s="88"/>
      <c r="I54" s="88"/>
      <c r="J54" s="329"/>
      <c r="K54" s="79">
        <v>49</v>
      </c>
      <c r="L54" s="79">
        <v>28</v>
      </c>
      <c r="M54" s="79">
        <v>6</v>
      </c>
      <c r="N54" s="89">
        <v>6</v>
      </c>
      <c r="O54" s="90">
        <v>0</v>
      </c>
      <c r="P54" s="91">
        <f>N54+O54</f>
        <v>6</v>
      </c>
      <c r="Q54" s="80">
        <f>IFERROR(P54/M54,"-")</f>
        <v>1</v>
      </c>
      <c r="R54" s="79">
        <v>1</v>
      </c>
      <c r="S54" s="79">
        <v>0</v>
      </c>
      <c r="T54" s="80">
        <f>IFERROR(R54/(P54),"-")</f>
        <v>0.16666666666667</v>
      </c>
      <c r="U54" s="335"/>
      <c r="V54" s="82">
        <v>2</v>
      </c>
      <c r="W54" s="80">
        <f>IF(P54=0,"-",V54/P54)</f>
        <v>0.33333333333333</v>
      </c>
      <c r="X54" s="334">
        <v>148000</v>
      </c>
      <c r="Y54" s="335">
        <f>IFERROR(X54/P54,"-")</f>
        <v>24666.666666667</v>
      </c>
      <c r="Z54" s="335">
        <f>IFERROR(X54/V54,"-")</f>
        <v>74000</v>
      </c>
      <c r="AA54" s="329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2</v>
      </c>
      <c r="BF54" s="111">
        <f>IF(P54=0,"",IF(BE54=0,"",(BE54/P54)))</f>
        <v>0.33333333333333</v>
      </c>
      <c r="BG54" s="110">
        <v>1</v>
      </c>
      <c r="BH54" s="112">
        <f>IFERROR(BG54/BE54,"-")</f>
        <v>0.5</v>
      </c>
      <c r="BI54" s="113">
        <v>28000</v>
      </c>
      <c r="BJ54" s="114">
        <f>IFERROR(BI54/BE54,"-")</f>
        <v>14000</v>
      </c>
      <c r="BK54" s="115"/>
      <c r="BL54" s="115"/>
      <c r="BM54" s="115">
        <v>1</v>
      </c>
      <c r="BN54" s="117">
        <v>1</v>
      </c>
      <c r="BO54" s="118">
        <f>IF(P54=0,"",IF(BN54=0,"",(BN54/P54)))</f>
        <v>0.16666666666667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2</v>
      </c>
      <c r="BX54" s="125">
        <f>IF(P54=0,"",IF(BW54=0,"",(BW54/P54)))</f>
        <v>0.33333333333333</v>
      </c>
      <c r="BY54" s="126">
        <v>2</v>
      </c>
      <c r="BZ54" s="127">
        <f>IFERROR(BY54/BW54,"-")</f>
        <v>1</v>
      </c>
      <c r="CA54" s="128">
        <v>155000</v>
      </c>
      <c r="CB54" s="129">
        <f>IFERROR(CA54/BW54,"-")</f>
        <v>77500</v>
      </c>
      <c r="CC54" s="130"/>
      <c r="CD54" s="130"/>
      <c r="CE54" s="130">
        <v>2</v>
      </c>
      <c r="CF54" s="131">
        <v>1</v>
      </c>
      <c r="CG54" s="132">
        <f>IF(P54=0,"",IF(CF54=0,"",(CF54/P54)))</f>
        <v>0.16666666666667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2</v>
      </c>
      <c r="CP54" s="139">
        <v>148000</v>
      </c>
      <c r="CQ54" s="139">
        <v>120000</v>
      </c>
      <c r="CR54" s="139"/>
      <c r="CS54" s="140" t="str">
        <f>IF(AND(CQ54=0,CR54=0),"",IF(AND(CQ54&lt;=100000,CR54&lt;=100000),"",IF(CQ54/CP54&gt;0.7,"男高",IF(CR54/CP54&gt;0.7,"女高",""))))</f>
        <v>男高</v>
      </c>
    </row>
    <row r="55" spans="1:98">
      <c r="A55" s="30"/>
      <c r="B55" s="85"/>
      <c r="C55" s="86"/>
      <c r="D55" s="86"/>
      <c r="E55" s="86"/>
      <c r="F55" s="87"/>
      <c r="G55" s="88"/>
      <c r="H55" s="88"/>
      <c r="I55" s="88"/>
      <c r="J55" s="330"/>
      <c r="K55" s="34"/>
      <c r="L55" s="34"/>
      <c r="M55" s="31"/>
      <c r="N55" s="23"/>
      <c r="O55" s="23"/>
      <c r="P55" s="23"/>
      <c r="Q55" s="32"/>
      <c r="R55" s="32"/>
      <c r="S55" s="23"/>
      <c r="T55" s="32"/>
      <c r="U55" s="336"/>
      <c r="V55" s="25"/>
      <c r="W55" s="25"/>
      <c r="X55" s="336"/>
      <c r="Y55" s="336"/>
      <c r="Z55" s="336"/>
      <c r="AA55" s="336"/>
      <c r="AB55" s="33"/>
      <c r="AC55" s="57"/>
      <c r="AD55" s="61"/>
      <c r="AE55" s="62"/>
      <c r="AF55" s="61"/>
      <c r="AG55" s="65"/>
      <c r="AH55" s="66"/>
      <c r="AI55" s="67"/>
      <c r="AJ55" s="68"/>
      <c r="AK55" s="68"/>
      <c r="AL55" s="68"/>
      <c r="AM55" s="61"/>
      <c r="AN55" s="62"/>
      <c r="AO55" s="61"/>
      <c r="AP55" s="65"/>
      <c r="AQ55" s="66"/>
      <c r="AR55" s="67"/>
      <c r="AS55" s="68"/>
      <c r="AT55" s="68"/>
      <c r="AU55" s="68"/>
      <c r="AV55" s="61"/>
      <c r="AW55" s="62"/>
      <c r="AX55" s="61"/>
      <c r="AY55" s="65"/>
      <c r="AZ55" s="66"/>
      <c r="BA55" s="67"/>
      <c r="BB55" s="68"/>
      <c r="BC55" s="68"/>
      <c r="BD55" s="68"/>
      <c r="BE55" s="61"/>
      <c r="BF55" s="62"/>
      <c r="BG55" s="61"/>
      <c r="BH55" s="65"/>
      <c r="BI55" s="66"/>
      <c r="BJ55" s="67"/>
      <c r="BK55" s="68"/>
      <c r="BL55" s="68"/>
      <c r="BM55" s="68"/>
      <c r="BN55" s="63"/>
      <c r="BO55" s="64"/>
      <c r="BP55" s="61"/>
      <c r="BQ55" s="65"/>
      <c r="BR55" s="66"/>
      <c r="BS55" s="67"/>
      <c r="BT55" s="68"/>
      <c r="BU55" s="68"/>
      <c r="BV55" s="68"/>
      <c r="BW55" s="63"/>
      <c r="BX55" s="64"/>
      <c r="BY55" s="61"/>
      <c r="BZ55" s="65"/>
      <c r="CA55" s="66"/>
      <c r="CB55" s="67"/>
      <c r="CC55" s="68"/>
      <c r="CD55" s="68"/>
      <c r="CE55" s="68"/>
      <c r="CF55" s="63"/>
      <c r="CG55" s="64"/>
      <c r="CH55" s="61"/>
      <c r="CI55" s="65"/>
      <c r="CJ55" s="66"/>
      <c r="CK55" s="67"/>
      <c r="CL55" s="68"/>
      <c r="CM55" s="68"/>
      <c r="CN55" s="68"/>
      <c r="CO55" s="69"/>
      <c r="CP55" s="66"/>
      <c r="CQ55" s="66"/>
      <c r="CR55" s="66"/>
      <c r="CS55" s="70"/>
    </row>
    <row r="56" spans="1:98">
      <c r="A56" s="30"/>
      <c r="B56" s="37"/>
      <c r="C56" s="21"/>
      <c r="D56" s="21"/>
      <c r="E56" s="21"/>
      <c r="F56" s="22"/>
      <c r="G56" s="36"/>
      <c r="H56" s="36"/>
      <c r="I56" s="73"/>
      <c r="J56" s="331"/>
      <c r="K56" s="34"/>
      <c r="L56" s="34"/>
      <c r="M56" s="31"/>
      <c r="N56" s="23"/>
      <c r="O56" s="23"/>
      <c r="P56" s="23"/>
      <c r="Q56" s="32"/>
      <c r="R56" s="32"/>
      <c r="S56" s="23"/>
      <c r="T56" s="32"/>
      <c r="U56" s="336"/>
      <c r="V56" s="25"/>
      <c r="W56" s="25"/>
      <c r="X56" s="336"/>
      <c r="Y56" s="336"/>
      <c r="Z56" s="336"/>
      <c r="AA56" s="336"/>
      <c r="AB56" s="33"/>
      <c r="AC56" s="59"/>
      <c r="AD56" s="61"/>
      <c r="AE56" s="62"/>
      <c r="AF56" s="61"/>
      <c r="AG56" s="65"/>
      <c r="AH56" s="66"/>
      <c r="AI56" s="67"/>
      <c r="AJ56" s="68"/>
      <c r="AK56" s="68"/>
      <c r="AL56" s="68"/>
      <c r="AM56" s="61"/>
      <c r="AN56" s="62"/>
      <c r="AO56" s="61"/>
      <c r="AP56" s="65"/>
      <c r="AQ56" s="66"/>
      <c r="AR56" s="67"/>
      <c r="AS56" s="68"/>
      <c r="AT56" s="68"/>
      <c r="AU56" s="68"/>
      <c r="AV56" s="61"/>
      <c r="AW56" s="62"/>
      <c r="AX56" s="61"/>
      <c r="AY56" s="65"/>
      <c r="AZ56" s="66"/>
      <c r="BA56" s="67"/>
      <c r="BB56" s="68"/>
      <c r="BC56" s="68"/>
      <c r="BD56" s="68"/>
      <c r="BE56" s="61"/>
      <c r="BF56" s="62"/>
      <c r="BG56" s="61"/>
      <c r="BH56" s="65"/>
      <c r="BI56" s="66"/>
      <c r="BJ56" s="67"/>
      <c r="BK56" s="68"/>
      <c r="BL56" s="68"/>
      <c r="BM56" s="68"/>
      <c r="BN56" s="63"/>
      <c r="BO56" s="64"/>
      <c r="BP56" s="61"/>
      <c r="BQ56" s="65"/>
      <c r="BR56" s="66"/>
      <c r="BS56" s="67"/>
      <c r="BT56" s="68"/>
      <c r="BU56" s="68"/>
      <c r="BV56" s="68"/>
      <c r="BW56" s="63"/>
      <c r="BX56" s="64"/>
      <c r="BY56" s="61"/>
      <c r="BZ56" s="65"/>
      <c r="CA56" s="66"/>
      <c r="CB56" s="67"/>
      <c r="CC56" s="68"/>
      <c r="CD56" s="68"/>
      <c r="CE56" s="68"/>
      <c r="CF56" s="63"/>
      <c r="CG56" s="64"/>
      <c r="CH56" s="61"/>
      <c r="CI56" s="65"/>
      <c r="CJ56" s="66"/>
      <c r="CK56" s="67"/>
      <c r="CL56" s="68"/>
      <c r="CM56" s="68"/>
      <c r="CN56" s="68"/>
      <c r="CO56" s="69"/>
      <c r="CP56" s="66"/>
      <c r="CQ56" s="66"/>
      <c r="CR56" s="66"/>
      <c r="CS56" s="70"/>
    </row>
    <row r="57" spans="1:98">
      <c r="A57" s="19">
        <f>AB57</f>
        <v>1.1711376055638</v>
      </c>
      <c r="B57" s="39"/>
      <c r="C57" s="39"/>
      <c r="D57" s="39"/>
      <c r="E57" s="39"/>
      <c r="F57" s="39"/>
      <c r="G57" s="40" t="s">
        <v>176</v>
      </c>
      <c r="H57" s="40"/>
      <c r="I57" s="40"/>
      <c r="J57" s="332">
        <f>SUM(J6:J56)</f>
        <v>4026000</v>
      </c>
      <c r="K57" s="41">
        <f>SUM(K6:K56)</f>
        <v>1700</v>
      </c>
      <c r="L57" s="41">
        <f>SUM(L6:L56)</f>
        <v>713</v>
      </c>
      <c r="M57" s="41">
        <f>SUM(M6:M56)</f>
        <v>2526</v>
      </c>
      <c r="N57" s="41">
        <f>SUM(N6:N56)</f>
        <v>356</v>
      </c>
      <c r="O57" s="41">
        <f>SUM(O6:O56)</f>
        <v>0</v>
      </c>
      <c r="P57" s="41">
        <f>SUM(P6:P56)</f>
        <v>356</v>
      </c>
      <c r="Q57" s="42">
        <f>IFERROR(P57/M57,"-")</f>
        <v>0.1409342834521</v>
      </c>
      <c r="R57" s="76">
        <f>SUM(R6:R56)</f>
        <v>37</v>
      </c>
      <c r="S57" s="76">
        <f>SUM(S6:S56)</f>
        <v>68</v>
      </c>
      <c r="T57" s="42">
        <f>IFERROR(R57/P57,"-")</f>
        <v>0.10393258426966</v>
      </c>
      <c r="U57" s="337">
        <f>IFERROR(J57/P57,"-")</f>
        <v>11308.988764045</v>
      </c>
      <c r="V57" s="44">
        <f>SUM(V6:V56)</f>
        <v>63</v>
      </c>
      <c r="W57" s="42">
        <f>IFERROR(V57/P57,"-")</f>
        <v>0.17696629213483</v>
      </c>
      <c r="X57" s="332">
        <f>SUM(X6:X56)</f>
        <v>4715000</v>
      </c>
      <c r="Y57" s="332">
        <f>IFERROR(X57/P57,"-")</f>
        <v>13244.382022472</v>
      </c>
      <c r="Z57" s="332">
        <f>IFERROR(X57/V57,"-")</f>
        <v>74841.26984127</v>
      </c>
      <c r="AA57" s="332">
        <f>X57-J57</f>
        <v>689000</v>
      </c>
      <c r="AB57" s="45">
        <f>X57/J57</f>
        <v>1.1711376055638</v>
      </c>
      <c r="AC57" s="58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5"/>
    <mergeCell ref="J11:J15"/>
    <mergeCell ref="U11:U15"/>
    <mergeCell ref="AA11:AA15"/>
    <mergeCell ref="AB11:AB15"/>
    <mergeCell ref="A16:A20"/>
    <mergeCell ref="J16:J20"/>
    <mergeCell ref="U16:U20"/>
    <mergeCell ref="AA16:AA20"/>
    <mergeCell ref="AB16:AB20"/>
    <mergeCell ref="A21:A22"/>
    <mergeCell ref="J21:J22"/>
    <mergeCell ref="U21:U22"/>
    <mergeCell ref="AA21:AA22"/>
    <mergeCell ref="AB21:AB22"/>
    <mergeCell ref="A23:A26"/>
    <mergeCell ref="J23:J26"/>
    <mergeCell ref="U23:U26"/>
    <mergeCell ref="AA23:AA26"/>
    <mergeCell ref="AB23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30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31</v>
      </c>
      <c r="CP2" s="272" t="s">
        <v>32</v>
      </c>
      <c r="CQ2" s="260" t="s">
        <v>33</v>
      </c>
      <c r="CR2" s="261"/>
      <c r="CS2" s="262"/>
    </row>
    <row r="3" spans="1:98" customHeight="1" ht="14.25">
      <c r="A3" s="11" t="s">
        <v>177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35</v>
      </c>
      <c r="AE3" s="264"/>
      <c r="AF3" s="264"/>
      <c r="AG3" s="264"/>
      <c r="AH3" s="264"/>
      <c r="AI3" s="264"/>
      <c r="AJ3" s="264"/>
      <c r="AK3" s="264"/>
      <c r="AL3" s="264"/>
      <c r="AM3" s="275" t="s">
        <v>36</v>
      </c>
      <c r="AN3" s="276"/>
      <c r="AO3" s="276"/>
      <c r="AP3" s="276"/>
      <c r="AQ3" s="276"/>
      <c r="AR3" s="276"/>
      <c r="AS3" s="276"/>
      <c r="AT3" s="276"/>
      <c r="AU3" s="277"/>
      <c r="AV3" s="278" t="s">
        <v>37</v>
      </c>
      <c r="AW3" s="279"/>
      <c r="AX3" s="279"/>
      <c r="AY3" s="279"/>
      <c r="AZ3" s="279"/>
      <c r="BA3" s="279"/>
      <c r="BB3" s="279"/>
      <c r="BC3" s="279"/>
      <c r="BD3" s="280"/>
      <c r="BE3" s="281" t="s">
        <v>38</v>
      </c>
      <c r="BF3" s="282"/>
      <c r="BG3" s="282"/>
      <c r="BH3" s="282"/>
      <c r="BI3" s="282"/>
      <c r="BJ3" s="282"/>
      <c r="BK3" s="282"/>
      <c r="BL3" s="282"/>
      <c r="BM3" s="283"/>
      <c r="BN3" s="284" t="s">
        <v>39</v>
      </c>
      <c r="BO3" s="285"/>
      <c r="BP3" s="285"/>
      <c r="BQ3" s="285"/>
      <c r="BR3" s="285"/>
      <c r="BS3" s="285"/>
      <c r="BT3" s="285"/>
      <c r="BU3" s="285"/>
      <c r="BV3" s="286"/>
      <c r="BW3" s="287" t="s">
        <v>40</v>
      </c>
      <c r="BX3" s="288"/>
      <c r="BY3" s="288"/>
      <c r="BZ3" s="288"/>
      <c r="CA3" s="288"/>
      <c r="CB3" s="288"/>
      <c r="CC3" s="288"/>
      <c r="CD3" s="288"/>
      <c r="CE3" s="289"/>
      <c r="CF3" s="290" t="s">
        <v>41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42</v>
      </c>
      <c r="CR3" s="266"/>
      <c r="CS3" s="267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271"/>
      <c r="CP4" s="274"/>
      <c r="CQ4" s="52" t="s">
        <v>60</v>
      </c>
      <c r="CR4" s="52" t="s">
        <v>61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0.24583333333333</v>
      </c>
      <c r="B6" s="346" t="s">
        <v>178</v>
      </c>
      <c r="C6" s="346" t="s">
        <v>179</v>
      </c>
      <c r="D6" s="346" t="s">
        <v>180</v>
      </c>
      <c r="E6" s="346" t="s">
        <v>181</v>
      </c>
      <c r="F6" s="346" t="s">
        <v>65</v>
      </c>
      <c r="G6" s="88" t="s">
        <v>182</v>
      </c>
      <c r="H6" s="88" t="s">
        <v>183</v>
      </c>
      <c r="I6" s="88" t="s">
        <v>184</v>
      </c>
      <c r="J6" s="329">
        <v>120000</v>
      </c>
      <c r="K6" s="79">
        <v>12</v>
      </c>
      <c r="L6" s="79">
        <v>0</v>
      </c>
      <c r="M6" s="79">
        <v>43</v>
      </c>
      <c r="N6" s="89">
        <v>7</v>
      </c>
      <c r="O6" s="90">
        <v>1</v>
      </c>
      <c r="P6" s="91">
        <f>N6+O6</f>
        <v>8</v>
      </c>
      <c r="Q6" s="80">
        <f>IFERROR(P6/M6,"-")</f>
        <v>0.18604651162791</v>
      </c>
      <c r="R6" s="79">
        <v>2</v>
      </c>
      <c r="S6" s="79">
        <v>0</v>
      </c>
      <c r="T6" s="80">
        <f>IFERROR(R6/(P6),"-")</f>
        <v>0.25</v>
      </c>
      <c r="U6" s="335">
        <f>IFERROR(J6/SUM(N6:O7),"-")</f>
        <v>9230.7692307692</v>
      </c>
      <c r="V6" s="82">
        <v>1</v>
      </c>
      <c r="W6" s="80">
        <f>IF(P6=0,"-",V6/P6)</f>
        <v>0.125</v>
      </c>
      <c r="X6" s="334">
        <v>3000</v>
      </c>
      <c r="Y6" s="335">
        <f>IFERROR(X6/P6,"-")</f>
        <v>375</v>
      </c>
      <c r="Z6" s="335">
        <f>IFERROR(X6/V6,"-")</f>
        <v>3000</v>
      </c>
      <c r="AA6" s="329">
        <f>SUM(X6:X7)-SUM(J6:J7)</f>
        <v>-90500</v>
      </c>
      <c r="AB6" s="83">
        <f>SUM(X6:X7)/SUM(J6:J7)</f>
        <v>0.24583333333333</v>
      </c>
      <c r="AC6" s="77"/>
      <c r="AD6" s="92">
        <v>2</v>
      </c>
      <c r="AE6" s="93">
        <f>IF(P6=0,"",IF(AD6=0,"",(AD6/P6)))</f>
        <v>0.25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2</v>
      </c>
      <c r="AN6" s="99">
        <f>IF(P6=0,"",IF(AM6=0,"",(AM6/P6)))</f>
        <v>0.25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0.125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0.125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0.25</v>
      </c>
      <c r="BP6" s="119">
        <v>1</v>
      </c>
      <c r="BQ6" s="120">
        <f>IFERROR(BP6/BN6,"-")</f>
        <v>0.5</v>
      </c>
      <c r="BR6" s="121">
        <v>3000</v>
      </c>
      <c r="BS6" s="122">
        <f>IFERROR(BR6/BN6,"-")</f>
        <v>1500</v>
      </c>
      <c r="BT6" s="123">
        <v>1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185</v>
      </c>
      <c r="C7" s="346"/>
      <c r="D7" s="346"/>
      <c r="E7" s="346"/>
      <c r="F7" s="346" t="s">
        <v>77</v>
      </c>
      <c r="G7" s="88"/>
      <c r="H7" s="88"/>
      <c r="I7" s="88"/>
      <c r="J7" s="329"/>
      <c r="K7" s="79">
        <v>59</v>
      </c>
      <c r="L7" s="79">
        <v>25</v>
      </c>
      <c r="M7" s="79">
        <v>29</v>
      </c>
      <c r="N7" s="89">
        <v>5</v>
      </c>
      <c r="O7" s="90">
        <v>0</v>
      </c>
      <c r="P7" s="91">
        <f>N7+O7</f>
        <v>5</v>
      </c>
      <c r="Q7" s="80">
        <f>IFERROR(P7/M7,"-")</f>
        <v>0.17241379310345</v>
      </c>
      <c r="R7" s="79">
        <v>2</v>
      </c>
      <c r="S7" s="79">
        <v>2</v>
      </c>
      <c r="T7" s="80">
        <f>IFERROR(R7/(P7),"-")</f>
        <v>0.4</v>
      </c>
      <c r="U7" s="335"/>
      <c r="V7" s="82">
        <v>1</v>
      </c>
      <c r="W7" s="80">
        <f>IF(P7=0,"-",V7/P7)</f>
        <v>0.2</v>
      </c>
      <c r="X7" s="334">
        <v>26500</v>
      </c>
      <c r="Y7" s="335">
        <f>IFERROR(X7/P7,"-")</f>
        <v>5300</v>
      </c>
      <c r="Z7" s="335">
        <f>IFERROR(X7/V7,"-")</f>
        <v>26500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0.2</v>
      </c>
      <c r="BG7" s="110">
        <v>1</v>
      </c>
      <c r="BH7" s="112">
        <f>IFERROR(BG7/BE7,"-")</f>
        <v>1</v>
      </c>
      <c r="BI7" s="113">
        <v>39000</v>
      </c>
      <c r="BJ7" s="114">
        <f>IFERROR(BI7/BE7,"-")</f>
        <v>39000</v>
      </c>
      <c r="BK7" s="115"/>
      <c r="BL7" s="115"/>
      <c r="BM7" s="115">
        <v>1</v>
      </c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0.2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0.2</v>
      </c>
      <c r="CH7" s="133">
        <v>1</v>
      </c>
      <c r="CI7" s="134">
        <f>IFERROR(CH7/CF7,"-")</f>
        <v>1</v>
      </c>
      <c r="CJ7" s="135">
        <v>26500</v>
      </c>
      <c r="CK7" s="136">
        <f>IFERROR(CJ7/CF7,"-")</f>
        <v>26500</v>
      </c>
      <c r="CL7" s="137"/>
      <c r="CM7" s="137"/>
      <c r="CN7" s="137">
        <v>1</v>
      </c>
      <c r="CO7" s="138">
        <v>1</v>
      </c>
      <c r="CP7" s="139">
        <v>26500</v>
      </c>
      <c r="CQ7" s="139">
        <v>39000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3.9935416666667</v>
      </c>
      <c r="B8" s="346" t="s">
        <v>186</v>
      </c>
      <c r="C8" s="346" t="s">
        <v>187</v>
      </c>
      <c r="D8" s="346" t="s">
        <v>188</v>
      </c>
      <c r="E8" s="346"/>
      <c r="F8" s="346" t="s">
        <v>65</v>
      </c>
      <c r="G8" s="88" t="s">
        <v>189</v>
      </c>
      <c r="H8" s="88" t="s">
        <v>190</v>
      </c>
      <c r="I8" s="88" t="s">
        <v>122</v>
      </c>
      <c r="J8" s="329">
        <v>48000</v>
      </c>
      <c r="K8" s="79">
        <v>12</v>
      </c>
      <c r="L8" s="79">
        <v>0</v>
      </c>
      <c r="M8" s="79">
        <v>41</v>
      </c>
      <c r="N8" s="89">
        <v>5</v>
      </c>
      <c r="O8" s="90">
        <v>1</v>
      </c>
      <c r="P8" s="91">
        <f>N8+O8</f>
        <v>6</v>
      </c>
      <c r="Q8" s="80">
        <f>IFERROR(P8/M8,"-")</f>
        <v>0.14634146341463</v>
      </c>
      <c r="R8" s="79">
        <v>0</v>
      </c>
      <c r="S8" s="79">
        <v>2</v>
      </c>
      <c r="T8" s="80">
        <f>IFERROR(R8/(P8),"-")</f>
        <v>0</v>
      </c>
      <c r="U8" s="335">
        <f>IFERROR(J8/SUM(N8:O9),"-")</f>
        <v>2400</v>
      </c>
      <c r="V8" s="82">
        <v>2</v>
      </c>
      <c r="W8" s="80">
        <f>IF(P8=0,"-",V8/P8)</f>
        <v>0.33333333333333</v>
      </c>
      <c r="X8" s="334">
        <v>33000</v>
      </c>
      <c r="Y8" s="335">
        <f>IFERROR(X8/P8,"-")</f>
        <v>5500</v>
      </c>
      <c r="Z8" s="335">
        <f>IFERROR(X8/V8,"-")</f>
        <v>16500</v>
      </c>
      <c r="AA8" s="329">
        <f>SUM(X8:X9)-SUM(J8:J9)</f>
        <v>143690</v>
      </c>
      <c r="AB8" s="83">
        <f>SUM(X8:X9)/SUM(J8:J9)</f>
        <v>3.9935416666667</v>
      </c>
      <c r="AC8" s="77"/>
      <c r="AD8" s="92">
        <v>1</v>
      </c>
      <c r="AE8" s="93">
        <f>IF(P8=0,"",IF(AD8=0,"",(AD8/P8)))</f>
        <v>0.16666666666667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4</v>
      </c>
      <c r="BO8" s="118">
        <f>IF(P8=0,"",IF(BN8=0,"",(BN8/P8)))</f>
        <v>0.66666666666667</v>
      </c>
      <c r="BP8" s="119">
        <v>2</v>
      </c>
      <c r="BQ8" s="120">
        <f>IFERROR(BP8/BN8,"-")</f>
        <v>0.5</v>
      </c>
      <c r="BR8" s="121">
        <v>33000</v>
      </c>
      <c r="BS8" s="122">
        <f>IFERROR(BR8/BN8,"-")</f>
        <v>8250</v>
      </c>
      <c r="BT8" s="123"/>
      <c r="BU8" s="123">
        <v>1</v>
      </c>
      <c r="BV8" s="123">
        <v>1</v>
      </c>
      <c r="BW8" s="124">
        <v>1</v>
      </c>
      <c r="BX8" s="125">
        <f>IF(P8=0,"",IF(BW8=0,"",(BW8/P8)))</f>
        <v>0.16666666666667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33000</v>
      </c>
      <c r="CQ8" s="139">
        <v>20000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191</v>
      </c>
      <c r="C9" s="346"/>
      <c r="D9" s="346"/>
      <c r="E9" s="346"/>
      <c r="F9" s="346" t="s">
        <v>77</v>
      </c>
      <c r="G9" s="88"/>
      <c r="H9" s="88"/>
      <c r="I9" s="88"/>
      <c r="J9" s="329"/>
      <c r="K9" s="79">
        <v>81</v>
      </c>
      <c r="L9" s="79">
        <v>47</v>
      </c>
      <c r="M9" s="79">
        <v>42</v>
      </c>
      <c r="N9" s="89">
        <v>14</v>
      </c>
      <c r="O9" s="90">
        <v>0</v>
      </c>
      <c r="P9" s="91">
        <f>N9+O9</f>
        <v>14</v>
      </c>
      <c r="Q9" s="80">
        <f>IFERROR(P9/M9,"-")</f>
        <v>0.33333333333333</v>
      </c>
      <c r="R9" s="79">
        <v>4</v>
      </c>
      <c r="S9" s="79">
        <v>1</v>
      </c>
      <c r="T9" s="80">
        <f>IFERROR(R9/(P9),"-")</f>
        <v>0.28571428571429</v>
      </c>
      <c r="U9" s="335"/>
      <c r="V9" s="82">
        <v>6</v>
      </c>
      <c r="W9" s="80">
        <f>IF(P9=0,"-",V9/P9)</f>
        <v>0.42857142857143</v>
      </c>
      <c r="X9" s="334">
        <v>158690</v>
      </c>
      <c r="Y9" s="335">
        <f>IFERROR(X9/P9,"-")</f>
        <v>11335</v>
      </c>
      <c r="Z9" s="335">
        <f>IFERROR(X9/V9,"-")</f>
        <v>26448.333333333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0.071428571428571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0.14285714285714</v>
      </c>
      <c r="BG9" s="110">
        <v>1</v>
      </c>
      <c r="BH9" s="112">
        <f>IFERROR(BG9/BE9,"-")</f>
        <v>0.5</v>
      </c>
      <c r="BI9" s="113">
        <v>3000</v>
      </c>
      <c r="BJ9" s="114">
        <f>IFERROR(BI9/BE9,"-")</f>
        <v>1500</v>
      </c>
      <c r="BK9" s="115">
        <v>1</v>
      </c>
      <c r="BL9" s="115"/>
      <c r="BM9" s="115"/>
      <c r="BN9" s="117">
        <v>7</v>
      </c>
      <c r="BO9" s="118">
        <f>IF(P9=0,"",IF(BN9=0,"",(BN9/P9)))</f>
        <v>0.5</v>
      </c>
      <c r="BP9" s="119">
        <v>5</v>
      </c>
      <c r="BQ9" s="120">
        <f>IFERROR(BP9/BN9,"-")</f>
        <v>0.71428571428571</v>
      </c>
      <c r="BR9" s="121">
        <v>174690</v>
      </c>
      <c r="BS9" s="122">
        <f>IFERROR(BR9/BN9,"-")</f>
        <v>24955.714285714</v>
      </c>
      <c r="BT9" s="123">
        <v>2</v>
      </c>
      <c r="BU9" s="123"/>
      <c r="BV9" s="123">
        <v>3</v>
      </c>
      <c r="BW9" s="124">
        <v>4</v>
      </c>
      <c r="BX9" s="125">
        <f>IF(P9=0,"",IF(BW9=0,"",(BW9/P9)))</f>
        <v>0.28571428571429</v>
      </c>
      <c r="BY9" s="126">
        <v>1</v>
      </c>
      <c r="BZ9" s="127">
        <f>IFERROR(BY9/BW9,"-")</f>
        <v>0.25</v>
      </c>
      <c r="CA9" s="128">
        <v>12000</v>
      </c>
      <c r="CB9" s="129">
        <f>IFERROR(CA9/BW9,"-")</f>
        <v>3000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6</v>
      </c>
      <c r="CP9" s="139">
        <v>158690</v>
      </c>
      <c r="CQ9" s="139">
        <v>110000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6.1875</v>
      </c>
      <c r="B10" s="346" t="s">
        <v>192</v>
      </c>
      <c r="C10" s="346" t="s">
        <v>193</v>
      </c>
      <c r="D10" s="346" t="s">
        <v>194</v>
      </c>
      <c r="E10" s="346"/>
      <c r="F10" s="346" t="s">
        <v>65</v>
      </c>
      <c r="G10" s="88" t="s">
        <v>195</v>
      </c>
      <c r="H10" s="88" t="s">
        <v>190</v>
      </c>
      <c r="I10" s="88" t="s">
        <v>196</v>
      </c>
      <c r="J10" s="329">
        <v>48000</v>
      </c>
      <c r="K10" s="79">
        <v>22</v>
      </c>
      <c r="L10" s="79">
        <v>0</v>
      </c>
      <c r="M10" s="79">
        <v>67</v>
      </c>
      <c r="N10" s="89">
        <v>10</v>
      </c>
      <c r="O10" s="90">
        <v>0</v>
      </c>
      <c r="P10" s="91">
        <f>N10+O10</f>
        <v>10</v>
      </c>
      <c r="Q10" s="80">
        <f>IFERROR(P10/M10,"-")</f>
        <v>0.14925373134328</v>
      </c>
      <c r="R10" s="79">
        <v>1</v>
      </c>
      <c r="S10" s="79">
        <v>1</v>
      </c>
      <c r="T10" s="80">
        <f>IFERROR(R10/(P10),"-")</f>
        <v>0.1</v>
      </c>
      <c r="U10" s="335">
        <f>IFERROR(J10/SUM(N10:O11),"-")</f>
        <v>1846.1538461538</v>
      </c>
      <c r="V10" s="82">
        <v>3</v>
      </c>
      <c r="W10" s="80">
        <f>IF(P10=0,"-",V10/P10)</f>
        <v>0.3</v>
      </c>
      <c r="X10" s="334">
        <v>36000</v>
      </c>
      <c r="Y10" s="335">
        <f>IFERROR(X10/P10,"-")</f>
        <v>3600</v>
      </c>
      <c r="Z10" s="335">
        <f>IFERROR(X10/V10,"-")</f>
        <v>12000</v>
      </c>
      <c r="AA10" s="329">
        <f>SUM(X10:X11)-SUM(J10:J11)</f>
        <v>249000</v>
      </c>
      <c r="AB10" s="83">
        <f>SUM(X10:X11)/SUM(J10:J11)</f>
        <v>6.1875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6</v>
      </c>
      <c r="BF10" s="111">
        <f>IF(P10=0,"",IF(BE10=0,"",(BE10/P10)))</f>
        <v>0.6</v>
      </c>
      <c r="BG10" s="110">
        <v>2</v>
      </c>
      <c r="BH10" s="112">
        <f>IFERROR(BG10/BE10,"-")</f>
        <v>0.33333333333333</v>
      </c>
      <c r="BI10" s="113">
        <v>13000</v>
      </c>
      <c r="BJ10" s="114">
        <f>IFERROR(BI10/BE10,"-")</f>
        <v>2166.6666666667</v>
      </c>
      <c r="BK10" s="115">
        <v>1</v>
      </c>
      <c r="BL10" s="115">
        <v>1</v>
      </c>
      <c r="BM10" s="115"/>
      <c r="BN10" s="117">
        <v>2</v>
      </c>
      <c r="BO10" s="118">
        <f>IF(P10=0,"",IF(BN10=0,"",(BN10/P10)))</f>
        <v>0.2</v>
      </c>
      <c r="BP10" s="119">
        <v>1</v>
      </c>
      <c r="BQ10" s="120">
        <f>IFERROR(BP10/BN10,"-")</f>
        <v>0.5</v>
      </c>
      <c r="BR10" s="121">
        <v>5000</v>
      </c>
      <c r="BS10" s="122">
        <f>IFERROR(BR10/BN10,"-")</f>
        <v>2500</v>
      </c>
      <c r="BT10" s="123">
        <v>1</v>
      </c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>
        <v>1</v>
      </c>
      <c r="CG10" s="132">
        <f>IF(P10=0,"",IF(CF10=0,"",(CF10/P10)))</f>
        <v>0.1</v>
      </c>
      <c r="CH10" s="133">
        <v>1</v>
      </c>
      <c r="CI10" s="134">
        <f>IFERROR(CH10/CF10,"-")</f>
        <v>1</v>
      </c>
      <c r="CJ10" s="135">
        <v>128000</v>
      </c>
      <c r="CK10" s="136">
        <f>IFERROR(CJ10/CF10,"-")</f>
        <v>128000</v>
      </c>
      <c r="CL10" s="137"/>
      <c r="CM10" s="137"/>
      <c r="CN10" s="137">
        <v>1</v>
      </c>
      <c r="CO10" s="138">
        <v>3</v>
      </c>
      <c r="CP10" s="139">
        <v>36000</v>
      </c>
      <c r="CQ10" s="139">
        <v>128000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6" t="s">
        <v>197</v>
      </c>
      <c r="C11" s="346"/>
      <c r="D11" s="346"/>
      <c r="E11" s="346"/>
      <c r="F11" s="346" t="s">
        <v>77</v>
      </c>
      <c r="G11" s="88"/>
      <c r="H11" s="88"/>
      <c r="I11" s="88"/>
      <c r="J11" s="329"/>
      <c r="K11" s="79">
        <v>62</v>
      </c>
      <c r="L11" s="79">
        <v>42</v>
      </c>
      <c r="M11" s="79">
        <v>19</v>
      </c>
      <c r="N11" s="89">
        <v>16</v>
      </c>
      <c r="O11" s="90">
        <v>0</v>
      </c>
      <c r="P11" s="91">
        <f>N11+O11</f>
        <v>16</v>
      </c>
      <c r="Q11" s="80">
        <f>IFERROR(P11/M11,"-")</f>
        <v>0.84210526315789</v>
      </c>
      <c r="R11" s="79">
        <v>4</v>
      </c>
      <c r="S11" s="79">
        <v>0</v>
      </c>
      <c r="T11" s="80">
        <f>IFERROR(R11/(P11),"-")</f>
        <v>0.25</v>
      </c>
      <c r="U11" s="335"/>
      <c r="V11" s="82">
        <v>4</v>
      </c>
      <c r="W11" s="80">
        <f>IF(P11=0,"-",V11/P11)</f>
        <v>0.25</v>
      </c>
      <c r="X11" s="334">
        <v>261000</v>
      </c>
      <c r="Y11" s="335">
        <f>IFERROR(X11/P11,"-")</f>
        <v>16312.5</v>
      </c>
      <c r="Z11" s="335">
        <f>IFERROR(X11/V11,"-")</f>
        <v>65250</v>
      </c>
      <c r="AA11" s="329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0.0625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3</v>
      </c>
      <c r="BF11" s="111">
        <f>IF(P11=0,"",IF(BE11=0,"",(BE11/P11)))</f>
        <v>0.1875</v>
      </c>
      <c r="BG11" s="110">
        <v>1</v>
      </c>
      <c r="BH11" s="112">
        <f>IFERROR(BG11/BE11,"-")</f>
        <v>0.33333333333333</v>
      </c>
      <c r="BI11" s="113">
        <v>110000</v>
      </c>
      <c r="BJ11" s="114">
        <f>IFERROR(BI11/BE11,"-")</f>
        <v>36666.666666667</v>
      </c>
      <c r="BK11" s="115"/>
      <c r="BL11" s="115"/>
      <c r="BM11" s="115">
        <v>1</v>
      </c>
      <c r="BN11" s="117">
        <v>9</v>
      </c>
      <c r="BO11" s="118">
        <f>IF(P11=0,"",IF(BN11=0,"",(BN11/P11)))</f>
        <v>0.5625</v>
      </c>
      <c r="BP11" s="119">
        <v>1</v>
      </c>
      <c r="BQ11" s="120">
        <f>IFERROR(BP11/BN11,"-")</f>
        <v>0.11111111111111</v>
      </c>
      <c r="BR11" s="121">
        <v>121000</v>
      </c>
      <c r="BS11" s="122">
        <f>IFERROR(BR11/BN11,"-")</f>
        <v>13444.444444444</v>
      </c>
      <c r="BT11" s="123"/>
      <c r="BU11" s="123"/>
      <c r="BV11" s="123">
        <v>1</v>
      </c>
      <c r="BW11" s="124">
        <v>3</v>
      </c>
      <c r="BX11" s="125">
        <f>IF(P11=0,"",IF(BW11=0,"",(BW11/P11)))</f>
        <v>0.1875</v>
      </c>
      <c r="BY11" s="126">
        <v>2</v>
      </c>
      <c r="BZ11" s="127">
        <f>IFERROR(BY11/BW11,"-")</f>
        <v>0.66666666666667</v>
      </c>
      <c r="CA11" s="128">
        <v>30000</v>
      </c>
      <c r="CB11" s="129">
        <f>IFERROR(CA11/BW11,"-")</f>
        <v>10000</v>
      </c>
      <c r="CC11" s="130">
        <v>1</v>
      </c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4</v>
      </c>
      <c r="CP11" s="139">
        <v>261000</v>
      </c>
      <c r="CQ11" s="139">
        <v>121000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0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6"/>
      <c r="V12" s="25"/>
      <c r="W12" s="25"/>
      <c r="X12" s="336"/>
      <c r="Y12" s="336"/>
      <c r="Z12" s="336"/>
      <c r="AA12" s="336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1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6"/>
      <c r="V13" s="25"/>
      <c r="W13" s="25"/>
      <c r="X13" s="336"/>
      <c r="Y13" s="336"/>
      <c r="Z13" s="336"/>
      <c r="AA13" s="336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2.3990277777778</v>
      </c>
      <c r="B14" s="39"/>
      <c r="C14" s="39"/>
      <c r="D14" s="39"/>
      <c r="E14" s="39"/>
      <c r="F14" s="39"/>
      <c r="G14" s="40" t="s">
        <v>198</v>
      </c>
      <c r="H14" s="40"/>
      <c r="I14" s="40"/>
      <c r="J14" s="332">
        <f>SUM(J6:J13)</f>
        <v>216000</v>
      </c>
      <c r="K14" s="41">
        <f>SUM(K6:K13)</f>
        <v>248</v>
      </c>
      <c r="L14" s="41">
        <f>SUM(L6:L13)</f>
        <v>114</v>
      </c>
      <c r="M14" s="41">
        <f>SUM(M6:M13)</f>
        <v>241</v>
      </c>
      <c r="N14" s="41">
        <f>SUM(N6:N13)</f>
        <v>57</v>
      </c>
      <c r="O14" s="41">
        <f>SUM(O6:O13)</f>
        <v>2</v>
      </c>
      <c r="P14" s="41">
        <f>SUM(P6:P13)</f>
        <v>59</v>
      </c>
      <c r="Q14" s="42">
        <f>IFERROR(P14/M14,"-")</f>
        <v>0.2448132780083</v>
      </c>
      <c r="R14" s="76">
        <f>SUM(R6:R13)</f>
        <v>13</v>
      </c>
      <c r="S14" s="76">
        <f>SUM(S6:S13)</f>
        <v>6</v>
      </c>
      <c r="T14" s="42">
        <f>IFERROR(R14/P14,"-")</f>
        <v>0.22033898305085</v>
      </c>
      <c r="U14" s="337">
        <f>IFERROR(J14/P14,"-")</f>
        <v>3661.0169491525</v>
      </c>
      <c r="V14" s="44">
        <f>SUM(V6:V13)</f>
        <v>17</v>
      </c>
      <c r="W14" s="42">
        <f>IFERROR(V14/P14,"-")</f>
        <v>0.28813559322034</v>
      </c>
      <c r="X14" s="332">
        <f>SUM(X6:X13)</f>
        <v>518190</v>
      </c>
      <c r="Y14" s="332">
        <f>IFERROR(X14/P14,"-")</f>
        <v>8782.8813559322</v>
      </c>
      <c r="Z14" s="332">
        <f>IFERROR(X14/V14,"-")</f>
        <v>30481.764705882</v>
      </c>
      <c r="AA14" s="332">
        <f>X14-J14</f>
        <v>302190</v>
      </c>
      <c r="AB14" s="45">
        <f>X14/J14</f>
        <v>2.3990277777778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26</v>
      </c>
      <c r="B2" s="145" t="s">
        <v>27</v>
      </c>
      <c r="E2" s="147"/>
      <c r="F2" s="147"/>
      <c r="G2" s="147"/>
      <c r="H2" s="147"/>
      <c r="I2" s="147"/>
      <c r="J2" s="148"/>
      <c r="K2" s="148"/>
      <c r="L2" s="148" t="s">
        <v>28</v>
      </c>
      <c r="M2" s="148"/>
      <c r="N2" s="148"/>
      <c r="O2" s="148" t="s">
        <v>29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30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31</v>
      </c>
      <c r="CK2" s="306" t="s">
        <v>32</v>
      </c>
      <c r="CL2" s="309" t="s">
        <v>33</v>
      </c>
      <c r="CM2" s="310"/>
      <c r="CN2" s="311"/>
    </row>
    <row r="3" spans="1:94" customHeight="1" ht="14.25">
      <c r="A3" s="145" t="s">
        <v>199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35</v>
      </c>
      <c r="Z3" s="318"/>
      <c r="AA3" s="318"/>
      <c r="AB3" s="318"/>
      <c r="AC3" s="318"/>
      <c r="AD3" s="318"/>
      <c r="AE3" s="318"/>
      <c r="AF3" s="318"/>
      <c r="AG3" s="318"/>
      <c r="AH3" s="319" t="s">
        <v>36</v>
      </c>
      <c r="AI3" s="320"/>
      <c r="AJ3" s="320"/>
      <c r="AK3" s="320"/>
      <c r="AL3" s="320"/>
      <c r="AM3" s="320"/>
      <c r="AN3" s="320"/>
      <c r="AO3" s="320"/>
      <c r="AP3" s="321"/>
      <c r="AQ3" s="322" t="s">
        <v>37</v>
      </c>
      <c r="AR3" s="323"/>
      <c r="AS3" s="323"/>
      <c r="AT3" s="323"/>
      <c r="AU3" s="323"/>
      <c r="AV3" s="323"/>
      <c r="AW3" s="323"/>
      <c r="AX3" s="323"/>
      <c r="AY3" s="324"/>
      <c r="AZ3" s="325" t="s">
        <v>38</v>
      </c>
      <c r="BA3" s="326"/>
      <c r="BB3" s="326"/>
      <c r="BC3" s="326"/>
      <c r="BD3" s="326"/>
      <c r="BE3" s="326"/>
      <c r="BF3" s="326"/>
      <c r="BG3" s="326"/>
      <c r="BH3" s="327"/>
      <c r="BI3" s="312" t="s">
        <v>39</v>
      </c>
      <c r="BJ3" s="313"/>
      <c r="BK3" s="313"/>
      <c r="BL3" s="313"/>
      <c r="BM3" s="313"/>
      <c r="BN3" s="313"/>
      <c r="BO3" s="313"/>
      <c r="BP3" s="313"/>
      <c r="BQ3" s="314"/>
      <c r="BR3" s="293" t="s">
        <v>40</v>
      </c>
      <c r="BS3" s="294"/>
      <c r="BT3" s="294"/>
      <c r="BU3" s="294"/>
      <c r="BV3" s="294"/>
      <c r="BW3" s="294"/>
      <c r="BX3" s="294"/>
      <c r="BY3" s="294"/>
      <c r="BZ3" s="295"/>
      <c r="CA3" s="296" t="s">
        <v>41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42</v>
      </c>
      <c r="CM3" s="300"/>
      <c r="CN3" s="301" t="s">
        <v>43</v>
      </c>
    </row>
    <row r="4" spans="1:94">
      <c r="A4" s="151"/>
      <c r="B4" s="152" t="s">
        <v>44</v>
      </c>
      <c r="C4" s="152" t="s">
        <v>200</v>
      </c>
      <c r="D4" s="153" t="s">
        <v>48</v>
      </c>
      <c r="E4" s="152" t="s">
        <v>49</v>
      </c>
      <c r="F4" s="154" t="s">
        <v>51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52</v>
      </c>
      <c r="Z4" s="158" t="s">
        <v>53</v>
      </c>
      <c r="AA4" s="158" t="s">
        <v>54</v>
      </c>
      <c r="AB4" s="158" t="s">
        <v>17</v>
      </c>
      <c r="AC4" s="158" t="s">
        <v>55</v>
      </c>
      <c r="AD4" s="158" t="s">
        <v>56</v>
      </c>
      <c r="AE4" s="158" t="s">
        <v>57</v>
      </c>
      <c r="AF4" s="158" t="s">
        <v>58</v>
      </c>
      <c r="AG4" s="158" t="s">
        <v>59</v>
      </c>
      <c r="AH4" s="159" t="s">
        <v>52</v>
      </c>
      <c r="AI4" s="159" t="s">
        <v>53</v>
      </c>
      <c r="AJ4" s="159" t="s">
        <v>54</v>
      </c>
      <c r="AK4" s="159" t="s">
        <v>17</v>
      </c>
      <c r="AL4" s="159" t="s">
        <v>55</v>
      </c>
      <c r="AM4" s="159" t="s">
        <v>56</v>
      </c>
      <c r="AN4" s="159" t="s">
        <v>57</v>
      </c>
      <c r="AO4" s="159" t="s">
        <v>58</v>
      </c>
      <c r="AP4" s="159" t="s">
        <v>59</v>
      </c>
      <c r="AQ4" s="160" t="s">
        <v>52</v>
      </c>
      <c r="AR4" s="160" t="s">
        <v>53</v>
      </c>
      <c r="AS4" s="160" t="s">
        <v>54</v>
      </c>
      <c r="AT4" s="160" t="s">
        <v>17</v>
      </c>
      <c r="AU4" s="160" t="s">
        <v>55</v>
      </c>
      <c r="AV4" s="160" t="s">
        <v>56</v>
      </c>
      <c r="AW4" s="160" t="s">
        <v>57</v>
      </c>
      <c r="AX4" s="160" t="s">
        <v>58</v>
      </c>
      <c r="AY4" s="160" t="s">
        <v>59</v>
      </c>
      <c r="AZ4" s="161" t="s">
        <v>52</v>
      </c>
      <c r="BA4" s="161" t="s">
        <v>53</v>
      </c>
      <c r="BB4" s="161" t="s">
        <v>54</v>
      </c>
      <c r="BC4" s="161" t="s">
        <v>17</v>
      </c>
      <c r="BD4" s="161" t="s">
        <v>55</v>
      </c>
      <c r="BE4" s="161" t="s">
        <v>56</v>
      </c>
      <c r="BF4" s="161" t="s">
        <v>57</v>
      </c>
      <c r="BG4" s="161" t="s">
        <v>58</v>
      </c>
      <c r="BH4" s="161" t="s">
        <v>59</v>
      </c>
      <c r="BI4" s="162" t="s">
        <v>52</v>
      </c>
      <c r="BJ4" s="162" t="s">
        <v>53</v>
      </c>
      <c r="BK4" s="162" t="s">
        <v>54</v>
      </c>
      <c r="BL4" s="162" t="s">
        <v>17</v>
      </c>
      <c r="BM4" s="162" t="s">
        <v>55</v>
      </c>
      <c r="BN4" s="162" t="s">
        <v>56</v>
      </c>
      <c r="BO4" s="162" t="s">
        <v>57</v>
      </c>
      <c r="BP4" s="162" t="s">
        <v>58</v>
      </c>
      <c r="BQ4" s="162" t="s">
        <v>59</v>
      </c>
      <c r="BR4" s="163" t="s">
        <v>52</v>
      </c>
      <c r="BS4" s="163" t="s">
        <v>53</v>
      </c>
      <c r="BT4" s="163" t="s">
        <v>54</v>
      </c>
      <c r="BU4" s="163" t="s">
        <v>17</v>
      </c>
      <c r="BV4" s="163" t="s">
        <v>55</v>
      </c>
      <c r="BW4" s="163" t="s">
        <v>56</v>
      </c>
      <c r="BX4" s="163" t="s">
        <v>57</v>
      </c>
      <c r="BY4" s="163" t="s">
        <v>58</v>
      </c>
      <c r="BZ4" s="163" t="s">
        <v>59</v>
      </c>
      <c r="CA4" s="164" t="s">
        <v>52</v>
      </c>
      <c r="CB4" s="164" t="s">
        <v>53</v>
      </c>
      <c r="CC4" s="164" t="s">
        <v>54</v>
      </c>
      <c r="CD4" s="164" t="s">
        <v>17</v>
      </c>
      <c r="CE4" s="164" t="s">
        <v>55</v>
      </c>
      <c r="CF4" s="164" t="s">
        <v>56</v>
      </c>
      <c r="CG4" s="164" t="s">
        <v>57</v>
      </c>
      <c r="CH4" s="164" t="s">
        <v>58</v>
      </c>
      <c r="CI4" s="164" t="s">
        <v>59</v>
      </c>
      <c r="CJ4" s="305"/>
      <c r="CK4" s="308"/>
      <c r="CL4" s="165" t="s">
        <v>60</v>
      </c>
      <c r="CM4" s="165" t="s">
        <v>61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2.3136731353136</v>
      </c>
      <c r="B6" s="346" t="s">
        <v>201</v>
      </c>
      <c r="C6" s="346" t="s">
        <v>202</v>
      </c>
      <c r="D6" s="346" t="s">
        <v>65</v>
      </c>
      <c r="E6" s="175" t="s">
        <v>203</v>
      </c>
      <c r="F6" s="175" t="s">
        <v>204</v>
      </c>
      <c r="G6" s="339">
        <v>2504027</v>
      </c>
      <c r="H6" s="176">
        <v>2503</v>
      </c>
      <c r="I6" s="176">
        <v>0</v>
      </c>
      <c r="J6" s="176">
        <v>174214</v>
      </c>
      <c r="K6" s="177">
        <v>1517</v>
      </c>
      <c r="L6" s="178">
        <f>IFERROR(K6/J6,"-")</f>
        <v>0.008707681357411</v>
      </c>
      <c r="M6" s="176">
        <v>68</v>
      </c>
      <c r="N6" s="176">
        <v>517</v>
      </c>
      <c r="O6" s="178">
        <f>IFERROR(M6/(K6),"-")</f>
        <v>0.044825313117996</v>
      </c>
      <c r="P6" s="179">
        <f>IFERROR(G6/SUM(K6:K6),"-")</f>
        <v>1650.6440342782</v>
      </c>
      <c r="Q6" s="180">
        <v>179</v>
      </c>
      <c r="R6" s="178">
        <f>IF(K6=0,"-",Q6/K6)</f>
        <v>0.11799604482531</v>
      </c>
      <c r="S6" s="344">
        <v>5793500</v>
      </c>
      <c r="T6" s="345">
        <f>IFERROR(S6/K6,"-")</f>
        <v>3819.0507580751</v>
      </c>
      <c r="U6" s="345">
        <f>IFERROR(S6/Q6,"-")</f>
        <v>32365.921787709</v>
      </c>
      <c r="V6" s="339">
        <f>SUM(S6:S6)-SUM(G6:G6)</f>
        <v>3289473</v>
      </c>
      <c r="W6" s="182">
        <f>SUM(S6:S6)/SUM(G6:G6)</f>
        <v>2.3136731353136</v>
      </c>
      <c r="Y6" s="183"/>
      <c r="Z6" s="184">
        <f>IF(K6=0,"",IF(Y6=0,"",(Y6/K6)))</f>
        <v>0</v>
      </c>
      <c r="AA6" s="183"/>
      <c r="AB6" s="185" t="str">
        <f>IFERROR(AA6/Y6,"-")</f>
        <v>-</v>
      </c>
      <c r="AC6" s="186"/>
      <c r="AD6" s="187" t="str">
        <f>IFERROR(AC6/Y6,"-")</f>
        <v>-</v>
      </c>
      <c r="AE6" s="188"/>
      <c r="AF6" s="188"/>
      <c r="AG6" s="188"/>
      <c r="AH6" s="189">
        <v>14</v>
      </c>
      <c r="AI6" s="190">
        <f>IF(K6=0,"",IF(AH6=0,"",(AH6/K6)))</f>
        <v>0.009228740936058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35</v>
      </c>
      <c r="AR6" s="196">
        <f>IF(K6=0,"",IF(AQ6=0,"",(AQ6/K6)))</f>
        <v>0.023071852340145</v>
      </c>
      <c r="AS6" s="195">
        <v>1</v>
      </c>
      <c r="AT6" s="197">
        <f>IFERROR(AS6/AQ6,"-")</f>
        <v>0.028571428571429</v>
      </c>
      <c r="AU6" s="198">
        <v>3000</v>
      </c>
      <c r="AV6" s="199">
        <f>IFERROR(AU6/AQ6,"-")</f>
        <v>85.714285714286</v>
      </c>
      <c r="AW6" s="200">
        <v>1</v>
      </c>
      <c r="AX6" s="200"/>
      <c r="AY6" s="200"/>
      <c r="AZ6" s="201">
        <v>779</v>
      </c>
      <c r="BA6" s="202">
        <f>IF(K6=0,"",IF(AZ6=0,"",(AZ6/K6)))</f>
        <v>0.51351351351351</v>
      </c>
      <c r="BB6" s="201">
        <v>60</v>
      </c>
      <c r="BC6" s="203">
        <f>IFERROR(BB6/AZ6,"-")</f>
        <v>0.077021822849807</v>
      </c>
      <c r="BD6" s="204">
        <v>1088000</v>
      </c>
      <c r="BE6" s="205">
        <f>IFERROR(BD6/AZ6,"-")</f>
        <v>1396.6623876765</v>
      </c>
      <c r="BF6" s="206">
        <v>29</v>
      </c>
      <c r="BG6" s="206">
        <v>10</v>
      </c>
      <c r="BH6" s="206">
        <v>21</v>
      </c>
      <c r="BI6" s="207">
        <v>458</v>
      </c>
      <c r="BJ6" s="208">
        <f>IF(K6=0,"",IF(BI6=0,"",(BI6/K6)))</f>
        <v>0.30191166776533</v>
      </c>
      <c r="BK6" s="209">
        <v>60</v>
      </c>
      <c r="BL6" s="210">
        <f>IFERROR(BK6/BI6,"-")</f>
        <v>0.13100436681223</v>
      </c>
      <c r="BM6" s="211">
        <v>1890000</v>
      </c>
      <c r="BN6" s="212">
        <f>IFERROR(BM6/BI6,"-")</f>
        <v>4126.6375545852</v>
      </c>
      <c r="BO6" s="213">
        <v>26</v>
      </c>
      <c r="BP6" s="213">
        <v>14</v>
      </c>
      <c r="BQ6" s="213">
        <v>20</v>
      </c>
      <c r="BR6" s="214">
        <v>197</v>
      </c>
      <c r="BS6" s="215">
        <f>IF(K6=0,"",IF(BR6=0,"",(BR6/K6)))</f>
        <v>0.12986156888596</v>
      </c>
      <c r="BT6" s="216">
        <v>49</v>
      </c>
      <c r="BU6" s="217">
        <f>IFERROR(BT6/BR6,"-")</f>
        <v>0.24873096446701</v>
      </c>
      <c r="BV6" s="218">
        <v>2142000</v>
      </c>
      <c r="BW6" s="219">
        <f>IFERROR(BV6/BR6,"-")</f>
        <v>10873.096446701</v>
      </c>
      <c r="BX6" s="220">
        <v>19</v>
      </c>
      <c r="BY6" s="220">
        <v>3</v>
      </c>
      <c r="BZ6" s="220">
        <v>27</v>
      </c>
      <c r="CA6" s="221">
        <v>34</v>
      </c>
      <c r="CB6" s="222">
        <f>IF(K6=0,"",IF(CA6=0,"",(CA6/K6)))</f>
        <v>0.022412656558998</v>
      </c>
      <c r="CC6" s="223">
        <v>9</v>
      </c>
      <c r="CD6" s="224">
        <f>IFERROR(CC6/CA6,"-")</f>
        <v>0.26470588235294</v>
      </c>
      <c r="CE6" s="225">
        <v>670500</v>
      </c>
      <c r="CF6" s="226">
        <f>IFERROR(CE6/CA6,"-")</f>
        <v>19720.588235294</v>
      </c>
      <c r="CG6" s="227"/>
      <c r="CH6" s="227">
        <v>3</v>
      </c>
      <c r="CI6" s="227">
        <v>6</v>
      </c>
      <c r="CJ6" s="228">
        <v>179</v>
      </c>
      <c r="CK6" s="229">
        <v>5793500</v>
      </c>
      <c r="CL6" s="229">
        <v>1068000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>
        <f>W7</f>
        <v>7.1820189212804</v>
      </c>
      <c r="B7" s="346" t="s">
        <v>205</v>
      </c>
      <c r="C7" s="346" t="s">
        <v>202</v>
      </c>
      <c r="D7" s="346" t="s">
        <v>65</v>
      </c>
      <c r="E7" s="175" t="s">
        <v>206</v>
      </c>
      <c r="F7" s="175" t="s">
        <v>204</v>
      </c>
      <c r="G7" s="339">
        <v>1432884</v>
      </c>
      <c r="H7" s="176">
        <v>1934</v>
      </c>
      <c r="I7" s="176">
        <v>0</v>
      </c>
      <c r="J7" s="176">
        <v>102049</v>
      </c>
      <c r="K7" s="177">
        <v>907</v>
      </c>
      <c r="L7" s="178">
        <f>IFERROR(K7/J7,"-")</f>
        <v>0.0088878871914472</v>
      </c>
      <c r="M7" s="176">
        <v>76</v>
      </c>
      <c r="N7" s="176">
        <v>244</v>
      </c>
      <c r="O7" s="178">
        <f>IFERROR(M7/(K7),"-")</f>
        <v>0.083792723263506</v>
      </c>
      <c r="P7" s="179">
        <f>IFERROR(G7/SUM(K7:K7),"-")</f>
        <v>1579.8059536935</v>
      </c>
      <c r="Q7" s="180">
        <v>149</v>
      </c>
      <c r="R7" s="178">
        <f>IF(K7=0,"-",Q7/K7)</f>
        <v>0.16427783902977</v>
      </c>
      <c r="S7" s="344">
        <v>10291000</v>
      </c>
      <c r="T7" s="345">
        <f>IFERROR(S7/K7,"-")</f>
        <v>11346.196251378</v>
      </c>
      <c r="U7" s="345">
        <f>IFERROR(S7/Q7,"-")</f>
        <v>69067.11409396</v>
      </c>
      <c r="V7" s="339">
        <f>SUM(S7:S7)-SUM(G7:G7)</f>
        <v>8858116</v>
      </c>
      <c r="W7" s="182">
        <f>SUM(S7:S7)/SUM(G7:G7)</f>
        <v>7.1820189212804</v>
      </c>
      <c r="Y7" s="183">
        <v>1</v>
      </c>
      <c r="Z7" s="184">
        <f>IF(K7=0,"",IF(Y7=0,"",(Y7/K7)))</f>
        <v>0.0011025358324146</v>
      </c>
      <c r="AA7" s="183"/>
      <c r="AB7" s="185">
        <f>IFERROR(AA7/Y7,"-")</f>
        <v>0</v>
      </c>
      <c r="AC7" s="186"/>
      <c r="AD7" s="187">
        <f>IFERROR(AC7/Y7,"-")</f>
        <v>0</v>
      </c>
      <c r="AE7" s="188"/>
      <c r="AF7" s="188"/>
      <c r="AG7" s="188"/>
      <c r="AH7" s="189">
        <v>7</v>
      </c>
      <c r="AI7" s="190">
        <f>IF(K7=0,"",IF(AH7=0,"",(AH7/K7)))</f>
        <v>0.0077177508269019</v>
      </c>
      <c r="AJ7" s="189"/>
      <c r="AK7" s="191">
        <f>IFERROR(AJ7/AH7,"-")</f>
        <v>0</v>
      </c>
      <c r="AL7" s="192"/>
      <c r="AM7" s="193">
        <f>IFERROR(AL7/AH7,"-")</f>
        <v>0</v>
      </c>
      <c r="AN7" s="194"/>
      <c r="AO7" s="194"/>
      <c r="AP7" s="194"/>
      <c r="AQ7" s="195">
        <v>8</v>
      </c>
      <c r="AR7" s="196">
        <f>IF(K7=0,"",IF(AQ7=0,"",(AQ7/K7)))</f>
        <v>0.0088202866593164</v>
      </c>
      <c r="AS7" s="195"/>
      <c r="AT7" s="197">
        <f>IFERROR(AS7/AQ7,"-")</f>
        <v>0</v>
      </c>
      <c r="AU7" s="198"/>
      <c r="AV7" s="199">
        <f>IFERROR(AU7/AQ7,"-")</f>
        <v>0</v>
      </c>
      <c r="AW7" s="200"/>
      <c r="AX7" s="200"/>
      <c r="AY7" s="200"/>
      <c r="AZ7" s="201">
        <v>96</v>
      </c>
      <c r="BA7" s="202">
        <f>IF(K7=0,"",IF(AZ7=0,"",(AZ7/K7)))</f>
        <v>0.1058434399118</v>
      </c>
      <c r="BB7" s="201">
        <v>9</v>
      </c>
      <c r="BC7" s="203">
        <f>IFERROR(BB7/AZ7,"-")</f>
        <v>0.09375</v>
      </c>
      <c r="BD7" s="204">
        <v>94500</v>
      </c>
      <c r="BE7" s="205">
        <f>IFERROR(BD7/AZ7,"-")</f>
        <v>984.375</v>
      </c>
      <c r="BF7" s="206">
        <v>5</v>
      </c>
      <c r="BG7" s="206">
        <v>2</v>
      </c>
      <c r="BH7" s="206">
        <v>2</v>
      </c>
      <c r="BI7" s="207">
        <v>516</v>
      </c>
      <c r="BJ7" s="208">
        <f>IF(K7=0,"",IF(BI7=0,"",(BI7/K7)))</f>
        <v>0.56890848952591</v>
      </c>
      <c r="BK7" s="209">
        <v>77</v>
      </c>
      <c r="BL7" s="210">
        <f>IFERROR(BK7/BI7,"-")</f>
        <v>0.14922480620155</v>
      </c>
      <c r="BM7" s="211">
        <v>1896000</v>
      </c>
      <c r="BN7" s="212">
        <f>IFERROR(BM7/BI7,"-")</f>
        <v>3674.4186046512</v>
      </c>
      <c r="BO7" s="213">
        <v>39</v>
      </c>
      <c r="BP7" s="213">
        <v>11</v>
      </c>
      <c r="BQ7" s="213">
        <v>27</v>
      </c>
      <c r="BR7" s="214">
        <v>240</v>
      </c>
      <c r="BS7" s="215">
        <f>IF(K7=0,"",IF(BR7=0,"",(BR7/K7)))</f>
        <v>0.26460859977949</v>
      </c>
      <c r="BT7" s="216">
        <v>51</v>
      </c>
      <c r="BU7" s="217">
        <f>IFERROR(BT7/BR7,"-")</f>
        <v>0.2125</v>
      </c>
      <c r="BV7" s="218">
        <v>5787500</v>
      </c>
      <c r="BW7" s="219">
        <f>IFERROR(BV7/BR7,"-")</f>
        <v>24114.583333333</v>
      </c>
      <c r="BX7" s="220">
        <v>13</v>
      </c>
      <c r="BY7" s="220">
        <v>5</v>
      </c>
      <c r="BZ7" s="220">
        <v>33</v>
      </c>
      <c r="CA7" s="221">
        <v>39</v>
      </c>
      <c r="CB7" s="222">
        <f>IF(K7=0,"",IF(CA7=0,"",(CA7/K7)))</f>
        <v>0.042998897464168</v>
      </c>
      <c r="CC7" s="223">
        <v>12</v>
      </c>
      <c r="CD7" s="224">
        <f>IFERROR(CC7/CA7,"-")</f>
        <v>0.30769230769231</v>
      </c>
      <c r="CE7" s="225">
        <v>2513000</v>
      </c>
      <c r="CF7" s="226">
        <f>IFERROR(CE7/CA7,"-")</f>
        <v>64435.897435897</v>
      </c>
      <c r="CG7" s="227">
        <v>5</v>
      </c>
      <c r="CH7" s="227"/>
      <c r="CI7" s="227">
        <v>7</v>
      </c>
      <c r="CJ7" s="228">
        <v>149</v>
      </c>
      <c r="CK7" s="229">
        <v>10291000</v>
      </c>
      <c r="CL7" s="229">
        <v>1680000</v>
      </c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174">
        <f>W8</f>
        <v>1.9557725719304</v>
      </c>
      <c r="B8" s="346" t="s">
        <v>207</v>
      </c>
      <c r="C8" s="346" t="s">
        <v>202</v>
      </c>
      <c r="D8" s="346" t="s">
        <v>65</v>
      </c>
      <c r="E8" s="175" t="s">
        <v>208</v>
      </c>
      <c r="F8" s="175" t="s">
        <v>204</v>
      </c>
      <c r="G8" s="339">
        <v>1676064</v>
      </c>
      <c r="H8" s="176">
        <v>1964</v>
      </c>
      <c r="I8" s="176">
        <v>0</v>
      </c>
      <c r="J8" s="176">
        <v>55634</v>
      </c>
      <c r="K8" s="177">
        <v>1096</v>
      </c>
      <c r="L8" s="178">
        <f>IFERROR(K8/J8,"-")</f>
        <v>0.019700183341122</v>
      </c>
      <c r="M8" s="176">
        <v>38</v>
      </c>
      <c r="N8" s="176">
        <v>349</v>
      </c>
      <c r="O8" s="178">
        <f>IFERROR(M8/(K8),"-")</f>
        <v>0.034671532846715</v>
      </c>
      <c r="P8" s="179">
        <f>IFERROR(G8/SUM(K8:K8),"-")</f>
        <v>1529.2554744526</v>
      </c>
      <c r="Q8" s="180">
        <v>149</v>
      </c>
      <c r="R8" s="178">
        <f>IF(K8=0,"-",Q8/K8)</f>
        <v>0.13594890510949</v>
      </c>
      <c r="S8" s="344">
        <v>3278000</v>
      </c>
      <c r="T8" s="345">
        <f>IFERROR(S8/K8,"-")</f>
        <v>2990.8759124088</v>
      </c>
      <c r="U8" s="345">
        <f>IFERROR(S8/Q8,"-")</f>
        <v>22000</v>
      </c>
      <c r="V8" s="339">
        <f>SUM(S8:S8)-SUM(G8:G8)</f>
        <v>1601936</v>
      </c>
      <c r="W8" s="182">
        <f>SUM(S8:S8)/SUM(G8:G8)</f>
        <v>1.9557725719304</v>
      </c>
      <c r="Y8" s="183">
        <v>10</v>
      </c>
      <c r="Z8" s="184">
        <f>IF(K8=0,"",IF(Y8=0,"",(Y8/K8)))</f>
        <v>0.0091240875912409</v>
      </c>
      <c r="AA8" s="183"/>
      <c r="AB8" s="185">
        <f>IFERROR(AA8/Y8,"-")</f>
        <v>0</v>
      </c>
      <c r="AC8" s="186"/>
      <c r="AD8" s="187">
        <f>IFERROR(AC8/Y8,"-")</f>
        <v>0</v>
      </c>
      <c r="AE8" s="188"/>
      <c r="AF8" s="188"/>
      <c r="AG8" s="188"/>
      <c r="AH8" s="189">
        <v>102</v>
      </c>
      <c r="AI8" s="190">
        <f>IF(K8=0,"",IF(AH8=0,"",(AH8/K8)))</f>
        <v>0.093065693430657</v>
      </c>
      <c r="AJ8" s="189">
        <v>7</v>
      </c>
      <c r="AK8" s="191">
        <f>IFERROR(AJ8/AH8,"-")</f>
        <v>0.068627450980392</v>
      </c>
      <c r="AL8" s="192">
        <v>44000</v>
      </c>
      <c r="AM8" s="193">
        <f>IFERROR(AL8/AH8,"-")</f>
        <v>431.37254901961</v>
      </c>
      <c r="AN8" s="194">
        <v>4</v>
      </c>
      <c r="AO8" s="194">
        <v>2</v>
      </c>
      <c r="AP8" s="194">
        <v>1</v>
      </c>
      <c r="AQ8" s="195">
        <v>67</v>
      </c>
      <c r="AR8" s="196">
        <f>IF(K8=0,"",IF(AQ8=0,"",(AQ8/K8)))</f>
        <v>0.061131386861314</v>
      </c>
      <c r="AS8" s="195">
        <v>3</v>
      </c>
      <c r="AT8" s="197">
        <f>IFERROR(AS8/AQ8,"-")</f>
        <v>0.044776119402985</v>
      </c>
      <c r="AU8" s="198">
        <v>14000</v>
      </c>
      <c r="AV8" s="199">
        <f>IFERROR(AU8/AQ8,"-")</f>
        <v>208.9552238806</v>
      </c>
      <c r="AW8" s="200">
        <v>2</v>
      </c>
      <c r="AX8" s="200">
        <v>1</v>
      </c>
      <c r="AY8" s="200"/>
      <c r="AZ8" s="201">
        <v>239</v>
      </c>
      <c r="BA8" s="202">
        <f>IF(K8=0,"",IF(AZ8=0,"",(AZ8/K8)))</f>
        <v>0.21806569343066</v>
      </c>
      <c r="BB8" s="201">
        <v>24</v>
      </c>
      <c r="BC8" s="203">
        <f>IFERROR(BB8/AZ8,"-")</f>
        <v>0.10041841004184</v>
      </c>
      <c r="BD8" s="204">
        <v>703000</v>
      </c>
      <c r="BE8" s="205">
        <f>IFERROR(BD8/AZ8,"-")</f>
        <v>2941.4225941423</v>
      </c>
      <c r="BF8" s="206">
        <v>11</v>
      </c>
      <c r="BG8" s="206">
        <v>9</v>
      </c>
      <c r="BH8" s="206">
        <v>4</v>
      </c>
      <c r="BI8" s="207">
        <v>456</v>
      </c>
      <c r="BJ8" s="208">
        <f>IF(K8=0,"",IF(BI8=0,"",(BI8/K8)))</f>
        <v>0.41605839416058</v>
      </c>
      <c r="BK8" s="209">
        <v>64</v>
      </c>
      <c r="BL8" s="210">
        <f>IFERROR(BK8/BI8,"-")</f>
        <v>0.14035087719298</v>
      </c>
      <c r="BM8" s="211">
        <v>790000</v>
      </c>
      <c r="BN8" s="212">
        <f>IFERROR(BM8/BI8,"-")</f>
        <v>1732.4561403509</v>
      </c>
      <c r="BO8" s="213">
        <v>35</v>
      </c>
      <c r="BP8" s="213">
        <v>11</v>
      </c>
      <c r="BQ8" s="213">
        <v>18</v>
      </c>
      <c r="BR8" s="214">
        <v>192</v>
      </c>
      <c r="BS8" s="215">
        <f>IF(K8=0,"",IF(BR8=0,"",(BR8/K8)))</f>
        <v>0.17518248175182</v>
      </c>
      <c r="BT8" s="216">
        <v>48</v>
      </c>
      <c r="BU8" s="217">
        <f>IFERROR(BT8/BR8,"-")</f>
        <v>0.25</v>
      </c>
      <c r="BV8" s="218">
        <v>1331000</v>
      </c>
      <c r="BW8" s="219">
        <f>IFERROR(BV8/BR8,"-")</f>
        <v>6932.2916666667</v>
      </c>
      <c r="BX8" s="220">
        <v>19</v>
      </c>
      <c r="BY8" s="220">
        <v>6</v>
      </c>
      <c r="BZ8" s="220">
        <v>23</v>
      </c>
      <c r="CA8" s="221">
        <v>30</v>
      </c>
      <c r="CB8" s="222">
        <f>IF(K8=0,"",IF(CA8=0,"",(CA8/K8)))</f>
        <v>0.027372262773723</v>
      </c>
      <c r="CC8" s="223">
        <v>3</v>
      </c>
      <c r="CD8" s="224">
        <f>IFERROR(CC8/CA8,"-")</f>
        <v>0.1</v>
      </c>
      <c r="CE8" s="225">
        <v>396000</v>
      </c>
      <c r="CF8" s="226">
        <f>IFERROR(CE8/CA8,"-")</f>
        <v>13200</v>
      </c>
      <c r="CG8" s="227">
        <v>2</v>
      </c>
      <c r="CH8" s="227"/>
      <c r="CI8" s="227">
        <v>1</v>
      </c>
      <c r="CJ8" s="228">
        <v>149</v>
      </c>
      <c r="CK8" s="229">
        <v>3278000</v>
      </c>
      <c r="CL8" s="229">
        <v>537000</v>
      </c>
      <c r="CM8" s="229"/>
      <c r="CN8" s="230" t="str">
        <f>IF(AND(CL8=0,CM8=0),"",IF(AND(CL8&lt;=100000,CM8&lt;=100000),"",IF(CL8/CK8&gt;0.7,"男高",IF(CM8/CK8&gt;0.7,"女高",""))))</f>
        <v/>
      </c>
    </row>
    <row r="9" spans="1:94">
      <c r="A9" s="231"/>
      <c r="B9" s="151"/>
      <c r="C9" s="232"/>
      <c r="D9" s="233"/>
      <c r="E9" s="175"/>
      <c r="F9" s="175"/>
      <c r="G9" s="340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172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231"/>
      <c r="B10" s="245"/>
      <c r="C10" s="176"/>
      <c r="D10" s="176"/>
      <c r="E10" s="246"/>
      <c r="F10" s="247"/>
      <c r="G10" s="341"/>
      <c r="H10" s="234"/>
      <c r="I10" s="234"/>
      <c r="J10" s="176"/>
      <c r="K10" s="176"/>
      <c r="L10" s="235"/>
      <c r="M10" s="235"/>
      <c r="N10" s="176"/>
      <c r="O10" s="235"/>
      <c r="P10" s="181"/>
      <c r="Q10" s="181"/>
      <c r="R10" s="181"/>
      <c r="S10" s="344"/>
      <c r="T10" s="344"/>
      <c r="U10" s="344"/>
      <c r="V10" s="344"/>
      <c r="W10" s="235"/>
      <c r="X10" s="248"/>
      <c r="Y10" s="236"/>
      <c r="Z10" s="237"/>
      <c r="AA10" s="236"/>
      <c r="AB10" s="238"/>
      <c r="AC10" s="239"/>
      <c r="AD10" s="240"/>
      <c r="AE10" s="241"/>
      <c r="AF10" s="241"/>
      <c r="AG10" s="241"/>
      <c r="AH10" s="236"/>
      <c r="AI10" s="237"/>
      <c r="AJ10" s="236"/>
      <c r="AK10" s="238"/>
      <c r="AL10" s="239"/>
      <c r="AM10" s="240"/>
      <c r="AN10" s="241"/>
      <c r="AO10" s="241"/>
      <c r="AP10" s="241"/>
      <c r="AQ10" s="236"/>
      <c r="AR10" s="237"/>
      <c r="AS10" s="236"/>
      <c r="AT10" s="238"/>
      <c r="AU10" s="239"/>
      <c r="AV10" s="240"/>
      <c r="AW10" s="241"/>
      <c r="AX10" s="241"/>
      <c r="AY10" s="241"/>
      <c r="AZ10" s="236"/>
      <c r="BA10" s="237"/>
      <c r="BB10" s="236"/>
      <c r="BC10" s="238"/>
      <c r="BD10" s="239"/>
      <c r="BE10" s="240"/>
      <c r="BF10" s="241"/>
      <c r="BG10" s="241"/>
      <c r="BH10" s="241"/>
      <c r="BI10" s="173"/>
      <c r="BJ10" s="242"/>
      <c r="BK10" s="236"/>
      <c r="BL10" s="238"/>
      <c r="BM10" s="239"/>
      <c r="BN10" s="240"/>
      <c r="BO10" s="241"/>
      <c r="BP10" s="241"/>
      <c r="BQ10" s="241"/>
      <c r="BR10" s="173"/>
      <c r="BS10" s="242"/>
      <c r="BT10" s="236"/>
      <c r="BU10" s="238"/>
      <c r="BV10" s="239"/>
      <c r="BW10" s="240"/>
      <c r="BX10" s="241"/>
      <c r="BY10" s="241"/>
      <c r="BZ10" s="241"/>
      <c r="CA10" s="173"/>
      <c r="CB10" s="242"/>
      <c r="CC10" s="236"/>
      <c r="CD10" s="238"/>
      <c r="CE10" s="239"/>
      <c r="CF10" s="240"/>
      <c r="CG10" s="241"/>
      <c r="CH10" s="241"/>
      <c r="CI10" s="241"/>
      <c r="CJ10" s="243"/>
      <c r="CK10" s="239"/>
      <c r="CL10" s="239"/>
      <c r="CM10" s="239"/>
      <c r="CN10" s="244"/>
    </row>
    <row r="11" spans="1:94">
      <c r="A11" s="166">
        <f>Z11</f>
        <v/>
      </c>
      <c r="B11" s="249"/>
      <c r="C11" s="249"/>
      <c r="D11" s="249"/>
      <c r="E11" s="250" t="s">
        <v>209</v>
      </c>
      <c r="F11" s="250"/>
      <c r="G11" s="342">
        <f>SUM(G6:G10)</f>
        <v>5612975</v>
      </c>
      <c r="H11" s="249">
        <f>SUM(H6:H10)</f>
        <v>6401</v>
      </c>
      <c r="I11" s="249">
        <f>SUM(I6:I10)</f>
        <v>0</v>
      </c>
      <c r="J11" s="249">
        <f>SUM(J6:J10)</f>
        <v>331897</v>
      </c>
      <c r="K11" s="249">
        <f>SUM(K6:K10)</f>
        <v>3520</v>
      </c>
      <c r="L11" s="251">
        <f>IFERROR(K11/J11,"-")</f>
        <v>0.010605699961133</v>
      </c>
      <c r="M11" s="252">
        <f>SUM(M6:M10)</f>
        <v>182</v>
      </c>
      <c r="N11" s="252">
        <f>SUM(N6:N10)</f>
        <v>1110</v>
      </c>
      <c r="O11" s="251">
        <f>IFERROR(M11/K11,"-")</f>
        <v>0.051704545454545</v>
      </c>
      <c r="P11" s="253">
        <f>IFERROR(G11/K11,"-")</f>
        <v>1594.5951704545</v>
      </c>
      <c r="Q11" s="254">
        <f>SUM(Q6:Q10)</f>
        <v>477</v>
      </c>
      <c r="R11" s="251">
        <f>IFERROR(Q11/K11,"-")</f>
        <v>0.13551136363636</v>
      </c>
      <c r="S11" s="342">
        <f>SUM(S6:S10)</f>
        <v>19362500</v>
      </c>
      <c r="T11" s="342">
        <f>IFERROR(S11/K11,"-")</f>
        <v>5500.7102272727</v>
      </c>
      <c r="U11" s="342">
        <f>IFERROR(S11/Q11,"-")</f>
        <v>40592.243186583</v>
      </c>
      <c r="V11" s="342">
        <f>S11-G11</f>
        <v>13749525</v>
      </c>
      <c r="W11" s="255">
        <f>S11/G11</f>
        <v>3.4495966933756</v>
      </c>
      <c r="X11" s="256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