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リスティング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<sst xmlns="http://schemas.openxmlformats.org/spreadsheetml/2006/main" uniqueCount="252">
  <si>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</si>
  <si>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</si>
  <si>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</si>
  <si>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</si>
  <si>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</si>
  <si>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</si>
  <si>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</si>
  <si>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</si>
  <si>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</si>
  <si>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</si>
  <si>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</si>
  <si>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</si>
  <si>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</si>
  <si>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</si>
  <si>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</si>
  <si>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</si>
  <si>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</si>
  <si>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</si>
  <si>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</si>
  <si>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</si>
  <si>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</si>
  <si>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</si>
  <si>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</si>
  <si>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</si>
  <si>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</si>
  <si>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</si>
  <si>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リスティング</t>
  </si>
  <si>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</si>
  <si>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</si>
  <si>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</si>
  <si>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</si>
  <si>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</si>
  <si>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</si>
  <si>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</si>
  <si>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</si>
  <si>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</si>
  <si>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</si>
  <si>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</si>
  <si>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</si>
  <si>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</si>
  <si>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</si>
  <si>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</si>
  <si>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</si>
  <si>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</si>
  <si>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</si>
  <si>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</si>
  <si>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</si>
  <si>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</si>
  <si>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</si>
  <si>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</si>
  <si>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</si>
  <si>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</si>
  <si>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</si>
  <si>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</si>
  <si>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</si>
  <si>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</si>
  <si>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</si>
  <si>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</si>
  <si>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</si>
  <si>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</si>
  <si>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</si>
  <si>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</si>
  <si>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</si>
  <si>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ic1849</t>
  </si>
  <si>
    <t>デリヘル版3</t>
  </si>
  <si>
    <t>もう50代の熟女だけど</t>
  </si>
  <si>
    <t>lp01</t>
  </si>
  <si>
    <t>スポニチ関東</t>
  </si>
  <si>
    <t>4C終面全5段</t>
  </si>
  <si>
    <t>9月12日(土)</t>
  </si>
  <si>
    <t>ic1850</t>
  </si>
  <si>
    <t>スポニチ関西</t>
  </si>
  <si>
    <t>ic1851</t>
  </si>
  <si>
    <t>スポニチ西部</t>
  </si>
  <si>
    <t>ic1852</t>
  </si>
  <si>
    <t>スポニチ北海道</t>
  </si>
  <si>
    <t>ic1853</t>
  </si>
  <si>
    <t>(空電共通)</t>
  </si>
  <si>
    <t>空電</t>
  </si>
  <si>
    <t>空電 (共通)</t>
  </si>
  <si>
    <t>ic1854</t>
  </si>
  <si>
    <t>1日1回かんたん出会い隙間時間に少しだけでOK</t>
  </si>
  <si>
    <t>スポーツ報知関東</t>
  </si>
  <si>
    <t>9月05日(土)</t>
  </si>
  <si>
    <t>ic1855</t>
  </si>
  <si>
    <t>ic1856</t>
  </si>
  <si>
    <t>スポーツ報知関西</t>
  </si>
  <si>
    <t>全5段つかみ4回</t>
  </si>
  <si>
    <t>ic1857</t>
  </si>
  <si>
    <t>お祭り版</t>
  </si>
  <si>
    <t>出会い祭り</t>
  </si>
  <si>
    <t>ic1858</t>
  </si>
  <si>
    <t>デリヘル版2（コンシェルジュパーツ）</t>
  </si>
  <si>
    <t>女性が好きな私にとって神サイトです</t>
  </si>
  <si>
    <t>ic1859</t>
  </si>
  <si>
    <t>新書籍版</t>
  </si>
  <si>
    <t>逆指名祭り</t>
  </si>
  <si>
    <t>ic1860</t>
  </si>
  <si>
    <t>ic1861</t>
  </si>
  <si>
    <t>①旧デイリー風</t>
  </si>
  <si>
    <t>①女性が好きな私にとって神サイトです</t>
  </si>
  <si>
    <t>サンスポ関東</t>
  </si>
  <si>
    <t>半2段・半3段つかみ10段保証</t>
  </si>
  <si>
    <t>1～10日</t>
  </si>
  <si>
    <t>ic1862</t>
  </si>
  <si>
    <t>②大正版</t>
  </si>
  <si>
    <t>②学生いません！ギャルもいません！熟女！熟女！熟女！熟女！</t>
  </si>
  <si>
    <t>11～20日</t>
  </si>
  <si>
    <t>ic1863</t>
  </si>
  <si>
    <t>③求人風</t>
  </si>
  <si>
    <t>③もう５０代の熟女だけど</t>
  </si>
  <si>
    <t>21～31日</t>
  </si>
  <si>
    <t>ic1864</t>
  </si>
  <si>
    <t>ic1865</t>
  </si>
  <si>
    <t>サンスポ関西</t>
  </si>
  <si>
    <t>ic1866</t>
  </si>
  <si>
    <t>ic1867</t>
  </si>
  <si>
    <t>ic1868</t>
  </si>
  <si>
    <t>ic1869</t>
  </si>
  <si>
    <t>デイリースポーツ関西</t>
  </si>
  <si>
    <t>半2段つかみ20段保証</t>
  </si>
  <si>
    <t>20段保証</t>
  </si>
  <si>
    <t>ic1870</t>
  </si>
  <si>
    <t>ic1871</t>
  </si>
  <si>
    <t>ic1872</t>
  </si>
  <si>
    <t>④胸の上広告版</t>
  </si>
  <si>
    <t>④女性から逆指名</t>
  </si>
  <si>
    <t>ic1873</t>
  </si>
  <si>
    <t>ic1874</t>
  </si>
  <si>
    <t>①胸の上広告版</t>
  </si>
  <si>
    <t>①女性から逆指名</t>
  </si>
  <si>
    <t>ニッカン関西</t>
  </si>
  <si>
    <t>半2段つかみ１0段保証</t>
  </si>
  <si>
    <t>ic1875</t>
  </si>
  <si>
    <t>②旧デイリー風</t>
  </si>
  <si>
    <t>②女性が好きな私にとって神サイトです</t>
  </si>
  <si>
    <t>ic1876</t>
  </si>
  <si>
    <t>③大正版</t>
  </si>
  <si>
    <t>③学生いません！ギャルもいません！熟女！熟女！熟女！熟女！</t>
  </si>
  <si>
    <t>ic1877</t>
  </si>
  <si>
    <t>ic1878</t>
  </si>
  <si>
    <t>全5段</t>
  </si>
  <si>
    <t>9月04日(金)</t>
  </si>
  <si>
    <t>ic1879</t>
  </si>
  <si>
    <t>ic1880</t>
  </si>
  <si>
    <t>9月26日(土)</t>
  </si>
  <si>
    <t>ic1881</t>
  </si>
  <si>
    <t>ic1882</t>
  </si>
  <si>
    <t>9月06日(日)</t>
  </si>
  <si>
    <t>ic1883</t>
  </si>
  <si>
    <t>ic1884</t>
  </si>
  <si>
    <t>9月22日(火)</t>
  </si>
  <si>
    <t>ic1885</t>
  </si>
  <si>
    <t>ic1886</t>
  </si>
  <si>
    <t>1C終面全5段</t>
  </si>
  <si>
    <t>ic1887</t>
  </si>
  <si>
    <t>ic1888</t>
  </si>
  <si>
    <t>9月20日(日)</t>
  </si>
  <si>
    <t>ic1889</t>
  </si>
  <si>
    <t>ic1890</t>
  </si>
  <si>
    <t>ic1891</t>
  </si>
  <si>
    <t>ic1892</t>
  </si>
  <si>
    <t>ic1893</t>
  </si>
  <si>
    <t>ic1894</t>
  </si>
  <si>
    <t>九スポ</t>
  </si>
  <si>
    <t>ic1895</t>
  </si>
  <si>
    <t>ic1896</t>
  </si>
  <si>
    <t>クーポン版</t>
  </si>
  <si>
    <t>総額7300円出会いクーポン</t>
  </si>
  <si>
    <t>半5段・4件割</t>
  </si>
  <si>
    <t>9月13日(日)</t>
  </si>
  <si>
    <t>ic1897</t>
  </si>
  <si>
    <t>ic1898</t>
  </si>
  <si>
    <t>クーポン版(写真付）</t>
  </si>
  <si>
    <t>9月27日(日)</t>
  </si>
  <si>
    <t>ic1899</t>
  </si>
  <si>
    <t>ic1904</t>
  </si>
  <si>
    <t>記事枠</t>
  </si>
  <si>
    <t>ic1905</t>
  </si>
  <si>
    <t>新聞 TOTAL</t>
  </si>
  <si>
    <t>●雑誌 広告</t>
  </si>
  <si>
    <t>za175</t>
  </si>
  <si>
    <t>扶桑社</t>
  </si>
  <si>
    <t>--</t>
  </si>
  <si>
    <t>出会い熱望。私たち50代も真剣なんです。</t>
  </si>
  <si>
    <t>Tvnavi</t>
  </si>
  <si>
    <t>(月間Tvnavi)①</t>
  </si>
  <si>
    <t>9月24日(木)</t>
  </si>
  <si>
    <t>za176</t>
  </si>
  <si>
    <t>za177</t>
  </si>
  <si>
    <t>求む50歳以上の女性と恋愛・結婚したい男性</t>
  </si>
  <si>
    <t>za178</t>
  </si>
  <si>
    <t>ad666</t>
  </si>
  <si>
    <t>いろいろ</t>
  </si>
  <si>
    <t>企画枠高宮菜々子さんメインA</t>
  </si>
  <si>
    <t>実話カタログ企画</t>
  </si>
  <si>
    <t>企画枠</t>
  </si>
  <si>
    <t>9月01日(火)</t>
  </si>
  <si>
    <t>ad667</t>
  </si>
  <si>
    <t>ad660</t>
  </si>
  <si>
    <t>コアマガジン</t>
  </si>
  <si>
    <t>2P_対談風原稿_ヘスティア</t>
  </si>
  <si>
    <t>実話BUNKA超タブー</t>
  </si>
  <si>
    <t>1C2P</t>
  </si>
  <si>
    <t>9月02日(水)</t>
  </si>
  <si>
    <t>ad661</t>
  </si>
  <si>
    <t>ad662</t>
  </si>
  <si>
    <t>大洋図書</t>
  </si>
  <si>
    <t>5P元祖</t>
  </si>
  <si>
    <t>実話ナックルズGOLD</t>
  </si>
  <si>
    <t>1C5P</t>
  </si>
  <si>
    <t>9月08日(火)</t>
  </si>
  <si>
    <t>ad663</t>
  </si>
  <si>
    <t>ad656</t>
  </si>
  <si>
    <t>徳間書店</t>
  </si>
  <si>
    <t>DVD漫画きよし_袋裏用セリフアレンジ</t>
  </si>
  <si>
    <t>アサヒ芸能.3W火</t>
  </si>
  <si>
    <t>DVD袋裏4C</t>
  </si>
  <si>
    <t>9月15日(火)</t>
  </si>
  <si>
    <t>ad657</t>
  </si>
  <si>
    <t>ad664</t>
  </si>
  <si>
    <t>ナックルズ極ベスト</t>
  </si>
  <si>
    <t>ad665</t>
  </si>
  <si>
    <t>雑誌 TOTAL</t>
  </si>
  <si>
    <t>●DVD 広告</t>
  </si>
  <si>
    <t>pa541</t>
  </si>
  <si>
    <t>楽楽出版</t>
  </si>
  <si>
    <t>DVD4コマ-ヘスティア</t>
  </si>
  <si>
    <t>毎月売</t>
  </si>
  <si>
    <t>EXCITING MAX!SPECIAL</t>
  </si>
  <si>
    <t>DVD袋裏1C+DVDコンテンツ枠</t>
  </si>
  <si>
    <t>9月11日(金)</t>
  </si>
  <si>
    <t>pa542</t>
  </si>
  <si>
    <t>pa543</t>
  </si>
  <si>
    <t>三和出版</t>
  </si>
  <si>
    <t>DVD漫画きよし</t>
  </si>
  <si>
    <t>A4変形、季刊売、CVS、860円、8万部</t>
  </si>
  <si>
    <t>MEN'S DVD</t>
  </si>
  <si>
    <t>DVD貼付面4C1/3P</t>
  </si>
  <si>
    <t>pa544</t>
  </si>
  <si>
    <t>DVD TOTAL</t>
  </si>
  <si>
    <t>●リスティング 広告</t>
  </si>
  <si>
    <t>UA</t>
  </si>
  <si>
    <t>a_ydi</t>
  </si>
  <si>
    <t>SP</t>
  </si>
  <si>
    <t>YDN（インフィード）</t>
  </si>
  <si>
    <t>9/1～9/30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</si>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</sst>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49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8" t="s">
        <v>1</v>
      </c>
      <c r="F3" s="25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8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3"/>
      <c r="S5" s="333"/>
      <c r="T5" s="333"/>
      <c r="U5" s="333"/>
      <c r="V5" s="10"/>
      <c r="W5" s="59"/>
      <c r="X5" s="142"/>
    </row>
    <row r="6" spans="1:24">
      <c r="A6" s="78"/>
      <c r="B6" s="84" t="s">
        <v>23</v>
      </c>
      <c r="C6" s="84">
        <v>53</v>
      </c>
      <c r="D6" s="329">
        <v>4185000</v>
      </c>
      <c r="E6" s="79">
        <v>1786</v>
      </c>
      <c r="F6" s="79">
        <v>807</v>
      </c>
      <c r="G6" s="79">
        <v>2913</v>
      </c>
      <c r="H6" s="89">
        <v>378</v>
      </c>
      <c r="I6" s="90">
        <v>4</v>
      </c>
      <c r="J6" s="143">
        <f>H6+I6</f>
        <v>382</v>
      </c>
      <c r="K6" s="80">
        <f>IFERROR(J6/G6,"-")</f>
        <v>0.1311362856162</v>
      </c>
      <c r="L6" s="79">
        <v>42</v>
      </c>
      <c r="M6" s="79">
        <v>77</v>
      </c>
      <c r="N6" s="80">
        <f>IFERROR(L6/J6,"-")</f>
        <v>0.10994764397906</v>
      </c>
      <c r="O6" s="81">
        <f>IFERROR(D6/J6,"-")</f>
        <v>10955.497382199</v>
      </c>
      <c r="P6" s="82">
        <v>83</v>
      </c>
      <c r="Q6" s="80">
        <f>IFERROR(P6/J6,"-")</f>
        <v>0.21727748691099</v>
      </c>
      <c r="R6" s="334">
        <v>7370185</v>
      </c>
      <c r="S6" s="335">
        <f>IFERROR(R6/J6,"-")</f>
        <v>19293.678010471</v>
      </c>
      <c r="T6" s="335">
        <f>IFERROR(R6/P6,"-")</f>
        <v>88797.409638554</v>
      </c>
      <c r="U6" s="329">
        <f>IFERROR(R6-D6,"-")</f>
        <v>3185185</v>
      </c>
      <c r="V6" s="83">
        <f>R6/D6</f>
        <v>1.7610955794504</v>
      </c>
      <c r="W6" s="77"/>
      <c r="X6" s="142"/>
    </row>
    <row r="7" spans="1:24">
      <c r="A7" s="78"/>
      <c r="B7" s="84" t="s">
        <v>24</v>
      </c>
      <c r="C7" s="84">
        <v>14</v>
      </c>
      <c r="D7" s="329">
        <v>624000</v>
      </c>
      <c r="E7" s="79">
        <v>756</v>
      </c>
      <c r="F7" s="79">
        <v>418</v>
      </c>
      <c r="G7" s="79">
        <v>787</v>
      </c>
      <c r="H7" s="89">
        <v>155</v>
      </c>
      <c r="I7" s="90">
        <v>3</v>
      </c>
      <c r="J7" s="143">
        <f>H7+I7</f>
        <v>158</v>
      </c>
      <c r="K7" s="80">
        <f>IFERROR(J7/G7,"-")</f>
        <v>0.2007623888183</v>
      </c>
      <c r="L7" s="79">
        <v>15</v>
      </c>
      <c r="M7" s="79">
        <v>30</v>
      </c>
      <c r="N7" s="80">
        <f>IFERROR(L7/J7,"-")</f>
        <v>0.094936708860759</v>
      </c>
      <c r="O7" s="81">
        <f>IFERROR(D7/J7,"-")</f>
        <v>3949.3670886076</v>
      </c>
      <c r="P7" s="82">
        <v>26</v>
      </c>
      <c r="Q7" s="80">
        <f>IFERROR(P7/J7,"-")</f>
        <v>0.16455696202532</v>
      </c>
      <c r="R7" s="334">
        <v>2928000</v>
      </c>
      <c r="S7" s="335">
        <f>IFERROR(R7/J7,"-")</f>
        <v>18531.64556962</v>
      </c>
      <c r="T7" s="335">
        <f>IFERROR(R7/P7,"-")</f>
        <v>112615.38461538</v>
      </c>
      <c r="U7" s="329">
        <f>IFERROR(R7-D7,"-")</f>
        <v>2304000</v>
      </c>
      <c r="V7" s="83">
        <f>R7/D7</f>
        <v>4.6923076923077</v>
      </c>
      <c r="W7" s="77"/>
      <c r="X7" s="142"/>
    </row>
    <row r="8" spans="1:24">
      <c r="A8" s="78"/>
      <c r="B8" s="84" t="s">
        <v>25</v>
      </c>
      <c r="C8" s="84">
        <v>4</v>
      </c>
      <c r="D8" s="329">
        <v>372000</v>
      </c>
      <c r="E8" s="79">
        <v>1259</v>
      </c>
      <c r="F8" s="79">
        <v>816</v>
      </c>
      <c r="G8" s="79">
        <v>1308</v>
      </c>
      <c r="H8" s="89">
        <v>389</v>
      </c>
      <c r="I8" s="90">
        <v>6</v>
      </c>
      <c r="J8" s="143">
        <f>H8+I8</f>
        <v>395</v>
      </c>
      <c r="K8" s="80">
        <f>IFERROR(J8/G8,"-")</f>
        <v>0.3019877675841</v>
      </c>
      <c r="L8" s="79">
        <v>20</v>
      </c>
      <c r="M8" s="79">
        <v>66</v>
      </c>
      <c r="N8" s="80">
        <f>IFERROR(L8/J8,"-")</f>
        <v>0.050632911392405</v>
      </c>
      <c r="O8" s="81">
        <f>IFERROR(D8/J8,"-")</f>
        <v>941.77215189873</v>
      </c>
      <c r="P8" s="82">
        <v>13</v>
      </c>
      <c r="Q8" s="80">
        <f>IFERROR(P8/J8,"-")</f>
        <v>0.032911392405063</v>
      </c>
      <c r="R8" s="334">
        <v>2364000</v>
      </c>
      <c r="S8" s="335">
        <f>IFERROR(R8/J8,"-")</f>
        <v>5984.8101265823</v>
      </c>
      <c r="T8" s="335">
        <f>IFERROR(R8/P8,"-")</f>
        <v>181846.15384615</v>
      </c>
      <c r="U8" s="329">
        <f>IFERROR(R8-D8,"-")</f>
        <v>1992000</v>
      </c>
      <c r="V8" s="83">
        <f>R8/D8</f>
        <v>6.3548387096774</v>
      </c>
      <c r="W8" s="77"/>
      <c r="X8" s="142"/>
    </row>
    <row r="9" spans="1:24">
      <c r="A9" s="78"/>
      <c r="B9" s="84" t="s">
        <v>26</v>
      </c>
      <c r="C9" s="84">
        <v>3</v>
      </c>
      <c r="D9" s="329">
        <v>0</v>
      </c>
      <c r="E9" s="79">
        <v>5348</v>
      </c>
      <c r="F9" s="79">
        <v>0</v>
      </c>
      <c r="G9" s="79">
        <v>290709</v>
      </c>
      <c r="H9" s="89">
        <v>3016</v>
      </c>
      <c r="I9" s="90">
        <v>119</v>
      </c>
      <c r="J9" s="143">
        <f>H9+I9</f>
        <v>3135</v>
      </c>
      <c r="K9" s="80">
        <f>IFERROR(J9/G9,"-")</f>
        <v>0.010783979856145</v>
      </c>
      <c r="L9" s="79">
        <v>132</v>
      </c>
      <c r="M9" s="79">
        <v>981</v>
      </c>
      <c r="N9" s="80">
        <f>IFERROR(L9/J9,"-")</f>
        <v>0.042105263157895</v>
      </c>
      <c r="O9" s="81">
        <f>IFERROR(D9/J9,"-")</f>
        <v>0</v>
      </c>
      <c r="P9" s="82">
        <v>430</v>
      </c>
      <c r="Q9" s="80">
        <f>IFERROR(P9/J9,"-")</f>
        <v>0.13716108452951</v>
      </c>
      <c r="R9" s="334">
        <v>20173010</v>
      </c>
      <c r="S9" s="335">
        <f>IFERROR(R9/J9,"-")</f>
        <v>6434.7719298246</v>
      </c>
      <c r="T9" s="335">
        <f>IFERROR(R9/P9,"-")</f>
        <v>46913.976744186</v>
      </c>
      <c r="U9" s="329">
        <f>IFERROR(R9-D9,"-")</f>
        <v>20173010</v>
      </c>
      <c r="V9" s="83" t="str">
        <f>R9/D9</f>
        <v>0</v>
      </c>
      <c r="W9" s="77"/>
      <c r="X9" s="142"/>
    </row>
    <row r="10" spans="1:24">
      <c r="A10" s="30"/>
      <c r="B10" s="85"/>
      <c r="C10" s="85"/>
      <c r="D10" s="330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6"/>
      <c r="S10" s="336"/>
      <c r="T10" s="336"/>
      <c r="U10" s="336"/>
      <c r="V10" s="33"/>
      <c r="W10" s="59"/>
      <c r="X10" s="142"/>
    </row>
    <row r="11" spans="1:24">
      <c r="A11" s="30"/>
      <c r="B11" s="37"/>
      <c r="C11" s="37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6"/>
      <c r="S11" s="336"/>
      <c r="T11" s="336"/>
      <c r="U11" s="336"/>
      <c r="V11" s="33"/>
      <c r="W11" s="59"/>
      <c r="X11" s="142"/>
    </row>
    <row r="12" spans="1:24">
      <c r="A12" s="19"/>
      <c r="B12" s="41"/>
      <c r="C12" s="41"/>
      <c r="D12" s="332">
        <f>SUM(D6:D10)</f>
        <v>5181000</v>
      </c>
      <c r="E12" s="41">
        <f>SUM(E6:E10)</f>
        <v>9149</v>
      </c>
      <c r="F12" s="41">
        <f>SUM(F6:F10)</f>
        <v>2041</v>
      </c>
      <c r="G12" s="41">
        <f>SUM(G6:G10)</f>
        <v>295717</v>
      </c>
      <c r="H12" s="41">
        <f>SUM(H6:H10)</f>
        <v>3938</v>
      </c>
      <c r="I12" s="41">
        <f>SUM(I6:I10)</f>
        <v>132</v>
      </c>
      <c r="J12" s="41">
        <f>SUM(J6:J10)</f>
        <v>4070</v>
      </c>
      <c r="K12" s="42">
        <f>IFERROR(J12/G12,"-")</f>
        <v>0.013763158695645</v>
      </c>
      <c r="L12" s="76">
        <f>SUM(L6:L10)</f>
        <v>209</v>
      </c>
      <c r="M12" s="76">
        <f>SUM(M6:M10)</f>
        <v>1154</v>
      </c>
      <c r="N12" s="42">
        <f>IFERROR(L12/J12,"-")</f>
        <v>0.051351351351351</v>
      </c>
      <c r="O12" s="43">
        <f>IFERROR(D12/J12,"-")</f>
        <v>1272.972972973</v>
      </c>
      <c r="P12" s="44">
        <f>SUM(P6:P10)</f>
        <v>552</v>
      </c>
      <c r="Q12" s="42">
        <f>IFERROR(P12/J12,"-")</f>
        <v>0.13562653562654</v>
      </c>
      <c r="R12" s="332">
        <f>SUM(R6:R10)</f>
        <v>32835195</v>
      </c>
      <c r="S12" s="332">
        <f>IFERROR(R12/J12,"-")</f>
        <v>8067.6154791155</v>
      </c>
      <c r="T12" s="332">
        <f>IFERROR(P12/P12,"-")</f>
        <v>1</v>
      </c>
      <c r="U12" s="332">
        <f>SUM(U6:U10)</f>
        <v>27654195</v>
      </c>
      <c r="V12" s="45">
        <f>IFERROR(R12/D12,"-")</f>
        <v>6.3376172553561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0.94821428571429</v>
      </c>
      <c r="B6" s="346" t="s">
        <v>63</v>
      </c>
      <c r="C6" s="346"/>
      <c r="D6" s="346" t="s">
        <v>64</v>
      </c>
      <c r="E6" s="346" t="s">
        <v>65</v>
      </c>
      <c r="F6" s="346" t="s">
        <v>66</v>
      </c>
      <c r="G6" s="88" t="s">
        <v>67</v>
      </c>
      <c r="H6" s="88" t="s">
        <v>68</v>
      </c>
      <c r="I6" s="347" t="s">
        <v>69</v>
      </c>
      <c r="J6" s="329">
        <v>840000</v>
      </c>
      <c r="K6" s="79">
        <v>59</v>
      </c>
      <c r="L6" s="79">
        <v>0</v>
      </c>
      <c r="M6" s="79">
        <v>285</v>
      </c>
      <c r="N6" s="89">
        <v>22</v>
      </c>
      <c r="O6" s="90">
        <v>1</v>
      </c>
      <c r="P6" s="91">
        <f>N6+O6</f>
        <v>23</v>
      </c>
      <c r="Q6" s="80">
        <f>IFERROR(P6/M6,"-")</f>
        <v>0.080701754385965</v>
      </c>
      <c r="R6" s="79">
        <v>0</v>
      </c>
      <c r="S6" s="79">
        <v>5</v>
      </c>
      <c r="T6" s="80">
        <f>IFERROR(R6/(P6),"-")</f>
        <v>0</v>
      </c>
      <c r="U6" s="335">
        <f>IFERROR(J6/SUM(N6:O10),"-")</f>
        <v>11052.631578947</v>
      </c>
      <c r="V6" s="82">
        <v>3</v>
      </c>
      <c r="W6" s="80">
        <f>IF(P6=0,"-",V6/P6)</f>
        <v>0.1304347826087</v>
      </c>
      <c r="X6" s="334">
        <v>16000</v>
      </c>
      <c r="Y6" s="335">
        <f>IFERROR(X6/P6,"-")</f>
        <v>695.65217391304</v>
      </c>
      <c r="Z6" s="335">
        <f>IFERROR(X6/V6,"-")</f>
        <v>5333.3333333333</v>
      </c>
      <c r="AA6" s="329">
        <f>SUM(X6:X10)-SUM(J6:J10)</f>
        <v>-43500</v>
      </c>
      <c r="AB6" s="83">
        <f>SUM(X6:X10)/SUM(J6:J10)</f>
        <v>0.94821428571429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0.1304347826087</v>
      </c>
      <c r="AO6" s="98">
        <v>1</v>
      </c>
      <c r="AP6" s="100">
        <f>IFERROR(AO6/AM6,"-")</f>
        <v>0.33333333333333</v>
      </c>
      <c r="AQ6" s="101">
        <v>3000</v>
      </c>
      <c r="AR6" s="102">
        <f>IFERROR(AQ6/AM6,"-")</f>
        <v>1000</v>
      </c>
      <c r="AS6" s="103">
        <v>1</v>
      </c>
      <c r="AT6" s="103"/>
      <c r="AU6" s="103"/>
      <c r="AV6" s="104">
        <v>4</v>
      </c>
      <c r="AW6" s="105">
        <f>IF(P6=0,"",IF(AV6=0,"",(AV6/P6)))</f>
        <v>0.17391304347826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7</v>
      </c>
      <c r="BF6" s="111">
        <f>IF(P6=0,"",IF(BE6=0,"",(BE6/P6)))</f>
        <v>0.30434782608696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8</v>
      </c>
      <c r="BO6" s="118">
        <f>IF(P6=0,"",IF(BN6=0,"",(BN6/P6)))</f>
        <v>0.34782608695652</v>
      </c>
      <c r="BP6" s="119">
        <v>2</v>
      </c>
      <c r="BQ6" s="120">
        <f>IFERROR(BP6/BN6,"-")</f>
        <v>0.25</v>
      </c>
      <c r="BR6" s="121">
        <v>13000</v>
      </c>
      <c r="BS6" s="122">
        <f>IFERROR(BR6/BN6,"-")</f>
        <v>1625</v>
      </c>
      <c r="BT6" s="123">
        <v>2</v>
      </c>
      <c r="BU6" s="123"/>
      <c r="BV6" s="123"/>
      <c r="BW6" s="124">
        <v>1</v>
      </c>
      <c r="BX6" s="125">
        <f>IF(P6=0,"",IF(BW6=0,"",(BW6/P6)))</f>
        <v>0.043478260869565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16000</v>
      </c>
      <c r="CQ6" s="139">
        <v>10000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70</v>
      </c>
      <c r="C7" s="346"/>
      <c r="D7" s="346" t="s">
        <v>64</v>
      </c>
      <c r="E7" s="346" t="s">
        <v>65</v>
      </c>
      <c r="F7" s="346" t="s">
        <v>66</v>
      </c>
      <c r="G7" s="88" t="s">
        <v>71</v>
      </c>
      <c r="H7" s="88" t="s">
        <v>68</v>
      </c>
      <c r="I7" s="347" t="s">
        <v>69</v>
      </c>
      <c r="J7" s="329"/>
      <c r="K7" s="79">
        <v>34</v>
      </c>
      <c r="L7" s="79">
        <v>0</v>
      </c>
      <c r="M7" s="79">
        <v>173</v>
      </c>
      <c r="N7" s="89">
        <v>17</v>
      </c>
      <c r="O7" s="90">
        <v>1</v>
      </c>
      <c r="P7" s="91">
        <f>N7+O7</f>
        <v>18</v>
      </c>
      <c r="Q7" s="80">
        <f>IFERROR(P7/M7,"-")</f>
        <v>0.10404624277457</v>
      </c>
      <c r="R7" s="79">
        <v>1</v>
      </c>
      <c r="S7" s="79">
        <v>6</v>
      </c>
      <c r="T7" s="80">
        <f>IFERROR(R7/(P7),"-")</f>
        <v>0.055555555555556</v>
      </c>
      <c r="U7" s="335"/>
      <c r="V7" s="82">
        <v>3</v>
      </c>
      <c r="W7" s="80">
        <f>IF(P7=0,"-",V7/P7)</f>
        <v>0.16666666666667</v>
      </c>
      <c r="X7" s="334">
        <v>28000</v>
      </c>
      <c r="Y7" s="335">
        <f>IFERROR(X7/P7,"-")</f>
        <v>1555.5555555556</v>
      </c>
      <c r="Z7" s="335">
        <f>IFERROR(X7/V7,"-")</f>
        <v>9333.3333333333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0.055555555555556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0.055555555555556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6</v>
      </c>
      <c r="BF7" s="111">
        <f>IF(P7=0,"",IF(BE7=0,"",(BE7/P7)))</f>
        <v>0.33333333333333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</v>
      </c>
      <c r="BO7" s="118">
        <f>IF(P7=0,"",IF(BN7=0,"",(BN7/P7)))</f>
        <v>0.16666666666667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7</v>
      </c>
      <c r="BX7" s="125">
        <f>IF(P7=0,"",IF(BW7=0,"",(BW7/P7)))</f>
        <v>0.38888888888889</v>
      </c>
      <c r="BY7" s="126">
        <v>4</v>
      </c>
      <c r="BZ7" s="127">
        <f>IFERROR(BY7/BW7,"-")</f>
        <v>0.57142857142857</v>
      </c>
      <c r="CA7" s="128">
        <v>58000</v>
      </c>
      <c r="CB7" s="129">
        <f>IFERROR(CA7/BW7,"-")</f>
        <v>8285.7142857143</v>
      </c>
      <c r="CC7" s="130">
        <v>1</v>
      </c>
      <c r="CD7" s="130">
        <v>2</v>
      </c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28000</v>
      </c>
      <c r="CQ7" s="139">
        <v>30000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6" t="s">
        <v>72</v>
      </c>
      <c r="C8" s="346"/>
      <c r="D8" s="346" t="s">
        <v>64</v>
      </c>
      <c r="E8" s="346" t="s">
        <v>65</v>
      </c>
      <c r="F8" s="346" t="s">
        <v>66</v>
      </c>
      <c r="G8" s="88" t="s">
        <v>73</v>
      </c>
      <c r="H8" s="88" t="s">
        <v>68</v>
      </c>
      <c r="I8" s="347" t="s">
        <v>69</v>
      </c>
      <c r="J8" s="329"/>
      <c r="K8" s="79">
        <v>17</v>
      </c>
      <c r="L8" s="79">
        <v>0</v>
      </c>
      <c r="M8" s="79">
        <v>77</v>
      </c>
      <c r="N8" s="89">
        <v>8</v>
      </c>
      <c r="O8" s="90">
        <v>0</v>
      </c>
      <c r="P8" s="91">
        <f>N8+O8</f>
        <v>8</v>
      </c>
      <c r="Q8" s="80">
        <f>IFERROR(P8/M8,"-")</f>
        <v>0.1038961038961</v>
      </c>
      <c r="R8" s="79">
        <v>1</v>
      </c>
      <c r="S8" s="79">
        <v>3</v>
      </c>
      <c r="T8" s="80">
        <f>IFERROR(R8/(P8),"-")</f>
        <v>0.125</v>
      </c>
      <c r="U8" s="335"/>
      <c r="V8" s="82">
        <v>3</v>
      </c>
      <c r="W8" s="80">
        <f>IF(P8=0,"-",V8/P8)</f>
        <v>0.375</v>
      </c>
      <c r="X8" s="334">
        <v>23000</v>
      </c>
      <c r="Y8" s="335">
        <f>IFERROR(X8/P8,"-")</f>
        <v>2875</v>
      </c>
      <c r="Z8" s="335">
        <f>IFERROR(X8/V8,"-")</f>
        <v>7666.6666666667</v>
      </c>
      <c r="AA8" s="329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4</v>
      </c>
      <c r="BO8" s="118">
        <f>IF(P8=0,"",IF(BN8=0,"",(BN8/P8)))</f>
        <v>0.5</v>
      </c>
      <c r="BP8" s="119">
        <v>3</v>
      </c>
      <c r="BQ8" s="120">
        <f>IFERROR(BP8/BN8,"-")</f>
        <v>0.75</v>
      </c>
      <c r="BR8" s="121">
        <v>35000</v>
      </c>
      <c r="BS8" s="122">
        <f>IFERROR(BR8/BN8,"-")</f>
        <v>8750</v>
      </c>
      <c r="BT8" s="123"/>
      <c r="BU8" s="123">
        <v>1</v>
      </c>
      <c r="BV8" s="123">
        <v>2</v>
      </c>
      <c r="BW8" s="124">
        <v>2</v>
      </c>
      <c r="BX8" s="125">
        <f>IF(P8=0,"",IF(BW8=0,"",(BW8/P8)))</f>
        <v>0.25</v>
      </c>
      <c r="BY8" s="126">
        <v>1</v>
      </c>
      <c r="BZ8" s="127">
        <f>IFERROR(BY8/BW8,"-")</f>
        <v>0.5</v>
      </c>
      <c r="CA8" s="128">
        <v>8000</v>
      </c>
      <c r="CB8" s="129">
        <f>IFERROR(CA8/BW8,"-")</f>
        <v>4000</v>
      </c>
      <c r="CC8" s="130"/>
      <c r="CD8" s="130">
        <v>1</v>
      </c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23000</v>
      </c>
      <c r="CQ8" s="139">
        <v>20000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6" t="s">
        <v>74</v>
      </c>
      <c r="C9" s="346"/>
      <c r="D9" s="346" t="s">
        <v>64</v>
      </c>
      <c r="E9" s="346" t="s">
        <v>65</v>
      </c>
      <c r="F9" s="346" t="s">
        <v>66</v>
      </c>
      <c r="G9" s="88" t="s">
        <v>75</v>
      </c>
      <c r="H9" s="88" t="s">
        <v>68</v>
      </c>
      <c r="I9" s="347" t="s">
        <v>69</v>
      </c>
      <c r="J9" s="329"/>
      <c r="K9" s="79">
        <v>8</v>
      </c>
      <c r="L9" s="79">
        <v>0</v>
      </c>
      <c r="M9" s="79">
        <v>48</v>
      </c>
      <c r="N9" s="89">
        <v>2</v>
      </c>
      <c r="O9" s="90">
        <v>0</v>
      </c>
      <c r="P9" s="91">
        <f>N9+O9</f>
        <v>2</v>
      </c>
      <c r="Q9" s="80">
        <f>IFERROR(P9/M9,"-")</f>
        <v>0.041666666666667</v>
      </c>
      <c r="R9" s="79">
        <v>0</v>
      </c>
      <c r="S9" s="79">
        <v>1</v>
      </c>
      <c r="T9" s="80">
        <f>IFERROR(R9/(P9),"-")</f>
        <v>0</v>
      </c>
      <c r="U9" s="335"/>
      <c r="V9" s="82">
        <v>0</v>
      </c>
      <c r="W9" s="80">
        <f>IF(P9=0,"-",V9/P9)</f>
        <v>0</v>
      </c>
      <c r="X9" s="334">
        <v>0</v>
      </c>
      <c r="Y9" s="335">
        <f>IFERROR(X9/P9,"-")</f>
        <v>0</v>
      </c>
      <c r="Z9" s="335" t="str">
        <f>IFERROR(X9/V9,"-")</f>
        <v>-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6" t="s">
        <v>76</v>
      </c>
      <c r="C10" s="346"/>
      <c r="D10" s="346" t="s">
        <v>77</v>
      </c>
      <c r="E10" s="346" t="s">
        <v>77</v>
      </c>
      <c r="F10" s="346" t="s">
        <v>78</v>
      </c>
      <c r="G10" s="88" t="s">
        <v>79</v>
      </c>
      <c r="H10" s="88"/>
      <c r="I10" s="88"/>
      <c r="J10" s="329"/>
      <c r="K10" s="79">
        <v>147</v>
      </c>
      <c r="L10" s="79">
        <v>118</v>
      </c>
      <c r="M10" s="79">
        <v>57</v>
      </c>
      <c r="N10" s="89">
        <v>24</v>
      </c>
      <c r="O10" s="90">
        <v>1</v>
      </c>
      <c r="P10" s="91">
        <f>N10+O10</f>
        <v>25</v>
      </c>
      <c r="Q10" s="80">
        <f>IFERROR(P10/M10,"-")</f>
        <v>0.43859649122807</v>
      </c>
      <c r="R10" s="79">
        <v>4</v>
      </c>
      <c r="S10" s="79">
        <v>3</v>
      </c>
      <c r="T10" s="80">
        <f>IFERROR(R10/(P10),"-")</f>
        <v>0.16</v>
      </c>
      <c r="U10" s="335"/>
      <c r="V10" s="82">
        <v>6</v>
      </c>
      <c r="W10" s="80">
        <f>IF(P10=0,"-",V10/P10)</f>
        <v>0.24</v>
      </c>
      <c r="X10" s="334">
        <v>729500</v>
      </c>
      <c r="Y10" s="335">
        <f>IFERROR(X10/P10,"-")</f>
        <v>29180</v>
      </c>
      <c r="Z10" s="335">
        <f>IFERROR(X10/V10,"-")</f>
        <v>121583.33333333</v>
      </c>
      <c r="AA10" s="329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0.04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9</v>
      </c>
      <c r="BF10" s="111">
        <f>IF(P10=0,"",IF(BE10=0,"",(BE10/P10)))</f>
        <v>0.36</v>
      </c>
      <c r="BG10" s="110">
        <v>3</v>
      </c>
      <c r="BH10" s="112">
        <f>IFERROR(BG10/BE10,"-")</f>
        <v>0.33333333333333</v>
      </c>
      <c r="BI10" s="113">
        <v>471000</v>
      </c>
      <c r="BJ10" s="114">
        <f>IFERROR(BI10/BE10,"-")</f>
        <v>52333.333333333</v>
      </c>
      <c r="BK10" s="115"/>
      <c r="BL10" s="115">
        <v>1</v>
      </c>
      <c r="BM10" s="115">
        <v>2</v>
      </c>
      <c r="BN10" s="117">
        <v>10</v>
      </c>
      <c r="BO10" s="118">
        <f>IF(P10=0,"",IF(BN10=0,"",(BN10/P10)))</f>
        <v>0.4</v>
      </c>
      <c r="BP10" s="119">
        <v>4</v>
      </c>
      <c r="BQ10" s="120">
        <f>IFERROR(BP10/BN10,"-")</f>
        <v>0.4</v>
      </c>
      <c r="BR10" s="121">
        <v>435500</v>
      </c>
      <c r="BS10" s="122">
        <f>IFERROR(BR10/BN10,"-")</f>
        <v>43550</v>
      </c>
      <c r="BT10" s="123">
        <v>2</v>
      </c>
      <c r="BU10" s="123"/>
      <c r="BV10" s="123">
        <v>2</v>
      </c>
      <c r="BW10" s="124">
        <v>4</v>
      </c>
      <c r="BX10" s="125">
        <f>IF(P10=0,"",IF(BW10=0,"",(BW10/P10)))</f>
        <v>0.16</v>
      </c>
      <c r="BY10" s="126">
        <v>1</v>
      </c>
      <c r="BZ10" s="127">
        <f>IFERROR(BY10/BW10,"-")</f>
        <v>0.25</v>
      </c>
      <c r="CA10" s="128">
        <v>14000</v>
      </c>
      <c r="CB10" s="129">
        <f>IFERROR(CA10/BW10,"-")</f>
        <v>3500</v>
      </c>
      <c r="CC10" s="130"/>
      <c r="CD10" s="130"/>
      <c r="CE10" s="130">
        <v>1</v>
      </c>
      <c r="CF10" s="131">
        <v>1</v>
      </c>
      <c r="CG10" s="132">
        <f>IF(P10=0,"",IF(CF10=0,"",(CF10/P10)))</f>
        <v>0.04</v>
      </c>
      <c r="CH10" s="133">
        <v>1</v>
      </c>
      <c r="CI10" s="134">
        <f>IFERROR(CH10/CF10,"-")</f>
        <v>1</v>
      </c>
      <c r="CJ10" s="135">
        <v>65000</v>
      </c>
      <c r="CK10" s="136">
        <f>IFERROR(CJ10/CF10,"-")</f>
        <v>65000</v>
      </c>
      <c r="CL10" s="137"/>
      <c r="CM10" s="137"/>
      <c r="CN10" s="137">
        <v>1</v>
      </c>
      <c r="CO10" s="138">
        <v>6</v>
      </c>
      <c r="CP10" s="139">
        <v>729500</v>
      </c>
      <c r="CQ10" s="139">
        <v>420000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0.83958333333333</v>
      </c>
      <c r="B11" s="346" t="s">
        <v>80</v>
      </c>
      <c r="C11" s="346"/>
      <c r="D11" s="346" t="s">
        <v>64</v>
      </c>
      <c r="E11" s="346" t="s">
        <v>81</v>
      </c>
      <c r="F11" s="346" t="s">
        <v>66</v>
      </c>
      <c r="G11" s="88" t="s">
        <v>82</v>
      </c>
      <c r="H11" s="88" t="s">
        <v>68</v>
      </c>
      <c r="I11" s="347" t="s">
        <v>83</v>
      </c>
      <c r="J11" s="329">
        <v>480000</v>
      </c>
      <c r="K11" s="79">
        <v>47</v>
      </c>
      <c r="L11" s="79">
        <v>0</v>
      </c>
      <c r="M11" s="79">
        <v>314</v>
      </c>
      <c r="N11" s="89">
        <v>24</v>
      </c>
      <c r="O11" s="90">
        <v>0</v>
      </c>
      <c r="P11" s="91">
        <f>N11+O11</f>
        <v>24</v>
      </c>
      <c r="Q11" s="80">
        <f>IFERROR(P11/M11,"-")</f>
        <v>0.076433121019108</v>
      </c>
      <c r="R11" s="79">
        <v>3</v>
      </c>
      <c r="S11" s="79">
        <v>5</v>
      </c>
      <c r="T11" s="80">
        <f>IFERROR(R11/(P11),"-")</f>
        <v>0.125</v>
      </c>
      <c r="U11" s="335">
        <f>IFERROR(J11/SUM(N11:O12),"-")</f>
        <v>11428.571428571</v>
      </c>
      <c r="V11" s="82">
        <v>5</v>
      </c>
      <c r="W11" s="80">
        <f>IF(P11=0,"-",V11/P11)</f>
        <v>0.20833333333333</v>
      </c>
      <c r="X11" s="334">
        <v>393000</v>
      </c>
      <c r="Y11" s="335">
        <f>IFERROR(X11/P11,"-")</f>
        <v>16375</v>
      </c>
      <c r="Z11" s="335">
        <f>IFERROR(X11/V11,"-")</f>
        <v>78600</v>
      </c>
      <c r="AA11" s="329">
        <f>SUM(X11:X12)-SUM(J11:J12)</f>
        <v>-77000</v>
      </c>
      <c r="AB11" s="83">
        <f>SUM(X11:X12)/SUM(J11:J12)</f>
        <v>0.83958333333333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0.041666666666667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11</v>
      </c>
      <c r="BF11" s="111">
        <f>IF(P11=0,"",IF(BE11=0,"",(BE11/P11)))</f>
        <v>0.45833333333333</v>
      </c>
      <c r="BG11" s="110">
        <v>2</v>
      </c>
      <c r="BH11" s="112">
        <f>IFERROR(BG11/BE11,"-")</f>
        <v>0.18181818181818</v>
      </c>
      <c r="BI11" s="113">
        <v>23000</v>
      </c>
      <c r="BJ11" s="114">
        <f>IFERROR(BI11/BE11,"-")</f>
        <v>2090.9090909091</v>
      </c>
      <c r="BK11" s="115">
        <v>1</v>
      </c>
      <c r="BL11" s="115"/>
      <c r="BM11" s="115">
        <v>1</v>
      </c>
      <c r="BN11" s="117">
        <v>9</v>
      </c>
      <c r="BO11" s="118">
        <f>IF(P11=0,"",IF(BN11=0,"",(BN11/P11)))</f>
        <v>0.375</v>
      </c>
      <c r="BP11" s="119">
        <v>2</v>
      </c>
      <c r="BQ11" s="120">
        <f>IFERROR(BP11/BN11,"-")</f>
        <v>0.22222222222222</v>
      </c>
      <c r="BR11" s="121">
        <v>15000</v>
      </c>
      <c r="BS11" s="122">
        <f>IFERROR(BR11/BN11,"-")</f>
        <v>1666.6666666667</v>
      </c>
      <c r="BT11" s="123">
        <v>2</v>
      </c>
      <c r="BU11" s="123"/>
      <c r="BV11" s="123"/>
      <c r="BW11" s="124">
        <v>3</v>
      </c>
      <c r="BX11" s="125">
        <f>IF(P11=0,"",IF(BW11=0,"",(BW11/P11)))</f>
        <v>0.125</v>
      </c>
      <c r="BY11" s="126">
        <v>2</v>
      </c>
      <c r="BZ11" s="127">
        <f>IFERROR(BY11/BW11,"-")</f>
        <v>0.66666666666667</v>
      </c>
      <c r="CA11" s="128">
        <v>355000</v>
      </c>
      <c r="CB11" s="129">
        <f>IFERROR(CA11/BW11,"-")</f>
        <v>118333.33333333</v>
      </c>
      <c r="CC11" s="130"/>
      <c r="CD11" s="130"/>
      <c r="CE11" s="130">
        <v>2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5</v>
      </c>
      <c r="CP11" s="139">
        <v>393000</v>
      </c>
      <c r="CQ11" s="139">
        <v>340000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346" t="s">
        <v>84</v>
      </c>
      <c r="C12" s="346"/>
      <c r="D12" s="346" t="s">
        <v>64</v>
      </c>
      <c r="E12" s="346" t="s">
        <v>81</v>
      </c>
      <c r="F12" s="346" t="s">
        <v>78</v>
      </c>
      <c r="G12" s="88"/>
      <c r="H12" s="88"/>
      <c r="I12" s="88"/>
      <c r="J12" s="329"/>
      <c r="K12" s="79">
        <v>87</v>
      </c>
      <c r="L12" s="79">
        <v>65</v>
      </c>
      <c r="M12" s="79">
        <v>28</v>
      </c>
      <c r="N12" s="89">
        <v>18</v>
      </c>
      <c r="O12" s="90">
        <v>0</v>
      </c>
      <c r="P12" s="91">
        <f>N12+O12</f>
        <v>18</v>
      </c>
      <c r="Q12" s="80">
        <f>IFERROR(P12/M12,"-")</f>
        <v>0.64285714285714</v>
      </c>
      <c r="R12" s="79">
        <v>1</v>
      </c>
      <c r="S12" s="79">
        <v>2</v>
      </c>
      <c r="T12" s="80">
        <f>IFERROR(R12/(P12),"-")</f>
        <v>0.055555555555556</v>
      </c>
      <c r="U12" s="335"/>
      <c r="V12" s="82">
        <v>1</v>
      </c>
      <c r="W12" s="80">
        <f>IF(P12=0,"-",V12/P12)</f>
        <v>0.055555555555556</v>
      </c>
      <c r="X12" s="334">
        <v>10000</v>
      </c>
      <c r="Y12" s="335">
        <f>IFERROR(X12/P12,"-")</f>
        <v>555.55555555556</v>
      </c>
      <c r="Z12" s="335">
        <f>IFERROR(X12/V12,"-")</f>
        <v>10000</v>
      </c>
      <c r="AA12" s="329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4</v>
      </c>
      <c r="BF12" s="111">
        <f>IF(P12=0,"",IF(BE12=0,"",(BE12/P12)))</f>
        <v>0.22222222222222</v>
      </c>
      <c r="BG12" s="110">
        <v>1</v>
      </c>
      <c r="BH12" s="112">
        <f>IFERROR(BG12/BE12,"-")</f>
        <v>0.25</v>
      </c>
      <c r="BI12" s="113">
        <v>20000</v>
      </c>
      <c r="BJ12" s="114">
        <f>IFERROR(BI12/BE12,"-")</f>
        <v>5000</v>
      </c>
      <c r="BK12" s="115"/>
      <c r="BL12" s="115"/>
      <c r="BM12" s="115">
        <v>1</v>
      </c>
      <c r="BN12" s="117">
        <v>8</v>
      </c>
      <c r="BO12" s="118">
        <f>IF(P12=0,"",IF(BN12=0,"",(BN12/P12)))</f>
        <v>0.44444444444444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5</v>
      </c>
      <c r="BX12" s="125">
        <f>IF(P12=0,"",IF(BW12=0,"",(BW12/P12)))</f>
        <v>0.27777777777778</v>
      </c>
      <c r="BY12" s="126">
        <v>2</v>
      </c>
      <c r="BZ12" s="127">
        <f>IFERROR(BY12/BW12,"-")</f>
        <v>0.4</v>
      </c>
      <c r="CA12" s="128">
        <v>28000</v>
      </c>
      <c r="CB12" s="129">
        <f>IFERROR(CA12/BW12,"-")</f>
        <v>5600</v>
      </c>
      <c r="CC12" s="130"/>
      <c r="CD12" s="130">
        <v>1</v>
      </c>
      <c r="CE12" s="130">
        <v>1</v>
      </c>
      <c r="CF12" s="131">
        <v>1</v>
      </c>
      <c r="CG12" s="132">
        <f>IF(P12=0,"",IF(CF12=0,"",(CF12/P12)))</f>
        <v>0.055555555555556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1</v>
      </c>
      <c r="CP12" s="139">
        <v>10000</v>
      </c>
      <c r="CQ12" s="139">
        <v>20000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>
        <f>AB13</f>
        <v>0.2202380952381</v>
      </c>
      <c r="B13" s="346" t="s">
        <v>85</v>
      </c>
      <c r="C13" s="346"/>
      <c r="D13" s="346" t="s">
        <v>64</v>
      </c>
      <c r="E13" s="346" t="s">
        <v>65</v>
      </c>
      <c r="F13" s="346" t="s">
        <v>66</v>
      </c>
      <c r="G13" s="88" t="s">
        <v>86</v>
      </c>
      <c r="H13" s="88" t="s">
        <v>87</v>
      </c>
      <c r="I13" s="88"/>
      <c r="J13" s="329">
        <v>336000</v>
      </c>
      <c r="K13" s="79">
        <v>36</v>
      </c>
      <c r="L13" s="79">
        <v>0</v>
      </c>
      <c r="M13" s="79">
        <v>105</v>
      </c>
      <c r="N13" s="89">
        <v>10</v>
      </c>
      <c r="O13" s="90">
        <v>0</v>
      </c>
      <c r="P13" s="91">
        <f>N13+O13</f>
        <v>10</v>
      </c>
      <c r="Q13" s="80">
        <f>IFERROR(P13/M13,"-")</f>
        <v>0.095238095238095</v>
      </c>
      <c r="R13" s="79">
        <v>0</v>
      </c>
      <c r="S13" s="79">
        <v>2</v>
      </c>
      <c r="T13" s="80">
        <f>IFERROR(R13/(P13),"-")</f>
        <v>0</v>
      </c>
      <c r="U13" s="335">
        <f>IFERROR(J13/SUM(N13:O17),"-")</f>
        <v>7466.6666666667</v>
      </c>
      <c r="V13" s="82">
        <v>0</v>
      </c>
      <c r="W13" s="80">
        <f>IF(P13=0,"-",V13/P13)</f>
        <v>0</v>
      </c>
      <c r="X13" s="334">
        <v>0</v>
      </c>
      <c r="Y13" s="335">
        <f>IFERROR(X13/P13,"-")</f>
        <v>0</v>
      </c>
      <c r="Z13" s="335" t="str">
        <f>IFERROR(X13/V13,"-")</f>
        <v>-</v>
      </c>
      <c r="AA13" s="329">
        <f>SUM(X13:X17)-SUM(J13:J17)</f>
        <v>-262000</v>
      </c>
      <c r="AB13" s="83">
        <f>SUM(X13:X17)/SUM(J13:J17)</f>
        <v>0.2202380952381</v>
      </c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0.1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4</v>
      </c>
      <c r="BF13" s="111">
        <f>IF(P13=0,"",IF(BE13=0,"",(BE13/P13)))</f>
        <v>0.4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</v>
      </c>
      <c r="BO13" s="118">
        <f>IF(P13=0,"",IF(BN13=0,"",(BN13/P13)))</f>
        <v>0.1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4</v>
      </c>
      <c r="BX13" s="125">
        <f>IF(P13=0,"",IF(BW13=0,"",(BW13/P13)))</f>
        <v>0.4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6" t="s">
        <v>88</v>
      </c>
      <c r="C14" s="346"/>
      <c r="D14" s="346" t="s">
        <v>89</v>
      </c>
      <c r="E14" s="346" t="s">
        <v>90</v>
      </c>
      <c r="F14" s="346" t="s">
        <v>66</v>
      </c>
      <c r="G14" s="88" t="s">
        <v>86</v>
      </c>
      <c r="H14" s="88" t="s">
        <v>87</v>
      </c>
      <c r="I14" s="88"/>
      <c r="J14" s="329"/>
      <c r="K14" s="79">
        <v>6</v>
      </c>
      <c r="L14" s="79">
        <v>0</v>
      </c>
      <c r="M14" s="79">
        <v>50</v>
      </c>
      <c r="N14" s="89">
        <v>2</v>
      </c>
      <c r="O14" s="90">
        <v>0</v>
      </c>
      <c r="P14" s="91">
        <f>N14+O14</f>
        <v>2</v>
      </c>
      <c r="Q14" s="80">
        <f>IFERROR(P14/M14,"-")</f>
        <v>0.04</v>
      </c>
      <c r="R14" s="79">
        <v>1</v>
      </c>
      <c r="S14" s="79">
        <v>0</v>
      </c>
      <c r="T14" s="80">
        <f>IFERROR(R14/(P14),"-")</f>
        <v>0.5</v>
      </c>
      <c r="U14" s="335"/>
      <c r="V14" s="82">
        <v>2</v>
      </c>
      <c r="W14" s="80">
        <f>IF(P14=0,"-",V14/P14)</f>
        <v>1</v>
      </c>
      <c r="X14" s="334">
        <v>6000</v>
      </c>
      <c r="Y14" s="335">
        <f>IFERROR(X14/P14,"-")</f>
        <v>3000</v>
      </c>
      <c r="Z14" s="335">
        <f>IFERROR(X14/V14,"-")</f>
        <v>3000</v>
      </c>
      <c r="AA14" s="329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0.5</v>
      </c>
      <c r="BP14" s="119">
        <v>1</v>
      </c>
      <c r="BQ14" s="120">
        <f>IFERROR(BP14/BN14,"-")</f>
        <v>1</v>
      </c>
      <c r="BR14" s="121">
        <v>3000</v>
      </c>
      <c r="BS14" s="122">
        <f>IFERROR(BR14/BN14,"-")</f>
        <v>3000</v>
      </c>
      <c r="BT14" s="123">
        <v>1</v>
      </c>
      <c r="BU14" s="123"/>
      <c r="BV14" s="123"/>
      <c r="BW14" s="124">
        <v>1</v>
      </c>
      <c r="BX14" s="125">
        <f>IF(P14=0,"",IF(BW14=0,"",(BW14/P14)))</f>
        <v>0.5</v>
      </c>
      <c r="BY14" s="126">
        <v>1</v>
      </c>
      <c r="BZ14" s="127">
        <f>IFERROR(BY14/BW14,"-")</f>
        <v>1</v>
      </c>
      <c r="CA14" s="128">
        <v>3000</v>
      </c>
      <c r="CB14" s="129">
        <f>IFERROR(CA14/BW14,"-")</f>
        <v>3000</v>
      </c>
      <c r="CC14" s="130">
        <v>1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2</v>
      </c>
      <c r="CP14" s="139">
        <v>6000</v>
      </c>
      <c r="CQ14" s="139">
        <v>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91</v>
      </c>
      <c r="C15" s="346"/>
      <c r="D15" s="346" t="s">
        <v>92</v>
      </c>
      <c r="E15" s="346" t="s">
        <v>93</v>
      </c>
      <c r="F15" s="346" t="s">
        <v>66</v>
      </c>
      <c r="G15" s="88" t="s">
        <v>86</v>
      </c>
      <c r="H15" s="88" t="s">
        <v>87</v>
      </c>
      <c r="I15" s="88"/>
      <c r="J15" s="329"/>
      <c r="K15" s="79">
        <v>13</v>
      </c>
      <c r="L15" s="79">
        <v>0</v>
      </c>
      <c r="M15" s="79">
        <v>66</v>
      </c>
      <c r="N15" s="89">
        <v>4</v>
      </c>
      <c r="O15" s="90">
        <v>0</v>
      </c>
      <c r="P15" s="91">
        <f>N15+O15</f>
        <v>4</v>
      </c>
      <c r="Q15" s="80">
        <f>IFERROR(P15/M15,"-")</f>
        <v>0.060606060606061</v>
      </c>
      <c r="R15" s="79">
        <v>0</v>
      </c>
      <c r="S15" s="79">
        <v>1</v>
      </c>
      <c r="T15" s="80">
        <f>IFERROR(R15/(P15),"-")</f>
        <v>0</v>
      </c>
      <c r="U15" s="335"/>
      <c r="V15" s="82">
        <v>1</v>
      </c>
      <c r="W15" s="80">
        <f>IF(P15=0,"-",V15/P15)</f>
        <v>0.25</v>
      </c>
      <c r="X15" s="334">
        <v>3000</v>
      </c>
      <c r="Y15" s="335">
        <f>IFERROR(X15/P15,"-")</f>
        <v>750</v>
      </c>
      <c r="Z15" s="335">
        <f>IFERROR(X15/V15,"-")</f>
        <v>3000</v>
      </c>
      <c r="AA15" s="329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0.25</v>
      </c>
      <c r="BG15" s="110">
        <v>1</v>
      </c>
      <c r="BH15" s="112">
        <f>IFERROR(BG15/BE15,"-")</f>
        <v>1</v>
      </c>
      <c r="BI15" s="113">
        <v>3000</v>
      </c>
      <c r="BJ15" s="114">
        <f>IFERROR(BI15/BE15,"-")</f>
        <v>3000</v>
      </c>
      <c r="BK15" s="115">
        <v>1</v>
      </c>
      <c r="BL15" s="115"/>
      <c r="BM15" s="115"/>
      <c r="BN15" s="117">
        <v>2</v>
      </c>
      <c r="BO15" s="118">
        <f>IF(P15=0,"",IF(BN15=0,"",(BN15/P15)))</f>
        <v>0.5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>
        <v>1</v>
      </c>
      <c r="CG15" s="132">
        <f>IF(P15=0,"",IF(CF15=0,"",(CF15/P15)))</f>
        <v>0.25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1</v>
      </c>
      <c r="CP15" s="139">
        <v>3000</v>
      </c>
      <c r="CQ15" s="139">
        <v>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6" t="s">
        <v>94</v>
      </c>
      <c r="C16" s="346"/>
      <c r="D16" s="346" t="s">
        <v>95</v>
      </c>
      <c r="E16" s="346" t="s">
        <v>96</v>
      </c>
      <c r="F16" s="346" t="s">
        <v>66</v>
      </c>
      <c r="G16" s="88" t="s">
        <v>86</v>
      </c>
      <c r="H16" s="88" t="s">
        <v>87</v>
      </c>
      <c r="I16" s="88"/>
      <c r="J16" s="329"/>
      <c r="K16" s="79">
        <v>8</v>
      </c>
      <c r="L16" s="79">
        <v>0</v>
      </c>
      <c r="M16" s="79">
        <v>41</v>
      </c>
      <c r="N16" s="89">
        <v>5</v>
      </c>
      <c r="O16" s="90">
        <v>0</v>
      </c>
      <c r="P16" s="91">
        <f>N16+O16</f>
        <v>5</v>
      </c>
      <c r="Q16" s="80">
        <f>IFERROR(P16/M16,"-")</f>
        <v>0.1219512195122</v>
      </c>
      <c r="R16" s="79">
        <v>0</v>
      </c>
      <c r="S16" s="79">
        <v>1</v>
      </c>
      <c r="T16" s="80">
        <f>IFERROR(R16/(P16),"-")</f>
        <v>0</v>
      </c>
      <c r="U16" s="335"/>
      <c r="V16" s="82">
        <v>1</v>
      </c>
      <c r="W16" s="80">
        <f>IF(P16=0,"-",V16/P16)</f>
        <v>0.2</v>
      </c>
      <c r="X16" s="334">
        <v>17000</v>
      </c>
      <c r="Y16" s="335">
        <f>IFERROR(X16/P16,"-")</f>
        <v>3400</v>
      </c>
      <c r="Z16" s="335">
        <f>IFERROR(X16/V16,"-")</f>
        <v>17000</v>
      </c>
      <c r="AA16" s="329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0.2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3</v>
      </c>
      <c r="BO16" s="118">
        <f>IF(P16=0,"",IF(BN16=0,"",(BN16/P16)))</f>
        <v>0.6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1</v>
      </c>
      <c r="BX16" s="125">
        <f>IF(P16=0,"",IF(BW16=0,"",(BW16/P16)))</f>
        <v>0.2</v>
      </c>
      <c r="BY16" s="126">
        <v>1</v>
      </c>
      <c r="BZ16" s="127">
        <f>IFERROR(BY16/BW16,"-")</f>
        <v>1</v>
      </c>
      <c r="CA16" s="128">
        <v>17000</v>
      </c>
      <c r="CB16" s="129">
        <f>IFERROR(CA16/BW16,"-")</f>
        <v>17000</v>
      </c>
      <c r="CC16" s="130"/>
      <c r="CD16" s="130"/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17000</v>
      </c>
      <c r="CQ16" s="139">
        <v>17000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6" t="s">
        <v>97</v>
      </c>
      <c r="C17" s="346"/>
      <c r="D17" s="346" t="s">
        <v>77</v>
      </c>
      <c r="E17" s="346" t="s">
        <v>77</v>
      </c>
      <c r="F17" s="346" t="s">
        <v>78</v>
      </c>
      <c r="G17" s="88" t="s">
        <v>79</v>
      </c>
      <c r="H17" s="88"/>
      <c r="I17" s="88"/>
      <c r="J17" s="329"/>
      <c r="K17" s="79">
        <v>131</v>
      </c>
      <c r="L17" s="79">
        <v>75</v>
      </c>
      <c r="M17" s="79">
        <v>43</v>
      </c>
      <c r="N17" s="89">
        <v>24</v>
      </c>
      <c r="O17" s="90">
        <v>0</v>
      </c>
      <c r="P17" s="91">
        <f>N17+O17</f>
        <v>24</v>
      </c>
      <c r="Q17" s="80">
        <f>IFERROR(P17/M17,"-")</f>
        <v>0.55813953488372</v>
      </c>
      <c r="R17" s="79">
        <v>1</v>
      </c>
      <c r="S17" s="79">
        <v>2</v>
      </c>
      <c r="T17" s="80">
        <f>IFERROR(R17/(P17),"-")</f>
        <v>0.041666666666667</v>
      </c>
      <c r="U17" s="335"/>
      <c r="V17" s="82">
        <v>4</v>
      </c>
      <c r="W17" s="80">
        <f>IF(P17=0,"-",V17/P17)</f>
        <v>0.16666666666667</v>
      </c>
      <c r="X17" s="334">
        <v>48000</v>
      </c>
      <c r="Y17" s="335">
        <f>IFERROR(X17/P17,"-")</f>
        <v>2000</v>
      </c>
      <c r="Z17" s="335">
        <f>IFERROR(X17/V17,"-")</f>
        <v>12000</v>
      </c>
      <c r="AA17" s="329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0.041666666666667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0.041666666666667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10</v>
      </c>
      <c r="BO17" s="118">
        <f>IF(P17=0,"",IF(BN17=0,"",(BN17/P17)))</f>
        <v>0.41666666666667</v>
      </c>
      <c r="BP17" s="119">
        <v>2</v>
      </c>
      <c r="BQ17" s="120">
        <f>IFERROR(BP17/BN17,"-")</f>
        <v>0.2</v>
      </c>
      <c r="BR17" s="121">
        <v>13000</v>
      </c>
      <c r="BS17" s="122">
        <f>IFERROR(BR17/BN17,"-")</f>
        <v>1300</v>
      </c>
      <c r="BT17" s="123">
        <v>1</v>
      </c>
      <c r="BU17" s="123">
        <v>1</v>
      </c>
      <c r="BV17" s="123"/>
      <c r="BW17" s="124">
        <v>9</v>
      </c>
      <c r="BX17" s="125">
        <f>IF(P17=0,"",IF(BW17=0,"",(BW17/P17)))</f>
        <v>0.375</v>
      </c>
      <c r="BY17" s="126">
        <v>2</v>
      </c>
      <c r="BZ17" s="127">
        <f>IFERROR(BY17/BW17,"-")</f>
        <v>0.22222222222222</v>
      </c>
      <c r="CA17" s="128">
        <v>96000</v>
      </c>
      <c r="CB17" s="129">
        <f>IFERROR(CA17/BW17,"-")</f>
        <v>10666.666666667</v>
      </c>
      <c r="CC17" s="130">
        <v>1</v>
      </c>
      <c r="CD17" s="130"/>
      <c r="CE17" s="130">
        <v>1</v>
      </c>
      <c r="CF17" s="131">
        <v>3</v>
      </c>
      <c r="CG17" s="132">
        <f>IF(P17=0,"",IF(CF17=0,"",(CF17/P17)))</f>
        <v>0.125</v>
      </c>
      <c r="CH17" s="133">
        <v>1</v>
      </c>
      <c r="CI17" s="134">
        <f>IFERROR(CH17/CF17,"-")</f>
        <v>0.33333333333333</v>
      </c>
      <c r="CJ17" s="135">
        <v>25000</v>
      </c>
      <c r="CK17" s="136">
        <f>IFERROR(CJ17/CF17,"-")</f>
        <v>8333.3333333333</v>
      </c>
      <c r="CL17" s="137"/>
      <c r="CM17" s="137"/>
      <c r="CN17" s="137">
        <v>1</v>
      </c>
      <c r="CO17" s="138">
        <v>4</v>
      </c>
      <c r="CP17" s="139">
        <v>48000</v>
      </c>
      <c r="CQ17" s="139">
        <v>86000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3.1022222222222</v>
      </c>
      <c r="B18" s="346" t="s">
        <v>98</v>
      </c>
      <c r="C18" s="346"/>
      <c r="D18" s="346" t="s">
        <v>99</v>
      </c>
      <c r="E18" s="346" t="s">
        <v>100</v>
      </c>
      <c r="F18" s="346" t="s">
        <v>66</v>
      </c>
      <c r="G18" s="88" t="s">
        <v>101</v>
      </c>
      <c r="H18" s="88" t="s">
        <v>102</v>
      </c>
      <c r="I18" s="88" t="s">
        <v>103</v>
      </c>
      <c r="J18" s="329">
        <v>450000</v>
      </c>
      <c r="K18" s="79">
        <v>17</v>
      </c>
      <c r="L18" s="79">
        <v>0</v>
      </c>
      <c r="M18" s="79">
        <v>61</v>
      </c>
      <c r="N18" s="89">
        <v>5</v>
      </c>
      <c r="O18" s="90">
        <v>0</v>
      </c>
      <c r="P18" s="91">
        <f>N18+O18</f>
        <v>5</v>
      </c>
      <c r="Q18" s="80">
        <f>IFERROR(P18/M18,"-")</f>
        <v>0.081967213114754</v>
      </c>
      <c r="R18" s="79">
        <v>0</v>
      </c>
      <c r="S18" s="79">
        <v>1</v>
      </c>
      <c r="T18" s="80">
        <f>IFERROR(R18/(P18),"-")</f>
        <v>0</v>
      </c>
      <c r="U18" s="335">
        <f>IFERROR(J18/SUM(N18:O25),"-")</f>
        <v>11250</v>
      </c>
      <c r="V18" s="82">
        <v>0</v>
      </c>
      <c r="W18" s="80">
        <f>IF(P18=0,"-",V18/P18)</f>
        <v>0</v>
      </c>
      <c r="X18" s="334">
        <v>0</v>
      </c>
      <c r="Y18" s="335">
        <f>IFERROR(X18/P18,"-")</f>
        <v>0</v>
      </c>
      <c r="Z18" s="335" t="str">
        <f>IFERROR(X18/V18,"-")</f>
        <v>-</v>
      </c>
      <c r="AA18" s="329">
        <f>SUM(X18:X25)-SUM(J18:J25)</f>
        <v>946000</v>
      </c>
      <c r="AB18" s="83">
        <f>SUM(X18:X25)/SUM(J18:J25)</f>
        <v>3.1022222222222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0.4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0.2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0.2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0.2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6" t="s">
        <v>104</v>
      </c>
      <c r="C19" s="346"/>
      <c r="D19" s="346" t="s">
        <v>105</v>
      </c>
      <c r="E19" s="346" t="s">
        <v>106</v>
      </c>
      <c r="F19" s="346" t="s">
        <v>66</v>
      </c>
      <c r="G19" s="88"/>
      <c r="H19" s="88" t="s">
        <v>102</v>
      </c>
      <c r="I19" s="88" t="s">
        <v>107</v>
      </c>
      <c r="J19" s="329"/>
      <c r="K19" s="79">
        <v>6</v>
      </c>
      <c r="L19" s="79">
        <v>0</v>
      </c>
      <c r="M19" s="79">
        <v>38</v>
      </c>
      <c r="N19" s="89">
        <v>3</v>
      </c>
      <c r="O19" s="90">
        <v>0</v>
      </c>
      <c r="P19" s="91">
        <f>N19+O19</f>
        <v>3</v>
      </c>
      <c r="Q19" s="80">
        <f>IFERROR(P19/M19,"-")</f>
        <v>0.078947368421053</v>
      </c>
      <c r="R19" s="79">
        <v>0</v>
      </c>
      <c r="S19" s="79">
        <v>1</v>
      </c>
      <c r="T19" s="80">
        <f>IFERROR(R19/(P19),"-")</f>
        <v>0</v>
      </c>
      <c r="U19" s="335"/>
      <c r="V19" s="82">
        <v>0</v>
      </c>
      <c r="W19" s="80">
        <f>IF(P19=0,"-",V19/P19)</f>
        <v>0</v>
      </c>
      <c r="X19" s="334">
        <v>0</v>
      </c>
      <c r="Y19" s="335">
        <f>IFERROR(X19/P19,"-")</f>
        <v>0</v>
      </c>
      <c r="Z19" s="335" t="str">
        <f>IFERROR(X19/V19,"-")</f>
        <v>-</v>
      </c>
      <c r="AA19" s="329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0.33333333333333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2</v>
      </c>
      <c r="BX19" s="125">
        <f>IF(P19=0,"",IF(BW19=0,"",(BW19/P19)))</f>
        <v>0.66666666666667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6" t="s">
        <v>108</v>
      </c>
      <c r="C20" s="346"/>
      <c r="D20" s="346" t="s">
        <v>109</v>
      </c>
      <c r="E20" s="346" t="s">
        <v>110</v>
      </c>
      <c r="F20" s="346" t="s">
        <v>66</v>
      </c>
      <c r="G20" s="88"/>
      <c r="H20" s="88" t="s">
        <v>102</v>
      </c>
      <c r="I20" s="88" t="s">
        <v>111</v>
      </c>
      <c r="J20" s="329"/>
      <c r="K20" s="79">
        <v>5</v>
      </c>
      <c r="L20" s="79">
        <v>0</v>
      </c>
      <c r="M20" s="79">
        <v>39</v>
      </c>
      <c r="N20" s="89">
        <v>3</v>
      </c>
      <c r="O20" s="90">
        <v>0</v>
      </c>
      <c r="P20" s="91">
        <f>N20+O20</f>
        <v>3</v>
      </c>
      <c r="Q20" s="80">
        <f>IFERROR(P20/M20,"-")</f>
        <v>0.076923076923077</v>
      </c>
      <c r="R20" s="79">
        <v>0</v>
      </c>
      <c r="S20" s="79">
        <v>1</v>
      </c>
      <c r="T20" s="80">
        <f>IFERROR(R20/(P20),"-")</f>
        <v>0</v>
      </c>
      <c r="U20" s="335"/>
      <c r="V20" s="82">
        <v>0</v>
      </c>
      <c r="W20" s="80">
        <f>IF(P20=0,"-",V20/P20)</f>
        <v>0</v>
      </c>
      <c r="X20" s="334">
        <v>0</v>
      </c>
      <c r="Y20" s="335">
        <f>IFERROR(X20/P20,"-")</f>
        <v>0</v>
      </c>
      <c r="Z20" s="335" t="str">
        <f>IFERROR(X20/V20,"-")</f>
        <v>-</v>
      </c>
      <c r="AA20" s="329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2</v>
      </c>
      <c r="BO20" s="118">
        <f>IF(P20=0,"",IF(BN20=0,"",(BN20/P20)))</f>
        <v>0.66666666666667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0.33333333333333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6" t="s">
        <v>112</v>
      </c>
      <c r="C21" s="346"/>
      <c r="D21" s="346" t="s">
        <v>77</v>
      </c>
      <c r="E21" s="346" t="s">
        <v>77</v>
      </c>
      <c r="F21" s="346" t="s">
        <v>78</v>
      </c>
      <c r="G21" s="88"/>
      <c r="H21" s="88"/>
      <c r="I21" s="88"/>
      <c r="J21" s="329"/>
      <c r="K21" s="79">
        <v>123</v>
      </c>
      <c r="L21" s="79">
        <v>66</v>
      </c>
      <c r="M21" s="79">
        <v>25</v>
      </c>
      <c r="N21" s="89">
        <v>13</v>
      </c>
      <c r="O21" s="90">
        <v>0</v>
      </c>
      <c r="P21" s="91">
        <f>N21+O21</f>
        <v>13</v>
      </c>
      <c r="Q21" s="80">
        <f>IFERROR(P21/M21,"-")</f>
        <v>0.52</v>
      </c>
      <c r="R21" s="79">
        <v>2</v>
      </c>
      <c r="S21" s="79">
        <v>2</v>
      </c>
      <c r="T21" s="80">
        <f>IFERROR(R21/(P21),"-")</f>
        <v>0.15384615384615</v>
      </c>
      <c r="U21" s="335"/>
      <c r="V21" s="82">
        <v>3</v>
      </c>
      <c r="W21" s="80">
        <f>IF(P21=0,"-",V21/P21)</f>
        <v>0.23076923076923</v>
      </c>
      <c r="X21" s="334">
        <v>262000</v>
      </c>
      <c r="Y21" s="335">
        <f>IFERROR(X21/P21,"-")</f>
        <v>20153.846153846</v>
      </c>
      <c r="Z21" s="335">
        <f>IFERROR(X21/V21,"-")</f>
        <v>87333.333333333</v>
      </c>
      <c r="AA21" s="329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5</v>
      </c>
      <c r="BO21" s="118">
        <f>IF(P21=0,"",IF(BN21=0,"",(BN21/P21)))</f>
        <v>0.38461538461538</v>
      </c>
      <c r="BP21" s="119">
        <v>1</v>
      </c>
      <c r="BQ21" s="120">
        <f>IFERROR(BP21/BN21,"-")</f>
        <v>0.2</v>
      </c>
      <c r="BR21" s="121">
        <v>36000</v>
      </c>
      <c r="BS21" s="122">
        <f>IFERROR(BR21/BN21,"-")</f>
        <v>7200</v>
      </c>
      <c r="BT21" s="123"/>
      <c r="BU21" s="123"/>
      <c r="BV21" s="123">
        <v>1</v>
      </c>
      <c r="BW21" s="124">
        <v>7</v>
      </c>
      <c r="BX21" s="125">
        <f>IF(P21=0,"",IF(BW21=0,"",(BW21/P21)))</f>
        <v>0.53846153846154</v>
      </c>
      <c r="BY21" s="126">
        <v>3</v>
      </c>
      <c r="BZ21" s="127">
        <f>IFERROR(BY21/BW21,"-")</f>
        <v>0.42857142857143</v>
      </c>
      <c r="CA21" s="128">
        <v>341000</v>
      </c>
      <c r="CB21" s="129">
        <f>IFERROR(CA21/BW21,"-")</f>
        <v>48714.285714286</v>
      </c>
      <c r="CC21" s="130">
        <v>1</v>
      </c>
      <c r="CD21" s="130"/>
      <c r="CE21" s="130">
        <v>2</v>
      </c>
      <c r="CF21" s="131">
        <v>1</v>
      </c>
      <c r="CG21" s="132">
        <f>IF(P21=0,"",IF(CF21=0,"",(CF21/P21)))</f>
        <v>0.076923076923077</v>
      </c>
      <c r="CH21" s="133">
        <v>1</v>
      </c>
      <c r="CI21" s="134">
        <f>IFERROR(CH21/CF21,"-")</f>
        <v>1</v>
      </c>
      <c r="CJ21" s="135">
        <v>109000</v>
      </c>
      <c r="CK21" s="136">
        <f>IFERROR(CJ21/CF21,"-")</f>
        <v>109000</v>
      </c>
      <c r="CL21" s="137"/>
      <c r="CM21" s="137"/>
      <c r="CN21" s="137">
        <v>1</v>
      </c>
      <c r="CO21" s="138">
        <v>3</v>
      </c>
      <c r="CP21" s="139">
        <v>262000</v>
      </c>
      <c r="CQ21" s="139">
        <v>230000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/>
      <c r="B22" s="346" t="s">
        <v>113</v>
      </c>
      <c r="C22" s="346"/>
      <c r="D22" s="346" t="s">
        <v>99</v>
      </c>
      <c r="E22" s="346" t="s">
        <v>100</v>
      </c>
      <c r="F22" s="346" t="s">
        <v>66</v>
      </c>
      <c r="G22" s="88" t="s">
        <v>114</v>
      </c>
      <c r="H22" s="88" t="s">
        <v>102</v>
      </c>
      <c r="I22" s="88" t="s">
        <v>103</v>
      </c>
      <c r="J22" s="329"/>
      <c r="K22" s="79">
        <v>2</v>
      </c>
      <c r="L22" s="79">
        <v>0</v>
      </c>
      <c r="M22" s="79">
        <v>25</v>
      </c>
      <c r="N22" s="89">
        <v>1</v>
      </c>
      <c r="O22" s="90">
        <v>0</v>
      </c>
      <c r="P22" s="91">
        <f>N22+O22</f>
        <v>1</v>
      </c>
      <c r="Q22" s="80">
        <f>IFERROR(P22/M22,"-")</f>
        <v>0.04</v>
      </c>
      <c r="R22" s="79">
        <v>0</v>
      </c>
      <c r="S22" s="79">
        <v>0</v>
      </c>
      <c r="T22" s="80">
        <f>IFERROR(R22/(P22),"-")</f>
        <v>0</v>
      </c>
      <c r="U22" s="335"/>
      <c r="V22" s="82">
        <v>0</v>
      </c>
      <c r="W22" s="80">
        <f>IF(P22=0,"-",V22/P22)</f>
        <v>0</v>
      </c>
      <c r="X22" s="334">
        <v>0</v>
      </c>
      <c r="Y22" s="335">
        <f>IFERROR(X22/P22,"-")</f>
        <v>0</v>
      </c>
      <c r="Z22" s="335" t="str">
        <f>IFERROR(X22/V22,"-")</f>
        <v>-</v>
      </c>
      <c r="AA22" s="329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1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6" t="s">
        <v>115</v>
      </c>
      <c r="C23" s="346"/>
      <c r="D23" s="346" t="s">
        <v>105</v>
      </c>
      <c r="E23" s="346" t="s">
        <v>106</v>
      </c>
      <c r="F23" s="346" t="s">
        <v>66</v>
      </c>
      <c r="G23" s="88"/>
      <c r="H23" s="88" t="s">
        <v>102</v>
      </c>
      <c r="I23" s="88" t="s">
        <v>107</v>
      </c>
      <c r="J23" s="329"/>
      <c r="K23" s="79">
        <v>15</v>
      </c>
      <c r="L23" s="79">
        <v>0</v>
      </c>
      <c r="M23" s="79">
        <v>75</v>
      </c>
      <c r="N23" s="89">
        <v>8</v>
      </c>
      <c r="O23" s="90">
        <v>1</v>
      </c>
      <c r="P23" s="91">
        <f>N23+O23</f>
        <v>9</v>
      </c>
      <c r="Q23" s="80">
        <f>IFERROR(P23/M23,"-")</f>
        <v>0.12</v>
      </c>
      <c r="R23" s="79">
        <v>3</v>
      </c>
      <c r="S23" s="79">
        <v>2</v>
      </c>
      <c r="T23" s="80">
        <f>IFERROR(R23/(P23),"-")</f>
        <v>0.33333333333333</v>
      </c>
      <c r="U23" s="335"/>
      <c r="V23" s="82">
        <v>6</v>
      </c>
      <c r="W23" s="80">
        <f>IF(P23=0,"-",V23/P23)</f>
        <v>0.66666666666667</v>
      </c>
      <c r="X23" s="334">
        <v>829000</v>
      </c>
      <c r="Y23" s="335">
        <f>IFERROR(X23/P23,"-")</f>
        <v>92111.111111111</v>
      </c>
      <c r="Z23" s="335">
        <f>IFERROR(X23/V23,"-")</f>
        <v>138166.66666667</v>
      </c>
      <c r="AA23" s="329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5</v>
      </c>
      <c r="BO23" s="118">
        <f>IF(P23=0,"",IF(BN23=0,"",(BN23/P23)))</f>
        <v>0.55555555555556</v>
      </c>
      <c r="BP23" s="119">
        <v>3</v>
      </c>
      <c r="BQ23" s="120">
        <f>IFERROR(BP23/BN23,"-")</f>
        <v>0.6</v>
      </c>
      <c r="BR23" s="121">
        <v>789000</v>
      </c>
      <c r="BS23" s="122">
        <f>IFERROR(BR23/BN23,"-")</f>
        <v>157800</v>
      </c>
      <c r="BT23" s="123">
        <v>1</v>
      </c>
      <c r="BU23" s="123">
        <v>1</v>
      </c>
      <c r="BV23" s="123">
        <v>1</v>
      </c>
      <c r="BW23" s="124">
        <v>4</v>
      </c>
      <c r="BX23" s="125">
        <f>IF(P23=0,"",IF(BW23=0,"",(BW23/P23)))</f>
        <v>0.44444444444444</v>
      </c>
      <c r="BY23" s="126">
        <v>3</v>
      </c>
      <c r="BZ23" s="127">
        <f>IFERROR(BY23/BW23,"-")</f>
        <v>0.75</v>
      </c>
      <c r="CA23" s="128">
        <v>40000</v>
      </c>
      <c r="CB23" s="129">
        <f>IFERROR(CA23/BW23,"-")</f>
        <v>10000</v>
      </c>
      <c r="CC23" s="130"/>
      <c r="CD23" s="130">
        <v>2</v>
      </c>
      <c r="CE23" s="130">
        <v>1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6</v>
      </c>
      <c r="CP23" s="139">
        <v>829000</v>
      </c>
      <c r="CQ23" s="139">
        <v>778000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/>
      <c r="B24" s="346" t="s">
        <v>116</v>
      </c>
      <c r="C24" s="346"/>
      <c r="D24" s="346" t="s">
        <v>109</v>
      </c>
      <c r="E24" s="346" t="s">
        <v>110</v>
      </c>
      <c r="F24" s="346" t="s">
        <v>66</v>
      </c>
      <c r="G24" s="88"/>
      <c r="H24" s="88" t="s">
        <v>102</v>
      </c>
      <c r="I24" s="88" t="s">
        <v>111</v>
      </c>
      <c r="J24" s="329"/>
      <c r="K24" s="79">
        <v>0</v>
      </c>
      <c r="L24" s="79">
        <v>0</v>
      </c>
      <c r="M24" s="79">
        <v>7</v>
      </c>
      <c r="N24" s="89">
        <v>0</v>
      </c>
      <c r="O24" s="90">
        <v>0</v>
      </c>
      <c r="P24" s="91">
        <f>N24+O24</f>
        <v>0</v>
      </c>
      <c r="Q24" s="80">
        <f>IFERROR(P24/M24,"-")</f>
        <v>0</v>
      </c>
      <c r="R24" s="79">
        <v>0</v>
      </c>
      <c r="S24" s="79">
        <v>0</v>
      </c>
      <c r="T24" s="80" t="str">
        <f>IFERROR(R24/(P24),"-")</f>
        <v>-</v>
      </c>
      <c r="U24" s="335"/>
      <c r="V24" s="82">
        <v>0</v>
      </c>
      <c r="W24" s="80" t="str">
        <f>IF(P24=0,"-",V24/P24)</f>
        <v>-</v>
      </c>
      <c r="X24" s="334">
        <v>0</v>
      </c>
      <c r="Y24" s="335" t="str">
        <f>IFERROR(X24/P24,"-")</f>
        <v>-</v>
      </c>
      <c r="Z24" s="335" t="str">
        <f>IFERROR(X24/V24,"-")</f>
        <v>-</v>
      </c>
      <c r="AA24" s="329"/>
      <c r="AB24" s="83"/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6" t="s">
        <v>117</v>
      </c>
      <c r="C25" s="346"/>
      <c r="D25" s="346" t="s">
        <v>77</v>
      </c>
      <c r="E25" s="346" t="s">
        <v>77</v>
      </c>
      <c r="F25" s="346" t="s">
        <v>78</v>
      </c>
      <c r="G25" s="88"/>
      <c r="H25" s="88"/>
      <c r="I25" s="88"/>
      <c r="J25" s="329"/>
      <c r="K25" s="79">
        <v>67</v>
      </c>
      <c r="L25" s="79">
        <v>48</v>
      </c>
      <c r="M25" s="79">
        <v>35</v>
      </c>
      <c r="N25" s="89">
        <v>6</v>
      </c>
      <c r="O25" s="90">
        <v>0</v>
      </c>
      <c r="P25" s="91">
        <f>N25+O25</f>
        <v>6</v>
      </c>
      <c r="Q25" s="80">
        <f>IFERROR(P25/M25,"-")</f>
        <v>0.17142857142857</v>
      </c>
      <c r="R25" s="79">
        <v>2</v>
      </c>
      <c r="S25" s="79">
        <v>1</v>
      </c>
      <c r="T25" s="80">
        <f>IFERROR(R25/(P25),"-")</f>
        <v>0.33333333333333</v>
      </c>
      <c r="U25" s="335"/>
      <c r="V25" s="82">
        <v>3</v>
      </c>
      <c r="W25" s="80">
        <f>IF(P25=0,"-",V25/P25)</f>
        <v>0.5</v>
      </c>
      <c r="X25" s="334">
        <v>305000</v>
      </c>
      <c r="Y25" s="335">
        <f>IFERROR(X25/P25,"-")</f>
        <v>50833.333333333</v>
      </c>
      <c r="Z25" s="335">
        <f>IFERROR(X25/V25,"-")</f>
        <v>101666.66666667</v>
      </c>
      <c r="AA25" s="329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2</v>
      </c>
      <c r="BF25" s="111">
        <f>IF(P25=0,"",IF(BE25=0,"",(BE25/P25)))</f>
        <v>0.33333333333333</v>
      </c>
      <c r="BG25" s="110">
        <v>2</v>
      </c>
      <c r="BH25" s="112">
        <f>IFERROR(BG25/BE25,"-")</f>
        <v>1</v>
      </c>
      <c r="BI25" s="113">
        <v>25000</v>
      </c>
      <c r="BJ25" s="114">
        <f>IFERROR(BI25/BE25,"-")</f>
        <v>12500</v>
      </c>
      <c r="BK25" s="115"/>
      <c r="BL25" s="115"/>
      <c r="BM25" s="115">
        <v>2</v>
      </c>
      <c r="BN25" s="117">
        <v>2</v>
      </c>
      <c r="BO25" s="118">
        <f>IF(P25=0,"",IF(BN25=0,"",(BN25/P25)))</f>
        <v>0.33333333333333</v>
      </c>
      <c r="BP25" s="119">
        <v>1</v>
      </c>
      <c r="BQ25" s="120">
        <f>IFERROR(BP25/BN25,"-")</f>
        <v>0.5</v>
      </c>
      <c r="BR25" s="121">
        <v>38000</v>
      </c>
      <c r="BS25" s="122">
        <f>IFERROR(BR25/BN25,"-")</f>
        <v>19000</v>
      </c>
      <c r="BT25" s="123"/>
      <c r="BU25" s="123"/>
      <c r="BV25" s="123">
        <v>1</v>
      </c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>
        <v>2</v>
      </c>
      <c r="CG25" s="132">
        <f>IF(P25=0,"",IF(CF25=0,"",(CF25/P25)))</f>
        <v>0.33333333333333</v>
      </c>
      <c r="CH25" s="133">
        <v>1</v>
      </c>
      <c r="CI25" s="134">
        <f>IFERROR(CH25/CF25,"-")</f>
        <v>0.5</v>
      </c>
      <c r="CJ25" s="135">
        <v>280000</v>
      </c>
      <c r="CK25" s="136">
        <f>IFERROR(CJ25/CF25,"-")</f>
        <v>140000</v>
      </c>
      <c r="CL25" s="137"/>
      <c r="CM25" s="137"/>
      <c r="CN25" s="137">
        <v>1</v>
      </c>
      <c r="CO25" s="138">
        <v>3</v>
      </c>
      <c r="CP25" s="139">
        <v>305000</v>
      </c>
      <c r="CQ25" s="139">
        <v>280000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>
        <f>AB26</f>
        <v>0.99322222222222</v>
      </c>
      <c r="B26" s="346" t="s">
        <v>118</v>
      </c>
      <c r="C26" s="346"/>
      <c r="D26" s="346" t="s">
        <v>99</v>
      </c>
      <c r="E26" s="346" t="s">
        <v>100</v>
      </c>
      <c r="F26" s="346" t="s">
        <v>66</v>
      </c>
      <c r="G26" s="88" t="s">
        <v>119</v>
      </c>
      <c r="H26" s="88" t="s">
        <v>120</v>
      </c>
      <c r="I26" s="88" t="s">
        <v>121</v>
      </c>
      <c r="J26" s="329">
        <v>360000</v>
      </c>
      <c r="K26" s="79">
        <v>12</v>
      </c>
      <c r="L26" s="79">
        <v>0</v>
      </c>
      <c r="M26" s="79">
        <v>84</v>
      </c>
      <c r="N26" s="89">
        <v>1</v>
      </c>
      <c r="O26" s="90">
        <v>0</v>
      </c>
      <c r="P26" s="91">
        <f>N26+O26</f>
        <v>1</v>
      </c>
      <c r="Q26" s="80">
        <f>IFERROR(P26/M26,"-")</f>
        <v>0.011904761904762</v>
      </c>
      <c r="R26" s="79">
        <v>0</v>
      </c>
      <c r="S26" s="79">
        <v>0</v>
      </c>
      <c r="T26" s="80">
        <f>IFERROR(R26/(P26),"-")</f>
        <v>0</v>
      </c>
      <c r="U26" s="335">
        <f>IFERROR(J26/SUM(N26:O30),"-")</f>
        <v>12413.793103448</v>
      </c>
      <c r="V26" s="82">
        <v>0</v>
      </c>
      <c r="W26" s="80">
        <f>IF(P26=0,"-",V26/P26)</f>
        <v>0</v>
      </c>
      <c r="X26" s="334">
        <v>0</v>
      </c>
      <c r="Y26" s="335">
        <f>IFERROR(X26/P26,"-")</f>
        <v>0</v>
      </c>
      <c r="Z26" s="335" t="str">
        <f>IFERROR(X26/V26,"-")</f>
        <v>-</v>
      </c>
      <c r="AA26" s="329">
        <f>SUM(X26:X30)-SUM(J26:J30)</f>
        <v>-2440</v>
      </c>
      <c r="AB26" s="83">
        <f>SUM(X26:X30)/SUM(J26:J30)</f>
        <v>0.99322222222222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1</v>
      </c>
      <c r="BO26" s="118">
        <f>IF(P26=0,"",IF(BN26=0,"",(BN26/P26)))</f>
        <v>1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6" t="s">
        <v>122</v>
      </c>
      <c r="C27" s="346"/>
      <c r="D27" s="346" t="s">
        <v>105</v>
      </c>
      <c r="E27" s="346" t="s">
        <v>106</v>
      </c>
      <c r="F27" s="346" t="s">
        <v>66</v>
      </c>
      <c r="G27" s="88"/>
      <c r="H27" s="88" t="s">
        <v>120</v>
      </c>
      <c r="I27" s="88"/>
      <c r="J27" s="329"/>
      <c r="K27" s="79">
        <v>8</v>
      </c>
      <c r="L27" s="79">
        <v>0</v>
      </c>
      <c r="M27" s="79">
        <v>62</v>
      </c>
      <c r="N27" s="89">
        <v>2</v>
      </c>
      <c r="O27" s="90">
        <v>0</v>
      </c>
      <c r="P27" s="91">
        <f>N27+O27</f>
        <v>2</v>
      </c>
      <c r="Q27" s="80">
        <f>IFERROR(P27/M27,"-")</f>
        <v>0.032258064516129</v>
      </c>
      <c r="R27" s="79">
        <v>1</v>
      </c>
      <c r="S27" s="79">
        <v>0</v>
      </c>
      <c r="T27" s="80">
        <f>IFERROR(R27/(P27),"-")</f>
        <v>0.5</v>
      </c>
      <c r="U27" s="335"/>
      <c r="V27" s="82">
        <v>1</v>
      </c>
      <c r="W27" s="80">
        <f>IF(P27=0,"-",V27/P27)</f>
        <v>0.5</v>
      </c>
      <c r="X27" s="334">
        <v>23000</v>
      </c>
      <c r="Y27" s="335">
        <f>IFERROR(X27/P27,"-")</f>
        <v>11500</v>
      </c>
      <c r="Z27" s="335">
        <f>IFERROR(X27/V27,"-")</f>
        <v>23000</v>
      </c>
      <c r="AA27" s="329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0.5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1</v>
      </c>
      <c r="BX27" s="125">
        <f>IF(P27=0,"",IF(BW27=0,"",(BW27/P27)))</f>
        <v>0.5</v>
      </c>
      <c r="BY27" s="126">
        <v>1</v>
      </c>
      <c r="BZ27" s="127">
        <f>IFERROR(BY27/BW27,"-")</f>
        <v>1</v>
      </c>
      <c r="CA27" s="128">
        <v>23000</v>
      </c>
      <c r="CB27" s="129">
        <f>IFERROR(CA27/BW27,"-")</f>
        <v>23000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23000</v>
      </c>
      <c r="CQ27" s="139">
        <v>23000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6" t="s">
        <v>123</v>
      </c>
      <c r="C28" s="346"/>
      <c r="D28" s="346" t="s">
        <v>109</v>
      </c>
      <c r="E28" s="346" t="s">
        <v>110</v>
      </c>
      <c r="F28" s="346" t="s">
        <v>66</v>
      </c>
      <c r="G28" s="88"/>
      <c r="H28" s="88" t="s">
        <v>120</v>
      </c>
      <c r="I28" s="88"/>
      <c r="J28" s="329"/>
      <c r="K28" s="79">
        <v>18</v>
      </c>
      <c r="L28" s="79">
        <v>0</v>
      </c>
      <c r="M28" s="79">
        <v>83</v>
      </c>
      <c r="N28" s="89">
        <v>7</v>
      </c>
      <c r="O28" s="90">
        <v>0</v>
      </c>
      <c r="P28" s="91">
        <f>N28+O28</f>
        <v>7</v>
      </c>
      <c r="Q28" s="80">
        <f>IFERROR(P28/M28,"-")</f>
        <v>0.08433734939759</v>
      </c>
      <c r="R28" s="79">
        <v>0</v>
      </c>
      <c r="S28" s="79">
        <v>4</v>
      </c>
      <c r="T28" s="80">
        <f>IFERROR(R28/(P28),"-")</f>
        <v>0</v>
      </c>
      <c r="U28" s="335"/>
      <c r="V28" s="82">
        <v>0</v>
      </c>
      <c r="W28" s="80">
        <f>IF(P28=0,"-",V28/P28)</f>
        <v>0</v>
      </c>
      <c r="X28" s="334">
        <v>0</v>
      </c>
      <c r="Y28" s="335">
        <f>IFERROR(X28/P28,"-")</f>
        <v>0</v>
      </c>
      <c r="Z28" s="335" t="str">
        <f>IFERROR(X28/V28,"-")</f>
        <v>-</v>
      </c>
      <c r="AA28" s="329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1</v>
      </c>
      <c r="AW28" s="105">
        <f>IF(P28=0,"",IF(AV28=0,"",(AV28/P28)))</f>
        <v>0.14285714285714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3</v>
      </c>
      <c r="BF28" s="111">
        <f>IF(P28=0,"",IF(BE28=0,"",(BE28/P28)))</f>
        <v>0.42857142857143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2</v>
      </c>
      <c r="BO28" s="118">
        <f>IF(P28=0,"",IF(BN28=0,"",(BN28/P28)))</f>
        <v>0.28571428571429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0.14285714285714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6" t="s">
        <v>124</v>
      </c>
      <c r="C29" s="346"/>
      <c r="D29" s="346" t="s">
        <v>125</v>
      </c>
      <c r="E29" s="346" t="s">
        <v>126</v>
      </c>
      <c r="F29" s="346" t="s">
        <v>66</v>
      </c>
      <c r="G29" s="88"/>
      <c r="H29" s="88" t="s">
        <v>120</v>
      </c>
      <c r="I29" s="88"/>
      <c r="J29" s="329"/>
      <c r="K29" s="79">
        <v>6</v>
      </c>
      <c r="L29" s="79">
        <v>0</v>
      </c>
      <c r="M29" s="79">
        <v>48</v>
      </c>
      <c r="N29" s="89">
        <v>2</v>
      </c>
      <c r="O29" s="90">
        <v>0</v>
      </c>
      <c r="P29" s="91">
        <f>N29+O29</f>
        <v>2</v>
      </c>
      <c r="Q29" s="80">
        <f>IFERROR(P29/M29,"-")</f>
        <v>0.041666666666667</v>
      </c>
      <c r="R29" s="79">
        <v>0</v>
      </c>
      <c r="S29" s="79">
        <v>1</v>
      </c>
      <c r="T29" s="80">
        <f>IFERROR(R29/(P29),"-")</f>
        <v>0</v>
      </c>
      <c r="U29" s="335"/>
      <c r="V29" s="82">
        <v>1</v>
      </c>
      <c r="W29" s="80">
        <f>IF(P29=0,"-",V29/P29)</f>
        <v>0.5</v>
      </c>
      <c r="X29" s="334">
        <v>13000</v>
      </c>
      <c r="Y29" s="335">
        <f>IFERROR(X29/P29,"-")</f>
        <v>6500</v>
      </c>
      <c r="Z29" s="335">
        <f>IFERROR(X29/V29,"-")</f>
        <v>13000</v>
      </c>
      <c r="AA29" s="329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1</v>
      </c>
      <c r="BO29" s="118">
        <f>IF(P29=0,"",IF(BN29=0,"",(BN29/P29)))</f>
        <v>0.5</v>
      </c>
      <c r="BP29" s="119">
        <v>1</v>
      </c>
      <c r="BQ29" s="120">
        <f>IFERROR(BP29/BN29,"-")</f>
        <v>1</v>
      </c>
      <c r="BR29" s="121">
        <v>13000</v>
      </c>
      <c r="BS29" s="122">
        <f>IFERROR(BR29/BN29,"-")</f>
        <v>13000</v>
      </c>
      <c r="BT29" s="123"/>
      <c r="BU29" s="123">
        <v>1</v>
      </c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13000</v>
      </c>
      <c r="CQ29" s="139">
        <v>13000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6" t="s">
        <v>127</v>
      </c>
      <c r="C30" s="346"/>
      <c r="D30" s="346" t="s">
        <v>77</v>
      </c>
      <c r="E30" s="346" t="s">
        <v>77</v>
      </c>
      <c r="F30" s="346" t="s">
        <v>78</v>
      </c>
      <c r="G30" s="88"/>
      <c r="H30" s="88"/>
      <c r="I30" s="88"/>
      <c r="J30" s="329"/>
      <c r="K30" s="79">
        <v>191</v>
      </c>
      <c r="L30" s="79">
        <v>100</v>
      </c>
      <c r="M30" s="79">
        <v>62</v>
      </c>
      <c r="N30" s="89">
        <v>17</v>
      </c>
      <c r="O30" s="90">
        <v>0</v>
      </c>
      <c r="P30" s="91">
        <f>N30+O30</f>
        <v>17</v>
      </c>
      <c r="Q30" s="80">
        <f>IFERROR(P30/M30,"-")</f>
        <v>0.2741935483871</v>
      </c>
      <c r="R30" s="79">
        <v>2</v>
      </c>
      <c r="S30" s="79">
        <v>3</v>
      </c>
      <c r="T30" s="80">
        <f>IFERROR(R30/(P30),"-")</f>
        <v>0.11764705882353</v>
      </c>
      <c r="U30" s="335"/>
      <c r="V30" s="82">
        <v>4</v>
      </c>
      <c r="W30" s="80">
        <f>IF(P30=0,"-",V30/P30)</f>
        <v>0.23529411764706</v>
      </c>
      <c r="X30" s="334">
        <v>321560</v>
      </c>
      <c r="Y30" s="335">
        <f>IFERROR(X30/P30,"-")</f>
        <v>18915.294117647</v>
      </c>
      <c r="Z30" s="335">
        <f>IFERROR(X30/V30,"-")</f>
        <v>80390</v>
      </c>
      <c r="AA30" s="329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9</v>
      </c>
      <c r="BO30" s="118">
        <f>IF(P30=0,"",IF(BN30=0,"",(BN30/P30)))</f>
        <v>0.52941176470588</v>
      </c>
      <c r="BP30" s="119">
        <v>1</v>
      </c>
      <c r="BQ30" s="120">
        <f>IFERROR(BP30/BN30,"-")</f>
        <v>0.11111111111111</v>
      </c>
      <c r="BR30" s="121">
        <v>20000</v>
      </c>
      <c r="BS30" s="122">
        <f>IFERROR(BR30/BN30,"-")</f>
        <v>2222.2222222222</v>
      </c>
      <c r="BT30" s="123"/>
      <c r="BU30" s="123">
        <v>1</v>
      </c>
      <c r="BV30" s="123"/>
      <c r="BW30" s="124">
        <v>6</v>
      </c>
      <c r="BX30" s="125">
        <f>IF(P30=0,"",IF(BW30=0,"",(BW30/P30)))</f>
        <v>0.35294117647059</v>
      </c>
      <c r="BY30" s="126">
        <v>2</v>
      </c>
      <c r="BZ30" s="127">
        <f>IFERROR(BY30/BW30,"-")</f>
        <v>0.33333333333333</v>
      </c>
      <c r="CA30" s="128">
        <v>84000</v>
      </c>
      <c r="CB30" s="129">
        <f>IFERROR(CA30/BW30,"-")</f>
        <v>14000</v>
      </c>
      <c r="CC30" s="130"/>
      <c r="CD30" s="130"/>
      <c r="CE30" s="130">
        <v>2</v>
      </c>
      <c r="CF30" s="131">
        <v>2</v>
      </c>
      <c r="CG30" s="132">
        <f>IF(P30=0,"",IF(CF30=0,"",(CF30/P30)))</f>
        <v>0.11764705882353</v>
      </c>
      <c r="CH30" s="133">
        <v>2</v>
      </c>
      <c r="CI30" s="134">
        <f>IFERROR(CH30/CF30,"-")</f>
        <v>1</v>
      </c>
      <c r="CJ30" s="135">
        <v>232560</v>
      </c>
      <c r="CK30" s="136">
        <f>IFERROR(CJ30/CF30,"-")</f>
        <v>116280</v>
      </c>
      <c r="CL30" s="137"/>
      <c r="CM30" s="137">
        <v>1</v>
      </c>
      <c r="CN30" s="137">
        <v>1</v>
      </c>
      <c r="CO30" s="138">
        <v>4</v>
      </c>
      <c r="CP30" s="139">
        <v>321560</v>
      </c>
      <c r="CQ30" s="139">
        <v>217560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8.0480769230769</v>
      </c>
      <c r="B31" s="346" t="s">
        <v>128</v>
      </c>
      <c r="C31" s="346"/>
      <c r="D31" s="346" t="s">
        <v>129</v>
      </c>
      <c r="E31" s="346" t="s">
        <v>130</v>
      </c>
      <c r="F31" s="346" t="s">
        <v>66</v>
      </c>
      <c r="G31" s="88" t="s">
        <v>131</v>
      </c>
      <c r="H31" s="88" t="s">
        <v>132</v>
      </c>
      <c r="I31" s="88" t="s">
        <v>103</v>
      </c>
      <c r="J31" s="329">
        <v>312000</v>
      </c>
      <c r="K31" s="79">
        <v>14</v>
      </c>
      <c r="L31" s="79">
        <v>0</v>
      </c>
      <c r="M31" s="79">
        <v>49</v>
      </c>
      <c r="N31" s="89">
        <v>6</v>
      </c>
      <c r="O31" s="90">
        <v>0</v>
      </c>
      <c r="P31" s="91">
        <f>N31+O31</f>
        <v>6</v>
      </c>
      <c r="Q31" s="80">
        <f>IFERROR(P31/M31,"-")</f>
        <v>0.12244897959184</v>
      </c>
      <c r="R31" s="79">
        <v>1</v>
      </c>
      <c r="S31" s="79">
        <v>2</v>
      </c>
      <c r="T31" s="80">
        <f>IFERROR(R31/(P31),"-")</f>
        <v>0.16666666666667</v>
      </c>
      <c r="U31" s="335">
        <f>IFERROR(J31/SUM(N31:O34),"-")</f>
        <v>7090.9090909091</v>
      </c>
      <c r="V31" s="82">
        <v>2</v>
      </c>
      <c r="W31" s="80">
        <f>IF(P31=0,"-",V31/P31)</f>
        <v>0.33333333333333</v>
      </c>
      <c r="X31" s="334">
        <v>109000</v>
      </c>
      <c r="Y31" s="335">
        <f>IFERROR(X31/P31,"-")</f>
        <v>18166.666666667</v>
      </c>
      <c r="Z31" s="335">
        <f>IFERROR(X31/V31,"-")</f>
        <v>54500</v>
      </c>
      <c r="AA31" s="329">
        <f>SUM(X31:X34)-SUM(J31:J34)</f>
        <v>2199000</v>
      </c>
      <c r="AB31" s="83">
        <f>SUM(X31:X34)/SUM(J31:J34)</f>
        <v>8.0480769230769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3</v>
      </c>
      <c r="BF31" s="111">
        <f>IF(P31=0,"",IF(BE31=0,"",(BE31/P31)))</f>
        <v>0.5</v>
      </c>
      <c r="BG31" s="110">
        <v>1</v>
      </c>
      <c r="BH31" s="112">
        <f>IFERROR(BG31/BE31,"-")</f>
        <v>0.33333333333333</v>
      </c>
      <c r="BI31" s="113">
        <v>3500</v>
      </c>
      <c r="BJ31" s="114">
        <f>IFERROR(BI31/BE31,"-")</f>
        <v>1166.6666666667</v>
      </c>
      <c r="BK31" s="115"/>
      <c r="BL31" s="115">
        <v>1</v>
      </c>
      <c r="BM31" s="115"/>
      <c r="BN31" s="117">
        <v>2</v>
      </c>
      <c r="BO31" s="118">
        <f>IF(P31=0,"",IF(BN31=0,"",(BN31/P31)))</f>
        <v>0.33333333333333</v>
      </c>
      <c r="BP31" s="119">
        <v>1</v>
      </c>
      <c r="BQ31" s="120">
        <f>IFERROR(BP31/BN31,"-")</f>
        <v>0.5</v>
      </c>
      <c r="BR31" s="121">
        <v>76000</v>
      </c>
      <c r="BS31" s="122">
        <f>IFERROR(BR31/BN31,"-")</f>
        <v>38000</v>
      </c>
      <c r="BT31" s="123"/>
      <c r="BU31" s="123"/>
      <c r="BV31" s="123">
        <v>1</v>
      </c>
      <c r="BW31" s="124">
        <v>1</v>
      </c>
      <c r="BX31" s="125">
        <f>IF(P31=0,"",IF(BW31=0,"",(BW31/P31)))</f>
        <v>0.16666666666667</v>
      </c>
      <c r="BY31" s="126">
        <v>1</v>
      </c>
      <c r="BZ31" s="127">
        <f>IFERROR(BY31/BW31,"-")</f>
        <v>1</v>
      </c>
      <c r="CA31" s="128">
        <v>33000</v>
      </c>
      <c r="CB31" s="129">
        <f>IFERROR(CA31/BW31,"-")</f>
        <v>33000</v>
      </c>
      <c r="CC31" s="130"/>
      <c r="CD31" s="130"/>
      <c r="CE31" s="130">
        <v>1</v>
      </c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2</v>
      </c>
      <c r="CP31" s="139">
        <v>109000</v>
      </c>
      <c r="CQ31" s="139">
        <v>76000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6" t="s">
        <v>133</v>
      </c>
      <c r="C32" s="346"/>
      <c r="D32" s="346" t="s">
        <v>134</v>
      </c>
      <c r="E32" s="346" t="s">
        <v>135</v>
      </c>
      <c r="F32" s="346" t="s">
        <v>66</v>
      </c>
      <c r="G32" s="88"/>
      <c r="H32" s="88" t="s">
        <v>132</v>
      </c>
      <c r="I32" s="88" t="s">
        <v>107</v>
      </c>
      <c r="J32" s="329"/>
      <c r="K32" s="79">
        <v>13</v>
      </c>
      <c r="L32" s="79">
        <v>0</v>
      </c>
      <c r="M32" s="79">
        <v>60</v>
      </c>
      <c r="N32" s="89">
        <v>4</v>
      </c>
      <c r="O32" s="90">
        <v>0</v>
      </c>
      <c r="P32" s="91">
        <f>N32+O32</f>
        <v>4</v>
      </c>
      <c r="Q32" s="80">
        <f>IFERROR(P32/M32,"-")</f>
        <v>0.066666666666667</v>
      </c>
      <c r="R32" s="79">
        <v>0</v>
      </c>
      <c r="S32" s="79">
        <v>1</v>
      </c>
      <c r="T32" s="80">
        <f>IFERROR(R32/(P32),"-")</f>
        <v>0</v>
      </c>
      <c r="U32" s="335"/>
      <c r="V32" s="82">
        <v>0</v>
      </c>
      <c r="W32" s="80">
        <f>IF(P32=0,"-",V32/P32)</f>
        <v>0</v>
      </c>
      <c r="X32" s="334">
        <v>3000</v>
      </c>
      <c r="Y32" s="335">
        <f>IFERROR(X32/P32,"-")</f>
        <v>750</v>
      </c>
      <c r="Z32" s="335" t="str">
        <f>IFERROR(X32/V32,"-")</f>
        <v>-</v>
      </c>
      <c r="AA32" s="329"/>
      <c r="AB32" s="83"/>
      <c r="AC32" s="77"/>
      <c r="AD32" s="92">
        <v>1</v>
      </c>
      <c r="AE32" s="93">
        <f>IF(P32=0,"",IF(AD32=0,"",(AD32/P32)))</f>
        <v>0.25</v>
      </c>
      <c r="AF32" s="92"/>
      <c r="AG32" s="94">
        <f>IFERROR(AF32/AD32,"-")</f>
        <v>0</v>
      </c>
      <c r="AH32" s="95"/>
      <c r="AI32" s="96">
        <f>IFERROR(AH32/AD32,"-")</f>
        <v>0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>
        <v>1</v>
      </c>
      <c r="AW32" s="105">
        <f>IF(P32=0,"",IF(AV32=0,"",(AV32/P32)))</f>
        <v>0.25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2</v>
      </c>
      <c r="BO32" s="118">
        <f>IF(P32=0,"",IF(BN32=0,"",(BN32/P32)))</f>
        <v>0.5</v>
      </c>
      <c r="BP32" s="119">
        <v>1</v>
      </c>
      <c r="BQ32" s="120">
        <f>IFERROR(BP32/BN32,"-")</f>
        <v>0.5</v>
      </c>
      <c r="BR32" s="121">
        <v>3000</v>
      </c>
      <c r="BS32" s="122">
        <f>IFERROR(BR32/BN32,"-")</f>
        <v>1500</v>
      </c>
      <c r="BT32" s="123">
        <v>1</v>
      </c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3000</v>
      </c>
      <c r="CQ32" s="139">
        <v>3000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6" t="s">
        <v>136</v>
      </c>
      <c r="C33" s="346"/>
      <c r="D33" s="346" t="s">
        <v>137</v>
      </c>
      <c r="E33" s="346" t="s">
        <v>138</v>
      </c>
      <c r="F33" s="346" t="s">
        <v>66</v>
      </c>
      <c r="G33" s="88"/>
      <c r="H33" s="88" t="s">
        <v>132</v>
      </c>
      <c r="I33" s="88" t="s">
        <v>111</v>
      </c>
      <c r="J33" s="329"/>
      <c r="K33" s="79">
        <v>15</v>
      </c>
      <c r="L33" s="79">
        <v>0</v>
      </c>
      <c r="M33" s="79">
        <v>71</v>
      </c>
      <c r="N33" s="89">
        <v>10</v>
      </c>
      <c r="O33" s="90">
        <v>0</v>
      </c>
      <c r="P33" s="91">
        <f>N33+O33</f>
        <v>10</v>
      </c>
      <c r="Q33" s="80">
        <f>IFERROR(P33/M33,"-")</f>
        <v>0.14084507042254</v>
      </c>
      <c r="R33" s="79">
        <v>1</v>
      </c>
      <c r="S33" s="79">
        <v>3</v>
      </c>
      <c r="T33" s="80">
        <f>IFERROR(R33/(P33),"-")</f>
        <v>0.1</v>
      </c>
      <c r="U33" s="335"/>
      <c r="V33" s="82">
        <v>2</v>
      </c>
      <c r="W33" s="80">
        <f>IF(P33=0,"-",V33/P33)</f>
        <v>0.2</v>
      </c>
      <c r="X33" s="334">
        <v>150000</v>
      </c>
      <c r="Y33" s="335">
        <f>IFERROR(X33/P33,"-")</f>
        <v>15000</v>
      </c>
      <c r="Z33" s="335">
        <f>IFERROR(X33/V33,"-")</f>
        <v>75000</v>
      </c>
      <c r="AA33" s="329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1</v>
      </c>
      <c r="AN33" s="99">
        <f>IF(P33=0,"",IF(AM33=0,"",(AM33/P33)))</f>
        <v>0.1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4</v>
      </c>
      <c r="BF33" s="111">
        <f>IF(P33=0,"",IF(BE33=0,"",(BE33/P33)))</f>
        <v>0.4</v>
      </c>
      <c r="BG33" s="110">
        <v>1</v>
      </c>
      <c r="BH33" s="112">
        <f>IFERROR(BG33/BE33,"-")</f>
        <v>0.25</v>
      </c>
      <c r="BI33" s="113">
        <v>5000</v>
      </c>
      <c r="BJ33" s="114">
        <f>IFERROR(BI33/BE33,"-")</f>
        <v>1250</v>
      </c>
      <c r="BK33" s="115">
        <v>1</v>
      </c>
      <c r="BL33" s="115"/>
      <c r="BM33" s="115"/>
      <c r="BN33" s="117">
        <v>3</v>
      </c>
      <c r="BO33" s="118">
        <f>IF(P33=0,"",IF(BN33=0,"",(BN33/P33)))</f>
        <v>0.3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2</v>
      </c>
      <c r="BX33" s="125">
        <f>IF(P33=0,"",IF(BW33=0,"",(BW33/P33)))</f>
        <v>0.2</v>
      </c>
      <c r="BY33" s="126">
        <v>1</v>
      </c>
      <c r="BZ33" s="127">
        <f>IFERROR(BY33/BW33,"-")</f>
        <v>0.5</v>
      </c>
      <c r="CA33" s="128">
        <v>145000</v>
      </c>
      <c r="CB33" s="129">
        <f>IFERROR(CA33/BW33,"-")</f>
        <v>72500</v>
      </c>
      <c r="CC33" s="130"/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2</v>
      </c>
      <c r="CP33" s="139">
        <v>150000</v>
      </c>
      <c r="CQ33" s="139">
        <v>145000</v>
      </c>
      <c r="CR33" s="139"/>
      <c r="CS33" s="140" t="str">
        <f>IF(AND(CQ33=0,CR33=0),"",IF(AND(CQ33&lt;=100000,CR33&lt;=100000),"",IF(CQ33/CP33&gt;0.7,"男高",IF(CR33/CP33&gt;0.7,"女高",""))))</f>
        <v>男高</v>
      </c>
    </row>
    <row r="34" spans="1:98">
      <c r="A34" s="78"/>
      <c r="B34" s="346" t="s">
        <v>139</v>
      </c>
      <c r="C34" s="346"/>
      <c r="D34" s="346" t="s">
        <v>77</v>
      </c>
      <c r="E34" s="346" t="s">
        <v>77</v>
      </c>
      <c r="F34" s="346" t="s">
        <v>78</v>
      </c>
      <c r="G34" s="88"/>
      <c r="H34" s="88"/>
      <c r="I34" s="88"/>
      <c r="J34" s="329"/>
      <c r="K34" s="79">
        <v>181</v>
      </c>
      <c r="L34" s="79">
        <v>89</v>
      </c>
      <c r="M34" s="79">
        <v>45</v>
      </c>
      <c r="N34" s="89">
        <v>24</v>
      </c>
      <c r="O34" s="90">
        <v>0</v>
      </c>
      <c r="P34" s="91">
        <f>N34+O34</f>
        <v>24</v>
      </c>
      <c r="Q34" s="80">
        <f>IFERROR(P34/M34,"-")</f>
        <v>0.53333333333333</v>
      </c>
      <c r="R34" s="79">
        <v>6</v>
      </c>
      <c r="S34" s="79">
        <v>1</v>
      </c>
      <c r="T34" s="80">
        <f>IFERROR(R34/(P34),"-")</f>
        <v>0.25</v>
      </c>
      <c r="U34" s="335"/>
      <c r="V34" s="82">
        <v>9</v>
      </c>
      <c r="W34" s="80">
        <f>IF(P34=0,"-",V34/P34)</f>
        <v>0.375</v>
      </c>
      <c r="X34" s="334">
        <v>2249000</v>
      </c>
      <c r="Y34" s="335">
        <f>IFERROR(X34/P34,"-")</f>
        <v>93708.333333333</v>
      </c>
      <c r="Z34" s="335">
        <f>IFERROR(X34/V34,"-")</f>
        <v>249888.88888889</v>
      </c>
      <c r="AA34" s="329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4</v>
      </c>
      <c r="BF34" s="111">
        <f>IF(P34=0,"",IF(BE34=0,"",(BE34/P34)))</f>
        <v>0.16666666666667</v>
      </c>
      <c r="BG34" s="110">
        <v>1</v>
      </c>
      <c r="BH34" s="112">
        <f>IFERROR(BG34/BE34,"-")</f>
        <v>0.25</v>
      </c>
      <c r="BI34" s="113">
        <v>3000</v>
      </c>
      <c r="BJ34" s="114">
        <f>IFERROR(BI34/BE34,"-")</f>
        <v>750</v>
      </c>
      <c r="BK34" s="115">
        <v>1</v>
      </c>
      <c r="BL34" s="115"/>
      <c r="BM34" s="115"/>
      <c r="BN34" s="117">
        <v>8</v>
      </c>
      <c r="BO34" s="118">
        <f>IF(P34=0,"",IF(BN34=0,"",(BN34/P34)))</f>
        <v>0.33333333333333</v>
      </c>
      <c r="BP34" s="119">
        <v>1</v>
      </c>
      <c r="BQ34" s="120">
        <f>IFERROR(BP34/BN34,"-")</f>
        <v>0.125</v>
      </c>
      <c r="BR34" s="121">
        <v>29000</v>
      </c>
      <c r="BS34" s="122">
        <f>IFERROR(BR34/BN34,"-")</f>
        <v>3625</v>
      </c>
      <c r="BT34" s="123"/>
      <c r="BU34" s="123"/>
      <c r="BV34" s="123">
        <v>1</v>
      </c>
      <c r="BW34" s="124">
        <v>10</v>
      </c>
      <c r="BX34" s="125">
        <f>IF(P34=0,"",IF(BW34=0,"",(BW34/P34)))</f>
        <v>0.41666666666667</v>
      </c>
      <c r="BY34" s="126">
        <v>6</v>
      </c>
      <c r="BZ34" s="127">
        <f>IFERROR(BY34/BW34,"-")</f>
        <v>0.6</v>
      </c>
      <c r="CA34" s="128">
        <v>2212000</v>
      </c>
      <c r="CB34" s="129">
        <f>IFERROR(CA34/BW34,"-")</f>
        <v>221200</v>
      </c>
      <c r="CC34" s="130"/>
      <c r="CD34" s="130">
        <v>1</v>
      </c>
      <c r="CE34" s="130">
        <v>5</v>
      </c>
      <c r="CF34" s="131">
        <v>2</v>
      </c>
      <c r="CG34" s="132">
        <f>IF(P34=0,"",IF(CF34=0,"",(CF34/P34)))</f>
        <v>0.083333333333333</v>
      </c>
      <c r="CH34" s="133">
        <v>2</v>
      </c>
      <c r="CI34" s="134">
        <f>IFERROR(CH34/CF34,"-")</f>
        <v>1</v>
      </c>
      <c r="CJ34" s="135">
        <v>23000</v>
      </c>
      <c r="CK34" s="136">
        <f>IFERROR(CJ34/CF34,"-")</f>
        <v>11500</v>
      </c>
      <c r="CL34" s="137">
        <v>1</v>
      </c>
      <c r="CM34" s="137"/>
      <c r="CN34" s="137">
        <v>1</v>
      </c>
      <c r="CO34" s="138">
        <v>9</v>
      </c>
      <c r="CP34" s="139">
        <v>2249000</v>
      </c>
      <c r="CQ34" s="139">
        <v>2017000</v>
      </c>
      <c r="CR34" s="139"/>
      <c r="CS34" s="140" t="str">
        <f>IF(AND(CQ34=0,CR34=0),"",IF(AND(CQ34&lt;=100000,CR34&lt;=100000),"",IF(CQ34/CP34&gt;0.7,"男高",IF(CR34/CP34&gt;0.7,"女高",""))))</f>
        <v>男高</v>
      </c>
    </row>
    <row r="35" spans="1:98">
      <c r="A35" s="78">
        <f>AB35</f>
        <v>0.20486111111111</v>
      </c>
      <c r="B35" s="346" t="s">
        <v>140</v>
      </c>
      <c r="C35" s="346"/>
      <c r="D35" s="346" t="s">
        <v>89</v>
      </c>
      <c r="E35" s="346" t="s">
        <v>90</v>
      </c>
      <c r="F35" s="346" t="s">
        <v>66</v>
      </c>
      <c r="G35" s="88" t="s">
        <v>67</v>
      </c>
      <c r="H35" s="88" t="s">
        <v>141</v>
      </c>
      <c r="I35" s="88" t="s">
        <v>142</v>
      </c>
      <c r="J35" s="329">
        <v>144000</v>
      </c>
      <c r="K35" s="79">
        <v>13</v>
      </c>
      <c r="L35" s="79">
        <v>0</v>
      </c>
      <c r="M35" s="79">
        <v>67</v>
      </c>
      <c r="N35" s="89">
        <v>4</v>
      </c>
      <c r="O35" s="90">
        <v>0</v>
      </c>
      <c r="P35" s="91">
        <f>N35+O35</f>
        <v>4</v>
      </c>
      <c r="Q35" s="80">
        <f>IFERROR(P35/M35,"-")</f>
        <v>0.059701492537313</v>
      </c>
      <c r="R35" s="79">
        <v>0</v>
      </c>
      <c r="S35" s="79">
        <v>1</v>
      </c>
      <c r="T35" s="80">
        <f>IFERROR(R35/(P35),"-")</f>
        <v>0</v>
      </c>
      <c r="U35" s="335">
        <f>IFERROR(J35/SUM(N35:O36),"-")</f>
        <v>18000</v>
      </c>
      <c r="V35" s="82">
        <v>0</v>
      </c>
      <c r="W35" s="80">
        <f>IF(P35=0,"-",V35/P35)</f>
        <v>0</v>
      </c>
      <c r="X35" s="334">
        <v>0</v>
      </c>
      <c r="Y35" s="335">
        <f>IFERROR(X35/P35,"-")</f>
        <v>0</v>
      </c>
      <c r="Z35" s="335" t="str">
        <f>IFERROR(X35/V35,"-")</f>
        <v>-</v>
      </c>
      <c r="AA35" s="329">
        <f>SUM(X35:X36)-SUM(J35:J36)</f>
        <v>-114500</v>
      </c>
      <c r="AB35" s="83">
        <f>SUM(X35:X36)/SUM(J35:J36)</f>
        <v>0.20486111111111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1</v>
      </c>
      <c r="BO35" s="118">
        <f>IF(P35=0,"",IF(BN35=0,"",(BN35/P35)))</f>
        <v>0.25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2</v>
      </c>
      <c r="BX35" s="125">
        <f>IF(P35=0,"",IF(BW35=0,"",(BW35/P35)))</f>
        <v>0.5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1</v>
      </c>
      <c r="CG35" s="132">
        <f>IF(P35=0,"",IF(CF35=0,"",(CF35/P35)))</f>
        <v>0.25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6" t="s">
        <v>143</v>
      </c>
      <c r="C36" s="346"/>
      <c r="D36" s="346" t="s">
        <v>89</v>
      </c>
      <c r="E36" s="346" t="s">
        <v>90</v>
      </c>
      <c r="F36" s="346" t="s">
        <v>78</v>
      </c>
      <c r="G36" s="88"/>
      <c r="H36" s="88"/>
      <c r="I36" s="88"/>
      <c r="J36" s="329"/>
      <c r="K36" s="79">
        <v>52</v>
      </c>
      <c r="L36" s="79">
        <v>25</v>
      </c>
      <c r="M36" s="79">
        <v>8</v>
      </c>
      <c r="N36" s="89">
        <v>4</v>
      </c>
      <c r="O36" s="90">
        <v>0</v>
      </c>
      <c r="P36" s="91">
        <f>N36+O36</f>
        <v>4</v>
      </c>
      <c r="Q36" s="80">
        <f>IFERROR(P36/M36,"-")</f>
        <v>0.5</v>
      </c>
      <c r="R36" s="79">
        <v>1</v>
      </c>
      <c r="S36" s="79">
        <v>1</v>
      </c>
      <c r="T36" s="80">
        <f>IFERROR(R36/(P36),"-")</f>
        <v>0.25</v>
      </c>
      <c r="U36" s="335"/>
      <c r="V36" s="82">
        <v>2</v>
      </c>
      <c r="W36" s="80">
        <f>IF(P36=0,"-",V36/P36)</f>
        <v>0.5</v>
      </c>
      <c r="X36" s="334">
        <v>29500</v>
      </c>
      <c r="Y36" s="335">
        <f>IFERROR(X36/P36,"-")</f>
        <v>7375</v>
      </c>
      <c r="Z36" s="335">
        <f>IFERROR(X36/V36,"-")</f>
        <v>14750</v>
      </c>
      <c r="AA36" s="329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0.25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1</v>
      </c>
      <c r="BO36" s="118">
        <f>IF(P36=0,"",IF(BN36=0,"",(BN36/P36)))</f>
        <v>0.25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2</v>
      </c>
      <c r="BX36" s="125">
        <f>IF(P36=0,"",IF(BW36=0,"",(BW36/P36)))</f>
        <v>0.5</v>
      </c>
      <c r="BY36" s="126">
        <v>2</v>
      </c>
      <c r="BZ36" s="127">
        <f>IFERROR(BY36/BW36,"-")</f>
        <v>1</v>
      </c>
      <c r="CA36" s="128">
        <v>29500</v>
      </c>
      <c r="CB36" s="129">
        <f>IFERROR(CA36/BW36,"-")</f>
        <v>14750</v>
      </c>
      <c r="CC36" s="130">
        <v>1</v>
      </c>
      <c r="CD36" s="130"/>
      <c r="CE36" s="130">
        <v>1</v>
      </c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2</v>
      </c>
      <c r="CP36" s="139">
        <v>29500</v>
      </c>
      <c r="CQ36" s="139">
        <v>22000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0.22916666666667</v>
      </c>
      <c r="B37" s="346" t="s">
        <v>144</v>
      </c>
      <c r="C37" s="346"/>
      <c r="D37" s="346" t="s">
        <v>92</v>
      </c>
      <c r="E37" s="346" t="s">
        <v>81</v>
      </c>
      <c r="F37" s="346" t="s">
        <v>66</v>
      </c>
      <c r="G37" s="88" t="s">
        <v>67</v>
      </c>
      <c r="H37" s="88" t="s">
        <v>141</v>
      </c>
      <c r="I37" s="347" t="s">
        <v>145</v>
      </c>
      <c r="J37" s="329">
        <v>144000</v>
      </c>
      <c r="K37" s="79">
        <v>17</v>
      </c>
      <c r="L37" s="79">
        <v>0</v>
      </c>
      <c r="M37" s="79">
        <v>71</v>
      </c>
      <c r="N37" s="89">
        <v>7</v>
      </c>
      <c r="O37" s="90">
        <v>0</v>
      </c>
      <c r="P37" s="91">
        <f>N37+O37</f>
        <v>7</v>
      </c>
      <c r="Q37" s="80">
        <f>IFERROR(P37/M37,"-")</f>
        <v>0.098591549295775</v>
      </c>
      <c r="R37" s="79">
        <v>0</v>
      </c>
      <c r="S37" s="79">
        <v>3</v>
      </c>
      <c r="T37" s="80">
        <f>IFERROR(R37/(P37),"-")</f>
        <v>0</v>
      </c>
      <c r="U37" s="335">
        <f>IFERROR(J37/SUM(N37:O38),"-")</f>
        <v>12000</v>
      </c>
      <c r="V37" s="82">
        <v>1</v>
      </c>
      <c r="W37" s="80">
        <f>IF(P37=0,"-",V37/P37)</f>
        <v>0.14285714285714</v>
      </c>
      <c r="X37" s="334">
        <v>30000</v>
      </c>
      <c r="Y37" s="335">
        <f>IFERROR(X37/P37,"-")</f>
        <v>4285.7142857143</v>
      </c>
      <c r="Z37" s="335">
        <f>IFERROR(X37/V37,"-")</f>
        <v>30000</v>
      </c>
      <c r="AA37" s="329">
        <f>SUM(X37:X38)-SUM(J37:J38)</f>
        <v>-111000</v>
      </c>
      <c r="AB37" s="83">
        <f>SUM(X37:X38)/SUM(J37:J38)</f>
        <v>0.22916666666667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3</v>
      </c>
      <c r="BF37" s="111">
        <f>IF(P37=0,"",IF(BE37=0,"",(BE37/P37)))</f>
        <v>0.42857142857143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2</v>
      </c>
      <c r="BO37" s="118">
        <f>IF(P37=0,"",IF(BN37=0,"",(BN37/P37)))</f>
        <v>0.28571428571429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2</v>
      </c>
      <c r="BX37" s="125">
        <f>IF(P37=0,"",IF(BW37=0,"",(BW37/P37)))</f>
        <v>0.28571428571429</v>
      </c>
      <c r="BY37" s="126">
        <v>1</v>
      </c>
      <c r="BZ37" s="127">
        <f>IFERROR(BY37/BW37,"-")</f>
        <v>0.5</v>
      </c>
      <c r="CA37" s="128">
        <v>30000</v>
      </c>
      <c r="CB37" s="129">
        <f>IFERROR(CA37/BW37,"-")</f>
        <v>15000</v>
      </c>
      <c r="CC37" s="130"/>
      <c r="CD37" s="130"/>
      <c r="CE37" s="130">
        <v>1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30000</v>
      </c>
      <c r="CQ37" s="139">
        <v>30000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6" t="s">
        <v>146</v>
      </c>
      <c r="C38" s="346"/>
      <c r="D38" s="346" t="s">
        <v>92</v>
      </c>
      <c r="E38" s="346" t="s">
        <v>81</v>
      </c>
      <c r="F38" s="346" t="s">
        <v>78</v>
      </c>
      <c r="G38" s="88"/>
      <c r="H38" s="88"/>
      <c r="I38" s="88"/>
      <c r="J38" s="329"/>
      <c r="K38" s="79">
        <v>34</v>
      </c>
      <c r="L38" s="79">
        <v>25</v>
      </c>
      <c r="M38" s="79">
        <v>6</v>
      </c>
      <c r="N38" s="89">
        <v>5</v>
      </c>
      <c r="O38" s="90">
        <v>0</v>
      </c>
      <c r="P38" s="91">
        <f>N38+O38</f>
        <v>5</v>
      </c>
      <c r="Q38" s="80">
        <f>IFERROR(P38/M38,"-")</f>
        <v>0.83333333333333</v>
      </c>
      <c r="R38" s="79">
        <v>0</v>
      </c>
      <c r="S38" s="79">
        <v>1</v>
      </c>
      <c r="T38" s="80">
        <f>IFERROR(R38/(P38),"-")</f>
        <v>0</v>
      </c>
      <c r="U38" s="335"/>
      <c r="V38" s="82">
        <v>0</v>
      </c>
      <c r="W38" s="80">
        <f>IF(P38=0,"-",V38/P38)</f>
        <v>0</v>
      </c>
      <c r="X38" s="334">
        <v>3000</v>
      </c>
      <c r="Y38" s="335">
        <f>IFERROR(X38/P38,"-")</f>
        <v>600</v>
      </c>
      <c r="Z38" s="335" t="str">
        <f>IFERROR(X38/V38,"-")</f>
        <v>-</v>
      </c>
      <c r="AA38" s="329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3</v>
      </c>
      <c r="BO38" s="118">
        <f>IF(P38=0,"",IF(BN38=0,"",(BN38/P38)))</f>
        <v>0.6</v>
      </c>
      <c r="BP38" s="119">
        <v>1</v>
      </c>
      <c r="BQ38" s="120">
        <f>IFERROR(BP38/BN38,"-")</f>
        <v>0.33333333333333</v>
      </c>
      <c r="BR38" s="121">
        <v>8000</v>
      </c>
      <c r="BS38" s="122">
        <f>IFERROR(BR38/BN38,"-")</f>
        <v>2666.6666666667</v>
      </c>
      <c r="BT38" s="123"/>
      <c r="BU38" s="123">
        <v>1</v>
      </c>
      <c r="BV38" s="123"/>
      <c r="BW38" s="124">
        <v>2</v>
      </c>
      <c r="BX38" s="125">
        <f>IF(P38=0,"",IF(BW38=0,"",(BW38/P38)))</f>
        <v>0.4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3000</v>
      </c>
      <c r="CQ38" s="139">
        <v>8000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0.78333333333333</v>
      </c>
      <c r="B39" s="346" t="s">
        <v>147</v>
      </c>
      <c r="C39" s="346"/>
      <c r="D39" s="346" t="s">
        <v>89</v>
      </c>
      <c r="E39" s="346" t="s">
        <v>90</v>
      </c>
      <c r="F39" s="346" t="s">
        <v>66</v>
      </c>
      <c r="G39" s="88" t="s">
        <v>71</v>
      </c>
      <c r="H39" s="88" t="s">
        <v>141</v>
      </c>
      <c r="I39" s="348" t="s">
        <v>148</v>
      </c>
      <c r="J39" s="329">
        <v>180000</v>
      </c>
      <c r="K39" s="79">
        <v>8</v>
      </c>
      <c r="L39" s="79">
        <v>0</v>
      </c>
      <c r="M39" s="79">
        <v>81</v>
      </c>
      <c r="N39" s="89">
        <v>3</v>
      </c>
      <c r="O39" s="90">
        <v>0</v>
      </c>
      <c r="P39" s="91">
        <f>N39+O39</f>
        <v>3</v>
      </c>
      <c r="Q39" s="80">
        <f>IFERROR(P39/M39,"-")</f>
        <v>0.037037037037037</v>
      </c>
      <c r="R39" s="79">
        <v>1</v>
      </c>
      <c r="S39" s="79">
        <v>0</v>
      </c>
      <c r="T39" s="80">
        <f>IFERROR(R39/(P39),"-")</f>
        <v>0.33333333333333</v>
      </c>
      <c r="U39" s="335">
        <f>IFERROR(J39/SUM(N39:O40),"-")</f>
        <v>16363.636363636</v>
      </c>
      <c r="V39" s="82">
        <v>1</v>
      </c>
      <c r="W39" s="80">
        <f>IF(P39=0,"-",V39/P39)</f>
        <v>0.33333333333333</v>
      </c>
      <c r="X39" s="334">
        <v>85000</v>
      </c>
      <c r="Y39" s="335">
        <f>IFERROR(X39/P39,"-")</f>
        <v>28333.333333333</v>
      </c>
      <c r="Z39" s="335">
        <f>IFERROR(X39/V39,"-")</f>
        <v>85000</v>
      </c>
      <c r="AA39" s="329">
        <f>SUM(X39:X40)-SUM(J39:J40)</f>
        <v>-39000</v>
      </c>
      <c r="AB39" s="83">
        <f>SUM(X39:X40)/SUM(J39:J40)</f>
        <v>0.78333333333333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0.33333333333333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2</v>
      </c>
      <c r="BX39" s="125">
        <f>IF(P39=0,"",IF(BW39=0,"",(BW39/P39)))</f>
        <v>0.66666666666667</v>
      </c>
      <c r="BY39" s="126">
        <v>1</v>
      </c>
      <c r="BZ39" s="127">
        <f>IFERROR(BY39/BW39,"-")</f>
        <v>0.5</v>
      </c>
      <c r="CA39" s="128">
        <v>85000</v>
      </c>
      <c r="CB39" s="129">
        <f>IFERROR(CA39/BW39,"-")</f>
        <v>42500</v>
      </c>
      <c r="CC39" s="130"/>
      <c r="CD39" s="130"/>
      <c r="CE39" s="130">
        <v>1</v>
      </c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85000</v>
      </c>
      <c r="CQ39" s="139">
        <v>85000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6" t="s">
        <v>149</v>
      </c>
      <c r="C40" s="346"/>
      <c r="D40" s="346" t="s">
        <v>89</v>
      </c>
      <c r="E40" s="346" t="s">
        <v>90</v>
      </c>
      <c r="F40" s="346" t="s">
        <v>78</v>
      </c>
      <c r="G40" s="88"/>
      <c r="H40" s="88"/>
      <c r="I40" s="88"/>
      <c r="J40" s="329"/>
      <c r="K40" s="79">
        <v>30</v>
      </c>
      <c r="L40" s="79">
        <v>20</v>
      </c>
      <c r="M40" s="79">
        <v>7</v>
      </c>
      <c r="N40" s="89">
        <v>8</v>
      </c>
      <c r="O40" s="90">
        <v>0</v>
      </c>
      <c r="P40" s="91">
        <f>N40+O40</f>
        <v>8</v>
      </c>
      <c r="Q40" s="80">
        <f>IFERROR(P40/M40,"-")</f>
        <v>1.1428571428571</v>
      </c>
      <c r="R40" s="79">
        <v>2</v>
      </c>
      <c r="S40" s="79">
        <v>1</v>
      </c>
      <c r="T40" s="80">
        <f>IFERROR(R40/(P40),"-")</f>
        <v>0.25</v>
      </c>
      <c r="U40" s="335"/>
      <c r="V40" s="82">
        <v>2</v>
      </c>
      <c r="W40" s="80">
        <f>IF(P40=0,"-",V40/P40)</f>
        <v>0.25</v>
      </c>
      <c r="X40" s="334">
        <v>56000</v>
      </c>
      <c r="Y40" s="335">
        <f>IFERROR(X40/P40,"-")</f>
        <v>7000</v>
      </c>
      <c r="Z40" s="335">
        <f>IFERROR(X40/V40,"-")</f>
        <v>28000</v>
      </c>
      <c r="AA40" s="329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6</v>
      </c>
      <c r="BO40" s="118">
        <f>IF(P40=0,"",IF(BN40=0,"",(BN40/P40)))</f>
        <v>0.75</v>
      </c>
      <c r="BP40" s="119">
        <v>2</v>
      </c>
      <c r="BQ40" s="120">
        <f>IFERROR(BP40/BN40,"-")</f>
        <v>0.33333333333333</v>
      </c>
      <c r="BR40" s="121">
        <v>12000</v>
      </c>
      <c r="BS40" s="122">
        <f>IFERROR(BR40/BN40,"-")</f>
        <v>2000</v>
      </c>
      <c r="BT40" s="123">
        <v>1</v>
      </c>
      <c r="BU40" s="123"/>
      <c r="BV40" s="123">
        <v>1</v>
      </c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>
        <v>2</v>
      </c>
      <c r="CG40" s="132">
        <f>IF(P40=0,"",IF(CF40=0,"",(CF40/P40)))</f>
        <v>0.25</v>
      </c>
      <c r="CH40" s="133">
        <v>1</v>
      </c>
      <c r="CI40" s="134">
        <f>IFERROR(CH40/CF40,"-")</f>
        <v>0.5</v>
      </c>
      <c r="CJ40" s="135">
        <v>45000</v>
      </c>
      <c r="CK40" s="136">
        <f>IFERROR(CJ40/CF40,"-")</f>
        <v>22500</v>
      </c>
      <c r="CL40" s="137"/>
      <c r="CM40" s="137"/>
      <c r="CN40" s="137">
        <v>1</v>
      </c>
      <c r="CO40" s="138">
        <v>2</v>
      </c>
      <c r="CP40" s="139">
        <v>56000</v>
      </c>
      <c r="CQ40" s="139">
        <v>45000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0</v>
      </c>
      <c r="B41" s="346" t="s">
        <v>150</v>
      </c>
      <c r="C41" s="346"/>
      <c r="D41" s="346" t="s">
        <v>92</v>
      </c>
      <c r="E41" s="346" t="s">
        <v>81</v>
      </c>
      <c r="F41" s="346" t="s">
        <v>66</v>
      </c>
      <c r="G41" s="88" t="s">
        <v>71</v>
      </c>
      <c r="H41" s="88" t="s">
        <v>141</v>
      </c>
      <c r="I41" s="88" t="s">
        <v>151</v>
      </c>
      <c r="J41" s="329">
        <v>180000</v>
      </c>
      <c r="K41" s="79">
        <v>9</v>
      </c>
      <c r="L41" s="79">
        <v>0</v>
      </c>
      <c r="M41" s="79">
        <v>41</v>
      </c>
      <c r="N41" s="89">
        <v>3</v>
      </c>
      <c r="O41" s="90">
        <v>0</v>
      </c>
      <c r="P41" s="91">
        <f>N41+O41</f>
        <v>3</v>
      </c>
      <c r="Q41" s="80">
        <f>IFERROR(P41/M41,"-")</f>
        <v>0.073170731707317</v>
      </c>
      <c r="R41" s="79">
        <v>0</v>
      </c>
      <c r="S41" s="79">
        <v>0</v>
      </c>
      <c r="T41" s="80">
        <f>IFERROR(R41/(P41),"-")</f>
        <v>0</v>
      </c>
      <c r="U41" s="335">
        <f>IFERROR(J41/SUM(N41:O42),"-")</f>
        <v>20000</v>
      </c>
      <c r="V41" s="82">
        <v>0</v>
      </c>
      <c r="W41" s="80">
        <f>IF(P41=0,"-",V41/P41)</f>
        <v>0</v>
      </c>
      <c r="X41" s="334">
        <v>0</v>
      </c>
      <c r="Y41" s="335">
        <f>IFERROR(X41/P41,"-")</f>
        <v>0</v>
      </c>
      <c r="Z41" s="335" t="str">
        <f>IFERROR(X41/V41,"-")</f>
        <v>-</v>
      </c>
      <c r="AA41" s="329">
        <f>SUM(X41:X42)-SUM(J41:J42)</f>
        <v>-180000</v>
      </c>
      <c r="AB41" s="83">
        <f>SUM(X41:X42)/SUM(J41:J42)</f>
        <v>0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2</v>
      </c>
      <c r="BO41" s="118">
        <f>IF(P41=0,"",IF(BN41=0,"",(BN41/P41)))</f>
        <v>0.66666666666667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1</v>
      </c>
      <c r="BX41" s="125">
        <f>IF(P41=0,"",IF(BW41=0,"",(BW41/P41)))</f>
        <v>0.33333333333333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6" t="s">
        <v>152</v>
      </c>
      <c r="C42" s="346"/>
      <c r="D42" s="346" t="s">
        <v>92</v>
      </c>
      <c r="E42" s="346" t="s">
        <v>81</v>
      </c>
      <c r="F42" s="346" t="s">
        <v>78</v>
      </c>
      <c r="G42" s="88"/>
      <c r="H42" s="88"/>
      <c r="I42" s="88"/>
      <c r="J42" s="329"/>
      <c r="K42" s="79">
        <v>44</v>
      </c>
      <c r="L42" s="79">
        <v>27</v>
      </c>
      <c r="M42" s="79">
        <v>8</v>
      </c>
      <c r="N42" s="89">
        <v>6</v>
      </c>
      <c r="O42" s="90">
        <v>0</v>
      </c>
      <c r="P42" s="91">
        <f>N42+O42</f>
        <v>6</v>
      </c>
      <c r="Q42" s="80">
        <f>IFERROR(P42/M42,"-")</f>
        <v>0.75</v>
      </c>
      <c r="R42" s="79">
        <v>0</v>
      </c>
      <c r="S42" s="79">
        <v>2</v>
      </c>
      <c r="T42" s="80">
        <f>IFERROR(R42/(P42),"-")</f>
        <v>0</v>
      </c>
      <c r="U42" s="335"/>
      <c r="V42" s="82">
        <v>0</v>
      </c>
      <c r="W42" s="80">
        <f>IF(P42=0,"-",V42/P42)</f>
        <v>0</v>
      </c>
      <c r="X42" s="334">
        <v>0</v>
      </c>
      <c r="Y42" s="335">
        <f>IFERROR(X42/P42,"-")</f>
        <v>0</v>
      </c>
      <c r="Z42" s="335" t="str">
        <f>IFERROR(X42/V42,"-")</f>
        <v>-</v>
      </c>
      <c r="AA42" s="329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>
        <v>1</v>
      </c>
      <c r="AW42" s="105">
        <f>IF(P42=0,"",IF(AV42=0,"",(AV42/P42)))</f>
        <v>0.16666666666667</v>
      </c>
      <c r="AX42" s="104"/>
      <c r="AY42" s="106">
        <f>IFERROR(AX42/AV42,"-")</f>
        <v>0</v>
      </c>
      <c r="AZ42" s="107"/>
      <c r="BA42" s="108">
        <f>IFERROR(AZ42/AV42,"-")</f>
        <v>0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1</v>
      </c>
      <c r="BO42" s="118">
        <f>IF(P42=0,"",IF(BN42=0,"",(BN42/P42)))</f>
        <v>0.16666666666667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4</v>
      </c>
      <c r="BX42" s="125">
        <f>IF(P42=0,"",IF(BW42=0,"",(BW42/P42)))</f>
        <v>0.66666666666667</v>
      </c>
      <c r="BY42" s="126">
        <v>1</v>
      </c>
      <c r="BZ42" s="127">
        <f>IFERROR(BY42/BW42,"-")</f>
        <v>0.25</v>
      </c>
      <c r="CA42" s="128">
        <v>171000</v>
      </c>
      <c r="CB42" s="129">
        <f>IFERROR(CA42/BW42,"-")</f>
        <v>42750</v>
      </c>
      <c r="CC42" s="130"/>
      <c r="CD42" s="130"/>
      <c r="CE42" s="130">
        <v>1</v>
      </c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>
        <v>171000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0.83333333333333</v>
      </c>
      <c r="B43" s="346" t="s">
        <v>153</v>
      </c>
      <c r="C43" s="346"/>
      <c r="D43" s="346" t="s">
        <v>64</v>
      </c>
      <c r="E43" s="346" t="s">
        <v>65</v>
      </c>
      <c r="F43" s="346" t="s">
        <v>66</v>
      </c>
      <c r="G43" s="88" t="s">
        <v>101</v>
      </c>
      <c r="H43" s="88" t="s">
        <v>154</v>
      </c>
      <c r="I43" s="347" t="s">
        <v>69</v>
      </c>
      <c r="J43" s="329">
        <v>180000</v>
      </c>
      <c r="K43" s="79">
        <v>23</v>
      </c>
      <c r="L43" s="79">
        <v>0</v>
      </c>
      <c r="M43" s="79">
        <v>178</v>
      </c>
      <c r="N43" s="89">
        <v>11</v>
      </c>
      <c r="O43" s="90">
        <v>0</v>
      </c>
      <c r="P43" s="91">
        <f>N43+O43</f>
        <v>11</v>
      </c>
      <c r="Q43" s="80">
        <f>IFERROR(P43/M43,"-")</f>
        <v>0.061797752808989</v>
      </c>
      <c r="R43" s="79">
        <v>0</v>
      </c>
      <c r="S43" s="79">
        <v>0</v>
      </c>
      <c r="T43" s="80">
        <f>IFERROR(R43/(P43),"-")</f>
        <v>0</v>
      </c>
      <c r="U43" s="335">
        <f>IFERROR(J43/SUM(N43:O44),"-")</f>
        <v>9000</v>
      </c>
      <c r="V43" s="82">
        <v>1</v>
      </c>
      <c r="W43" s="80">
        <f>IF(P43=0,"-",V43/P43)</f>
        <v>0.090909090909091</v>
      </c>
      <c r="X43" s="334">
        <v>10000</v>
      </c>
      <c r="Y43" s="335">
        <f>IFERROR(X43/P43,"-")</f>
        <v>909.09090909091</v>
      </c>
      <c r="Z43" s="335">
        <f>IFERROR(X43/V43,"-")</f>
        <v>10000</v>
      </c>
      <c r="AA43" s="329">
        <f>SUM(X43:X44)-SUM(J43:J44)</f>
        <v>-30000</v>
      </c>
      <c r="AB43" s="83">
        <f>SUM(X43:X44)/SUM(J43:J44)</f>
        <v>0.83333333333333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4</v>
      </c>
      <c r="BF43" s="111">
        <f>IF(P43=0,"",IF(BE43=0,"",(BE43/P43)))</f>
        <v>0.36363636363636</v>
      </c>
      <c r="BG43" s="110">
        <v>1</v>
      </c>
      <c r="BH43" s="112">
        <f>IFERROR(BG43/BE43,"-")</f>
        <v>0.25</v>
      </c>
      <c r="BI43" s="113">
        <v>10000</v>
      </c>
      <c r="BJ43" s="114">
        <f>IFERROR(BI43/BE43,"-")</f>
        <v>2500</v>
      </c>
      <c r="BK43" s="115">
        <v>1</v>
      </c>
      <c r="BL43" s="115"/>
      <c r="BM43" s="115"/>
      <c r="BN43" s="117">
        <v>5</v>
      </c>
      <c r="BO43" s="118">
        <f>IF(P43=0,"",IF(BN43=0,"",(BN43/P43)))</f>
        <v>0.45454545454545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2</v>
      </c>
      <c r="BX43" s="125">
        <f>IF(P43=0,"",IF(BW43=0,"",(BW43/P43)))</f>
        <v>0.18181818181818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10000</v>
      </c>
      <c r="CQ43" s="139">
        <v>10000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6" t="s">
        <v>155</v>
      </c>
      <c r="C44" s="346"/>
      <c r="D44" s="346" t="s">
        <v>64</v>
      </c>
      <c r="E44" s="346" t="s">
        <v>65</v>
      </c>
      <c r="F44" s="346" t="s">
        <v>78</v>
      </c>
      <c r="G44" s="88"/>
      <c r="H44" s="88"/>
      <c r="I44" s="88"/>
      <c r="J44" s="329"/>
      <c r="K44" s="79">
        <v>66</v>
      </c>
      <c r="L44" s="79">
        <v>50</v>
      </c>
      <c r="M44" s="79">
        <v>8</v>
      </c>
      <c r="N44" s="89">
        <v>9</v>
      </c>
      <c r="O44" s="90">
        <v>0</v>
      </c>
      <c r="P44" s="91">
        <f>N44+O44</f>
        <v>9</v>
      </c>
      <c r="Q44" s="80">
        <f>IFERROR(P44/M44,"-")</f>
        <v>1.125</v>
      </c>
      <c r="R44" s="79">
        <v>2</v>
      </c>
      <c r="S44" s="79">
        <v>1</v>
      </c>
      <c r="T44" s="80">
        <f>IFERROR(R44/(P44),"-")</f>
        <v>0.22222222222222</v>
      </c>
      <c r="U44" s="335"/>
      <c r="V44" s="82">
        <v>1</v>
      </c>
      <c r="W44" s="80">
        <f>IF(P44=0,"-",V44/P44)</f>
        <v>0.11111111111111</v>
      </c>
      <c r="X44" s="334">
        <v>140000</v>
      </c>
      <c r="Y44" s="335">
        <f>IFERROR(X44/P44,"-")</f>
        <v>15555.555555556</v>
      </c>
      <c r="Z44" s="335">
        <f>IFERROR(X44/V44,"-")</f>
        <v>140000</v>
      </c>
      <c r="AA44" s="329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0.11111111111111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6</v>
      </c>
      <c r="BO44" s="118">
        <f>IF(P44=0,"",IF(BN44=0,"",(BN44/P44)))</f>
        <v>0.66666666666667</v>
      </c>
      <c r="BP44" s="119">
        <v>4</v>
      </c>
      <c r="BQ44" s="120">
        <f>IFERROR(BP44/BN44,"-")</f>
        <v>0.66666666666667</v>
      </c>
      <c r="BR44" s="121">
        <v>1062000</v>
      </c>
      <c r="BS44" s="122">
        <f>IFERROR(BR44/BN44,"-")</f>
        <v>177000</v>
      </c>
      <c r="BT44" s="123">
        <v>1</v>
      </c>
      <c r="BU44" s="123">
        <v>1</v>
      </c>
      <c r="BV44" s="123">
        <v>2</v>
      </c>
      <c r="BW44" s="124">
        <v>1</v>
      </c>
      <c r="BX44" s="125">
        <f>IF(P44=0,"",IF(BW44=0,"",(BW44/P44)))</f>
        <v>0.11111111111111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>
        <v>1</v>
      </c>
      <c r="CG44" s="132">
        <f>IF(P44=0,"",IF(CF44=0,"",(CF44/P44)))</f>
        <v>0.11111111111111</v>
      </c>
      <c r="CH44" s="133">
        <v>1</v>
      </c>
      <c r="CI44" s="134">
        <f>IFERROR(CH44/CF44,"-")</f>
        <v>1</v>
      </c>
      <c r="CJ44" s="135">
        <v>19000</v>
      </c>
      <c r="CK44" s="136">
        <f>IFERROR(CJ44/CF44,"-")</f>
        <v>19000</v>
      </c>
      <c r="CL44" s="137"/>
      <c r="CM44" s="137"/>
      <c r="CN44" s="137">
        <v>1</v>
      </c>
      <c r="CO44" s="138">
        <v>1</v>
      </c>
      <c r="CP44" s="139">
        <v>140000</v>
      </c>
      <c r="CQ44" s="139">
        <v>1031000</v>
      </c>
      <c r="CR44" s="139"/>
      <c r="CS44" s="140" t="str">
        <f>IF(AND(CQ44=0,CR44=0),"",IF(AND(CQ44&lt;=100000,CR44&lt;=100000),"",IF(CQ44/CP44&gt;0.7,"男高",IF(CR44/CP44&gt;0.7,"女高",""))))</f>
        <v>男高</v>
      </c>
    </row>
    <row r="45" spans="1:98">
      <c r="A45" s="78">
        <f>AB45</f>
        <v>6.5232371794872</v>
      </c>
      <c r="B45" s="346" t="s">
        <v>156</v>
      </c>
      <c r="C45" s="346"/>
      <c r="D45" s="346" t="s">
        <v>89</v>
      </c>
      <c r="E45" s="346" t="s">
        <v>90</v>
      </c>
      <c r="F45" s="346" t="s">
        <v>66</v>
      </c>
      <c r="G45" s="88" t="s">
        <v>114</v>
      </c>
      <c r="H45" s="88" t="s">
        <v>141</v>
      </c>
      <c r="I45" s="348" t="s">
        <v>157</v>
      </c>
      <c r="J45" s="329">
        <v>156000</v>
      </c>
      <c r="K45" s="79">
        <v>41</v>
      </c>
      <c r="L45" s="79">
        <v>0</v>
      </c>
      <c r="M45" s="79">
        <v>89</v>
      </c>
      <c r="N45" s="89">
        <v>12</v>
      </c>
      <c r="O45" s="90">
        <v>0</v>
      </c>
      <c r="P45" s="91">
        <f>N45+O45</f>
        <v>12</v>
      </c>
      <c r="Q45" s="80">
        <f>IFERROR(P45/M45,"-")</f>
        <v>0.13483146067416</v>
      </c>
      <c r="R45" s="79">
        <v>0</v>
      </c>
      <c r="S45" s="79">
        <v>6</v>
      </c>
      <c r="T45" s="80">
        <f>IFERROR(R45/(P45),"-")</f>
        <v>0</v>
      </c>
      <c r="U45" s="335">
        <f>IFERROR(J45/SUM(N45:O46),"-")</f>
        <v>8666.6666666667</v>
      </c>
      <c r="V45" s="82">
        <v>4</v>
      </c>
      <c r="W45" s="80">
        <f>IF(P45=0,"-",V45/P45)</f>
        <v>0.33333333333333</v>
      </c>
      <c r="X45" s="334">
        <v>201625</v>
      </c>
      <c r="Y45" s="335">
        <f>IFERROR(X45/P45,"-")</f>
        <v>16802.083333333</v>
      </c>
      <c r="Z45" s="335">
        <f>IFERROR(X45/V45,"-")</f>
        <v>50406.25</v>
      </c>
      <c r="AA45" s="329">
        <f>SUM(X45:X46)-SUM(J45:J46)</f>
        <v>861625</v>
      </c>
      <c r="AB45" s="83">
        <f>SUM(X45:X46)/SUM(J45:J46)</f>
        <v>6.5232371794872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0.083333333333333</v>
      </c>
      <c r="BG45" s="110">
        <v>1</v>
      </c>
      <c r="BH45" s="112">
        <f>IFERROR(BG45/BE45,"-")</f>
        <v>1</v>
      </c>
      <c r="BI45" s="113">
        <v>5000</v>
      </c>
      <c r="BJ45" s="114">
        <f>IFERROR(BI45/BE45,"-")</f>
        <v>5000</v>
      </c>
      <c r="BK45" s="115">
        <v>1</v>
      </c>
      <c r="BL45" s="115"/>
      <c r="BM45" s="115"/>
      <c r="BN45" s="117">
        <v>8</v>
      </c>
      <c r="BO45" s="118">
        <f>IF(P45=0,"",IF(BN45=0,"",(BN45/P45)))</f>
        <v>0.66666666666667</v>
      </c>
      <c r="BP45" s="119">
        <v>1</v>
      </c>
      <c r="BQ45" s="120">
        <f>IFERROR(BP45/BN45,"-")</f>
        <v>0.125</v>
      </c>
      <c r="BR45" s="121">
        <v>6000</v>
      </c>
      <c r="BS45" s="122">
        <f>IFERROR(BR45/BN45,"-")</f>
        <v>750</v>
      </c>
      <c r="BT45" s="123"/>
      <c r="BU45" s="123">
        <v>1</v>
      </c>
      <c r="BV45" s="123"/>
      <c r="BW45" s="124">
        <v>2</v>
      </c>
      <c r="BX45" s="125">
        <f>IF(P45=0,"",IF(BW45=0,"",(BW45/P45)))</f>
        <v>0.16666666666667</v>
      </c>
      <c r="BY45" s="126">
        <v>1</v>
      </c>
      <c r="BZ45" s="127">
        <f>IFERROR(BY45/BW45,"-")</f>
        <v>0.5</v>
      </c>
      <c r="CA45" s="128">
        <v>3000</v>
      </c>
      <c r="CB45" s="129">
        <f>IFERROR(CA45/BW45,"-")</f>
        <v>1500</v>
      </c>
      <c r="CC45" s="130">
        <v>1</v>
      </c>
      <c r="CD45" s="130"/>
      <c r="CE45" s="130"/>
      <c r="CF45" s="131">
        <v>1</v>
      </c>
      <c r="CG45" s="132">
        <f>IF(P45=0,"",IF(CF45=0,"",(CF45/P45)))</f>
        <v>0.083333333333333</v>
      </c>
      <c r="CH45" s="133">
        <v>1</v>
      </c>
      <c r="CI45" s="134">
        <f>IFERROR(CH45/CF45,"-")</f>
        <v>1</v>
      </c>
      <c r="CJ45" s="135">
        <v>187625</v>
      </c>
      <c r="CK45" s="136">
        <f>IFERROR(CJ45/CF45,"-")</f>
        <v>187625</v>
      </c>
      <c r="CL45" s="137"/>
      <c r="CM45" s="137"/>
      <c r="CN45" s="137">
        <v>1</v>
      </c>
      <c r="CO45" s="138">
        <v>4</v>
      </c>
      <c r="CP45" s="139">
        <v>201625</v>
      </c>
      <c r="CQ45" s="139">
        <v>187625</v>
      </c>
      <c r="CR45" s="139"/>
      <c r="CS45" s="140" t="str">
        <f>IF(AND(CQ45=0,CR45=0),"",IF(AND(CQ45&lt;=100000,CR45&lt;=100000),"",IF(CQ45/CP45&gt;0.7,"男高",IF(CR45/CP45&gt;0.7,"女高",""))))</f>
        <v>男高</v>
      </c>
    </row>
    <row r="46" spans="1:98">
      <c r="A46" s="78"/>
      <c r="B46" s="346" t="s">
        <v>158</v>
      </c>
      <c r="C46" s="346"/>
      <c r="D46" s="346" t="s">
        <v>89</v>
      </c>
      <c r="E46" s="346" t="s">
        <v>90</v>
      </c>
      <c r="F46" s="346" t="s">
        <v>78</v>
      </c>
      <c r="G46" s="88"/>
      <c r="H46" s="88"/>
      <c r="I46" s="88"/>
      <c r="J46" s="329"/>
      <c r="K46" s="79">
        <v>33</v>
      </c>
      <c r="L46" s="79">
        <v>26</v>
      </c>
      <c r="M46" s="79">
        <v>7</v>
      </c>
      <c r="N46" s="89">
        <v>6</v>
      </c>
      <c r="O46" s="90">
        <v>0</v>
      </c>
      <c r="P46" s="91">
        <f>N46+O46</f>
        <v>6</v>
      </c>
      <c r="Q46" s="80">
        <f>IFERROR(P46/M46,"-")</f>
        <v>0.85714285714286</v>
      </c>
      <c r="R46" s="79">
        <v>2</v>
      </c>
      <c r="S46" s="79">
        <v>0</v>
      </c>
      <c r="T46" s="80">
        <f>IFERROR(R46/(P46),"-")</f>
        <v>0.33333333333333</v>
      </c>
      <c r="U46" s="335"/>
      <c r="V46" s="82">
        <v>2</v>
      </c>
      <c r="W46" s="80">
        <f>IF(P46=0,"-",V46/P46)</f>
        <v>0.33333333333333</v>
      </c>
      <c r="X46" s="334">
        <v>816000</v>
      </c>
      <c r="Y46" s="335">
        <f>IFERROR(X46/P46,"-")</f>
        <v>136000</v>
      </c>
      <c r="Z46" s="335">
        <f>IFERROR(X46/V46,"-")</f>
        <v>408000</v>
      </c>
      <c r="AA46" s="329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2</v>
      </c>
      <c r="BO46" s="118">
        <f>IF(P46=0,"",IF(BN46=0,"",(BN46/P46)))</f>
        <v>0.33333333333333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2</v>
      </c>
      <c r="BX46" s="125">
        <f>IF(P46=0,"",IF(BW46=0,"",(BW46/P46)))</f>
        <v>0.33333333333333</v>
      </c>
      <c r="BY46" s="126">
        <v>1</v>
      </c>
      <c r="BZ46" s="127">
        <f>IFERROR(BY46/BW46,"-")</f>
        <v>0.5</v>
      </c>
      <c r="CA46" s="128">
        <v>175000</v>
      </c>
      <c r="CB46" s="129">
        <f>IFERROR(CA46/BW46,"-")</f>
        <v>87500</v>
      </c>
      <c r="CC46" s="130"/>
      <c r="CD46" s="130"/>
      <c r="CE46" s="130">
        <v>1</v>
      </c>
      <c r="CF46" s="131">
        <v>2</v>
      </c>
      <c r="CG46" s="132">
        <f>IF(P46=0,"",IF(CF46=0,"",(CF46/P46)))</f>
        <v>0.33333333333333</v>
      </c>
      <c r="CH46" s="133">
        <v>1</v>
      </c>
      <c r="CI46" s="134">
        <f>IFERROR(CH46/CF46,"-")</f>
        <v>0.5</v>
      </c>
      <c r="CJ46" s="135">
        <v>641000</v>
      </c>
      <c r="CK46" s="136">
        <f>IFERROR(CJ46/CF46,"-")</f>
        <v>320500</v>
      </c>
      <c r="CL46" s="137"/>
      <c r="CM46" s="137"/>
      <c r="CN46" s="137">
        <v>1</v>
      </c>
      <c r="CO46" s="138">
        <v>2</v>
      </c>
      <c r="CP46" s="139">
        <v>816000</v>
      </c>
      <c r="CQ46" s="139">
        <v>641000</v>
      </c>
      <c r="CR46" s="139"/>
      <c r="CS46" s="140" t="str">
        <f>IF(AND(CQ46=0,CR46=0),"",IF(AND(CQ46&lt;=100000,CR46&lt;=100000),"",IF(CQ46/CP46&gt;0.7,"男高",IF(CR46/CP46&gt;0.7,"女高",""))))</f>
        <v>男高</v>
      </c>
    </row>
    <row r="47" spans="1:98">
      <c r="A47" s="78">
        <f>AB47</f>
        <v>0.86805555555556</v>
      </c>
      <c r="B47" s="346" t="s">
        <v>159</v>
      </c>
      <c r="C47" s="346"/>
      <c r="D47" s="346" t="s">
        <v>92</v>
      </c>
      <c r="E47" s="346" t="s">
        <v>81</v>
      </c>
      <c r="F47" s="346" t="s">
        <v>66</v>
      </c>
      <c r="G47" s="88" t="s">
        <v>119</v>
      </c>
      <c r="H47" s="88" t="s">
        <v>68</v>
      </c>
      <c r="I47" s="347" t="s">
        <v>83</v>
      </c>
      <c r="J47" s="329">
        <v>144000</v>
      </c>
      <c r="K47" s="79">
        <v>15</v>
      </c>
      <c r="L47" s="79">
        <v>0</v>
      </c>
      <c r="M47" s="79">
        <v>62</v>
      </c>
      <c r="N47" s="89">
        <v>8</v>
      </c>
      <c r="O47" s="90">
        <v>0</v>
      </c>
      <c r="P47" s="91">
        <f>N47+O47</f>
        <v>8</v>
      </c>
      <c r="Q47" s="80">
        <f>IFERROR(P47/M47,"-")</f>
        <v>0.12903225806452</v>
      </c>
      <c r="R47" s="79">
        <v>1</v>
      </c>
      <c r="S47" s="79">
        <v>4</v>
      </c>
      <c r="T47" s="80">
        <f>IFERROR(R47/(P47),"-")</f>
        <v>0.125</v>
      </c>
      <c r="U47" s="335">
        <f>IFERROR(J47/SUM(N47:O48),"-")</f>
        <v>10285.714285714</v>
      </c>
      <c r="V47" s="82">
        <v>2</v>
      </c>
      <c r="W47" s="80">
        <f>IF(P47=0,"-",V47/P47)</f>
        <v>0.25</v>
      </c>
      <c r="X47" s="334">
        <v>90000</v>
      </c>
      <c r="Y47" s="335">
        <f>IFERROR(X47/P47,"-")</f>
        <v>11250</v>
      </c>
      <c r="Z47" s="335">
        <f>IFERROR(X47/V47,"-")</f>
        <v>45000</v>
      </c>
      <c r="AA47" s="329">
        <f>SUM(X47:X48)-SUM(J47:J48)</f>
        <v>-19000</v>
      </c>
      <c r="AB47" s="83">
        <f>SUM(X47:X48)/SUM(J47:J48)</f>
        <v>0.86805555555556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>
        <v>2</v>
      </c>
      <c r="AN47" s="99">
        <f>IF(P47=0,"",IF(AM47=0,"",(AM47/P47)))</f>
        <v>0.25</v>
      </c>
      <c r="AO47" s="98"/>
      <c r="AP47" s="100">
        <f>IFERROR(AO47/AM47,"-")</f>
        <v>0</v>
      </c>
      <c r="AQ47" s="101"/>
      <c r="AR47" s="102">
        <f>IFERROR(AQ47/AM47,"-")</f>
        <v>0</v>
      </c>
      <c r="AS47" s="103"/>
      <c r="AT47" s="103"/>
      <c r="AU47" s="103"/>
      <c r="AV47" s="104">
        <v>1</v>
      </c>
      <c r="AW47" s="105">
        <f>IF(P47=0,"",IF(AV47=0,"",(AV47/P47)))</f>
        <v>0.125</v>
      </c>
      <c r="AX47" s="104"/>
      <c r="AY47" s="106">
        <f>IFERROR(AX47/AV47,"-")</f>
        <v>0</v>
      </c>
      <c r="AZ47" s="107"/>
      <c r="BA47" s="108">
        <f>IFERROR(AZ47/AV47,"-")</f>
        <v>0</v>
      </c>
      <c r="BB47" s="109"/>
      <c r="BC47" s="109"/>
      <c r="BD47" s="109"/>
      <c r="BE47" s="110">
        <v>1</v>
      </c>
      <c r="BF47" s="111">
        <f>IF(P47=0,"",IF(BE47=0,"",(BE47/P47)))</f>
        <v>0.125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1</v>
      </c>
      <c r="BO47" s="118">
        <f>IF(P47=0,"",IF(BN47=0,"",(BN47/P47)))</f>
        <v>0.125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>
        <v>3</v>
      </c>
      <c r="BX47" s="125">
        <f>IF(P47=0,"",IF(BW47=0,"",(BW47/P47)))</f>
        <v>0.375</v>
      </c>
      <c r="BY47" s="126">
        <v>2</v>
      </c>
      <c r="BZ47" s="127">
        <f>IFERROR(BY47/BW47,"-")</f>
        <v>0.66666666666667</v>
      </c>
      <c r="CA47" s="128">
        <v>90000</v>
      </c>
      <c r="CB47" s="129">
        <f>IFERROR(CA47/BW47,"-")</f>
        <v>30000</v>
      </c>
      <c r="CC47" s="130"/>
      <c r="CD47" s="130"/>
      <c r="CE47" s="130">
        <v>2</v>
      </c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2</v>
      </c>
      <c r="CP47" s="139">
        <v>90000</v>
      </c>
      <c r="CQ47" s="139">
        <v>78000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6" t="s">
        <v>160</v>
      </c>
      <c r="C48" s="346"/>
      <c r="D48" s="346" t="s">
        <v>92</v>
      </c>
      <c r="E48" s="346" t="s">
        <v>81</v>
      </c>
      <c r="F48" s="346" t="s">
        <v>78</v>
      </c>
      <c r="G48" s="88"/>
      <c r="H48" s="88"/>
      <c r="I48" s="88"/>
      <c r="J48" s="329"/>
      <c r="K48" s="79">
        <v>34</v>
      </c>
      <c r="L48" s="79">
        <v>25</v>
      </c>
      <c r="M48" s="79">
        <v>5</v>
      </c>
      <c r="N48" s="89">
        <v>6</v>
      </c>
      <c r="O48" s="90">
        <v>0</v>
      </c>
      <c r="P48" s="91">
        <f>N48+O48</f>
        <v>6</v>
      </c>
      <c r="Q48" s="80">
        <f>IFERROR(P48/M48,"-")</f>
        <v>1.2</v>
      </c>
      <c r="R48" s="79">
        <v>1</v>
      </c>
      <c r="S48" s="79">
        <v>2</v>
      </c>
      <c r="T48" s="80">
        <f>IFERROR(R48/(P48),"-")</f>
        <v>0.16666666666667</v>
      </c>
      <c r="U48" s="335"/>
      <c r="V48" s="82">
        <v>2</v>
      </c>
      <c r="W48" s="80">
        <f>IF(P48=0,"-",V48/P48)</f>
        <v>0.33333333333333</v>
      </c>
      <c r="X48" s="334">
        <v>35000</v>
      </c>
      <c r="Y48" s="335">
        <f>IFERROR(X48/P48,"-")</f>
        <v>5833.3333333333</v>
      </c>
      <c r="Z48" s="335">
        <f>IFERROR(X48/V48,"-")</f>
        <v>17500</v>
      </c>
      <c r="AA48" s="329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2</v>
      </c>
      <c r="BF48" s="111">
        <f>IF(P48=0,"",IF(BE48=0,"",(BE48/P48)))</f>
        <v>0.33333333333333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3</v>
      </c>
      <c r="BO48" s="118">
        <f>IF(P48=0,"",IF(BN48=0,"",(BN48/P48)))</f>
        <v>0.5</v>
      </c>
      <c r="BP48" s="119">
        <v>2</v>
      </c>
      <c r="BQ48" s="120">
        <f>IFERROR(BP48/BN48,"-")</f>
        <v>0.66666666666667</v>
      </c>
      <c r="BR48" s="121">
        <v>10000</v>
      </c>
      <c r="BS48" s="122">
        <f>IFERROR(BR48/BN48,"-")</f>
        <v>3333.3333333333</v>
      </c>
      <c r="BT48" s="123">
        <v>2</v>
      </c>
      <c r="BU48" s="123"/>
      <c r="BV48" s="123"/>
      <c r="BW48" s="124">
        <v>1</v>
      </c>
      <c r="BX48" s="125">
        <f>IF(P48=0,"",IF(BW48=0,"",(BW48/P48)))</f>
        <v>0.16666666666667</v>
      </c>
      <c r="BY48" s="126">
        <v>1</v>
      </c>
      <c r="BZ48" s="127">
        <f>IFERROR(BY48/BW48,"-")</f>
        <v>1</v>
      </c>
      <c r="CA48" s="128">
        <v>30000</v>
      </c>
      <c r="CB48" s="129">
        <f>IFERROR(CA48/BW48,"-")</f>
        <v>30000</v>
      </c>
      <c r="CC48" s="130"/>
      <c r="CD48" s="130"/>
      <c r="CE48" s="130">
        <v>1</v>
      </c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2</v>
      </c>
      <c r="CP48" s="139">
        <v>35000</v>
      </c>
      <c r="CQ48" s="139">
        <v>30000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0.52777777777778</v>
      </c>
      <c r="B49" s="346" t="s">
        <v>161</v>
      </c>
      <c r="C49" s="346"/>
      <c r="D49" s="346" t="s">
        <v>95</v>
      </c>
      <c r="E49" s="346" t="s">
        <v>96</v>
      </c>
      <c r="F49" s="346" t="s">
        <v>66</v>
      </c>
      <c r="G49" s="88" t="s">
        <v>119</v>
      </c>
      <c r="H49" s="88" t="s">
        <v>68</v>
      </c>
      <c r="I49" s="88" t="s">
        <v>151</v>
      </c>
      <c r="J49" s="329">
        <v>144000</v>
      </c>
      <c r="K49" s="79">
        <v>3</v>
      </c>
      <c r="L49" s="79">
        <v>0</v>
      </c>
      <c r="M49" s="79">
        <v>32</v>
      </c>
      <c r="N49" s="89">
        <v>1</v>
      </c>
      <c r="O49" s="90">
        <v>0</v>
      </c>
      <c r="P49" s="91">
        <f>N49+O49</f>
        <v>1</v>
      </c>
      <c r="Q49" s="80">
        <f>IFERROR(P49/M49,"-")</f>
        <v>0.03125</v>
      </c>
      <c r="R49" s="79">
        <v>0</v>
      </c>
      <c r="S49" s="79">
        <v>0</v>
      </c>
      <c r="T49" s="80">
        <f>IFERROR(R49/(P49),"-")</f>
        <v>0</v>
      </c>
      <c r="U49" s="335">
        <f>IFERROR(J49/SUM(N49:O50),"-")</f>
        <v>14400</v>
      </c>
      <c r="V49" s="82">
        <v>0</v>
      </c>
      <c r="W49" s="80">
        <f>IF(P49=0,"-",V49/P49)</f>
        <v>0</v>
      </c>
      <c r="X49" s="334">
        <v>0</v>
      </c>
      <c r="Y49" s="335">
        <f>IFERROR(X49/P49,"-")</f>
        <v>0</v>
      </c>
      <c r="Z49" s="335" t="str">
        <f>IFERROR(X49/V49,"-")</f>
        <v>-</v>
      </c>
      <c r="AA49" s="329">
        <f>SUM(X49:X50)-SUM(J49:J50)</f>
        <v>-68000</v>
      </c>
      <c r="AB49" s="83">
        <f>SUM(X49:X50)/SUM(J49:J50)</f>
        <v>0.52777777777778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1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6" t="s">
        <v>162</v>
      </c>
      <c r="C50" s="346"/>
      <c r="D50" s="346" t="s">
        <v>95</v>
      </c>
      <c r="E50" s="346" t="s">
        <v>96</v>
      </c>
      <c r="F50" s="346" t="s">
        <v>78</v>
      </c>
      <c r="G50" s="88"/>
      <c r="H50" s="88"/>
      <c r="I50" s="88"/>
      <c r="J50" s="329"/>
      <c r="K50" s="79">
        <v>31</v>
      </c>
      <c r="L50" s="79">
        <v>23</v>
      </c>
      <c r="M50" s="79">
        <v>8</v>
      </c>
      <c r="N50" s="89">
        <v>9</v>
      </c>
      <c r="O50" s="90">
        <v>0</v>
      </c>
      <c r="P50" s="91">
        <f>N50+O50</f>
        <v>9</v>
      </c>
      <c r="Q50" s="80">
        <f>IFERROR(P50/M50,"-")</f>
        <v>1.125</v>
      </c>
      <c r="R50" s="79">
        <v>2</v>
      </c>
      <c r="S50" s="79">
        <v>0</v>
      </c>
      <c r="T50" s="80">
        <f>IFERROR(R50/(P50),"-")</f>
        <v>0.22222222222222</v>
      </c>
      <c r="U50" s="335"/>
      <c r="V50" s="82">
        <v>2</v>
      </c>
      <c r="W50" s="80">
        <f>IF(P50=0,"-",V50/P50)</f>
        <v>0.22222222222222</v>
      </c>
      <c r="X50" s="334">
        <v>76000</v>
      </c>
      <c r="Y50" s="335">
        <f>IFERROR(X50/P50,"-")</f>
        <v>8444.4444444444</v>
      </c>
      <c r="Z50" s="335">
        <f>IFERROR(X50/V50,"-")</f>
        <v>38000</v>
      </c>
      <c r="AA50" s="329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1</v>
      </c>
      <c r="BF50" s="111">
        <f>IF(P50=0,"",IF(BE50=0,"",(BE50/P50)))</f>
        <v>0.11111111111111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1</v>
      </c>
      <c r="BO50" s="118">
        <f>IF(P50=0,"",IF(BN50=0,"",(BN50/P50)))</f>
        <v>0.11111111111111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6</v>
      </c>
      <c r="BX50" s="125">
        <f>IF(P50=0,"",IF(BW50=0,"",(BW50/P50)))</f>
        <v>0.66666666666667</v>
      </c>
      <c r="BY50" s="126">
        <v>4</v>
      </c>
      <c r="BZ50" s="127">
        <f>IFERROR(BY50/BW50,"-")</f>
        <v>0.66666666666667</v>
      </c>
      <c r="CA50" s="128">
        <v>124000</v>
      </c>
      <c r="CB50" s="129">
        <f>IFERROR(CA50/BW50,"-")</f>
        <v>20666.666666667</v>
      </c>
      <c r="CC50" s="130"/>
      <c r="CD50" s="130"/>
      <c r="CE50" s="130">
        <v>4</v>
      </c>
      <c r="CF50" s="131">
        <v>1</v>
      </c>
      <c r="CG50" s="132">
        <f>IF(P50=0,"",IF(CF50=0,"",(CF50/P50)))</f>
        <v>0.11111111111111</v>
      </c>
      <c r="CH50" s="133">
        <v>1</v>
      </c>
      <c r="CI50" s="134">
        <f>IFERROR(CH50/CF50,"-")</f>
        <v>1</v>
      </c>
      <c r="CJ50" s="135">
        <v>3000</v>
      </c>
      <c r="CK50" s="136">
        <f>IFERROR(CJ50/CF50,"-")</f>
        <v>3000</v>
      </c>
      <c r="CL50" s="137">
        <v>1</v>
      </c>
      <c r="CM50" s="137"/>
      <c r="CN50" s="137"/>
      <c r="CO50" s="138">
        <v>2</v>
      </c>
      <c r="CP50" s="139">
        <v>76000</v>
      </c>
      <c r="CQ50" s="139">
        <v>57000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2.6770833333333</v>
      </c>
      <c r="B51" s="346" t="s">
        <v>163</v>
      </c>
      <c r="C51" s="346"/>
      <c r="D51" s="346" t="s">
        <v>95</v>
      </c>
      <c r="E51" s="346" t="s">
        <v>96</v>
      </c>
      <c r="F51" s="346" t="s">
        <v>66</v>
      </c>
      <c r="G51" s="88" t="s">
        <v>164</v>
      </c>
      <c r="H51" s="88" t="s">
        <v>141</v>
      </c>
      <c r="I51" s="347" t="s">
        <v>83</v>
      </c>
      <c r="J51" s="329">
        <v>96000</v>
      </c>
      <c r="K51" s="79">
        <v>2</v>
      </c>
      <c r="L51" s="79">
        <v>0</v>
      </c>
      <c r="M51" s="79">
        <v>6</v>
      </c>
      <c r="N51" s="89">
        <v>2</v>
      </c>
      <c r="O51" s="90">
        <v>0</v>
      </c>
      <c r="P51" s="91">
        <f>N51+O51</f>
        <v>2</v>
      </c>
      <c r="Q51" s="80">
        <f>IFERROR(P51/M51,"-")</f>
        <v>0.33333333333333</v>
      </c>
      <c r="R51" s="79">
        <v>0</v>
      </c>
      <c r="S51" s="79">
        <v>0</v>
      </c>
      <c r="T51" s="80">
        <f>IFERROR(R51/(P51),"-")</f>
        <v>0</v>
      </c>
      <c r="U51" s="335">
        <f>IFERROR(J51/SUM(N51:O52),"-")</f>
        <v>48000</v>
      </c>
      <c r="V51" s="82">
        <v>2</v>
      </c>
      <c r="W51" s="80">
        <f>IF(P51=0,"-",V51/P51)</f>
        <v>1</v>
      </c>
      <c r="X51" s="334">
        <v>257000</v>
      </c>
      <c r="Y51" s="335">
        <f>IFERROR(X51/P51,"-")</f>
        <v>128500</v>
      </c>
      <c r="Z51" s="335">
        <f>IFERROR(X51/V51,"-")</f>
        <v>128500</v>
      </c>
      <c r="AA51" s="329">
        <f>SUM(X51:X52)-SUM(J51:J52)</f>
        <v>161000</v>
      </c>
      <c r="AB51" s="83">
        <f>SUM(X51:X52)/SUM(J51:J52)</f>
        <v>2.6770833333333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2</v>
      </c>
      <c r="BO51" s="118">
        <f>IF(P51=0,"",IF(BN51=0,"",(BN51/P51)))</f>
        <v>1</v>
      </c>
      <c r="BP51" s="119">
        <v>2</v>
      </c>
      <c r="BQ51" s="120">
        <f>IFERROR(BP51/BN51,"-")</f>
        <v>1</v>
      </c>
      <c r="BR51" s="121">
        <v>257000</v>
      </c>
      <c r="BS51" s="122">
        <f>IFERROR(BR51/BN51,"-")</f>
        <v>128500</v>
      </c>
      <c r="BT51" s="123"/>
      <c r="BU51" s="123"/>
      <c r="BV51" s="123">
        <v>2</v>
      </c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2</v>
      </c>
      <c r="CP51" s="139">
        <v>257000</v>
      </c>
      <c r="CQ51" s="139">
        <v>248000</v>
      </c>
      <c r="CR51" s="139"/>
      <c r="CS51" s="140" t="str">
        <f>IF(AND(CQ51=0,CR51=0),"",IF(AND(CQ51&lt;=100000,CR51&lt;=100000),"",IF(CQ51/CP51&gt;0.7,"男高",IF(CR51/CP51&gt;0.7,"女高",""))))</f>
        <v>男高</v>
      </c>
    </row>
    <row r="52" spans="1:98">
      <c r="A52" s="78"/>
      <c r="B52" s="346" t="s">
        <v>165</v>
      </c>
      <c r="C52" s="346"/>
      <c r="D52" s="346" t="s">
        <v>95</v>
      </c>
      <c r="E52" s="346" t="s">
        <v>96</v>
      </c>
      <c r="F52" s="346" t="s">
        <v>78</v>
      </c>
      <c r="G52" s="88"/>
      <c r="H52" s="88"/>
      <c r="I52" s="88"/>
      <c r="J52" s="329"/>
      <c r="K52" s="79">
        <v>11</v>
      </c>
      <c r="L52" s="79">
        <v>7</v>
      </c>
      <c r="M52" s="79">
        <v>6</v>
      </c>
      <c r="N52" s="89">
        <v>0</v>
      </c>
      <c r="O52" s="90">
        <v>0</v>
      </c>
      <c r="P52" s="91">
        <f>N52+O52</f>
        <v>0</v>
      </c>
      <c r="Q52" s="80">
        <f>IFERROR(P52/M52,"-")</f>
        <v>0</v>
      </c>
      <c r="R52" s="79">
        <v>0</v>
      </c>
      <c r="S52" s="79">
        <v>0</v>
      </c>
      <c r="T52" s="80" t="str">
        <f>IFERROR(R52/(P52),"-")</f>
        <v>-</v>
      </c>
      <c r="U52" s="335"/>
      <c r="V52" s="82">
        <v>0</v>
      </c>
      <c r="W52" s="80" t="str">
        <f>IF(P52=0,"-",V52/P52)</f>
        <v>-</v>
      </c>
      <c r="X52" s="334">
        <v>0</v>
      </c>
      <c r="Y52" s="335" t="str">
        <f>IFERROR(X52/P52,"-")</f>
        <v>-</v>
      </c>
      <c r="Z52" s="335" t="str">
        <f>IFERROR(X52/V52,"-")</f>
        <v>-</v>
      </c>
      <c r="AA52" s="329"/>
      <c r="AB52" s="83"/>
      <c r="AC52" s="77"/>
      <c r="AD52" s="92"/>
      <c r="AE52" s="93" t="str">
        <f>IF(P52=0,"",IF(AD52=0,"",(AD52/P52)))</f>
        <v/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 t="str">
        <f>IF(P52=0,"",IF(AM52=0,"",(AM52/P52)))</f>
        <v/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 t="str">
        <f>IF(P52=0,"",IF(AV52=0,"",(AV52/P52)))</f>
        <v/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 t="str">
        <f>IF(P52=0,"",IF(BE52=0,"",(BE52/P52)))</f>
        <v/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 t="str">
        <f>IF(P52=0,"",IF(BN52=0,"",(BN52/P52)))</f>
        <v/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 t="str">
        <f>IF(P52=0,"",IF(BW52=0,"",(BW52/P52)))</f>
        <v/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 t="str">
        <f>IF(P52=0,"",IF(CF52=0,"",(CF52/P52)))</f>
        <v/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0.15384615384615</v>
      </c>
      <c r="B53" s="346" t="s">
        <v>166</v>
      </c>
      <c r="C53" s="346"/>
      <c r="D53" s="346" t="s">
        <v>167</v>
      </c>
      <c r="E53" s="346" t="s">
        <v>168</v>
      </c>
      <c r="F53" s="346" t="s">
        <v>66</v>
      </c>
      <c r="G53" s="88" t="s">
        <v>131</v>
      </c>
      <c r="H53" s="88" t="s">
        <v>169</v>
      </c>
      <c r="I53" s="348" t="s">
        <v>170</v>
      </c>
      <c r="J53" s="329">
        <v>19500</v>
      </c>
      <c r="K53" s="79">
        <v>1</v>
      </c>
      <c r="L53" s="79">
        <v>0</v>
      </c>
      <c r="M53" s="79">
        <v>15</v>
      </c>
      <c r="N53" s="89">
        <v>0</v>
      </c>
      <c r="O53" s="90">
        <v>0</v>
      </c>
      <c r="P53" s="91">
        <f>N53+O53</f>
        <v>0</v>
      </c>
      <c r="Q53" s="80">
        <f>IFERROR(P53/M53,"-")</f>
        <v>0</v>
      </c>
      <c r="R53" s="79">
        <v>0</v>
      </c>
      <c r="S53" s="79">
        <v>0</v>
      </c>
      <c r="T53" s="80" t="str">
        <f>IFERROR(R53/(P53),"-")</f>
        <v>-</v>
      </c>
      <c r="U53" s="335">
        <f>IFERROR(J53/SUM(N53:O54),"-")</f>
        <v>19500</v>
      </c>
      <c r="V53" s="82">
        <v>0</v>
      </c>
      <c r="W53" s="80" t="str">
        <f>IF(P53=0,"-",V53/P53)</f>
        <v>-</v>
      </c>
      <c r="X53" s="334">
        <v>0</v>
      </c>
      <c r="Y53" s="335" t="str">
        <f>IFERROR(X53/P53,"-")</f>
        <v>-</v>
      </c>
      <c r="Z53" s="335" t="str">
        <f>IFERROR(X53/V53,"-")</f>
        <v>-</v>
      </c>
      <c r="AA53" s="329">
        <f>SUM(X53:X54)-SUM(J53:J54)</f>
        <v>-16500</v>
      </c>
      <c r="AB53" s="83">
        <f>SUM(X53:X54)/SUM(J53:J54)</f>
        <v>0.15384615384615</v>
      </c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6" t="s">
        <v>171</v>
      </c>
      <c r="C54" s="346"/>
      <c r="D54" s="346" t="s">
        <v>167</v>
      </c>
      <c r="E54" s="346" t="s">
        <v>168</v>
      </c>
      <c r="F54" s="346" t="s">
        <v>78</v>
      </c>
      <c r="G54" s="88"/>
      <c r="H54" s="88"/>
      <c r="I54" s="88"/>
      <c r="J54" s="329"/>
      <c r="K54" s="79">
        <v>4</v>
      </c>
      <c r="L54" s="79">
        <v>4</v>
      </c>
      <c r="M54" s="79">
        <v>9</v>
      </c>
      <c r="N54" s="89">
        <v>1</v>
      </c>
      <c r="O54" s="90">
        <v>0</v>
      </c>
      <c r="P54" s="91">
        <f>N54+O54</f>
        <v>1</v>
      </c>
      <c r="Q54" s="80">
        <f>IFERROR(P54/M54,"-")</f>
        <v>0.11111111111111</v>
      </c>
      <c r="R54" s="79">
        <v>0</v>
      </c>
      <c r="S54" s="79">
        <v>1</v>
      </c>
      <c r="T54" s="80">
        <f>IFERROR(R54/(P54),"-")</f>
        <v>0</v>
      </c>
      <c r="U54" s="335"/>
      <c r="V54" s="82">
        <v>1</v>
      </c>
      <c r="W54" s="80">
        <f>IF(P54=0,"-",V54/P54)</f>
        <v>1</v>
      </c>
      <c r="X54" s="334">
        <v>3000</v>
      </c>
      <c r="Y54" s="335">
        <f>IFERROR(X54/P54,"-")</f>
        <v>3000</v>
      </c>
      <c r="Z54" s="335">
        <f>IFERROR(X54/V54,"-")</f>
        <v>3000</v>
      </c>
      <c r="AA54" s="329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1</v>
      </c>
      <c r="BF54" s="111">
        <f>IF(P54=0,"",IF(BE54=0,"",(BE54/P54)))</f>
        <v>1</v>
      </c>
      <c r="BG54" s="110">
        <v>1</v>
      </c>
      <c r="BH54" s="112">
        <f>IFERROR(BG54/BE54,"-")</f>
        <v>1</v>
      </c>
      <c r="BI54" s="113">
        <v>3000</v>
      </c>
      <c r="BJ54" s="114">
        <f>IFERROR(BI54/BE54,"-")</f>
        <v>3000</v>
      </c>
      <c r="BK54" s="115">
        <v>1</v>
      </c>
      <c r="BL54" s="115"/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1</v>
      </c>
      <c r="CP54" s="139">
        <v>3000</v>
      </c>
      <c r="CQ54" s="139">
        <v>3000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0</v>
      </c>
      <c r="B55" s="346" t="s">
        <v>172</v>
      </c>
      <c r="C55" s="346"/>
      <c r="D55" s="346" t="s">
        <v>173</v>
      </c>
      <c r="E55" s="346" t="s">
        <v>168</v>
      </c>
      <c r="F55" s="346" t="s">
        <v>66</v>
      </c>
      <c r="G55" s="88" t="s">
        <v>131</v>
      </c>
      <c r="H55" s="88" t="s">
        <v>169</v>
      </c>
      <c r="I55" s="348" t="s">
        <v>174</v>
      </c>
      <c r="J55" s="329">
        <v>19500</v>
      </c>
      <c r="K55" s="79">
        <v>0</v>
      </c>
      <c r="L55" s="79">
        <v>0</v>
      </c>
      <c r="M55" s="79">
        <v>8</v>
      </c>
      <c r="N55" s="89">
        <v>0</v>
      </c>
      <c r="O55" s="90">
        <v>0</v>
      </c>
      <c r="P55" s="91">
        <f>N55+O55</f>
        <v>0</v>
      </c>
      <c r="Q55" s="80">
        <f>IFERROR(P55/M55,"-")</f>
        <v>0</v>
      </c>
      <c r="R55" s="79">
        <v>0</v>
      </c>
      <c r="S55" s="79">
        <v>0</v>
      </c>
      <c r="T55" s="80" t="str">
        <f>IFERROR(R55/(P55),"-")</f>
        <v>-</v>
      </c>
      <c r="U55" s="335" t="str">
        <f>IFERROR(J55/SUM(N55:O56),"-")</f>
        <v>-</v>
      </c>
      <c r="V55" s="82">
        <v>0</v>
      </c>
      <c r="W55" s="80" t="str">
        <f>IF(P55=0,"-",V55/P55)</f>
        <v>-</v>
      </c>
      <c r="X55" s="334">
        <v>0</v>
      </c>
      <c r="Y55" s="335" t="str">
        <f>IFERROR(X55/P55,"-")</f>
        <v>-</v>
      </c>
      <c r="Z55" s="335" t="str">
        <f>IFERROR(X55/V55,"-")</f>
        <v>-</v>
      </c>
      <c r="AA55" s="329">
        <f>SUM(X55:X56)-SUM(J55:J56)</f>
        <v>-19500</v>
      </c>
      <c r="AB55" s="83">
        <f>SUM(X55:X56)/SUM(J55:J56)</f>
        <v>0</v>
      </c>
      <c r="AC55" s="77"/>
      <c r="AD55" s="92"/>
      <c r="AE55" s="93" t="str">
        <f>IF(P55=0,"",IF(AD55=0,"",(AD55/P55)))</f>
        <v/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 t="str">
        <f>IF(P55=0,"",IF(AM55=0,"",(AM55/P55)))</f>
        <v/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 t="str">
        <f>IF(P55=0,"",IF(AV55=0,"",(AV55/P55)))</f>
        <v/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 t="str">
        <f>IF(P55=0,"",IF(BE55=0,"",(BE55/P55)))</f>
        <v/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 t="str">
        <f>IF(P55=0,"",IF(BN55=0,"",(BN55/P55)))</f>
        <v/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 t="str">
        <f>IF(P55=0,"",IF(BW55=0,"",(BW55/P55)))</f>
        <v/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 t="str">
        <f>IF(P55=0,"",IF(CF55=0,"",(CF55/P55)))</f>
        <v/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6" t="s">
        <v>175</v>
      </c>
      <c r="C56" s="346"/>
      <c r="D56" s="346" t="s">
        <v>173</v>
      </c>
      <c r="E56" s="346" t="s">
        <v>168</v>
      </c>
      <c r="F56" s="346" t="s">
        <v>78</v>
      </c>
      <c r="G56" s="88"/>
      <c r="H56" s="88"/>
      <c r="I56" s="88"/>
      <c r="J56" s="329"/>
      <c r="K56" s="79">
        <v>18</v>
      </c>
      <c r="L56" s="79">
        <v>9</v>
      </c>
      <c r="M56" s="79">
        <v>4</v>
      </c>
      <c r="N56" s="89">
        <v>0</v>
      </c>
      <c r="O56" s="90">
        <v>0</v>
      </c>
      <c r="P56" s="91">
        <f>N56+O56</f>
        <v>0</v>
      </c>
      <c r="Q56" s="80">
        <f>IFERROR(P56/M56,"-")</f>
        <v>0</v>
      </c>
      <c r="R56" s="79">
        <v>0</v>
      </c>
      <c r="S56" s="79">
        <v>0</v>
      </c>
      <c r="T56" s="80" t="str">
        <f>IFERROR(R56/(P56),"-")</f>
        <v>-</v>
      </c>
      <c r="U56" s="335"/>
      <c r="V56" s="82">
        <v>0</v>
      </c>
      <c r="W56" s="80" t="str">
        <f>IF(P56=0,"-",V56/P56)</f>
        <v>-</v>
      </c>
      <c r="X56" s="334">
        <v>0</v>
      </c>
      <c r="Y56" s="335" t="str">
        <f>IFERROR(X56/P56,"-")</f>
        <v>-</v>
      </c>
      <c r="Z56" s="335" t="str">
        <f>IFERROR(X56/V56,"-")</f>
        <v>-</v>
      </c>
      <c r="AA56" s="329"/>
      <c r="AB56" s="83"/>
      <c r="AC56" s="77"/>
      <c r="AD56" s="92"/>
      <c r="AE56" s="93" t="str">
        <f>IF(P56=0,"",IF(AD56=0,"",(AD56/P56)))</f>
        <v/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 t="str">
        <f>IF(P56=0,"",IF(AM56=0,"",(AM56/P56)))</f>
        <v/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 t="str">
        <f>IF(P56=0,"",IF(AV56=0,"",(AV56/P56)))</f>
        <v/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 t="str">
        <f>IF(P56=0,"",IF(BE56=0,"",(BE56/P56)))</f>
        <v/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 t="str">
        <f>IF(P56=0,"",IF(BN56=0,"",(BN56/P56)))</f>
        <v/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/>
      <c r="BX56" s="125" t="str">
        <f>IF(P56=0,"",IF(BW56=0,"",(BW56/P56)))</f>
        <v/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 t="str">
        <f>IF(P56=0,"",IF(CF56=0,"",(CF56/P56)))</f>
        <v/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 t="str">
        <f>AB57</f>
        <v>0</v>
      </c>
      <c r="B57" s="346" t="s">
        <v>176</v>
      </c>
      <c r="C57" s="346"/>
      <c r="D57" s="346"/>
      <c r="E57" s="346"/>
      <c r="F57" s="346" t="s">
        <v>66</v>
      </c>
      <c r="G57" s="88" t="s">
        <v>164</v>
      </c>
      <c r="H57" s="88" t="s">
        <v>177</v>
      </c>
      <c r="I57" s="348" t="s">
        <v>174</v>
      </c>
      <c r="J57" s="329">
        <v>0</v>
      </c>
      <c r="K57" s="79">
        <v>3</v>
      </c>
      <c r="L57" s="79">
        <v>0</v>
      </c>
      <c r="M57" s="79">
        <v>28</v>
      </c>
      <c r="N57" s="89">
        <v>0</v>
      </c>
      <c r="O57" s="90">
        <v>0</v>
      </c>
      <c r="P57" s="91">
        <f>N57+O57</f>
        <v>0</v>
      </c>
      <c r="Q57" s="80">
        <f>IFERROR(P57/M57,"-")</f>
        <v>0</v>
      </c>
      <c r="R57" s="79">
        <v>0</v>
      </c>
      <c r="S57" s="79">
        <v>0</v>
      </c>
      <c r="T57" s="80" t="str">
        <f>IFERROR(R57/(P57),"-")</f>
        <v>-</v>
      </c>
      <c r="U57" s="335">
        <f>IFERROR(J57/SUM(N57:O58),"-")</f>
        <v>0</v>
      </c>
      <c r="V57" s="82">
        <v>0</v>
      </c>
      <c r="W57" s="80" t="str">
        <f>IF(P57=0,"-",V57/P57)</f>
        <v>-</v>
      </c>
      <c r="X57" s="334">
        <v>0</v>
      </c>
      <c r="Y57" s="335" t="str">
        <f>IFERROR(X57/P57,"-")</f>
        <v>-</v>
      </c>
      <c r="Z57" s="335" t="str">
        <f>IFERROR(X57/V57,"-")</f>
        <v>-</v>
      </c>
      <c r="AA57" s="329">
        <f>SUM(X57:X58)-SUM(J57:J58)</f>
        <v>0</v>
      </c>
      <c r="AB57" s="83" t="str">
        <f>SUM(X57:X58)/SUM(J57:J58)</f>
        <v>0</v>
      </c>
      <c r="AC57" s="77"/>
      <c r="AD57" s="92"/>
      <c r="AE57" s="93" t="str">
        <f>IF(P57=0,"",IF(AD57=0,"",(AD57/P57)))</f>
        <v/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 t="str">
        <f>IF(P57=0,"",IF(AM57=0,"",(AM57/P57)))</f>
        <v/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 t="str">
        <f>IF(P57=0,"",IF(AV57=0,"",(AV57/P57)))</f>
        <v/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 t="str">
        <f>IF(P57=0,"",IF(BE57=0,"",(BE57/P57)))</f>
        <v/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 t="str">
        <f>IF(P57=0,"",IF(BN57=0,"",(BN57/P57)))</f>
        <v/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 t="str">
        <f>IF(P57=0,"",IF(BW57=0,"",(BW57/P57)))</f>
        <v/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 t="str">
        <f>IF(P57=0,"",IF(CF57=0,"",(CF57/P57)))</f>
        <v/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6" t="s">
        <v>178</v>
      </c>
      <c r="C58" s="346"/>
      <c r="D58" s="346"/>
      <c r="E58" s="346"/>
      <c r="F58" s="346" t="s">
        <v>78</v>
      </c>
      <c r="G58" s="88"/>
      <c r="H58" s="88"/>
      <c r="I58" s="88"/>
      <c r="J58" s="329"/>
      <c r="K58" s="79">
        <v>8</v>
      </c>
      <c r="L58" s="79">
        <v>5</v>
      </c>
      <c r="M58" s="79">
        <v>3</v>
      </c>
      <c r="N58" s="89">
        <v>1</v>
      </c>
      <c r="O58" s="90">
        <v>0</v>
      </c>
      <c r="P58" s="91">
        <f>N58+O58</f>
        <v>1</v>
      </c>
      <c r="Q58" s="80">
        <f>IFERROR(P58/M58,"-")</f>
        <v>0.33333333333333</v>
      </c>
      <c r="R58" s="79">
        <v>0</v>
      </c>
      <c r="S58" s="79">
        <v>0</v>
      </c>
      <c r="T58" s="80">
        <f>IFERROR(R58/(P58),"-")</f>
        <v>0</v>
      </c>
      <c r="U58" s="335"/>
      <c r="V58" s="82">
        <v>0</v>
      </c>
      <c r="W58" s="80">
        <f>IF(P58=0,"-",V58/P58)</f>
        <v>0</v>
      </c>
      <c r="X58" s="334">
        <v>0</v>
      </c>
      <c r="Y58" s="335">
        <f>IFERROR(X58/P58,"-")</f>
        <v>0</v>
      </c>
      <c r="Z58" s="335" t="str">
        <f>IFERROR(X58/V58,"-")</f>
        <v>-</v>
      </c>
      <c r="AA58" s="329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>
        <v>1</v>
      </c>
      <c r="AW58" s="105">
        <f>IF(P58=0,"",IF(AV58=0,"",(AV58/P58)))</f>
        <v>1</v>
      </c>
      <c r="AX58" s="104"/>
      <c r="AY58" s="106">
        <f>IFERROR(AX58/AV58,"-")</f>
        <v>0</v>
      </c>
      <c r="AZ58" s="107"/>
      <c r="BA58" s="108">
        <f>IFERROR(AZ58/AV58,"-")</f>
        <v>0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30"/>
      <c r="B59" s="85"/>
      <c r="C59" s="86"/>
      <c r="D59" s="86"/>
      <c r="E59" s="86"/>
      <c r="F59" s="87"/>
      <c r="G59" s="88"/>
      <c r="H59" s="88"/>
      <c r="I59" s="88"/>
      <c r="J59" s="330"/>
      <c r="K59" s="34"/>
      <c r="L59" s="34"/>
      <c r="M59" s="31"/>
      <c r="N59" s="23"/>
      <c r="O59" s="23"/>
      <c r="P59" s="23"/>
      <c r="Q59" s="32"/>
      <c r="R59" s="32"/>
      <c r="S59" s="23"/>
      <c r="T59" s="32"/>
      <c r="U59" s="336"/>
      <c r="V59" s="25"/>
      <c r="W59" s="25"/>
      <c r="X59" s="336"/>
      <c r="Y59" s="336"/>
      <c r="Z59" s="336"/>
      <c r="AA59" s="336"/>
      <c r="AB59" s="33"/>
      <c r="AC59" s="57"/>
      <c r="AD59" s="61"/>
      <c r="AE59" s="62"/>
      <c r="AF59" s="61"/>
      <c r="AG59" s="65"/>
      <c r="AH59" s="66"/>
      <c r="AI59" s="67"/>
      <c r="AJ59" s="68"/>
      <c r="AK59" s="68"/>
      <c r="AL59" s="68"/>
      <c r="AM59" s="61"/>
      <c r="AN59" s="62"/>
      <c r="AO59" s="61"/>
      <c r="AP59" s="65"/>
      <c r="AQ59" s="66"/>
      <c r="AR59" s="67"/>
      <c r="AS59" s="68"/>
      <c r="AT59" s="68"/>
      <c r="AU59" s="68"/>
      <c r="AV59" s="61"/>
      <c r="AW59" s="62"/>
      <c r="AX59" s="61"/>
      <c r="AY59" s="65"/>
      <c r="AZ59" s="66"/>
      <c r="BA59" s="67"/>
      <c r="BB59" s="68"/>
      <c r="BC59" s="68"/>
      <c r="BD59" s="68"/>
      <c r="BE59" s="61"/>
      <c r="BF59" s="62"/>
      <c r="BG59" s="61"/>
      <c r="BH59" s="65"/>
      <c r="BI59" s="66"/>
      <c r="BJ59" s="67"/>
      <c r="BK59" s="68"/>
      <c r="BL59" s="68"/>
      <c r="BM59" s="68"/>
      <c r="BN59" s="63"/>
      <c r="BO59" s="64"/>
      <c r="BP59" s="61"/>
      <c r="BQ59" s="65"/>
      <c r="BR59" s="66"/>
      <c r="BS59" s="67"/>
      <c r="BT59" s="68"/>
      <c r="BU59" s="68"/>
      <c r="BV59" s="68"/>
      <c r="BW59" s="63"/>
      <c r="BX59" s="64"/>
      <c r="BY59" s="61"/>
      <c r="BZ59" s="65"/>
      <c r="CA59" s="66"/>
      <c r="CB59" s="67"/>
      <c r="CC59" s="68"/>
      <c r="CD59" s="68"/>
      <c r="CE59" s="68"/>
      <c r="CF59" s="63"/>
      <c r="CG59" s="64"/>
      <c r="CH59" s="61"/>
      <c r="CI59" s="65"/>
      <c r="CJ59" s="66"/>
      <c r="CK59" s="67"/>
      <c r="CL59" s="68"/>
      <c r="CM59" s="68"/>
      <c r="CN59" s="68"/>
      <c r="CO59" s="69"/>
      <c r="CP59" s="66"/>
      <c r="CQ59" s="66"/>
      <c r="CR59" s="66"/>
      <c r="CS59" s="70"/>
    </row>
    <row r="60" spans="1:98">
      <c r="A60" s="30"/>
      <c r="B60" s="37"/>
      <c r="C60" s="21"/>
      <c r="D60" s="21"/>
      <c r="E60" s="21"/>
      <c r="F60" s="22"/>
      <c r="G60" s="36"/>
      <c r="H60" s="36"/>
      <c r="I60" s="73"/>
      <c r="J60" s="331"/>
      <c r="K60" s="34"/>
      <c r="L60" s="34"/>
      <c r="M60" s="31"/>
      <c r="N60" s="23"/>
      <c r="O60" s="23"/>
      <c r="P60" s="23"/>
      <c r="Q60" s="32"/>
      <c r="R60" s="32"/>
      <c r="S60" s="23"/>
      <c r="T60" s="32"/>
      <c r="U60" s="336"/>
      <c r="V60" s="25"/>
      <c r="W60" s="25"/>
      <c r="X60" s="336"/>
      <c r="Y60" s="336"/>
      <c r="Z60" s="336"/>
      <c r="AA60" s="336"/>
      <c r="AB60" s="33"/>
      <c r="AC60" s="59"/>
      <c r="AD60" s="61"/>
      <c r="AE60" s="62"/>
      <c r="AF60" s="61"/>
      <c r="AG60" s="65"/>
      <c r="AH60" s="66"/>
      <c r="AI60" s="67"/>
      <c r="AJ60" s="68"/>
      <c r="AK60" s="68"/>
      <c r="AL60" s="68"/>
      <c r="AM60" s="61"/>
      <c r="AN60" s="62"/>
      <c r="AO60" s="61"/>
      <c r="AP60" s="65"/>
      <c r="AQ60" s="66"/>
      <c r="AR60" s="67"/>
      <c r="AS60" s="68"/>
      <c r="AT60" s="68"/>
      <c r="AU60" s="68"/>
      <c r="AV60" s="61"/>
      <c r="AW60" s="62"/>
      <c r="AX60" s="61"/>
      <c r="AY60" s="65"/>
      <c r="AZ60" s="66"/>
      <c r="BA60" s="67"/>
      <c r="BB60" s="68"/>
      <c r="BC60" s="68"/>
      <c r="BD60" s="68"/>
      <c r="BE60" s="61"/>
      <c r="BF60" s="62"/>
      <c r="BG60" s="61"/>
      <c r="BH60" s="65"/>
      <c r="BI60" s="66"/>
      <c r="BJ60" s="67"/>
      <c r="BK60" s="68"/>
      <c r="BL60" s="68"/>
      <c r="BM60" s="68"/>
      <c r="BN60" s="63"/>
      <c r="BO60" s="64"/>
      <c r="BP60" s="61"/>
      <c r="BQ60" s="65"/>
      <c r="BR60" s="66"/>
      <c r="BS60" s="67"/>
      <c r="BT60" s="68"/>
      <c r="BU60" s="68"/>
      <c r="BV60" s="68"/>
      <c r="BW60" s="63"/>
      <c r="BX60" s="64"/>
      <c r="BY60" s="61"/>
      <c r="BZ60" s="65"/>
      <c r="CA60" s="66"/>
      <c r="CB60" s="67"/>
      <c r="CC60" s="68"/>
      <c r="CD60" s="68"/>
      <c r="CE60" s="68"/>
      <c r="CF60" s="63"/>
      <c r="CG60" s="64"/>
      <c r="CH60" s="61"/>
      <c r="CI60" s="65"/>
      <c r="CJ60" s="66"/>
      <c r="CK60" s="67"/>
      <c r="CL60" s="68"/>
      <c r="CM60" s="68"/>
      <c r="CN60" s="68"/>
      <c r="CO60" s="69"/>
      <c r="CP60" s="66"/>
      <c r="CQ60" s="66"/>
      <c r="CR60" s="66"/>
      <c r="CS60" s="70"/>
    </row>
    <row r="61" spans="1:98">
      <c r="A61" s="19">
        <f>AB61</f>
        <v>1.7610955794504</v>
      </c>
      <c r="B61" s="39"/>
      <c r="C61" s="39"/>
      <c r="D61" s="39"/>
      <c r="E61" s="39"/>
      <c r="F61" s="39"/>
      <c r="G61" s="40" t="s">
        <v>179</v>
      </c>
      <c r="H61" s="40"/>
      <c r="I61" s="40"/>
      <c r="J61" s="332">
        <f>SUM(J6:J60)</f>
        <v>4185000</v>
      </c>
      <c r="K61" s="41">
        <f>SUM(K6:K60)</f>
        <v>1786</v>
      </c>
      <c r="L61" s="41">
        <f>SUM(L6:L60)</f>
        <v>807</v>
      </c>
      <c r="M61" s="41">
        <f>SUM(M6:M60)</f>
        <v>2913</v>
      </c>
      <c r="N61" s="41">
        <f>SUM(N6:N60)</f>
        <v>378</v>
      </c>
      <c r="O61" s="41">
        <f>SUM(O6:O60)</f>
        <v>4</v>
      </c>
      <c r="P61" s="41">
        <f>SUM(P6:P60)</f>
        <v>382</v>
      </c>
      <c r="Q61" s="42">
        <f>IFERROR(P61/M61,"-")</f>
        <v>0.1311362856162</v>
      </c>
      <c r="R61" s="76">
        <f>SUM(R6:R60)</f>
        <v>42</v>
      </c>
      <c r="S61" s="76">
        <f>SUM(S6:S60)</f>
        <v>77</v>
      </c>
      <c r="T61" s="42">
        <f>IFERROR(R61/P61,"-")</f>
        <v>0.10994764397906</v>
      </c>
      <c r="U61" s="337">
        <f>IFERROR(J61/P61,"-")</f>
        <v>10955.497382199</v>
      </c>
      <c r="V61" s="44">
        <f>SUM(V6:V60)</f>
        <v>83</v>
      </c>
      <c r="W61" s="42">
        <f>IFERROR(V61/P61,"-")</f>
        <v>0.21727748691099</v>
      </c>
      <c r="X61" s="332">
        <f>SUM(X6:X60)</f>
        <v>7370185</v>
      </c>
      <c r="Y61" s="332">
        <f>IFERROR(X61/P61,"-")</f>
        <v>19293.678010471</v>
      </c>
      <c r="Z61" s="332">
        <f>IFERROR(X61/V61,"-")</f>
        <v>88797.409638554</v>
      </c>
      <c r="AA61" s="332">
        <f>X61-J61</f>
        <v>3185185</v>
      </c>
      <c r="AB61" s="45">
        <f>X61/J61</f>
        <v>1.7610955794504</v>
      </c>
      <c r="AC61" s="58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2"/>
    <mergeCell ref="J11:J12"/>
    <mergeCell ref="U11:U12"/>
    <mergeCell ref="AA11:AA12"/>
    <mergeCell ref="AB11:AB12"/>
    <mergeCell ref="A13:A17"/>
    <mergeCell ref="J13:J17"/>
    <mergeCell ref="U13:U17"/>
    <mergeCell ref="AA13:AA17"/>
    <mergeCell ref="AB13:AB17"/>
    <mergeCell ref="A18:A25"/>
    <mergeCell ref="J18:J25"/>
    <mergeCell ref="U18:U25"/>
    <mergeCell ref="AA18:AA25"/>
    <mergeCell ref="AB18:AB25"/>
    <mergeCell ref="A26:A30"/>
    <mergeCell ref="J26:J30"/>
    <mergeCell ref="U26:U30"/>
    <mergeCell ref="AA26:AA30"/>
    <mergeCell ref="AB26:AB30"/>
    <mergeCell ref="A31:A34"/>
    <mergeCell ref="J31:J34"/>
    <mergeCell ref="U31:U34"/>
    <mergeCell ref="AA31:AA34"/>
    <mergeCell ref="AB31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180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3.5083333333333</v>
      </c>
      <c r="B6" s="346" t="s">
        <v>181</v>
      </c>
      <c r="C6" s="346" t="s">
        <v>182</v>
      </c>
      <c r="D6" s="346" t="s">
        <v>183</v>
      </c>
      <c r="E6" s="346" t="s">
        <v>184</v>
      </c>
      <c r="F6" s="346" t="s">
        <v>66</v>
      </c>
      <c r="G6" s="88" t="s">
        <v>185</v>
      </c>
      <c r="H6" s="88" t="s">
        <v>186</v>
      </c>
      <c r="I6" s="88" t="s">
        <v>187</v>
      </c>
      <c r="J6" s="329">
        <v>240000</v>
      </c>
      <c r="K6" s="79">
        <v>21</v>
      </c>
      <c r="L6" s="79">
        <v>0</v>
      </c>
      <c r="M6" s="79">
        <v>109</v>
      </c>
      <c r="N6" s="89">
        <v>9</v>
      </c>
      <c r="O6" s="90">
        <v>0</v>
      </c>
      <c r="P6" s="91">
        <f>N6+O6</f>
        <v>9</v>
      </c>
      <c r="Q6" s="80">
        <f>IFERROR(P6/M6,"-")</f>
        <v>0.08256880733945</v>
      </c>
      <c r="R6" s="79">
        <v>0</v>
      </c>
      <c r="S6" s="79">
        <v>3</v>
      </c>
      <c r="T6" s="80">
        <f>IFERROR(R6/(P6),"-")</f>
        <v>0</v>
      </c>
      <c r="U6" s="335">
        <f>IFERROR(J6/SUM(N6:O9),"-")</f>
        <v>10000</v>
      </c>
      <c r="V6" s="82">
        <v>1</v>
      </c>
      <c r="W6" s="80">
        <f>IF(P6=0,"-",V6/P6)</f>
        <v>0.11111111111111</v>
      </c>
      <c r="X6" s="334">
        <v>20000</v>
      </c>
      <c r="Y6" s="335">
        <f>IFERROR(X6/P6,"-")</f>
        <v>2222.2222222222</v>
      </c>
      <c r="Z6" s="335">
        <f>IFERROR(X6/V6,"-")</f>
        <v>20000</v>
      </c>
      <c r="AA6" s="329">
        <f>SUM(X6:X9)-SUM(J6:J9)</f>
        <v>602000</v>
      </c>
      <c r="AB6" s="83">
        <f>SUM(X6:X9)/SUM(J6:J9)</f>
        <v>3.5083333333333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8</v>
      </c>
      <c r="BO6" s="118">
        <f>IF(P6=0,"",IF(BN6=0,"",(BN6/P6)))</f>
        <v>0.88888888888889</v>
      </c>
      <c r="BP6" s="119">
        <v>1</v>
      </c>
      <c r="BQ6" s="120">
        <f>IFERROR(BP6/BN6,"-")</f>
        <v>0.125</v>
      </c>
      <c r="BR6" s="121">
        <v>20000</v>
      </c>
      <c r="BS6" s="122">
        <f>IFERROR(BR6/BN6,"-")</f>
        <v>2500</v>
      </c>
      <c r="BT6" s="123"/>
      <c r="BU6" s="123"/>
      <c r="BV6" s="123">
        <v>1</v>
      </c>
      <c r="BW6" s="124">
        <v>1</v>
      </c>
      <c r="BX6" s="125">
        <f>IF(P6=0,"",IF(BW6=0,"",(BW6/P6)))</f>
        <v>0.11111111111111</v>
      </c>
      <c r="BY6" s="126">
        <v>1</v>
      </c>
      <c r="BZ6" s="127">
        <f>IFERROR(BY6/BW6,"-")</f>
        <v>1</v>
      </c>
      <c r="CA6" s="128">
        <v>19000</v>
      </c>
      <c r="CB6" s="129">
        <f>IFERROR(CA6/BW6,"-")</f>
        <v>19000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20000</v>
      </c>
      <c r="CQ6" s="139">
        <v>20000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188</v>
      </c>
      <c r="C7" s="346"/>
      <c r="D7" s="346"/>
      <c r="E7" s="346"/>
      <c r="F7" s="346" t="s">
        <v>78</v>
      </c>
      <c r="G7" s="88"/>
      <c r="H7" s="88"/>
      <c r="I7" s="88"/>
      <c r="J7" s="329"/>
      <c r="K7" s="79">
        <v>57</v>
      </c>
      <c r="L7" s="79">
        <v>36</v>
      </c>
      <c r="M7" s="79">
        <v>16</v>
      </c>
      <c r="N7" s="89">
        <v>7</v>
      </c>
      <c r="O7" s="90">
        <v>0</v>
      </c>
      <c r="P7" s="91">
        <f>N7+O7</f>
        <v>7</v>
      </c>
      <c r="Q7" s="80">
        <f>IFERROR(P7/M7,"-")</f>
        <v>0.4375</v>
      </c>
      <c r="R7" s="79">
        <v>1</v>
      </c>
      <c r="S7" s="79">
        <v>0</v>
      </c>
      <c r="T7" s="80">
        <f>IFERROR(R7/(P7),"-")</f>
        <v>0.14285714285714</v>
      </c>
      <c r="U7" s="335"/>
      <c r="V7" s="82">
        <v>2</v>
      </c>
      <c r="W7" s="80">
        <f>IF(P7=0,"-",V7/P7)</f>
        <v>0.28571428571429</v>
      </c>
      <c r="X7" s="334">
        <v>535000</v>
      </c>
      <c r="Y7" s="335">
        <f>IFERROR(X7/P7,"-")</f>
        <v>76428.571428571</v>
      </c>
      <c r="Z7" s="335">
        <f>IFERROR(X7/V7,"-")</f>
        <v>267500</v>
      </c>
      <c r="AA7" s="329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0.14285714285714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0.14285714285714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4</v>
      </c>
      <c r="BX7" s="125">
        <f>IF(P7=0,"",IF(BW7=0,"",(BW7/P7)))</f>
        <v>0.57142857142857</v>
      </c>
      <c r="BY7" s="126">
        <v>2</v>
      </c>
      <c r="BZ7" s="127">
        <f>IFERROR(BY7/BW7,"-")</f>
        <v>0.5</v>
      </c>
      <c r="CA7" s="128">
        <v>535000</v>
      </c>
      <c r="CB7" s="129">
        <f>IFERROR(CA7/BW7,"-")</f>
        <v>133750</v>
      </c>
      <c r="CC7" s="130"/>
      <c r="CD7" s="130">
        <v>1</v>
      </c>
      <c r="CE7" s="130">
        <v>1</v>
      </c>
      <c r="CF7" s="131">
        <v>1</v>
      </c>
      <c r="CG7" s="132">
        <f>IF(P7=0,"",IF(CF7=0,"",(CF7/P7)))</f>
        <v>0.14285714285714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535000</v>
      </c>
      <c r="CQ7" s="139">
        <v>525000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6" t="s">
        <v>189</v>
      </c>
      <c r="C8" s="346" t="s">
        <v>182</v>
      </c>
      <c r="D8" s="346" t="s">
        <v>183</v>
      </c>
      <c r="E8" s="346" t="s">
        <v>190</v>
      </c>
      <c r="F8" s="346" t="s">
        <v>66</v>
      </c>
      <c r="G8" s="88" t="s">
        <v>185</v>
      </c>
      <c r="H8" s="88" t="s">
        <v>186</v>
      </c>
      <c r="I8" s="88"/>
      <c r="J8" s="329"/>
      <c r="K8" s="79">
        <v>5</v>
      </c>
      <c r="L8" s="79">
        <v>0</v>
      </c>
      <c r="M8" s="79">
        <v>100</v>
      </c>
      <c r="N8" s="89">
        <v>5</v>
      </c>
      <c r="O8" s="90">
        <v>0</v>
      </c>
      <c r="P8" s="91">
        <f>N8+O8</f>
        <v>5</v>
      </c>
      <c r="Q8" s="80">
        <f>IFERROR(P8/M8,"-")</f>
        <v>0.05</v>
      </c>
      <c r="R8" s="79">
        <v>1</v>
      </c>
      <c r="S8" s="79">
        <v>2</v>
      </c>
      <c r="T8" s="80">
        <f>IFERROR(R8/(P8),"-")</f>
        <v>0.2</v>
      </c>
      <c r="U8" s="335"/>
      <c r="V8" s="82">
        <v>1</v>
      </c>
      <c r="W8" s="80">
        <f>IF(P8=0,"-",V8/P8)</f>
        <v>0.2</v>
      </c>
      <c r="X8" s="334">
        <v>220000</v>
      </c>
      <c r="Y8" s="335">
        <f>IFERROR(X8/P8,"-")</f>
        <v>44000</v>
      </c>
      <c r="Z8" s="335">
        <f>IFERROR(X8/V8,"-")</f>
        <v>220000</v>
      </c>
      <c r="AA8" s="329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0.2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0.4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0.2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0.2</v>
      </c>
      <c r="BY8" s="126">
        <v>1</v>
      </c>
      <c r="BZ8" s="127">
        <f>IFERROR(BY8/BW8,"-")</f>
        <v>1</v>
      </c>
      <c r="CA8" s="128">
        <v>220000</v>
      </c>
      <c r="CB8" s="129">
        <f>IFERROR(CA8/BW8,"-")</f>
        <v>220000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220000</v>
      </c>
      <c r="CQ8" s="139">
        <v>220000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6" t="s">
        <v>191</v>
      </c>
      <c r="C9" s="346"/>
      <c r="D9" s="346"/>
      <c r="E9" s="346"/>
      <c r="F9" s="346" t="s">
        <v>78</v>
      </c>
      <c r="G9" s="88"/>
      <c r="H9" s="88"/>
      <c r="I9" s="88"/>
      <c r="J9" s="329"/>
      <c r="K9" s="79">
        <v>32</v>
      </c>
      <c r="L9" s="79">
        <v>17</v>
      </c>
      <c r="M9" s="79">
        <v>6</v>
      </c>
      <c r="N9" s="89">
        <v>3</v>
      </c>
      <c r="O9" s="90">
        <v>0</v>
      </c>
      <c r="P9" s="91">
        <f>N9+O9</f>
        <v>3</v>
      </c>
      <c r="Q9" s="80">
        <f>IFERROR(P9/M9,"-")</f>
        <v>0.5</v>
      </c>
      <c r="R9" s="79">
        <v>1</v>
      </c>
      <c r="S9" s="79">
        <v>1</v>
      </c>
      <c r="T9" s="80">
        <f>IFERROR(R9/(P9),"-")</f>
        <v>0.33333333333333</v>
      </c>
      <c r="U9" s="335"/>
      <c r="V9" s="82">
        <v>1</v>
      </c>
      <c r="W9" s="80">
        <f>IF(P9=0,"-",V9/P9)</f>
        <v>0.33333333333333</v>
      </c>
      <c r="X9" s="334">
        <v>67000</v>
      </c>
      <c r="Y9" s="335">
        <f>IFERROR(X9/P9,"-")</f>
        <v>22333.333333333</v>
      </c>
      <c r="Z9" s="335">
        <f>IFERROR(X9/V9,"-")</f>
        <v>67000</v>
      </c>
      <c r="AA9" s="329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2</v>
      </c>
      <c r="BX9" s="125">
        <f>IF(P9=0,"",IF(BW9=0,"",(BW9/P9)))</f>
        <v>0.66666666666667</v>
      </c>
      <c r="BY9" s="126">
        <v>1</v>
      </c>
      <c r="BZ9" s="127">
        <f>IFERROR(BY9/BW9,"-")</f>
        <v>0.5</v>
      </c>
      <c r="CA9" s="128">
        <v>67000</v>
      </c>
      <c r="CB9" s="129">
        <f>IFERROR(CA9/BW9,"-")</f>
        <v>33500</v>
      </c>
      <c r="CC9" s="130"/>
      <c r="CD9" s="130"/>
      <c r="CE9" s="130">
        <v>1</v>
      </c>
      <c r="CF9" s="131">
        <v>1</v>
      </c>
      <c r="CG9" s="132">
        <f>IF(P9=0,"",IF(CF9=0,"",(CF9/P9)))</f>
        <v>0.33333333333333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67000</v>
      </c>
      <c r="CQ9" s="139">
        <v>67000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7.6388888888889</v>
      </c>
      <c r="B10" s="346" t="s">
        <v>192</v>
      </c>
      <c r="C10" s="346" t="s">
        <v>193</v>
      </c>
      <c r="D10" s="346" t="s">
        <v>194</v>
      </c>
      <c r="E10" s="346"/>
      <c r="F10" s="346" t="s">
        <v>66</v>
      </c>
      <c r="G10" s="88" t="s">
        <v>195</v>
      </c>
      <c r="H10" s="88" t="s">
        <v>196</v>
      </c>
      <c r="I10" s="88" t="s">
        <v>197</v>
      </c>
      <c r="J10" s="329">
        <v>72000</v>
      </c>
      <c r="K10" s="79">
        <v>33</v>
      </c>
      <c r="L10" s="79">
        <v>0</v>
      </c>
      <c r="M10" s="79">
        <v>131</v>
      </c>
      <c r="N10" s="89">
        <v>11</v>
      </c>
      <c r="O10" s="90">
        <v>1</v>
      </c>
      <c r="P10" s="91">
        <f>N10+O10</f>
        <v>12</v>
      </c>
      <c r="Q10" s="80">
        <f>IFERROR(P10/M10,"-")</f>
        <v>0.091603053435115</v>
      </c>
      <c r="R10" s="79">
        <v>0</v>
      </c>
      <c r="S10" s="79">
        <v>2</v>
      </c>
      <c r="T10" s="80">
        <f>IFERROR(R10/(P10),"-")</f>
        <v>0</v>
      </c>
      <c r="U10" s="335">
        <f>IFERROR(J10/SUM(N10:O11),"-")</f>
        <v>1674.4186046512</v>
      </c>
      <c r="V10" s="82">
        <v>0</v>
      </c>
      <c r="W10" s="80">
        <f>IF(P10=0,"-",V10/P10)</f>
        <v>0</v>
      </c>
      <c r="X10" s="334">
        <v>0</v>
      </c>
      <c r="Y10" s="335">
        <f>IFERROR(X10/P10,"-")</f>
        <v>0</v>
      </c>
      <c r="Z10" s="335" t="str">
        <f>IFERROR(X10/V10,"-")</f>
        <v>-</v>
      </c>
      <c r="AA10" s="329">
        <f>SUM(X10:X11)-SUM(J10:J11)</f>
        <v>478000</v>
      </c>
      <c r="AB10" s="83">
        <f>SUM(X10:X11)/SUM(J10:J11)</f>
        <v>7.6388888888889</v>
      </c>
      <c r="AC10" s="77"/>
      <c r="AD10" s="92">
        <v>2</v>
      </c>
      <c r="AE10" s="93">
        <f>IF(P10=0,"",IF(AD10=0,"",(AD10/P10)))</f>
        <v>0.16666666666667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2</v>
      </c>
      <c r="AN10" s="99">
        <f>IF(P10=0,"",IF(AM10=0,"",(AM10/P10)))</f>
        <v>0.16666666666667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0.083333333333333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6</v>
      </c>
      <c r="BO10" s="118">
        <f>IF(P10=0,"",IF(BN10=0,"",(BN10/P10)))</f>
        <v>0.5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0.083333333333333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6" t="s">
        <v>198</v>
      </c>
      <c r="C11" s="346"/>
      <c r="D11" s="346"/>
      <c r="E11" s="346"/>
      <c r="F11" s="346" t="s">
        <v>78</v>
      </c>
      <c r="G11" s="88"/>
      <c r="H11" s="88"/>
      <c r="I11" s="88"/>
      <c r="J11" s="329"/>
      <c r="K11" s="79">
        <v>259</v>
      </c>
      <c r="L11" s="79">
        <v>164</v>
      </c>
      <c r="M11" s="79">
        <v>99</v>
      </c>
      <c r="N11" s="89">
        <v>31</v>
      </c>
      <c r="O11" s="90">
        <v>0</v>
      </c>
      <c r="P11" s="91">
        <f>N11+O11</f>
        <v>31</v>
      </c>
      <c r="Q11" s="80">
        <f>IFERROR(P11/M11,"-")</f>
        <v>0.31313131313131</v>
      </c>
      <c r="R11" s="79">
        <v>5</v>
      </c>
      <c r="S11" s="79">
        <v>2</v>
      </c>
      <c r="T11" s="80">
        <f>IFERROR(R11/(P11),"-")</f>
        <v>0.16129032258065</v>
      </c>
      <c r="U11" s="335"/>
      <c r="V11" s="82">
        <v>6</v>
      </c>
      <c r="W11" s="80">
        <f>IF(P11=0,"-",V11/P11)</f>
        <v>0.19354838709677</v>
      </c>
      <c r="X11" s="334">
        <v>550000</v>
      </c>
      <c r="Y11" s="335">
        <f>IFERROR(X11/P11,"-")</f>
        <v>17741.935483871</v>
      </c>
      <c r="Z11" s="335">
        <f>IFERROR(X11/V11,"-")</f>
        <v>91666.666666667</v>
      </c>
      <c r="AA11" s="329"/>
      <c r="AB11" s="83"/>
      <c r="AC11" s="77"/>
      <c r="AD11" s="92">
        <v>1</v>
      </c>
      <c r="AE11" s="93">
        <f>IF(P11=0,"",IF(AD11=0,"",(AD11/P11)))</f>
        <v>0.032258064516129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5</v>
      </c>
      <c r="AN11" s="99">
        <f>IF(P11=0,"",IF(AM11=0,"",(AM11/P11)))</f>
        <v>0.16129032258065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4</v>
      </c>
      <c r="AW11" s="105">
        <f>IF(P11=0,"",IF(AV11=0,"",(AV11/P11)))</f>
        <v>0.12903225806452</v>
      </c>
      <c r="AX11" s="104">
        <v>2</v>
      </c>
      <c r="AY11" s="106">
        <f>IFERROR(AX11/AV11,"-")</f>
        <v>0.5</v>
      </c>
      <c r="AZ11" s="107">
        <v>185000</v>
      </c>
      <c r="BA11" s="108">
        <f>IFERROR(AZ11/AV11,"-")</f>
        <v>46250</v>
      </c>
      <c r="BB11" s="109"/>
      <c r="BC11" s="109"/>
      <c r="BD11" s="109">
        <v>2</v>
      </c>
      <c r="BE11" s="110">
        <v>9</v>
      </c>
      <c r="BF11" s="111">
        <f>IF(P11=0,"",IF(BE11=0,"",(BE11/P11)))</f>
        <v>0.29032258064516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11</v>
      </c>
      <c r="BO11" s="118">
        <f>IF(P11=0,"",IF(BN11=0,"",(BN11/P11)))</f>
        <v>0.35483870967742</v>
      </c>
      <c r="BP11" s="119">
        <v>4</v>
      </c>
      <c r="BQ11" s="120">
        <f>IFERROR(BP11/BN11,"-")</f>
        <v>0.36363636363636</v>
      </c>
      <c r="BR11" s="121">
        <v>372000</v>
      </c>
      <c r="BS11" s="122">
        <f>IFERROR(BR11/BN11,"-")</f>
        <v>33818.181818182</v>
      </c>
      <c r="BT11" s="123">
        <v>1</v>
      </c>
      <c r="BU11" s="123">
        <v>2</v>
      </c>
      <c r="BV11" s="123">
        <v>1</v>
      </c>
      <c r="BW11" s="124">
        <v>1</v>
      </c>
      <c r="BX11" s="125">
        <f>IF(P11=0,"",IF(BW11=0,"",(BW11/P11)))</f>
        <v>0.032258064516129</v>
      </c>
      <c r="BY11" s="126">
        <v>1</v>
      </c>
      <c r="BZ11" s="127">
        <f>IFERROR(BY11/BW11,"-")</f>
        <v>1</v>
      </c>
      <c r="CA11" s="128">
        <v>3000</v>
      </c>
      <c r="CB11" s="129">
        <f>IFERROR(CA11/BW11,"-")</f>
        <v>3000</v>
      </c>
      <c r="CC11" s="130">
        <v>1</v>
      </c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6</v>
      </c>
      <c r="CP11" s="139">
        <v>550000</v>
      </c>
      <c r="CQ11" s="139">
        <v>351000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3.3958333333333</v>
      </c>
      <c r="B12" s="346" t="s">
        <v>199</v>
      </c>
      <c r="C12" s="346" t="s">
        <v>200</v>
      </c>
      <c r="D12" s="346" t="s">
        <v>201</v>
      </c>
      <c r="E12" s="346"/>
      <c r="F12" s="346" t="s">
        <v>66</v>
      </c>
      <c r="G12" s="88" t="s">
        <v>202</v>
      </c>
      <c r="H12" s="88" t="s">
        <v>203</v>
      </c>
      <c r="I12" s="88" t="s">
        <v>204</v>
      </c>
      <c r="J12" s="329">
        <v>48000</v>
      </c>
      <c r="K12" s="79">
        <v>0</v>
      </c>
      <c r="L12" s="79">
        <v>0</v>
      </c>
      <c r="M12" s="79">
        <v>4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335">
        <f>IFERROR(J12/SUM(N12:O13),"-")</f>
        <v>8000</v>
      </c>
      <c r="V12" s="82">
        <v>0</v>
      </c>
      <c r="W12" s="80" t="str">
        <f>IF(P12=0,"-",V12/P12)</f>
        <v>-</v>
      </c>
      <c r="X12" s="334">
        <v>0</v>
      </c>
      <c r="Y12" s="335" t="str">
        <f>IFERROR(X12/P12,"-")</f>
        <v>-</v>
      </c>
      <c r="Z12" s="335" t="str">
        <f>IFERROR(X12/V12,"-")</f>
        <v>-</v>
      </c>
      <c r="AA12" s="329">
        <f>SUM(X12:X13)-SUM(J12:J13)</f>
        <v>115000</v>
      </c>
      <c r="AB12" s="83">
        <f>SUM(X12:X13)/SUM(J12:J13)</f>
        <v>3.3958333333333</v>
      </c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6" t="s">
        <v>205</v>
      </c>
      <c r="C13" s="346"/>
      <c r="D13" s="346"/>
      <c r="E13" s="346"/>
      <c r="F13" s="346" t="s">
        <v>78</v>
      </c>
      <c r="G13" s="88"/>
      <c r="H13" s="88"/>
      <c r="I13" s="88"/>
      <c r="J13" s="329"/>
      <c r="K13" s="79">
        <v>20</v>
      </c>
      <c r="L13" s="79">
        <v>15</v>
      </c>
      <c r="M13" s="79">
        <v>10</v>
      </c>
      <c r="N13" s="89">
        <v>6</v>
      </c>
      <c r="O13" s="90">
        <v>0</v>
      </c>
      <c r="P13" s="91">
        <f>N13+O13</f>
        <v>6</v>
      </c>
      <c r="Q13" s="80">
        <f>IFERROR(P13/M13,"-")</f>
        <v>0.6</v>
      </c>
      <c r="R13" s="79">
        <v>1</v>
      </c>
      <c r="S13" s="79">
        <v>1</v>
      </c>
      <c r="T13" s="80">
        <f>IFERROR(R13/(P13),"-")</f>
        <v>0.16666666666667</v>
      </c>
      <c r="U13" s="335"/>
      <c r="V13" s="82">
        <v>2</v>
      </c>
      <c r="W13" s="80">
        <f>IF(P13=0,"-",V13/P13)</f>
        <v>0.33333333333333</v>
      </c>
      <c r="X13" s="334">
        <v>163000</v>
      </c>
      <c r="Y13" s="335">
        <f>IFERROR(X13/P13,"-")</f>
        <v>27166.666666667</v>
      </c>
      <c r="Z13" s="335">
        <f>IFERROR(X13/V13,"-")</f>
        <v>81500</v>
      </c>
      <c r="AA13" s="329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3</v>
      </c>
      <c r="BO13" s="118">
        <f>IF(P13=0,"",IF(BN13=0,"",(BN13/P13)))</f>
        <v>0.5</v>
      </c>
      <c r="BP13" s="119">
        <v>1</v>
      </c>
      <c r="BQ13" s="120">
        <f>IFERROR(BP13/BN13,"-")</f>
        <v>0.33333333333333</v>
      </c>
      <c r="BR13" s="121">
        <v>160000</v>
      </c>
      <c r="BS13" s="122">
        <f>IFERROR(BR13/BN13,"-")</f>
        <v>53333.333333333</v>
      </c>
      <c r="BT13" s="123"/>
      <c r="BU13" s="123"/>
      <c r="BV13" s="123">
        <v>1</v>
      </c>
      <c r="BW13" s="124">
        <v>1</v>
      </c>
      <c r="BX13" s="125">
        <f>IF(P13=0,"",IF(BW13=0,"",(BW13/P13)))</f>
        <v>0.16666666666667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2</v>
      </c>
      <c r="CG13" s="132">
        <f>IF(P13=0,"",IF(CF13=0,"",(CF13/P13)))</f>
        <v>0.33333333333333</v>
      </c>
      <c r="CH13" s="133">
        <v>1</v>
      </c>
      <c r="CI13" s="134">
        <f>IFERROR(CH13/CF13,"-")</f>
        <v>0.5</v>
      </c>
      <c r="CJ13" s="135">
        <v>3000</v>
      </c>
      <c r="CK13" s="136">
        <f>IFERROR(CJ13/CF13,"-")</f>
        <v>1500</v>
      </c>
      <c r="CL13" s="137">
        <v>1</v>
      </c>
      <c r="CM13" s="137"/>
      <c r="CN13" s="137"/>
      <c r="CO13" s="138">
        <v>2</v>
      </c>
      <c r="CP13" s="139">
        <v>163000</v>
      </c>
      <c r="CQ13" s="139">
        <v>160000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>
        <f>AB14</f>
        <v>0.58333333333333</v>
      </c>
      <c r="B14" s="346" t="s">
        <v>206</v>
      </c>
      <c r="C14" s="346" t="s">
        <v>207</v>
      </c>
      <c r="D14" s="346" t="s">
        <v>208</v>
      </c>
      <c r="E14" s="346"/>
      <c r="F14" s="346" t="s">
        <v>66</v>
      </c>
      <c r="G14" s="88" t="s">
        <v>209</v>
      </c>
      <c r="H14" s="88" t="s">
        <v>210</v>
      </c>
      <c r="I14" s="88" t="s">
        <v>211</v>
      </c>
      <c r="J14" s="329">
        <v>84000</v>
      </c>
      <c r="K14" s="79">
        <v>7</v>
      </c>
      <c r="L14" s="79">
        <v>0</v>
      </c>
      <c r="M14" s="79">
        <v>26</v>
      </c>
      <c r="N14" s="89">
        <v>2</v>
      </c>
      <c r="O14" s="90">
        <v>0</v>
      </c>
      <c r="P14" s="91">
        <f>N14+O14</f>
        <v>2</v>
      </c>
      <c r="Q14" s="80">
        <f>IFERROR(P14/M14,"-")</f>
        <v>0.076923076923077</v>
      </c>
      <c r="R14" s="79">
        <v>0</v>
      </c>
      <c r="S14" s="79">
        <v>1</v>
      </c>
      <c r="T14" s="80">
        <f>IFERROR(R14/(P14),"-")</f>
        <v>0</v>
      </c>
      <c r="U14" s="335">
        <f>IFERROR(J14/SUM(N14:O15),"-")</f>
        <v>3000</v>
      </c>
      <c r="V14" s="82">
        <v>0</v>
      </c>
      <c r="W14" s="80">
        <f>IF(P14=0,"-",V14/P14)</f>
        <v>0</v>
      </c>
      <c r="X14" s="334">
        <v>0</v>
      </c>
      <c r="Y14" s="335">
        <f>IFERROR(X14/P14,"-")</f>
        <v>0</v>
      </c>
      <c r="Z14" s="335" t="str">
        <f>IFERROR(X14/V14,"-")</f>
        <v>-</v>
      </c>
      <c r="AA14" s="329">
        <f>SUM(X14:X15)-SUM(J14:J15)</f>
        <v>-35000</v>
      </c>
      <c r="AB14" s="83">
        <f>SUM(X14:X15)/SUM(J14:J15)</f>
        <v>0.58333333333333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6" t="s">
        <v>212</v>
      </c>
      <c r="C15" s="346"/>
      <c r="D15" s="346"/>
      <c r="E15" s="346"/>
      <c r="F15" s="346" t="s">
        <v>78</v>
      </c>
      <c r="G15" s="88"/>
      <c r="H15" s="88"/>
      <c r="I15" s="88"/>
      <c r="J15" s="329"/>
      <c r="K15" s="79">
        <v>133</v>
      </c>
      <c r="L15" s="79">
        <v>73</v>
      </c>
      <c r="M15" s="79">
        <v>47</v>
      </c>
      <c r="N15" s="89">
        <v>26</v>
      </c>
      <c r="O15" s="90">
        <v>0</v>
      </c>
      <c r="P15" s="91">
        <f>N15+O15</f>
        <v>26</v>
      </c>
      <c r="Q15" s="80">
        <f>IFERROR(P15/M15,"-")</f>
        <v>0.5531914893617</v>
      </c>
      <c r="R15" s="79">
        <v>2</v>
      </c>
      <c r="S15" s="79">
        <v>3</v>
      </c>
      <c r="T15" s="80">
        <f>IFERROR(R15/(P15),"-")</f>
        <v>0.076923076923077</v>
      </c>
      <c r="U15" s="335"/>
      <c r="V15" s="82">
        <v>3</v>
      </c>
      <c r="W15" s="80">
        <f>IF(P15=0,"-",V15/P15)</f>
        <v>0.11538461538462</v>
      </c>
      <c r="X15" s="334">
        <v>49000</v>
      </c>
      <c r="Y15" s="335">
        <f>IFERROR(X15/P15,"-")</f>
        <v>1884.6153846154</v>
      </c>
      <c r="Z15" s="335">
        <f>IFERROR(X15/V15,"-")</f>
        <v>16333.333333333</v>
      </c>
      <c r="AA15" s="329"/>
      <c r="AB15" s="83"/>
      <c r="AC15" s="77"/>
      <c r="AD15" s="92">
        <v>1</v>
      </c>
      <c r="AE15" s="93">
        <f>IF(P15=0,"",IF(AD15=0,"",(AD15/P15)))</f>
        <v>0.038461538461538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3</v>
      </c>
      <c r="AW15" s="105">
        <f>IF(P15=0,"",IF(AV15=0,"",(AV15/P15)))</f>
        <v>0.11538461538462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6</v>
      </c>
      <c r="BF15" s="111">
        <f>IF(P15=0,"",IF(BE15=0,"",(BE15/P15)))</f>
        <v>0.23076923076923</v>
      </c>
      <c r="BG15" s="110">
        <v>2</v>
      </c>
      <c r="BH15" s="112">
        <f>IFERROR(BG15/BE15,"-")</f>
        <v>0.33333333333333</v>
      </c>
      <c r="BI15" s="113">
        <v>11000</v>
      </c>
      <c r="BJ15" s="114">
        <f>IFERROR(BI15/BE15,"-")</f>
        <v>1833.3333333333</v>
      </c>
      <c r="BK15" s="115">
        <v>1</v>
      </c>
      <c r="BL15" s="115">
        <v>1</v>
      </c>
      <c r="BM15" s="115"/>
      <c r="BN15" s="117">
        <v>10</v>
      </c>
      <c r="BO15" s="118">
        <f>IF(P15=0,"",IF(BN15=0,"",(BN15/P15)))</f>
        <v>0.38461538461538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5</v>
      </c>
      <c r="BX15" s="125">
        <f>IF(P15=0,"",IF(BW15=0,"",(BW15/P15)))</f>
        <v>0.19230769230769</v>
      </c>
      <c r="BY15" s="126">
        <v>1</v>
      </c>
      <c r="BZ15" s="127">
        <f>IFERROR(BY15/BW15,"-")</f>
        <v>0.2</v>
      </c>
      <c r="CA15" s="128">
        <v>3000</v>
      </c>
      <c r="CB15" s="129">
        <f>IFERROR(CA15/BW15,"-")</f>
        <v>600</v>
      </c>
      <c r="CC15" s="130">
        <v>1</v>
      </c>
      <c r="CD15" s="130"/>
      <c r="CE15" s="130"/>
      <c r="CF15" s="131">
        <v>1</v>
      </c>
      <c r="CG15" s="132">
        <f>IF(P15=0,"",IF(CF15=0,"",(CF15/P15)))</f>
        <v>0.038461538461538</v>
      </c>
      <c r="CH15" s="133">
        <v>1</v>
      </c>
      <c r="CI15" s="134">
        <f>IFERROR(CH15/CF15,"-")</f>
        <v>1</v>
      </c>
      <c r="CJ15" s="135">
        <v>41000</v>
      </c>
      <c r="CK15" s="136">
        <f>IFERROR(CJ15/CF15,"-")</f>
        <v>41000</v>
      </c>
      <c r="CL15" s="137"/>
      <c r="CM15" s="137"/>
      <c r="CN15" s="137">
        <v>1</v>
      </c>
      <c r="CO15" s="138">
        <v>3</v>
      </c>
      <c r="CP15" s="139">
        <v>49000</v>
      </c>
      <c r="CQ15" s="139">
        <v>41000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14.222222222222</v>
      </c>
      <c r="B16" s="346" t="s">
        <v>213</v>
      </c>
      <c r="C16" s="346" t="s">
        <v>214</v>
      </c>
      <c r="D16" s="346" t="s">
        <v>215</v>
      </c>
      <c r="E16" s="346"/>
      <c r="F16" s="346" t="s">
        <v>66</v>
      </c>
      <c r="G16" s="88" t="s">
        <v>216</v>
      </c>
      <c r="H16" s="88" t="s">
        <v>217</v>
      </c>
      <c r="I16" s="88" t="s">
        <v>218</v>
      </c>
      <c r="J16" s="329">
        <v>90000</v>
      </c>
      <c r="K16" s="79">
        <v>33</v>
      </c>
      <c r="L16" s="79">
        <v>0</v>
      </c>
      <c r="M16" s="79">
        <v>170</v>
      </c>
      <c r="N16" s="89">
        <v>12</v>
      </c>
      <c r="O16" s="90">
        <v>2</v>
      </c>
      <c r="P16" s="91">
        <f>N16+O16</f>
        <v>14</v>
      </c>
      <c r="Q16" s="80">
        <f>IFERROR(P16/M16,"-")</f>
        <v>0.082352941176471</v>
      </c>
      <c r="R16" s="79">
        <v>1</v>
      </c>
      <c r="S16" s="79">
        <v>4</v>
      </c>
      <c r="T16" s="80">
        <f>IFERROR(R16/(P16),"-")</f>
        <v>0.071428571428571</v>
      </c>
      <c r="U16" s="335">
        <f>IFERROR(J16/SUM(N16:O17),"-")</f>
        <v>2903.2258064516</v>
      </c>
      <c r="V16" s="82">
        <v>2</v>
      </c>
      <c r="W16" s="80">
        <f>IF(P16=0,"-",V16/P16)</f>
        <v>0.14285714285714</v>
      </c>
      <c r="X16" s="334">
        <v>1098000</v>
      </c>
      <c r="Y16" s="335">
        <f>IFERROR(X16/P16,"-")</f>
        <v>78428.571428571</v>
      </c>
      <c r="Z16" s="335">
        <f>IFERROR(X16/V16,"-")</f>
        <v>549000</v>
      </c>
      <c r="AA16" s="329">
        <f>SUM(X16:X17)-SUM(J16:J17)</f>
        <v>1190000</v>
      </c>
      <c r="AB16" s="83">
        <f>SUM(X16:X17)/SUM(J16:J17)</f>
        <v>14.222222222222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3</v>
      </c>
      <c r="AN16" s="99">
        <f>IF(P16=0,"",IF(AM16=0,"",(AM16/P16)))</f>
        <v>0.21428571428571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1</v>
      </c>
      <c r="AW16" s="105">
        <f>IF(P16=0,"",IF(AV16=0,"",(AV16/P16)))</f>
        <v>0.071428571428571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2</v>
      </c>
      <c r="BF16" s="111">
        <f>IF(P16=0,"",IF(BE16=0,"",(BE16/P16)))</f>
        <v>0.14285714285714</v>
      </c>
      <c r="BG16" s="110">
        <v>1</v>
      </c>
      <c r="BH16" s="112">
        <f>IFERROR(BG16/BE16,"-")</f>
        <v>0.5</v>
      </c>
      <c r="BI16" s="113">
        <v>88000</v>
      </c>
      <c r="BJ16" s="114">
        <f>IFERROR(BI16/BE16,"-")</f>
        <v>44000</v>
      </c>
      <c r="BK16" s="115"/>
      <c r="BL16" s="115"/>
      <c r="BM16" s="115">
        <v>1</v>
      </c>
      <c r="BN16" s="117">
        <v>3</v>
      </c>
      <c r="BO16" s="118">
        <f>IF(P16=0,"",IF(BN16=0,"",(BN16/P16)))</f>
        <v>0.21428571428571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4</v>
      </c>
      <c r="BX16" s="125">
        <f>IF(P16=0,"",IF(BW16=0,"",(BW16/P16)))</f>
        <v>0.28571428571429</v>
      </c>
      <c r="BY16" s="126">
        <v>1</v>
      </c>
      <c r="BZ16" s="127">
        <f>IFERROR(BY16/BW16,"-")</f>
        <v>0.25</v>
      </c>
      <c r="CA16" s="128">
        <v>1010000</v>
      </c>
      <c r="CB16" s="129">
        <f>IFERROR(CA16/BW16,"-")</f>
        <v>252500</v>
      </c>
      <c r="CC16" s="130"/>
      <c r="CD16" s="130"/>
      <c r="CE16" s="130">
        <v>1</v>
      </c>
      <c r="CF16" s="131">
        <v>1</v>
      </c>
      <c r="CG16" s="132">
        <f>IF(P16=0,"",IF(CF16=0,"",(CF16/P16)))</f>
        <v>0.071428571428571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2</v>
      </c>
      <c r="CP16" s="139">
        <v>1098000</v>
      </c>
      <c r="CQ16" s="139">
        <v>1010000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/>
      <c r="B17" s="346" t="s">
        <v>219</v>
      </c>
      <c r="C17" s="346"/>
      <c r="D17" s="346"/>
      <c r="E17" s="346"/>
      <c r="F17" s="346" t="s">
        <v>78</v>
      </c>
      <c r="G17" s="88"/>
      <c r="H17" s="88"/>
      <c r="I17" s="88"/>
      <c r="J17" s="329"/>
      <c r="K17" s="79">
        <v>77</v>
      </c>
      <c r="L17" s="79">
        <v>59</v>
      </c>
      <c r="M17" s="79">
        <v>22</v>
      </c>
      <c r="N17" s="89">
        <v>17</v>
      </c>
      <c r="O17" s="90">
        <v>0</v>
      </c>
      <c r="P17" s="91">
        <f>N17+O17</f>
        <v>17</v>
      </c>
      <c r="Q17" s="80">
        <f>IFERROR(P17/M17,"-")</f>
        <v>0.77272727272727</v>
      </c>
      <c r="R17" s="79">
        <v>2</v>
      </c>
      <c r="S17" s="79">
        <v>3</v>
      </c>
      <c r="T17" s="80">
        <f>IFERROR(R17/(P17),"-")</f>
        <v>0.11764705882353</v>
      </c>
      <c r="U17" s="335"/>
      <c r="V17" s="82">
        <v>5</v>
      </c>
      <c r="W17" s="80">
        <f>IF(P17=0,"-",V17/P17)</f>
        <v>0.29411764705882</v>
      </c>
      <c r="X17" s="334">
        <v>182000</v>
      </c>
      <c r="Y17" s="335">
        <f>IFERROR(X17/P17,"-")</f>
        <v>10705.882352941</v>
      </c>
      <c r="Z17" s="335">
        <f>IFERROR(X17/V17,"-")</f>
        <v>36400</v>
      </c>
      <c r="AA17" s="329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0.058823529411765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0.058823529411765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11</v>
      </c>
      <c r="BO17" s="118">
        <f>IF(P17=0,"",IF(BN17=0,"",(BN17/P17)))</f>
        <v>0.64705882352941</v>
      </c>
      <c r="BP17" s="119">
        <v>3</v>
      </c>
      <c r="BQ17" s="120">
        <f>IFERROR(BP17/BN17,"-")</f>
        <v>0.27272727272727</v>
      </c>
      <c r="BR17" s="121">
        <v>52000</v>
      </c>
      <c r="BS17" s="122">
        <f>IFERROR(BR17/BN17,"-")</f>
        <v>4727.2727272727</v>
      </c>
      <c r="BT17" s="123">
        <v>1</v>
      </c>
      <c r="BU17" s="123"/>
      <c r="BV17" s="123">
        <v>2</v>
      </c>
      <c r="BW17" s="124">
        <v>2</v>
      </c>
      <c r="BX17" s="125">
        <f>IF(P17=0,"",IF(BW17=0,"",(BW17/P17)))</f>
        <v>0.11764705882353</v>
      </c>
      <c r="BY17" s="126">
        <v>1</v>
      </c>
      <c r="BZ17" s="127">
        <f>IFERROR(BY17/BW17,"-")</f>
        <v>0.5</v>
      </c>
      <c r="CA17" s="128">
        <v>50000</v>
      </c>
      <c r="CB17" s="129">
        <f>IFERROR(CA17/BW17,"-")</f>
        <v>25000</v>
      </c>
      <c r="CC17" s="130"/>
      <c r="CD17" s="130"/>
      <c r="CE17" s="130">
        <v>1</v>
      </c>
      <c r="CF17" s="131">
        <v>2</v>
      </c>
      <c r="CG17" s="132">
        <f>IF(P17=0,"",IF(CF17=0,"",(CF17/P17)))</f>
        <v>0.11764705882353</v>
      </c>
      <c r="CH17" s="133">
        <v>1</v>
      </c>
      <c r="CI17" s="134">
        <f>IFERROR(CH17/CF17,"-")</f>
        <v>0.5</v>
      </c>
      <c r="CJ17" s="135">
        <v>80000</v>
      </c>
      <c r="CK17" s="136">
        <f>IFERROR(CJ17/CF17,"-")</f>
        <v>40000</v>
      </c>
      <c r="CL17" s="137"/>
      <c r="CM17" s="137"/>
      <c r="CN17" s="137">
        <v>1</v>
      </c>
      <c r="CO17" s="138">
        <v>5</v>
      </c>
      <c r="CP17" s="139">
        <v>182000</v>
      </c>
      <c r="CQ17" s="139">
        <v>80000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0.48888888888889</v>
      </c>
      <c r="B18" s="346" t="s">
        <v>220</v>
      </c>
      <c r="C18" s="346" t="s">
        <v>207</v>
      </c>
      <c r="D18" s="346" t="s">
        <v>208</v>
      </c>
      <c r="E18" s="346"/>
      <c r="F18" s="346" t="s">
        <v>66</v>
      </c>
      <c r="G18" s="88" t="s">
        <v>221</v>
      </c>
      <c r="H18" s="88" t="s">
        <v>210</v>
      </c>
      <c r="I18" s="88" t="s">
        <v>218</v>
      </c>
      <c r="J18" s="329">
        <v>90000</v>
      </c>
      <c r="K18" s="79">
        <v>11</v>
      </c>
      <c r="L18" s="79">
        <v>0</v>
      </c>
      <c r="M18" s="79">
        <v>21</v>
      </c>
      <c r="N18" s="89">
        <v>9</v>
      </c>
      <c r="O18" s="90">
        <v>0</v>
      </c>
      <c r="P18" s="91">
        <f>N18+O18</f>
        <v>9</v>
      </c>
      <c r="Q18" s="80">
        <f>IFERROR(P18/M18,"-")</f>
        <v>0.42857142857143</v>
      </c>
      <c r="R18" s="79">
        <v>1</v>
      </c>
      <c r="S18" s="79">
        <v>4</v>
      </c>
      <c r="T18" s="80">
        <f>IFERROR(R18/(P18),"-")</f>
        <v>0.11111111111111</v>
      </c>
      <c r="U18" s="335">
        <f>IFERROR(J18/SUM(N18:O19),"-")</f>
        <v>3461.5384615385</v>
      </c>
      <c r="V18" s="82">
        <v>1</v>
      </c>
      <c r="W18" s="80">
        <f>IF(P18=0,"-",V18/P18)</f>
        <v>0.11111111111111</v>
      </c>
      <c r="X18" s="334">
        <v>13000</v>
      </c>
      <c r="Y18" s="335">
        <f>IFERROR(X18/P18,"-")</f>
        <v>1444.4444444444</v>
      </c>
      <c r="Z18" s="335">
        <f>IFERROR(X18/V18,"-")</f>
        <v>13000</v>
      </c>
      <c r="AA18" s="329">
        <f>SUM(X18:X19)-SUM(J18:J19)</f>
        <v>-46000</v>
      </c>
      <c r="AB18" s="83">
        <f>SUM(X18:X19)/SUM(J18:J19)</f>
        <v>0.48888888888889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0.11111111111111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</v>
      </c>
      <c r="AW18" s="105">
        <f>IF(P18=0,"",IF(AV18=0,"",(AV18/P18)))</f>
        <v>0.11111111111111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4</v>
      </c>
      <c r="BF18" s="111">
        <f>IF(P18=0,"",IF(BE18=0,"",(BE18/P18)))</f>
        <v>0.44444444444444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0.11111111111111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0.22222222222222</v>
      </c>
      <c r="BY18" s="126">
        <v>1</v>
      </c>
      <c r="BZ18" s="127">
        <f>IFERROR(BY18/BW18,"-")</f>
        <v>0.5</v>
      </c>
      <c r="CA18" s="128">
        <v>13000</v>
      </c>
      <c r="CB18" s="129">
        <f>IFERROR(CA18/BW18,"-")</f>
        <v>6500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13000</v>
      </c>
      <c r="CQ18" s="139">
        <v>13000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6" t="s">
        <v>222</v>
      </c>
      <c r="C19" s="346"/>
      <c r="D19" s="346"/>
      <c r="E19" s="346"/>
      <c r="F19" s="346" t="s">
        <v>78</v>
      </c>
      <c r="G19" s="88"/>
      <c r="H19" s="88"/>
      <c r="I19" s="88"/>
      <c r="J19" s="329"/>
      <c r="K19" s="79">
        <v>68</v>
      </c>
      <c r="L19" s="79">
        <v>54</v>
      </c>
      <c r="M19" s="79">
        <v>26</v>
      </c>
      <c r="N19" s="89">
        <v>17</v>
      </c>
      <c r="O19" s="90">
        <v>0</v>
      </c>
      <c r="P19" s="91">
        <f>N19+O19</f>
        <v>17</v>
      </c>
      <c r="Q19" s="80">
        <f>IFERROR(P19/M19,"-")</f>
        <v>0.65384615384615</v>
      </c>
      <c r="R19" s="79">
        <v>0</v>
      </c>
      <c r="S19" s="79">
        <v>4</v>
      </c>
      <c r="T19" s="80">
        <f>IFERROR(R19/(P19),"-")</f>
        <v>0</v>
      </c>
      <c r="U19" s="335"/>
      <c r="V19" s="82">
        <v>2</v>
      </c>
      <c r="W19" s="80">
        <f>IF(P19=0,"-",V19/P19)</f>
        <v>0.11764705882353</v>
      </c>
      <c r="X19" s="334">
        <v>31000</v>
      </c>
      <c r="Y19" s="335">
        <f>IFERROR(X19/P19,"-")</f>
        <v>1823.5294117647</v>
      </c>
      <c r="Z19" s="335">
        <f>IFERROR(X19/V19,"-")</f>
        <v>15500</v>
      </c>
      <c r="AA19" s="329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4</v>
      </c>
      <c r="AN19" s="99">
        <f>IF(P19=0,"",IF(AM19=0,"",(AM19/P19)))</f>
        <v>0.23529411764706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2</v>
      </c>
      <c r="AW19" s="105">
        <f>IF(P19=0,"",IF(AV19=0,"",(AV19/P19)))</f>
        <v>0.11764705882353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6</v>
      </c>
      <c r="BF19" s="111">
        <f>IF(P19=0,"",IF(BE19=0,"",(BE19/P19)))</f>
        <v>0.35294117647059</v>
      </c>
      <c r="BG19" s="110">
        <v>1</v>
      </c>
      <c r="BH19" s="112">
        <f>IFERROR(BG19/BE19,"-")</f>
        <v>0.16666666666667</v>
      </c>
      <c r="BI19" s="113">
        <v>23000</v>
      </c>
      <c r="BJ19" s="114">
        <f>IFERROR(BI19/BE19,"-")</f>
        <v>3833.3333333333</v>
      </c>
      <c r="BK19" s="115"/>
      <c r="BL19" s="115"/>
      <c r="BM19" s="115">
        <v>1</v>
      </c>
      <c r="BN19" s="117">
        <v>3</v>
      </c>
      <c r="BO19" s="118">
        <f>IF(P19=0,"",IF(BN19=0,"",(BN19/P19)))</f>
        <v>0.17647058823529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2</v>
      </c>
      <c r="BX19" s="125">
        <f>IF(P19=0,"",IF(BW19=0,"",(BW19/P19)))</f>
        <v>0.11764705882353</v>
      </c>
      <c r="BY19" s="126">
        <v>1</v>
      </c>
      <c r="BZ19" s="127">
        <f>IFERROR(BY19/BW19,"-")</f>
        <v>0.5</v>
      </c>
      <c r="CA19" s="128">
        <v>8000</v>
      </c>
      <c r="CB19" s="129">
        <f>IFERROR(CA19/BW19,"-")</f>
        <v>4000</v>
      </c>
      <c r="CC19" s="130"/>
      <c r="CD19" s="130">
        <v>1</v>
      </c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2</v>
      </c>
      <c r="CP19" s="139">
        <v>31000</v>
      </c>
      <c r="CQ19" s="139">
        <v>23000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30"/>
      <c r="B20" s="85"/>
      <c r="C20" s="86"/>
      <c r="D20" s="86"/>
      <c r="E20" s="86"/>
      <c r="F20" s="87"/>
      <c r="G20" s="88"/>
      <c r="H20" s="88"/>
      <c r="I20" s="88"/>
      <c r="J20" s="330"/>
      <c r="K20" s="34"/>
      <c r="L20" s="34"/>
      <c r="M20" s="31"/>
      <c r="N20" s="23"/>
      <c r="O20" s="23"/>
      <c r="P20" s="23"/>
      <c r="Q20" s="32"/>
      <c r="R20" s="32"/>
      <c r="S20" s="23"/>
      <c r="T20" s="32"/>
      <c r="U20" s="336"/>
      <c r="V20" s="25"/>
      <c r="W20" s="25"/>
      <c r="X20" s="336"/>
      <c r="Y20" s="336"/>
      <c r="Z20" s="336"/>
      <c r="AA20" s="336"/>
      <c r="AB20" s="33"/>
      <c r="AC20" s="57"/>
      <c r="AD20" s="61"/>
      <c r="AE20" s="62"/>
      <c r="AF20" s="61"/>
      <c r="AG20" s="65"/>
      <c r="AH20" s="66"/>
      <c r="AI20" s="67"/>
      <c r="AJ20" s="68"/>
      <c r="AK20" s="68"/>
      <c r="AL20" s="68"/>
      <c r="AM20" s="61"/>
      <c r="AN20" s="62"/>
      <c r="AO20" s="61"/>
      <c r="AP20" s="65"/>
      <c r="AQ20" s="66"/>
      <c r="AR20" s="67"/>
      <c r="AS20" s="68"/>
      <c r="AT20" s="68"/>
      <c r="AU20" s="68"/>
      <c r="AV20" s="61"/>
      <c r="AW20" s="62"/>
      <c r="AX20" s="61"/>
      <c r="AY20" s="65"/>
      <c r="AZ20" s="66"/>
      <c r="BA20" s="67"/>
      <c r="BB20" s="68"/>
      <c r="BC20" s="68"/>
      <c r="BD20" s="68"/>
      <c r="BE20" s="61"/>
      <c r="BF20" s="62"/>
      <c r="BG20" s="61"/>
      <c r="BH20" s="65"/>
      <c r="BI20" s="66"/>
      <c r="BJ20" s="67"/>
      <c r="BK20" s="68"/>
      <c r="BL20" s="68"/>
      <c r="BM20" s="68"/>
      <c r="BN20" s="63"/>
      <c r="BO20" s="64"/>
      <c r="BP20" s="61"/>
      <c r="BQ20" s="65"/>
      <c r="BR20" s="66"/>
      <c r="BS20" s="67"/>
      <c r="BT20" s="68"/>
      <c r="BU20" s="68"/>
      <c r="BV20" s="68"/>
      <c r="BW20" s="63"/>
      <c r="BX20" s="64"/>
      <c r="BY20" s="61"/>
      <c r="BZ20" s="65"/>
      <c r="CA20" s="66"/>
      <c r="CB20" s="67"/>
      <c r="CC20" s="68"/>
      <c r="CD20" s="68"/>
      <c r="CE20" s="68"/>
      <c r="CF20" s="63"/>
      <c r="CG20" s="64"/>
      <c r="CH20" s="61"/>
      <c r="CI20" s="65"/>
      <c r="CJ20" s="66"/>
      <c r="CK20" s="67"/>
      <c r="CL20" s="68"/>
      <c r="CM20" s="68"/>
      <c r="CN20" s="68"/>
      <c r="CO20" s="69"/>
      <c r="CP20" s="66"/>
      <c r="CQ20" s="66"/>
      <c r="CR20" s="66"/>
      <c r="CS20" s="70"/>
    </row>
    <row r="21" spans="1:98">
      <c r="A21" s="30"/>
      <c r="B21" s="37"/>
      <c r="C21" s="21"/>
      <c r="D21" s="21"/>
      <c r="E21" s="21"/>
      <c r="F21" s="22"/>
      <c r="G21" s="36"/>
      <c r="H21" s="36"/>
      <c r="I21" s="73"/>
      <c r="J21" s="331"/>
      <c r="K21" s="34"/>
      <c r="L21" s="34"/>
      <c r="M21" s="31"/>
      <c r="N21" s="23"/>
      <c r="O21" s="23"/>
      <c r="P21" s="23"/>
      <c r="Q21" s="32"/>
      <c r="R21" s="32"/>
      <c r="S21" s="23"/>
      <c r="T21" s="32"/>
      <c r="U21" s="336"/>
      <c r="V21" s="25"/>
      <c r="W21" s="25"/>
      <c r="X21" s="336"/>
      <c r="Y21" s="336"/>
      <c r="Z21" s="336"/>
      <c r="AA21" s="336"/>
      <c r="AB21" s="33"/>
      <c r="AC21" s="59"/>
      <c r="AD21" s="61"/>
      <c r="AE21" s="62"/>
      <c r="AF21" s="61"/>
      <c r="AG21" s="65"/>
      <c r="AH21" s="66"/>
      <c r="AI21" s="67"/>
      <c r="AJ21" s="68"/>
      <c r="AK21" s="68"/>
      <c r="AL21" s="68"/>
      <c r="AM21" s="61"/>
      <c r="AN21" s="62"/>
      <c r="AO21" s="61"/>
      <c r="AP21" s="65"/>
      <c r="AQ21" s="66"/>
      <c r="AR21" s="67"/>
      <c r="AS21" s="68"/>
      <c r="AT21" s="68"/>
      <c r="AU21" s="68"/>
      <c r="AV21" s="61"/>
      <c r="AW21" s="62"/>
      <c r="AX21" s="61"/>
      <c r="AY21" s="65"/>
      <c r="AZ21" s="66"/>
      <c r="BA21" s="67"/>
      <c r="BB21" s="68"/>
      <c r="BC21" s="68"/>
      <c r="BD21" s="68"/>
      <c r="BE21" s="61"/>
      <c r="BF21" s="62"/>
      <c r="BG21" s="61"/>
      <c r="BH21" s="65"/>
      <c r="BI21" s="66"/>
      <c r="BJ21" s="67"/>
      <c r="BK21" s="68"/>
      <c r="BL21" s="68"/>
      <c r="BM21" s="68"/>
      <c r="BN21" s="63"/>
      <c r="BO21" s="64"/>
      <c r="BP21" s="61"/>
      <c r="BQ21" s="65"/>
      <c r="BR21" s="66"/>
      <c r="BS21" s="67"/>
      <c r="BT21" s="68"/>
      <c r="BU21" s="68"/>
      <c r="BV21" s="68"/>
      <c r="BW21" s="63"/>
      <c r="BX21" s="64"/>
      <c r="BY21" s="61"/>
      <c r="BZ21" s="65"/>
      <c r="CA21" s="66"/>
      <c r="CB21" s="67"/>
      <c r="CC21" s="68"/>
      <c r="CD21" s="68"/>
      <c r="CE21" s="68"/>
      <c r="CF21" s="63"/>
      <c r="CG21" s="64"/>
      <c r="CH21" s="61"/>
      <c r="CI21" s="65"/>
      <c r="CJ21" s="66"/>
      <c r="CK21" s="67"/>
      <c r="CL21" s="68"/>
      <c r="CM21" s="68"/>
      <c r="CN21" s="68"/>
      <c r="CO21" s="69"/>
      <c r="CP21" s="66"/>
      <c r="CQ21" s="66"/>
      <c r="CR21" s="66"/>
      <c r="CS21" s="70"/>
    </row>
    <row r="22" spans="1:98">
      <c r="A22" s="19">
        <f>AB22</f>
        <v>4.6923076923077</v>
      </c>
      <c r="B22" s="39"/>
      <c r="C22" s="39"/>
      <c r="D22" s="39"/>
      <c r="E22" s="39"/>
      <c r="F22" s="39"/>
      <c r="G22" s="40" t="s">
        <v>223</v>
      </c>
      <c r="H22" s="40"/>
      <c r="I22" s="40"/>
      <c r="J22" s="332">
        <f>SUM(J6:J21)</f>
        <v>624000</v>
      </c>
      <c r="K22" s="41">
        <f>SUM(K6:K21)</f>
        <v>756</v>
      </c>
      <c r="L22" s="41">
        <f>SUM(L6:L21)</f>
        <v>418</v>
      </c>
      <c r="M22" s="41">
        <f>SUM(M6:M21)</f>
        <v>787</v>
      </c>
      <c r="N22" s="41">
        <f>SUM(N6:N21)</f>
        <v>155</v>
      </c>
      <c r="O22" s="41">
        <f>SUM(O6:O21)</f>
        <v>3</v>
      </c>
      <c r="P22" s="41">
        <f>SUM(P6:P21)</f>
        <v>158</v>
      </c>
      <c r="Q22" s="42">
        <f>IFERROR(P22/M22,"-")</f>
        <v>0.2007623888183</v>
      </c>
      <c r="R22" s="76">
        <f>SUM(R6:R21)</f>
        <v>15</v>
      </c>
      <c r="S22" s="76">
        <f>SUM(S6:S21)</f>
        <v>30</v>
      </c>
      <c r="T22" s="42">
        <f>IFERROR(R22/P22,"-")</f>
        <v>0.094936708860759</v>
      </c>
      <c r="U22" s="337">
        <f>IFERROR(J22/P22,"-")</f>
        <v>3949.3670886076</v>
      </c>
      <c r="V22" s="44">
        <f>SUM(V6:V21)</f>
        <v>26</v>
      </c>
      <c r="W22" s="42">
        <f>IFERROR(V22/P22,"-")</f>
        <v>0.16455696202532</v>
      </c>
      <c r="X22" s="332">
        <f>SUM(X6:X21)</f>
        <v>2928000</v>
      </c>
      <c r="Y22" s="332">
        <f>IFERROR(X22/P22,"-")</f>
        <v>18531.64556962</v>
      </c>
      <c r="Z22" s="332">
        <f>IFERROR(X22/V22,"-")</f>
        <v>112615.38461538</v>
      </c>
      <c r="AA22" s="332">
        <f>X22-J22</f>
        <v>2304000</v>
      </c>
      <c r="AB22" s="45">
        <f>X22/J22</f>
        <v>4.6923076923077</v>
      </c>
      <c r="AC22" s="58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69" t="s">
        <v>31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70" t="s">
        <v>32</v>
      </c>
      <c r="CP2" s="272" t="s">
        <v>33</v>
      </c>
      <c r="CQ2" s="260" t="s">
        <v>34</v>
      </c>
      <c r="CR2" s="261"/>
      <c r="CS2" s="262"/>
    </row>
    <row r="3" spans="1:98" customHeight="1" ht="14.25">
      <c r="A3" s="11" t="s">
        <v>224</v>
      </c>
      <c r="B3" s="38"/>
      <c r="C3" s="18"/>
      <c r="D3" s="18"/>
      <c r="E3" s="18"/>
      <c r="F3" s="18"/>
      <c r="G3" s="71"/>
      <c r="H3" s="71"/>
      <c r="I3" s="1"/>
      <c r="J3" s="1"/>
      <c r="K3" s="258" t="s">
        <v>1</v>
      </c>
      <c r="L3" s="2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3" t="s">
        <v>36</v>
      </c>
      <c r="AE3" s="264"/>
      <c r="AF3" s="264"/>
      <c r="AG3" s="264"/>
      <c r="AH3" s="264"/>
      <c r="AI3" s="264"/>
      <c r="AJ3" s="264"/>
      <c r="AK3" s="264"/>
      <c r="AL3" s="264"/>
      <c r="AM3" s="275" t="s">
        <v>37</v>
      </c>
      <c r="AN3" s="276"/>
      <c r="AO3" s="276"/>
      <c r="AP3" s="276"/>
      <c r="AQ3" s="276"/>
      <c r="AR3" s="276"/>
      <c r="AS3" s="276"/>
      <c r="AT3" s="276"/>
      <c r="AU3" s="277"/>
      <c r="AV3" s="278" t="s">
        <v>38</v>
      </c>
      <c r="AW3" s="279"/>
      <c r="AX3" s="279"/>
      <c r="AY3" s="279"/>
      <c r="AZ3" s="279"/>
      <c r="BA3" s="279"/>
      <c r="BB3" s="279"/>
      <c r="BC3" s="279"/>
      <c r="BD3" s="280"/>
      <c r="BE3" s="281" t="s">
        <v>39</v>
      </c>
      <c r="BF3" s="282"/>
      <c r="BG3" s="282"/>
      <c r="BH3" s="282"/>
      <c r="BI3" s="282"/>
      <c r="BJ3" s="282"/>
      <c r="BK3" s="282"/>
      <c r="BL3" s="282"/>
      <c r="BM3" s="283"/>
      <c r="BN3" s="284" t="s">
        <v>40</v>
      </c>
      <c r="BO3" s="285"/>
      <c r="BP3" s="285"/>
      <c r="BQ3" s="285"/>
      <c r="BR3" s="285"/>
      <c r="BS3" s="285"/>
      <c r="BT3" s="285"/>
      <c r="BU3" s="285"/>
      <c r="BV3" s="286"/>
      <c r="BW3" s="287" t="s">
        <v>41</v>
      </c>
      <c r="BX3" s="288"/>
      <c r="BY3" s="288"/>
      <c r="BZ3" s="288"/>
      <c r="CA3" s="288"/>
      <c r="CB3" s="288"/>
      <c r="CC3" s="288"/>
      <c r="CD3" s="288"/>
      <c r="CE3" s="289"/>
      <c r="CF3" s="290" t="s">
        <v>42</v>
      </c>
      <c r="CG3" s="291"/>
      <c r="CH3" s="291"/>
      <c r="CI3" s="291"/>
      <c r="CJ3" s="291"/>
      <c r="CK3" s="291"/>
      <c r="CL3" s="291"/>
      <c r="CM3" s="291"/>
      <c r="CN3" s="292"/>
      <c r="CO3" s="270"/>
      <c r="CP3" s="273"/>
      <c r="CQ3" s="265" t="s">
        <v>43</v>
      </c>
      <c r="CR3" s="266"/>
      <c r="CS3" s="267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1"/>
      <c r="CP4" s="274"/>
      <c r="CQ4" s="52" t="s">
        <v>61</v>
      </c>
      <c r="CR4" s="52" t="s">
        <v>62</v>
      </c>
      <c r="CS4" s="268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8"/>
      <c r="K5" s="29"/>
      <c r="L5" s="4"/>
      <c r="M5" s="4"/>
      <c r="N5" s="8"/>
      <c r="O5" s="8"/>
      <c r="P5" s="8"/>
      <c r="Q5" s="9"/>
      <c r="R5" s="9"/>
      <c r="S5" s="8"/>
      <c r="T5" s="9"/>
      <c r="U5" s="333"/>
      <c r="V5" s="2"/>
      <c r="W5" s="2"/>
      <c r="X5" s="333"/>
      <c r="Y5" s="333"/>
      <c r="Z5" s="333"/>
      <c r="AA5" s="333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1.0675675675676</v>
      </c>
      <c r="B6" s="346" t="s">
        <v>225</v>
      </c>
      <c r="C6" s="346" t="s">
        <v>226</v>
      </c>
      <c r="D6" s="346" t="s">
        <v>227</v>
      </c>
      <c r="E6" s="346" t="s">
        <v>228</v>
      </c>
      <c r="F6" s="346" t="s">
        <v>66</v>
      </c>
      <c r="G6" s="88" t="s">
        <v>229</v>
      </c>
      <c r="H6" s="88" t="s">
        <v>230</v>
      </c>
      <c r="I6" s="88" t="s">
        <v>231</v>
      </c>
      <c r="J6" s="329">
        <v>222000</v>
      </c>
      <c r="K6" s="79">
        <v>34</v>
      </c>
      <c r="L6" s="79">
        <v>0</v>
      </c>
      <c r="M6" s="79">
        <v>327</v>
      </c>
      <c r="N6" s="89">
        <v>15</v>
      </c>
      <c r="O6" s="90">
        <v>0</v>
      </c>
      <c r="P6" s="91">
        <f>N6+O6</f>
        <v>15</v>
      </c>
      <c r="Q6" s="80">
        <f>IFERROR(P6/M6,"-")</f>
        <v>0.045871559633028</v>
      </c>
      <c r="R6" s="79">
        <v>0</v>
      </c>
      <c r="S6" s="79">
        <v>4</v>
      </c>
      <c r="T6" s="80">
        <f>IFERROR(R6/(P6),"-")</f>
        <v>0</v>
      </c>
      <c r="U6" s="335">
        <f>IFERROR(J6/SUM(N6:O7),"-")</f>
        <v>1247.191011236</v>
      </c>
      <c r="V6" s="82">
        <v>0</v>
      </c>
      <c r="W6" s="80">
        <f>IF(P6=0,"-",V6/P6)</f>
        <v>0</v>
      </c>
      <c r="X6" s="334">
        <v>0</v>
      </c>
      <c r="Y6" s="335">
        <f>IFERROR(X6/P6,"-")</f>
        <v>0</v>
      </c>
      <c r="Z6" s="335" t="str">
        <f>IFERROR(X6/V6,"-")</f>
        <v>-</v>
      </c>
      <c r="AA6" s="329">
        <f>SUM(X6:X7)-SUM(J6:J7)</f>
        <v>15000</v>
      </c>
      <c r="AB6" s="83">
        <f>SUM(X6:X7)/SUM(J6:J7)</f>
        <v>1.0675675675676</v>
      </c>
      <c r="AC6" s="77"/>
      <c r="AD6" s="92">
        <v>1</v>
      </c>
      <c r="AE6" s="93">
        <f>IF(P6=0,"",IF(AD6=0,"",(AD6/P6)))</f>
        <v>0.066666666666667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5</v>
      </c>
      <c r="AN6" s="99">
        <f>IF(P6=0,"",IF(AM6=0,"",(AM6/P6)))</f>
        <v>0.33333333333333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4</v>
      </c>
      <c r="BF6" s="111">
        <f>IF(P6=0,"",IF(BE6=0,"",(BE6/P6)))</f>
        <v>0.26666666666667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0.26666666666667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0.066666666666667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6" t="s">
        <v>232</v>
      </c>
      <c r="C7" s="346"/>
      <c r="D7" s="346"/>
      <c r="E7" s="346"/>
      <c r="F7" s="346" t="s">
        <v>78</v>
      </c>
      <c r="G7" s="88"/>
      <c r="H7" s="88"/>
      <c r="I7" s="88"/>
      <c r="J7" s="329"/>
      <c r="K7" s="79">
        <v>572</v>
      </c>
      <c r="L7" s="79">
        <v>383</v>
      </c>
      <c r="M7" s="79">
        <v>312</v>
      </c>
      <c r="N7" s="89">
        <v>163</v>
      </c>
      <c r="O7" s="90">
        <v>0</v>
      </c>
      <c r="P7" s="91">
        <f>N7+O7</f>
        <v>163</v>
      </c>
      <c r="Q7" s="80">
        <f>IFERROR(P7/M7,"-")</f>
        <v>0.5224358974359</v>
      </c>
      <c r="R7" s="79">
        <v>7</v>
      </c>
      <c r="S7" s="79">
        <v>25</v>
      </c>
      <c r="T7" s="80">
        <f>IFERROR(R7/(P7),"-")</f>
        <v>0.042944785276074</v>
      </c>
      <c r="U7" s="335"/>
      <c r="V7" s="82">
        <v>7</v>
      </c>
      <c r="W7" s="80">
        <f>IF(P7=0,"-",V7/P7)</f>
        <v>0.042944785276074</v>
      </c>
      <c r="X7" s="334">
        <v>237000</v>
      </c>
      <c r="Y7" s="335">
        <f>IFERROR(X7/P7,"-")</f>
        <v>1453.9877300613</v>
      </c>
      <c r="Z7" s="335">
        <f>IFERROR(X7/V7,"-")</f>
        <v>33857.142857143</v>
      </c>
      <c r="AA7" s="329"/>
      <c r="AB7" s="83"/>
      <c r="AC7" s="77"/>
      <c r="AD7" s="92">
        <v>1</v>
      </c>
      <c r="AE7" s="93">
        <f>IF(P7=0,"",IF(AD7=0,"",(AD7/P7)))</f>
        <v>0.0061349693251534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44</v>
      </c>
      <c r="AN7" s="99">
        <f>IF(P7=0,"",IF(AM7=0,"",(AM7/P7)))</f>
        <v>0.26993865030675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22</v>
      </c>
      <c r="AW7" s="105">
        <f>IF(P7=0,"",IF(AV7=0,"",(AV7/P7)))</f>
        <v>0.13496932515337</v>
      </c>
      <c r="AX7" s="104">
        <v>2</v>
      </c>
      <c r="AY7" s="106">
        <f>IFERROR(AX7/AV7,"-")</f>
        <v>0.090909090909091</v>
      </c>
      <c r="AZ7" s="107">
        <v>44000</v>
      </c>
      <c r="BA7" s="108">
        <f>IFERROR(AZ7/AV7,"-")</f>
        <v>2000</v>
      </c>
      <c r="BB7" s="109">
        <v>1</v>
      </c>
      <c r="BC7" s="109"/>
      <c r="BD7" s="109">
        <v>1</v>
      </c>
      <c r="BE7" s="110">
        <v>45</v>
      </c>
      <c r="BF7" s="111">
        <f>IF(P7=0,"",IF(BE7=0,"",(BE7/P7)))</f>
        <v>0.2760736196319</v>
      </c>
      <c r="BG7" s="110">
        <v>2</v>
      </c>
      <c r="BH7" s="112">
        <f>IFERROR(BG7/BE7,"-")</f>
        <v>0.044444444444444</v>
      </c>
      <c r="BI7" s="113">
        <v>41000</v>
      </c>
      <c r="BJ7" s="114">
        <f>IFERROR(BI7/BE7,"-")</f>
        <v>911.11111111111</v>
      </c>
      <c r="BK7" s="115">
        <v>1</v>
      </c>
      <c r="BL7" s="115"/>
      <c r="BM7" s="115">
        <v>1</v>
      </c>
      <c r="BN7" s="117">
        <v>31</v>
      </c>
      <c r="BO7" s="118">
        <f>IF(P7=0,"",IF(BN7=0,"",(BN7/P7)))</f>
        <v>0.19018404907975</v>
      </c>
      <c r="BP7" s="119">
        <v>2</v>
      </c>
      <c r="BQ7" s="120">
        <f>IFERROR(BP7/BN7,"-")</f>
        <v>0.064516129032258</v>
      </c>
      <c r="BR7" s="121">
        <v>32136</v>
      </c>
      <c r="BS7" s="122">
        <f>IFERROR(BR7/BN7,"-")</f>
        <v>1036.6451612903</v>
      </c>
      <c r="BT7" s="123"/>
      <c r="BU7" s="123"/>
      <c r="BV7" s="123">
        <v>2</v>
      </c>
      <c r="BW7" s="124">
        <v>19</v>
      </c>
      <c r="BX7" s="125">
        <f>IF(P7=0,"",IF(BW7=0,"",(BW7/P7)))</f>
        <v>0.11656441717791</v>
      </c>
      <c r="BY7" s="126">
        <v>3</v>
      </c>
      <c r="BZ7" s="127">
        <f>IFERROR(BY7/BW7,"-")</f>
        <v>0.15789473684211</v>
      </c>
      <c r="CA7" s="128">
        <v>141000</v>
      </c>
      <c r="CB7" s="129">
        <f>IFERROR(CA7/BW7,"-")</f>
        <v>7421.0526315789</v>
      </c>
      <c r="CC7" s="130"/>
      <c r="CD7" s="130"/>
      <c r="CE7" s="130">
        <v>3</v>
      </c>
      <c r="CF7" s="131">
        <v>1</v>
      </c>
      <c r="CG7" s="132">
        <f>IF(P7=0,"",IF(CF7=0,"",(CF7/P7)))</f>
        <v>0.0061349693251534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7</v>
      </c>
      <c r="CP7" s="139">
        <v>237000</v>
      </c>
      <c r="CQ7" s="139">
        <v>118000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14.18</v>
      </c>
      <c r="B8" s="346" t="s">
        <v>233</v>
      </c>
      <c r="C8" s="346" t="s">
        <v>234</v>
      </c>
      <c r="D8" s="346" t="s">
        <v>235</v>
      </c>
      <c r="E8" s="346" t="s">
        <v>236</v>
      </c>
      <c r="F8" s="346" t="s">
        <v>66</v>
      </c>
      <c r="G8" s="88" t="s">
        <v>237</v>
      </c>
      <c r="H8" s="88" t="s">
        <v>238</v>
      </c>
      <c r="I8" s="88" t="s">
        <v>218</v>
      </c>
      <c r="J8" s="329">
        <v>150000</v>
      </c>
      <c r="K8" s="79">
        <v>41</v>
      </c>
      <c r="L8" s="79">
        <v>0</v>
      </c>
      <c r="M8" s="79">
        <v>263</v>
      </c>
      <c r="N8" s="89">
        <v>16</v>
      </c>
      <c r="O8" s="90">
        <v>0</v>
      </c>
      <c r="P8" s="91">
        <f>N8+O8</f>
        <v>16</v>
      </c>
      <c r="Q8" s="80">
        <f>IFERROR(P8/M8,"-")</f>
        <v>0.060836501901141</v>
      </c>
      <c r="R8" s="79">
        <v>1</v>
      </c>
      <c r="S8" s="79">
        <v>6</v>
      </c>
      <c r="T8" s="80">
        <f>IFERROR(R8/(P8),"-")</f>
        <v>0.0625</v>
      </c>
      <c r="U8" s="335">
        <f>IFERROR(J8/SUM(N8:O9),"-")</f>
        <v>691.24423963134</v>
      </c>
      <c r="V8" s="82">
        <v>2</v>
      </c>
      <c r="W8" s="80">
        <f>IF(P8=0,"-",V8/P8)</f>
        <v>0.125</v>
      </c>
      <c r="X8" s="334">
        <v>345000</v>
      </c>
      <c r="Y8" s="335">
        <f>IFERROR(X8/P8,"-")</f>
        <v>21562.5</v>
      </c>
      <c r="Z8" s="335">
        <f>IFERROR(X8/V8,"-")</f>
        <v>172500</v>
      </c>
      <c r="AA8" s="329">
        <f>SUM(X8:X9)-SUM(J8:J9)</f>
        <v>1977000</v>
      </c>
      <c r="AB8" s="83">
        <f>SUM(X8:X9)/SUM(J8:J9)</f>
        <v>14.18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7</v>
      </c>
      <c r="AN8" s="99">
        <f>IF(P8=0,"",IF(AM8=0,"",(AM8/P8)))</f>
        <v>0.4375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0.0625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0.125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0.1875</v>
      </c>
      <c r="BP8" s="119">
        <v>1</v>
      </c>
      <c r="BQ8" s="120">
        <f>IFERROR(BP8/BN8,"-")</f>
        <v>0.33333333333333</v>
      </c>
      <c r="BR8" s="121">
        <v>12000</v>
      </c>
      <c r="BS8" s="122">
        <f>IFERROR(BR8/BN8,"-")</f>
        <v>4000</v>
      </c>
      <c r="BT8" s="123"/>
      <c r="BU8" s="123"/>
      <c r="BV8" s="123">
        <v>1</v>
      </c>
      <c r="BW8" s="124">
        <v>3</v>
      </c>
      <c r="BX8" s="125">
        <f>IF(P8=0,"",IF(BW8=0,"",(BW8/P8)))</f>
        <v>0.1875</v>
      </c>
      <c r="BY8" s="126">
        <v>1</v>
      </c>
      <c r="BZ8" s="127">
        <f>IFERROR(BY8/BW8,"-")</f>
        <v>0.33333333333333</v>
      </c>
      <c r="CA8" s="128">
        <v>333000</v>
      </c>
      <c r="CB8" s="129">
        <f>IFERROR(CA8/BW8,"-")</f>
        <v>111000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345000</v>
      </c>
      <c r="CQ8" s="139">
        <v>333000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6" t="s">
        <v>239</v>
      </c>
      <c r="C9" s="346"/>
      <c r="D9" s="346"/>
      <c r="E9" s="346"/>
      <c r="F9" s="346" t="s">
        <v>78</v>
      </c>
      <c r="G9" s="88"/>
      <c r="H9" s="88"/>
      <c r="I9" s="88"/>
      <c r="J9" s="329"/>
      <c r="K9" s="79">
        <v>612</v>
      </c>
      <c r="L9" s="79">
        <v>433</v>
      </c>
      <c r="M9" s="79">
        <v>406</v>
      </c>
      <c r="N9" s="89">
        <v>195</v>
      </c>
      <c r="O9" s="90">
        <v>6</v>
      </c>
      <c r="P9" s="91">
        <f>N9+O9</f>
        <v>201</v>
      </c>
      <c r="Q9" s="80">
        <f>IFERROR(P9/M9,"-")</f>
        <v>0.49507389162562</v>
      </c>
      <c r="R9" s="79">
        <v>12</v>
      </c>
      <c r="S9" s="79">
        <v>31</v>
      </c>
      <c r="T9" s="80">
        <f>IFERROR(R9/(P9),"-")</f>
        <v>0.059701492537313</v>
      </c>
      <c r="U9" s="335"/>
      <c r="V9" s="82">
        <v>4</v>
      </c>
      <c r="W9" s="80">
        <f>IF(P9=0,"-",V9/P9)</f>
        <v>0.019900497512438</v>
      </c>
      <c r="X9" s="334">
        <v>1782000</v>
      </c>
      <c r="Y9" s="335">
        <f>IFERROR(X9/P9,"-")</f>
        <v>8865.671641791</v>
      </c>
      <c r="Z9" s="335">
        <f>IFERROR(X9/V9,"-")</f>
        <v>445500</v>
      </c>
      <c r="AA9" s="329"/>
      <c r="AB9" s="83"/>
      <c r="AC9" s="77"/>
      <c r="AD9" s="92">
        <v>3</v>
      </c>
      <c r="AE9" s="93">
        <f>IF(P9=0,"",IF(AD9=0,"",(AD9/P9)))</f>
        <v>0.014925373134328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63</v>
      </c>
      <c r="AN9" s="99">
        <f>IF(P9=0,"",IF(AM9=0,"",(AM9/P9)))</f>
        <v>0.3134328358209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26</v>
      </c>
      <c r="AW9" s="105">
        <f>IF(P9=0,"",IF(AV9=0,"",(AV9/P9)))</f>
        <v>0.12935323383085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43</v>
      </c>
      <c r="BF9" s="111">
        <f>IF(P9=0,"",IF(BE9=0,"",(BE9/P9)))</f>
        <v>0.21393034825871</v>
      </c>
      <c r="BG9" s="110">
        <v>3</v>
      </c>
      <c r="BH9" s="112">
        <f>IFERROR(BG9/BE9,"-")</f>
        <v>0.069767441860465</v>
      </c>
      <c r="BI9" s="113">
        <v>76000</v>
      </c>
      <c r="BJ9" s="114">
        <f>IFERROR(BI9/BE9,"-")</f>
        <v>1767.4418604651</v>
      </c>
      <c r="BK9" s="115">
        <v>1</v>
      </c>
      <c r="BL9" s="115"/>
      <c r="BM9" s="115">
        <v>2</v>
      </c>
      <c r="BN9" s="117">
        <v>38</v>
      </c>
      <c r="BO9" s="118">
        <f>IF(P9=0,"",IF(BN9=0,"",(BN9/P9)))</f>
        <v>0.18905472636816</v>
      </c>
      <c r="BP9" s="119">
        <v>3</v>
      </c>
      <c r="BQ9" s="120">
        <f>IFERROR(BP9/BN9,"-")</f>
        <v>0.078947368421053</v>
      </c>
      <c r="BR9" s="121">
        <v>523000</v>
      </c>
      <c r="BS9" s="122">
        <f>IFERROR(BR9/BN9,"-")</f>
        <v>13763.157894737</v>
      </c>
      <c r="BT9" s="123">
        <v>1</v>
      </c>
      <c r="BU9" s="123"/>
      <c r="BV9" s="123">
        <v>2</v>
      </c>
      <c r="BW9" s="124">
        <v>24</v>
      </c>
      <c r="BX9" s="125">
        <f>IF(P9=0,"",IF(BW9=0,"",(BW9/P9)))</f>
        <v>0.11940298507463</v>
      </c>
      <c r="BY9" s="126">
        <v>3</v>
      </c>
      <c r="BZ9" s="127">
        <f>IFERROR(BY9/BW9,"-")</f>
        <v>0.125</v>
      </c>
      <c r="CA9" s="128">
        <v>1324000</v>
      </c>
      <c r="CB9" s="129">
        <f>IFERROR(CA9/BW9,"-")</f>
        <v>55166.666666667</v>
      </c>
      <c r="CC9" s="130">
        <v>1</v>
      </c>
      <c r="CD9" s="130"/>
      <c r="CE9" s="130">
        <v>2</v>
      </c>
      <c r="CF9" s="131">
        <v>4</v>
      </c>
      <c r="CG9" s="132">
        <f>IF(P9=0,"",IF(CF9=0,"",(CF9/P9)))</f>
        <v>0.019900497512438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4</v>
      </c>
      <c r="CP9" s="139">
        <v>1782000</v>
      </c>
      <c r="CQ9" s="139">
        <v>790000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0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6"/>
      <c r="V10" s="25"/>
      <c r="W10" s="25"/>
      <c r="X10" s="336"/>
      <c r="Y10" s="336"/>
      <c r="Z10" s="336"/>
      <c r="AA10" s="336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1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6"/>
      <c r="V11" s="25"/>
      <c r="W11" s="25"/>
      <c r="X11" s="336"/>
      <c r="Y11" s="336"/>
      <c r="Z11" s="336"/>
      <c r="AA11" s="336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6.3548387096774</v>
      </c>
      <c r="B12" s="39"/>
      <c r="C12" s="39"/>
      <c r="D12" s="39"/>
      <c r="E12" s="39"/>
      <c r="F12" s="39"/>
      <c r="G12" s="40" t="s">
        <v>240</v>
      </c>
      <c r="H12" s="40"/>
      <c r="I12" s="40"/>
      <c r="J12" s="332">
        <f>SUM(J6:J11)</f>
        <v>372000</v>
      </c>
      <c r="K12" s="41">
        <f>SUM(K6:K11)</f>
        <v>1259</v>
      </c>
      <c r="L12" s="41">
        <f>SUM(L6:L11)</f>
        <v>816</v>
      </c>
      <c r="M12" s="41">
        <f>SUM(M6:M11)</f>
        <v>1308</v>
      </c>
      <c r="N12" s="41">
        <f>SUM(N6:N11)</f>
        <v>389</v>
      </c>
      <c r="O12" s="41">
        <f>SUM(O6:O11)</f>
        <v>6</v>
      </c>
      <c r="P12" s="41">
        <f>SUM(P6:P11)</f>
        <v>395</v>
      </c>
      <c r="Q12" s="42">
        <f>IFERROR(P12/M12,"-")</f>
        <v>0.3019877675841</v>
      </c>
      <c r="R12" s="76">
        <f>SUM(R6:R11)</f>
        <v>20</v>
      </c>
      <c r="S12" s="76">
        <f>SUM(S6:S11)</f>
        <v>66</v>
      </c>
      <c r="T12" s="42">
        <f>IFERROR(R12/P12,"-")</f>
        <v>0.050632911392405</v>
      </c>
      <c r="U12" s="337">
        <f>IFERROR(J12/P12,"-")</f>
        <v>941.77215189873</v>
      </c>
      <c r="V12" s="44">
        <f>SUM(V6:V11)</f>
        <v>13</v>
      </c>
      <c r="W12" s="42">
        <f>IFERROR(V12/P12,"-")</f>
        <v>0.032911392405063</v>
      </c>
      <c r="X12" s="332">
        <f>SUM(X6:X11)</f>
        <v>2364000</v>
      </c>
      <c r="Y12" s="332">
        <f>IFERROR(X12/P12,"-")</f>
        <v>5984.8101265823</v>
      </c>
      <c r="Z12" s="332">
        <f>IFERROR(X12/V12,"-")</f>
        <v>181846.15384615</v>
      </c>
      <c r="AA12" s="332">
        <f>X12-J12</f>
        <v>1992000</v>
      </c>
      <c r="AB12" s="45">
        <f>X12/J12</f>
        <v>6.3548387096774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8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303" t="s">
        <v>31</v>
      </c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4" t="s">
        <v>32</v>
      </c>
      <c r="CK2" s="306" t="s">
        <v>33</v>
      </c>
      <c r="CL2" s="309" t="s">
        <v>34</v>
      </c>
      <c r="CM2" s="310"/>
      <c r="CN2" s="311"/>
    </row>
    <row r="3" spans="1:94" customHeight="1" ht="14.25">
      <c r="A3" s="145" t="s">
        <v>241</v>
      </c>
      <c r="B3" s="149"/>
      <c r="C3" s="149"/>
      <c r="D3" s="149"/>
      <c r="E3" s="150"/>
      <c r="F3" s="148"/>
      <c r="G3" s="148"/>
      <c r="H3" s="315" t="s">
        <v>1</v>
      </c>
      <c r="I3" s="316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7" t="s">
        <v>36</v>
      </c>
      <c r="Z3" s="318"/>
      <c r="AA3" s="318"/>
      <c r="AB3" s="318"/>
      <c r="AC3" s="318"/>
      <c r="AD3" s="318"/>
      <c r="AE3" s="318"/>
      <c r="AF3" s="318"/>
      <c r="AG3" s="318"/>
      <c r="AH3" s="319" t="s">
        <v>37</v>
      </c>
      <c r="AI3" s="320"/>
      <c r="AJ3" s="320"/>
      <c r="AK3" s="320"/>
      <c r="AL3" s="320"/>
      <c r="AM3" s="320"/>
      <c r="AN3" s="320"/>
      <c r="AO3" s="320"/>
      <c r="AP3" s="321"/>
      <c r="AQ3" s="322" t="s">
        <v>38</v>
      </c>
      <c r="AR3" s="323"/>
      <c r="AS3" s="323"/>
      <c r="AT3" s="323"/>
      <c r="AU3" s="323"/>
      <c r="AV3" s="323"/>
      <c r="AW3" s="323"/>
      <c r="AX3" s="323"/>
      <c r="AY3" s="324"/>
      <c r="AZ3" s="325" t="s">
        <v>39</v>
      </c>
      <c r="BA3" s="326"/>
      <c r="BB3" s="326"/>
      <c r="BC3" s="326"/>
      <c r="BD3" s="326"/>
      <c r="BE3" s="326"/>
      <c r="BF3" s="326"/>
      <c r="BG3" s="326"/>
      <c r="BH3" s="327"/>
      <c r="BI3" s="312" t="s">
        <v>40</v>
      </c>
      <c r="BJ3" s="313"/>
      <c r="BK3" s="313"/>
      <c r="BL3" s="313"/>
      <c r="BM3" s="313"/>
      <c r="BN3" s="313"/>
      <c r="BO3" s="313"/>
      <c r="BP3" s="313"/>
      <c r="BQ3" s="314"/>
      <c r="BR3" s="293" t="s">
        <v>41</v>
      </c>
      <c r="BS3" s="294"/>
      <c r="BT3" s="294"/>
      <c r="BU3" s="294"/>
      <c r="BV3" s="294"/>
      <c r="BW3" s="294"/>
      <c r="BX3" s="294"/>
      <c r="BY3" s="294"/>
      <c r="BZ3" s="295"/>
      <c r="CA3" s="296" t="s">
        <v>42</v>
      </c>
      <c r="CB3" s="297"/>
      <c r="CC3" s="297"/>
      <c r="CD3" s="297"/>
      <c r="CE3" s="297"/>
      <c r="CF3" s="297"/>
      <c r="CG3" s="297"/>
      <c r="CH3" s="297"/>
      <c r="CI3" s="298"/>
      <c r="CJ3" s="304"/>
      <c r="CK3" s="307"/>
      <c r="CL3" s="299" t="s">
        <v>43</v>
      </c>
      <c r="CM3" s="300"/>
      <c r="CN3" s="301" t="s">
        <v>44</v>
      </c>
    </row>
    <row r="4" spans="1:94">
      <c r="A4" s="151"/>
      <c r="B4" s="152" t="s">
        <v>45</v>
      </c>
      <c r="C4" s="152" t="s">
        <v>242</v>
      </c>
      <c r="D4" s="153" t="s">
        <v>49</v>
      </c>
      <c r="E4" s="152" t="s">
        <v>50</v>
      </c>
      <c r="F4" s="154" t="s">
        <v>52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53</v>
      </c>
      <c r="Z4" s="158" t="s">
        <v>54</v>
      </c>
      <c r="AA4" s="158" t="s">
        <v>55</v>
      </c>
      <c r="AB4" s="158" t="s">
        <v>17</v>
      </c>
      <c r="AC4" s="158" t="s">
        <v>56</v>
      </c>
      <c r="AD4" s="158" t="s">
        <v>57</v>
      </c>
      <c r="AE4" s="158" t="s">
        <v>58</v>
      </c>
      <c r="AF4" s="158" t="s">
        <v>59</v>
      </c>
      <c r="AG4" s="158" t="s">
        <v>60</v>
      </c>
      <c r="AH4" s="159" t="s">
        <v>53</v>
      </c>
      <c r="AI4" s="159" t="s">
        <v>54</v>
      </c>
      <c r="AJ4" s="159" t="s">
        <v>55</v>
      </c>
      <c r="AK4" s="159" t="s">
        <v>17</v>
      </c>
      <c r="AL4" s="159" t="s">
        <v>56</v>
      </c>
      <c r="AM4" s="159" t="s">
        <v>57</v>
      </c>
      <c r="AN4" s="159" t="s">
        <v>58</v>
      </c>
      <c r="AO4" s="159" t="s">
        <v>59</v>
      </c>
      <c r="AP4" s="159" t="s">
        <v>60</v>
      </c>
      <c r="AQ4" s="160" t="s">
        <v>53</v>
      </c>
      <c r="AR4" s="160" t="s">
        <v>54</v>
      </c>
      <c r="AS4" s="160" t="s">
        <v>55</v>
      </c>
      <c r="AT4" s="160" t="s">
        <v>17</v>
      </c>
      <c r="AU4" s="160" t="s">
        <v>56</v>
      </c>
      <c r="AV4" s="160" t="s">
        <v>57</v>
      </c>
      <c r="AW4" s="160" t="s">
        <v>58</v>
      </c>
      <c r="AX4" s="160" t="s">
        <v>59</v>
      </c>
      <c r="AY4" s="160" t="s">
        <v>60</v>
      </c>
      <c r="AZ4" s="161" t="s">
        <v>53</v>
      </c>
      <c r="BA4" s="161" t="s">
        <v>54</v>
      </c>
      <c r="BB4" s="161" t="s">
        <v>55</v>
      </c>
      <c r="BC4" s="161" t="s">
        <v>17</v>
      </c>
      <c r="BD4" s="161" t="s">
        <v>56</v>
      </c>
      <c r="BE4" s="161" t="s">
        <v>57</v>
      </c>
      <c r="BF4" s="161" t="s">
        <v>58</v>
      </c>
      <c r="BG4" s="161" t="s">
        <v>59</v>
      </c>
      <c r="BH4" s="161" t="s">
        <v>60</v>
      </c>
      <c r="BI4" s="162" t="s">
        <v>53</v>
      </c>
      <c r="BJ4" s="162" t="s">
        <v>54</v>
      </c>
      <c r="BK4" s="162" t="s">
        <v>55</v>
      </c>
      <c r="BL4" s="162" t="s">
        <v>17</v>
      </c>
      <c r="BM4" s="162" t="s">
        <v>56</v>
      </c>
      <c r="BN4" s="162" t="s">
        <v>57</v>
      </c>
      <c r="BO4" s="162" t="s">
        <v>58</v>
      </c>
      <c r="BP4" s="162" t="s">
        <v>59</v>
      </c>
      <c r="BQ4" s="162" t="s">
        <v>60</v>
      </c>
      <c r="BR4" s="163" t="s">
        <v>53</v>
      </c>
      <c r="BS4" s="163" t="s">
        <v>54</v>
      </c>
      <c r="BT4" s="163" t="s">
        <v>55</v>
      </c>
      <c r="BU4" s="163" t="s">
        <v>17</v>
      </c>
      <c r="BV4" s="163" t="s">
        <v>56</v>
      </c>
      <c r="BW4" s="163" t="s">
        <v>57</v>
      </c>
      <c r="BX4" s="163" t="s">
        <v>58</v>
      </c>
      <c r="BY4" s="163" t="s">
        <v>59</v>
      </c>
      <c r="BZ4" s="163" t="s">
        <v>60</v>
      </c>
      <c r="CA4" s="164" t="s">
        <v>53</v>
      </c>
      <c r="CB4" s="164" t="s">
        <v>54</v>
      </c>
      <c r="CC4" s="164" t="s">
        <v>55</v>
      </c>
      <c r="CD4" s="164" t="s">
        <v>17</v>
      </c>
      <c r="CE4" s="164" t="s">
        <v>56</v>
      </c>
      <c r="CF4" s="164" t="s">
        <v>57</v>
      </c>
      <c r="CG4" s="164" t="s">
        <v>58</v>
      </c>
      <c r="CH4" s="164" t="s">
        <v>59</v>
      </c>
      <c r="CI4" s="164" t="s">
        <v>60</v>
      </c>
      <c r="CJ4" s="305"/>
      <c r="CK4" s="308"/>
      <c r="CL4" s="165" t="s">
        <v>61</v>
      </c>
      <c r="CM4" s="165" t="s">
        <v>62</v>
      </c>
      <c r="CN4" s="302"/>
    </row>
    <row r="5" spans="1:94">
      <c r="A5" s="166"/>
      <c r="B5" s="167"/>
      <c r="C5" s="151"/>
      <c r="D5" s="151"/>
      <c r="E5" s="151"/>
      <c r="F5" s="168"/>
      <c r="G5" s="338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3"/>
      <c r="T5" s="343"/>
      <c r="U5" s="343"/>
      <c r="V5" s="343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6" t="s">
        <v>243</v>
      </c>
      <c r="C6" s="346" t="s">
        <v>244</v>
      </c>
      <c r="D6" s="346" t="s">
        <v>66</v>
      </c>
      <c r="E6" s="175" t="s">
        <v>245</v>
      </c>
      <c r="F6" s="175" t="s">
        <v>246</v>
      </c>
      <c r="G6" s="339">
        <v>0</v>
      </c>
      <c r="H6" s="176">
        <v>2087</v>
      </c>
      <c r="I6" s="176">
        <v>0</v>
      </c>
      <c r="J6" s="176">
        <v>150547</v>
      </c>
      <c r="K6" s="177">
        <v>1320</v>
      </c>
      <c r="L6" s="178">
        <f>IFERROR(K6/J6,"-")</f>
        <v>0.0087680259321009</v>
      </c>
      <c r="M6" s="176">
        <v>56</v>
      </c>
      <c r="N6" s="176">
        <v>436</v>
      </c>
      <c r="O6" s="178">
        <f>IFERROR(M6/(K6),"-")</f>
        <v>0.042424242424242</v>
      </c>
      <c r="P6" s="179">
        <f>IFERROR(G6/SUM(K6:K6),"-")</f>
        <v>0</v>
      </c>
      <c r="Q6" s="180">
        <v>172</v>
      </c>
      <c r="R6" s="178">
        <f>IF(K6=0,"-",Q6/K6)</f>
        <v>0.13030303030303</v>
      </c>
      <c r="S6" s="344">
        <v>11278010</v>
      </c>
      <c r="T6" s="345">
        <f>IFERROR(S6/K6,"-")</f>
        <v>8543.946969697</v>
      </c>
      <c r="U6" s="345">
        <f>IFERROR(S6/Q6,"-")</f>
        <v>65569.825581395</v>
      </c>
      <c r="V6" s="339">
        <f>SUM(S6:S6)-SUM(G6:G6)</f>
        <v>11278010</v>
      </c>
      <c r="W6" s="182" t="str">
        <f>SUM(S6:S6)/SUM(G6:G6)</f>
        <v>0</v>
      </c>
      <c r="Y6" s="183">
        <v>1</v>
      </c>
      <c r="Z6" s="184">
        <f>IF(K6=0,"",IF(Y6=0,"",(Y6/K6)))</f>
        <v>0.00075757575757576</v>
      </c>
      <c r="AA6" s="183"/>
      <c r="AB6" s="185">
        <f>IFERROR(AA6/Y6,"-")</f>
        <v>0</v>
      </c>
      <c r="AC6" s="186"/>
      <c r="AD6" s="187">
        <f>IFERROR(AC6/Y6,"-")</f>
        <v>0</v>
      </c>
      <c r="AE6" s="188"/>
      <c r="AF6" s="188"/>
      <c r="AG6" s="188"/>
      <c r="AH6" s="189">
        <v>6</v>
      </c>
      <c r="AI6" s="190">
        <f>IF(K6=0,"",IF(AH6=0,"",(AH6/K6)))</f>
        <v>0.0045454545454545</v>
      </c>
      <c r="AJ6" s="189"/>
      <c r="AK6" s="191">
        <f>IFERROR(AJ6/AH6,"-")</f>
        <v>0</v>
      </c>
      <c r="AL6" s="192"/>
      <c r="AM6" s="193">
        <f>IFERROR(AL6/AH6,"-")</f>
        <v>0</v>
      </c>
      <c r="AN6" s="194"/>
      <c r="AO6" s="194"/>
      <c r="AP6" s="194"/>
      <c r="AQ6" s="195">
        <v>28</v>
      </c>
      <c r="AR6" s="196">
        <f>IF(K6=0,"",IF(AQ6=0,"",(AQ6/K6)))</f>
        <v>0.021212121212121</v>
      </c>
      <c r="AS6" s="195"/>
      <c r="AT6" s="197">
        <f>IFERROR(AS6/AQ6,"-")</f>
        <v>0</v>
      </c>
      <c r="AU6" s="198"/>
      <c r="AV6" s="199">
        <f>IFERROR(AU6/AQ6,"-")</f>
        <v>0</v>
      </c>
      <c r="AW6" s="200"/>
      <c r="AX6" s="200"/>
      <c r="AY6" s="200"/>
      <c r="AZ6" s="201">
        <v>629</v>
      </c>
      <c r="BA6" s="202">
        <f>IF(K6=0,"",IF(AZ6=0,"",(AZ6/K6)))</f>
        <v>0.47651515151515</v>
      </c>
      <c r="BB6" s="201">
        <v>52</v>
      </c>
      <c r="BC6" s="203">
        <f>IFERROR(BB6/AZ6,"-")</f>
        <v>0.082670906200318</v>
      </c>
      <c r="BD6" s="204">
        <v>1145000</v>
      </c>
      <c r="BE6" s="205">
        <f>IFERROR(BD6/AZ6,"-")</f>
        <v>1820.3497615262</v>
      </c>
      <c r="BF6" s="206">
        <v>24</v>
      </c>
      <c r="BG6" s="206">
        <v>14</v>
      </c>
      <c r="BH6" s="206">
        <v>14</v>
      </c>
      <c r="BI6" s="207">
        <v>436</v>
      </c>
      <c r="BJ6" s="208">
        <f>IF(K6=0,"",IF(BI6=0,"",(BI6/K6)))</f>
        <v>0.33030303030303</v>
      </c>
      <c r="BK6" s="209">
        <v>67</v>
      </c>
      <c r="BL6" s="210">
        <f>IFERROR(BK6/BI6,"-")</f>
        <v>0.15366972477064</v>
      </c>
      <c r="BM6" s="211">
        <v>3598000</v>
      </c>
      <c r="BN6" s="212">
        <f>IFERROR(BM6/BI6,"-")</f>
        <v>8252.2935779817</v>
      </c>
      <c r="BO6" s="213">
        <v>30</v>
      </c>
      <c r="BP6" s="213">
        <v>4</v>
      </c>
      <c r="BQ6" s="213">
        <v>33</v>
      </c>
      <c r="BR6" s="214">
        <v>185</v>
      </c>
      <c r="BS6" s="215">
        <f>IF(K6=0,"",IF(BR6=0,"",(BR6/K6)))</f>
        <v>0.14015151515152</v>
      </c>
      <c r="BT6" s="216">
        <v>40</v>
      </c>
      <c r="BU6" s="217">
        <f>IFERROR(BT6/BR6,"-")</f>
        <v>0.21621621621622</v>
      </c>
      <c r="BV6" s="218">
        <v>4272010</v>
      </c>
      <c r="BW6" s="219">
        <f>IFERROR(BV6/BR6,"-")</f>
        <v>23091.945945946</v>
      </c>
      <c r="BX6" s="220">
        <v>13</v>
      </c>
      <c r="BY6" s="220">
        <v>4</v>
      </c>
      <c r="BZ6" s="220">
        <v>23</v>
      </c>
      <c r="CA6" s="221">
        <v>35</v>
      </c>
      <c r="CB6" s="222">
        <f>IF(K6=0,"",IF(CA6=0,"",(CA6/K6)))</f>
        <v>0.026515151515152</v>
      </c>
      <c r="CC6" s="223">
        <v>13</v>
      </c>
      <c r="CD6" s="224">
        <f>IFERROR(CC6/CA6,"-")</f>
        <v>0.37142857142857</v>
      </c>
      <c r="CE6" s="225">
        <v>2263000</v>
      </c>
      <c r="CF6" s="226">
        <f>IFERROR(CE6/CA6,"-")</f>
        <v>64657.142857143</v>
      </c>
      <c r="CG6" s="227">
        <v>2</v>
      </c>
      <c r="CH6" s="227">
        <v>4</v>
      </c>
      <c r="CI6" s="227">
        <v>7</v>
      </c>
      <c r="CJ6" s="228">
        <v>172</v>
      </c>
      <c r="CK6" s="229">
        <v>11278010</v>
      </c>
      <c r="CL6" s="229">
        <v>1775000</v>
      </c>
      <c r="CM6" s="229"/>
      <c r="CN6" s="230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6" t="s">
        <v>247</v>
      </c>
      <c r="C7" s="346" t="s">
        <v>244</v>
      </c>
      <c r="D7" s="346" t="s">
        <v>66</v>
      </c>
      <c r="E7" s="175" t="s">
        <v>248</v>
      </c>
      <c r="F7" s="175" t="s">
        <v>246</v>
      </c>
      <c r="G7" s="339">
        <v>0</v>
      </c>
      <c r="H7" s="176">
        <v>1221</v>
      </c>
      <c r="I7" s="176">
        <v>0</v>
      </c>
      <c r="J7" s="176">
        <v>98099</v>
      </c>
      <c r="K7" s="177">
        <v>652</v>
      </c>
      <c r="L7" s="178">
        <f>IFERROR(K7/J7,"-")</f>
        <v>0.0066463470575643</v>
      </c>
      <c r="M7" s="176">
        <v>33</v>
      </c>
      <c r="N7" s="176">
        <v>169</v>
      </c>
      <c r="O7" s="178">
        <f>IFERROR(M7/(K7),"-")</f>
        <v>0.050613496932515</v>
      </c>
      <c r="P7" s="179">
        <f>IFERROR(G7/SUM(K7:K7),"-")</f>
        <v>0</v>
      </c>
      <c r="Q7" s="180">
        <v>99</v>
      </c>
      <c r="R7" s="178">
        <f>IF(K7=0,"-",Q7/K7)</f>
        <v>0.15184049079755</v>
      </c>
      <c r="S7" s="344">
        <v>5375000</v>
      </c>
      <c r="T7" s="345">
        <f>IFERROR(S7/K7,"-")</f>
        <v>8243.8650306748</v>
      </c>
      <c r="U7" s="345">
        <f>IFERROR(S7/Q7,"-")</f>
        <v>54292.929292929</v>
      </c>
      <c r="V7" s="339">
        <f>SUM(S7:S7)-SUM(G7:G7)</f>
        <v>5375000</v>
      </c>
      <c r="W7" s="182" t="str">
        <f>SUM(S7:S7)/SUM(G7:G7)</f>
        <v>0</v>
      </c>
      <c r="Y7" s="183">
        <v>1</v>
      </c>
      <c r="Z7" s="184">
        <f>IF(K7=0,"",IF(Y7=0,"",(Y7/K7)))</f>
        <v>0.0015337423312883</v>
      </c>
      <c r="AA7" s="183"/>
      <c r="AB7" s="185">
        <f>IFERROR(AA7/Y7,"-")</f>
        <v>0</v>
      </c>
      <c r="AC7" s="186"/>
      <c r="AD7" s="187">
        <f>IFERROR(AC7/Y7,"-")</f>
        <v>0</v>
      </c>
      <c r="AE7" s="188"/>
      <c r="AF7" s="188"/>
      <c r="AG7" s="188"/>
      <c r="AH7" s="189">
        <v>1</v>
      </c>
      <c r="AI7" s="190">
        <f>IF(K7=0,"",IF(AH7=0,"",(AH7/K7)))</f>
        <v>0.0015337423312883</v>
      </c>
      <c r="AJ7" s="189"/>
      <c r="AK7" s="191">
        <f>IFERROR(AJ7/AH7,"-")</f>
        <v>0</v>
      </c>
      <c r="AL7" s="192"/>
      <c r="AM7" s="193">
        <f>IFERROR(AL7/AH7,"-")</f>
        <v>0</v>
      </c>
      <c r="AN7" s="194"/>
      <c r="AO7" s="194"/>
      <c r="AP7" s="194"/>
      <c r="AQ7" s="195">
        <v>11</v>
      </c>
      <c r="AR7" s="196">
        <f>IF(K7=0,"",IF(AQ7=0,"",(AQ7/K7)))</f>
        <v>0.016871165644172</v>
      </c>
      <c r="AS7" s="195"/>
      <c r="AT7" s="197">
        <f>IFERROR(AS7/AQ7,"-")</f>
        <v>0</v>
      </c>
      <c r="AU7" s="198"/>
      <c r="AV7" s="199">
        <f>IFERROR(AU7/AQ7,"-")</f>
        <v>0</v>
      </c>
      <c r="AW7" s="200"/>
      <c r="AX7" s="200"/>
      <c r="AY7" s="200"/>
      <c r="AZ7" s="201">
        <v>70</v>
      </c>
      <c r="BA7" s="202">
        <f>IF(K7=0,"",IF(AZ7=0,"",(AZ7/K7)))</f>
        <v>0.10736196319018</v>
      </c>
      <c r="BB7" s="201">
        <v>7</v>
      </c>
      <c r="BC7" s="203">
        <f>IFERROR(BB7/AZ7,"-")</f>
        <v>0.1</v>
      </c>
      <c r="BD7" s="204">
        <v>128000</v>
      </c>
      <c r="BE7" s="205">
        <f>IFERROR(BD7/AZ7,"-")</f>
        <v>1828.5714285714</v>
      </c>
      <c r="BF7" s="206">
        <v>1</v>
      </c>
      <c r="BG7" s="206">
        <v>2</v>
      </c>
      <c r="BH7" s="206">
        <v>4</v>
      </c>
      <c r="BI7" s="207">
        <v>363</v>
      </c>
      <c r="BJ7" s="208">
        <f>IF(K7=0,"",IF(BI7=0,"",(BI7/K7)))</f>
        <v>0.55674846625767</v>
      </c>
      <c r="BK7" s="209">
        <v>50</v>
      </c>
      <c r="BL7" s="210">
        <f>IFERROR(BK7/BI7,"-")</f>
        <v>0.13774104683196</v>
      </c>
      <c r="BM7" s="211">
        <v>783000</v>
      </c>
      <c r="BN7" s="212">
        <f>IFERROR(BM7/BI7,"-")</f>
        <v>2157.0247933884</v>
      </c>
      <c r="BO7" s="213">
        <v>23</v>
      </c>
      <c r="BP7" s="213">
        <v>10</v>
      </c>
      <c r="BQ7" s="213">
        <v>17</v>
      </c>
      <c r="BR7" s="214">
        <v>172</v>
      </c>
      <c r="BS7" s="215">
        <f>IF(K7=0,"",IF(BR7=0,"",(BR7/K7)))</f>
        <v>0.2638036809816</v>
      </c>
      <c r="BT7" s="216">
        <v>30</v>
      </c>
      <c r="BU7" s="217">
        <f>IFERROR(BT7/BR7,"-")</f>
        <v>0.17441860465116</v>
      </c>
      <c r="BV7" s="218">
        <v>2976000</v>
      </c>
      <c r="BW7" s="219">
        <f>IFERROR(BV7/BR7,"-")</f>
        <v>17302.325581395</v>
      </c>
      <c r="BX7" s="220">
        <v>9</v>
      </c>
      <c r="BY7" s="220">
        <v>1</v>
      </c>
      <c r="BZ7" s="220">
        <v>20</v>
      </c>
      <c r="CA7" s="221">
        <v>34</v>
      </c>
      <c r="CB7" s="222">
        <f>IF(K7=0,"",IF(CA7=0,"",(CA7/K7)))</f>
        <v>0.052147239263804</v>
      </c>
      <c r="CC7" s="223">
        <v>12</v>
      </c>
      <c r="CD7" s="224">
        <f>IFERROR(CC7/CA7,"-")</f>
        <v>0.35294117647059</v>
      </c>
      <c r="CE7" s="225">
        <v>1488000</v>
      </c>
      <c r="CF7" s="226">
        <f>IFERROR(CE7/CA7,"-")</f>
        <v>43764.705882353</v>
      </c>
      <c r="CG7" s="227">
        <v>4</v>
      </c>
      <c r="CH7" s="227">
        <v>1</v>
      </c>
      <c r="CI7" s="227">
        <v>7</v>
      </c>
      <c r="CJ7" s="228">
        <v>99</v>
      </c>
      <c r="CK7" s="229">
        <v>5375000</v>
      </c>
      <c r="CL7" s="229">
        <v>651000</v>
      </c>
      <c r="CM7" s="229"/>
      <c r="CN7" s="230" t="str">
        <f>IF(AND(CL7=0,CM7=0),"",IF(AND(CL7&lt;=100000,CM7&lt;=100000),"",IF(CL7/CK7&gt;0.7,"男高",IF(CM7/CK7&gt;0.7,"女高",""))))</f>
        <v/>
      </c>
    </row>
    <row r="8" spans="1:94">
      <c r="A8" s="174" t="str">
        <f>W8</f>
        <v>0</v>
      </c>
      <c r="B8" s="346" t="s">
        <v>249</v>
      </c>
      <c r="C8" s="346" t="s">
        <v>244</v>
      </c>
      <c r="D8" s="346" t="s">
        <v>66</v>
      </c>
      <c r="E8" s="175" t="s">
        <v>250</v>
      </c>
      <c r="F8" s="175" t="s">
        <v>246</v>
      </c>
      <c r="G8" s="339">
        <v>0</v>
      </c>
      <c r="H8" s="176">
        <v>2040</v>
      </c>
      <c r="I8" s="176">
        <v>0</v>
      </c>
      <c r="J8" s="176">
        <v>42063</v>
      </c>
      <c r="K8" s="177">
        <v>1163</v>
      </c>
      <c r="L8" s="178">
        <f>IFERROR(K8/J8,"-")</f>
        <v>0.027649002686447</v>
      </c>
      <c r="M8" s="176">
        <v>43</v>
      </c>
      <c r="N8" s="176">
        <v>376</v>
      </c>
      <c r="O8" s="178">
        <f>IFERROR(M8/(K8),"-")</f>
        <v>0.036973344797936</v>
      </c>
      <c r="P8" s="179">
        <f>IFERROR(G8/SUM(K8:K8),"-")</f>
        <v>0</v>
      </c>
      <c r="Q8" s="180">
        <v>159</v>
      </c>
      <c r="R8" s="178">
        <f>IF(K8=0,"-",Q8/K8)</f>
        <v>0.13671539122958</v>
      </c>
      <c r="S8" s="344">
        <v>3520000</v>
      </c>
      <c r="T8" s="345">
        <f>IFERROR(S8/K8,"-")</f>
        <v>3026.6552020636</v>
      </c>
      <c r="U8" s="345">
        <f>IFERROR(S8/Q8,"-")</f>
        <v>22138.364779874</v>
      </c>
      <c r="V8" s="339">
        <f>SUM(S8:S8)-SUM(G8:G8)</f>
        <v>3520000</v>
      </c>
      <c r="W8" s="182" t="str">
        <f>SUM(S8:S8)/SUM(G8:G8)</f>
        <v>0</v>
      </c>
      <c r="Y8" s="183">
        <v>20</v>
      </c>
      <c r="Z8" s="184">
        <f>IF(K8=0,"",IF(Y8=0,"",(Y8/K8)))</f>
        <v>0.01719690455718</v>
      </c>
      <c r="AA8" s="183"/>
      <c r="AB8" s="185">
        <f>IFERROR(AA8/Y8,"-")</f>
        <v>0</v>
      </c>
      <c r="AC8" s="186"/>
      <c r="AD8" s="187">
        <f>IFERROR(AC8/Y8,"-")</f>
        <v>0</v>
      </c>
      <c r="AE8" s="188"/>
      <c r="AF8" s="188"/>
      <c r="AG8" s="188"/>
      <c r="AH8" s="189">
        <v>93</v>
      </c>
      <c r="AI8" s="190">
        <f>IF(K8=0,"",IF(AH8=0,"",(AH8/K8)))</f>
        <v>0.079965606190886</v>
      </c>
      <c r="AJ8" s="189">
        <v>8</v>
      </c>
      <c r="AK8" s="191">
        <f>IFERROR(AJ8/AH8,"-")</f>
        <v>0.086021505376344</v>
      </c>
      <c r="AL8" s="192">
        <v>41000</v>
      </c>
      <c r="AM8" s="193">
        <f>IFERROR(AL8/AH8,"-")</f>
        <v>440.86021505376</v>
      </c>
      <c r="AN8" s="194">
        <v>7</v>
      </c>
      <c r="AO8" s="194"/>
      <c r="AP8" s="194">
        <v>1</v>
      </c>
      <c r="AQ8" s="195">
        <v>65</v>
      </c>
      <c r="AR8" s="196">
        <f>IF(K8=0,"",IF(AQ8=0,"",(AQ8/K8)))</f>
        <v>0.055889939810834</v>
      </c>
      <c r="AS8" s="195">
        <v>3</v>
      </c>
      <c r="AT8" s="197">
        <f>IFERROR(AS8/AQ8,"-")</f>
        <v>0.046153846153846</v>
      </c>
      <c r="AU8" s="198">
        <v>9000</v>
      </c>
      <c r="AV8" s="199">
        <f>IFERROR(AU8/AQ8,"-")</f>
        <v>138.46153846154</v>
      </c>
      <c r="AW8" s="200">
        <v>3</v>
      </c>
      <c r="AX8" s="200"/>
      <c r="AY8" s="200"/>
      <c r="AZ8" s="201">
        <v>262</v>
      </c>
      <c r="BA8" s="202">
        <f>IF(K8=0,"",IF(AZ8=0,"",(AZ8/K8)))</f>
        <v>0.22527944969905</v>
      </c>
      <c r="BB8" s="201">
        <v>28</v>
      </c>
      <c r="BC8" s="203">
        <f>IFERROR(BB8/AZ8,"-")</f>
        <v>0.10687022900763</v>
      </c>
      <c r="BD8" s="204">
        <v>724000</v>
      </c>
      <c r="BE8" s="205">
        <f>IFERROR(BD8/AZ8,"-")</f>
        <v>2763.358778626</v>
      </c>
      <c r="BF8" s="206">
        <v>16</v>
      </c>
      <c r="BG8" s="206">
        <v>4</v>
      </c>
      <c r="BH8" s="206">
        <v>8</v>
      </c>
      <c r="BI8" s="207">
        <v>510</v>
      </c>
      <c r="BJ8" s="208">
        <f>IF(K8=0,"",IF(BI8=0,"",(BI8/K8)))</f>
        <v>0.43852106620808</v>
      </c>
      <c r="BK8" s="209">
        <v>70</v>
      </c>
      <c r="BL8" s="210">
        <f>IFERROR(BK8/BI8,"-")</f>
        <v>0.13725490196078</v>
      </c>
      <c r="BM8" s="211">
        <v>1436500</v>
      </c>
      <c r="BN8" s="212">
        <f>IFERROR(BM8/BI8,"-")</f>
        <v>2816.6666666667</v>
      </c>
      <c r="BO8" s="213">
        <v>38</v>
      </c>
      <c r="BP8" s="213">
        <v>11</v>
      </c>
      <c r="BQ8" s="213">
        <v>21</v>
      </c>
      <c r="BR8" s="214">
        <v>185</v>
      </c>
      <c r="BS8" s="215">
        <f>IF(K8=0,"",IF(BR8=0,"",(BR8/K8)))</f>
        <v>0.15907136715391</v>
      </c>
      <c r="BT8" s="216">
        <v>43</v>
      </c>
      <c r="BU8" s="217">
        <f>IFERROR(BT8/BR8,"-")</f>
        <v>0.23243243243243</v>
      </c>
      <c r="BV8" s="218">
        <v>1177500</v>
      </c>
      <c r="BW8" s="219">
        <f>IFERROR(BV8/BR8,"-")</f>
        <v>6364.8648648649</v>
      </c>
      <c r="BX8" s="220">
        <v>14</v>
      </c>
      <c r="BY8" s="220">
        <v>5</v>
      </c>
      <c r="BZ8" s="220">
        <v>24</v>
      </c>
      <c r="CA8" s="221">
        <v>28</v>
      </c>
      <c r="CB8" s="222">
        <f>IF(K8=0,"",IF(CA8=0,"",(CA8/K8)))</f>
        <v>0.024075666380052</v>
      </c>
      <c r="CC8" s="223">
        <v>7</v>
      </c>
      <c r="CD8" s="224">
        <f>IFERROR(CC8/CA8,"-")</f>
        <v>0.25</v>
      </c>
      <c r="CE8" s="225">
        <v>132000</v>
      </c>
      <c r="CF8" s="226">
        <f>IFERROR(CE8/CA8,"-")</f>
        <v>4714.2857142857</v>
      </c>
      <c r="CG8" s="227">
        <v>4</v>
      </c>
      <c r="CH8" s="227">
        <v>1</v>
      </c>
      <c r="CI8" s="227">
        <v>2</v>
      </c>
      <c r="CJ8" s="228">
        <v>159</v>
      </c>
      <c r="CK8" s="229">
        <v>3520000</v>
      </c>
      <c r="CL8" s="229">
        <v>650000</v>
      </c>
      <c r="CM8" s="229"/>
      <c r="CN8" s="230" t="str">
        <f>IF(AND(CL8=0,CM8=0),"",IF(AND(CL8&lt;=100000,CM8&lt;=100000),"",IF(CL8/CK8&gt;0.7,"男高",IF(CM8/CK8&gt;0.7,"女高",""))))</f>
        <v/>
      </c>
    </row>
    <row r="9" spans="1:94">
      <c r="A9" s="231"/>
      <c r="B9" s="151"/>
      <c r="C9" s="232"/>
      <c r="D9" s="233"/>
      <c r="E9" s="175"/>
      <c r="F9" s="175"/>
      <c r="G9" s="340"/>
      <c r="H9" s="234"/>
      <c r="I9" s="234"/>
      <c r="J9" s="176"/>
      <c r="K9" s="176"/>
      <c r="L9" s="235"/>
      <c r="M9" s="235"/>
      <c r="N9" s="176"/>
      <c r="O9" s="235"/>
      <c r="P9" s="181"/>
      <c r="Q9" s="181"/>
      <c r="R9" s="181"/>
      <c r="S9" s="344"/>
      <c r="T9" s="344"/>
      <c r="U9" s="344"/>
      <c r="V9" s="344"/>
      <c r="W9" s="235"/>
      <c r="X9" s="172"/>
      <c r="Y9" s="236"/>
      <c r="Z9" s="237"/>
      <c r="AA9" s="236"/>
      <c r="AB9" s="238"/>
      <c r="AC9" s="239"/>
      <c r="AD9" s="240"/>
      <c r="AE9" s="241"/>
      <c r="AF9" s="241"/>
      <c r="AG9" s="241"/>
      <c r="AH9" s="236"/>
      <c r="AI9" s="237"/>
      <c r="AJ9" s="236"/>
      <c r="AK9" s="238"/>
      <c r="AL9" s="239"/>
      <c r="AM9" s="240"/>
      <c r="AN9" s="241"/>
      <c r="AO9" s="241"/>
      <c r="AP9" s="241"/>
      <c r="AQ9" s="236"/>
      <c r="AR9" s="237"/>
      <c r="AS9" s="236"/>
      <c r="AT9" s="238"/>
      <c r="AU9" s="239"/>
      <c r="AV9" s="240"/>
      <c r="AW9" s="241"/>
      <c r="AX9" s="241"/>
      <c r="AY9" s="241"/>
      <c r="AZ9" s="236"/>
      <c r="BA9" s="237"/>
      <c r="BB9" s="236"/>
      <c r="BC9" s="238"/>
      <c r="BD9" s="239"/>
      <c r="BE9" s="240"/>
      <c r="BF9" s="241"/>
      <c r="BG9" s="241"/>
      <c r="BH9" s="241"/>
      <c r="BI9" s="173"/>
      <c r="BJ9" s="242"/>
      <c r="BK9" s="236"/>
      <c r="BL9" s="238"/>
      <c r="BM9" s="239"/>
      <c r="BN9" s="240"/>
      <c r="BO9" s="241"/>
      <c r="BP9" s="241"/>
      <c r="BQ9" s="241"/>
      <c r="BR9" s="173"/>
      <c r="BS9" s="242"/>
      <c r="BT9" s="236"/>
      <c r="BU9" s="238"/>
      <c r="BV9" s="239"/>
      <c r="BW9" s="240"/>
      <c r="BX9" s="241"/>
      <c r="BY9" s="241"/>
      <c r="BZ9" s="241"/>
      <c r="CA9" s="173"/>
      <c r="CB9" s="242"/>
      <c r="CC9" s="236"/>
      <c r="CD9" s="238"/>
      <c r="CE9" s="239"/>
      <c r="CF9" s="240"/>
      <c r="CG9" s="241"/>
      <c r="CH9" s="241"/>
      <c r="CI9" s="241"/>
      <c r="CJ9" s="243"/>
      <c r="CK9" s="239"/>
      <c r="CL9" s="239"/>
      <c r="CM9" s="239"/>
      <c r="CN9" s="244"/>
    </row>
    <row r="10" spans="1:94">
      <c r="A10" s="231"/>
      <c r="B10" s="245"/>
      <c r="C10" s="176"/>
      <c r="D10" s="176"/>
      <c r="E10" s="246"/>
      <c r="F10" s="247"/>
      <c r="G10" s="341"/>
      <c r="H10" s="234"/>
      <c r="I10" s="234"/>
      <c r="J10" s="176"/>
      <c r="K10" s="176"/>
      <c r="L10" s="235"/>
      <c r="M10" s="235"/>
      <c r="N10" s="176"/>
      <c r="O10" s="235"/>
      <c r="P10" s="181"/>
      <c r="Q10" s="181"/>
      <c r="R10" s="181"/>
      <c r="S10" s="344"/>
      <c r="T10" s="344"/>
      <c r="U10" s="344"/>
      <c r="V10" s="344"/>
      <c r="W10" s="235"/>
      <c r="X10" s="248"/>
      <c r="Y10" s="236"/>
      <c r="Z10" s="237"/>
      <c r="AA10" s="236"/>
      <c r="AB10" s="238"/>
      <c r="AC10" s="239"/>
      <c r="AD10" s="240"/>
      <c r="AE10" s="241"/>
      <c r="AF10" s="241"/>
      <c r="AG10" s="241"/>
      <c r="AH10" s="236"/>
      <c r="AI10" s="237"/>
      <c r="AJ10" s="236"/>
      <c r="AK10" s="238"/>
      <c r="AL10" s="239"/>
      <c r="AM10" s="240"/>
      <c r="AN10" s="241"/>
      <c r="AO10" s="241"/>
      <c r="AP10" s="241"/>
      <c r="AQ10" s="236"/>
      <c r="AR10" s="237"/>
      <c r="AS10" s="236"/>
      <c r="AT10" s="238"/>
      <c r="AU10" s="239"/>
      <c r="AV10" s="240"/>
      <c r="AW10" s="241"/>
      <c r="AX10" s="241"/>
      <c r="AY10" s="241"/>
      <c r="AZ10" s="236"/>
      <c r="BA10" s="237"/>
      <c r="BB10" s="236"/>
      <c r="BC10" s="238"/>
      <c r="BD10" s="239"/>
      <c r="BE10" s="240"/>
      <c r="BF10" s="241"/>
      <c r="BG10" s="241"/>
      <c r="BH10" s="241"/>
      <c r="BI10" s="173"/>
      <c r="BJ10" s="242"/>
      <c r="BK10" s="236"/>
      <c r="BL10" s="238"/>
      <c r="BM10" s="239"/>
      <c r="BN10" s="240"/>
      <c r="BO10" s="241"/>
      <c r="BP10" s="241"/>
      <c r="BQ10" s="241"/>
      <c r="BR10" s="173"/>
      <c r="BS10" s="242"/>
      <c r="BT10" s="236"/>
      <c r="BU10" s="238"/>
      <c r="BV10" s="239"/>
      <c r="BW10" s="240"/>
      <c r="BX10" s="241"/>
      <c r="BY10" s="241"/>
      <c r="BZ10" s="241"/>
      <c r="CA10" s="173"/>
      <c r="CB10" s="242"/>
      <c r="CC10" s="236"/>
      <c r="CD10" s="238"/>
      <c r="CE10" s="239"/>
      <c r="CF10" s="240"/>
      <c r="CG10" s="241"/>
      <c r="CH10" s="241"/>
      <c r="CI10" s="241"/>
      <c r="CJ10" s="243"/>
      <c r="CK10" s="239"/>
      <c r="CL10" s="239"/>
      <c r="CM10" s="239"/>
      <c r="CN10" s="244"/>
    </row>
    <row r="11" spans="1:94">
      <c r="A11" s="166">
        <f>Z11</f>
        <v/>
      </c>
      <c r="B11" s="249"/>
      <c r="C11" s="249"/>
      <c r="D11" s="249"/>
      <c r="E11" s="250" t="s">
        <v>251</v>
      </c>
      <c r="F11" s="250"/>
      <c r="G11" s="342">
        <f>SUM(G6:G10)</f>
        <v>0</v>
      </c>
      <c r="H11" s="249">
        <f>SUM(H6:H10)</f>
        <v>5348</v>
      </c>
      <c r="I11" s="249">
        <f>SUM(I6:I10)</f>
        <v>0</v>
      </c>
      <c r="J11" s="249">
        <f>SUM(J6:J10)</f>
        <v>290709</v>
      </c>
      <c r="K11" s="249">
        <f>SUM(K6:K10)</f>
        <v>3135</v>
      </c>
      <c r="L11" s="251">
        <f>IFERROR(K11/J11,"-")</f>
        <v>0.010783979856145</v>
      </c>
      <c r="M11" s="252">
        <f>SUM(M6:M10)</f>
        <v>132</v>
      </c>
      <c r="N11" s="252">
        <f>SUM(N6:N10)</f>
        <v>981</v>
      </c>
      <c r="O11" s="251">
        <f>IFERROR(M11/K11,"-")</f>
        <v>0.042105263157895</v>
      </c>
      <c r="P11" s="253">
        <f>IFERROR(G11/K11,"-")</f>
        <v>0</v>
      </c>
      <c r="Q11" s="254">
        <f>SUM(Q6:Q10)</f>
        <v>430</v>
      </c>
      <c r="R11" s="251">
        <f>IFERROR(Q11/K11,"-")</f>
        <v>0.13716108452951</v>
      </c>
      <c r="S11" s="342">
        <f>SUM(S6:S10)</f>
        <v>20173010</v>
      </c>
      <c r="T11" s="342">
        <f>IFERROR(S11/K11,"-")</f>
        <v>6434.7719298246</v>
      </c>
      <c r="U11" s="342">
        <f>IFERROR(S11/Q11,"-")</f>
        <v>46913.976744186</v>
      </c>
      <c r="V11" s="342">
        <f>S11-G11</f>
        <v>20173010</v>
      </c>
      <c r="W11" s="255" t="str">
        <f>S11/G11</f>
        <v>0</v>
      </c>
      <c r="X11" s="256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