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<sst xmlns="http://schemas.openxmlformats.org/spreadsheetml/2006/main" uniqueCount="237">
  <si>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</si>
  <si>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</si>
  <si>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</si>
  <si>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</si>
  <si>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</si>
  <si>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</si>
  <si>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</si>
  <si>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</si>
  <si>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</si>
  <si>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</si>
  <si>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</si>
  <si>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</si>
  <si>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</si>
  <si>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</si>
  <si>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</si>
  <si>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</si>
  <si>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</si>
  <si>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</si>
  <si>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</si>
  <si>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</si>
  <si>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</si>
  <si>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</si>
  <si>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</si>
  <si>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</si>
  <si>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</si>
  <si>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</si>
  <si>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</si>
  <si>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</si>
  <si>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</si>
  <si>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</si>
  <si>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</si>
  <si>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</si>
  <si>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</si>
  <si>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</si>
  <si>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</si>
  <si>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</si>
  <si>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</si>
  <si>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</si>
  <si>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</si>
  <si>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</si>
  <si>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</si>
  <si>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</si>
  <si>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</si>
  <si>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</si>
  <si>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</si>
  <si>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</si>
  <si>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</si>
  <si>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</si>
  <si>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</si>
  <si>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</si>
  <si>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</si>
  <si>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</si>
  <si>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</si>
  <si>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</si>
  <si>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</si>
  <si>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</si>
  <si>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</si>
  <si>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</si>
  <si>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</si>
  <si>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</si>
  <si>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</si>
  <si>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</si>
  <si>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ic1799</t>
  </si>
  <si>
    <t>デリヘル版2</t>
  </si>
  <si>
    <t>学生いませんギャルもいません熟女熟女熟女熟女</t>
  </si>
  <si>
    <t>lp01</t>
  </si>
  <si>
    <t>サンスポ関東</t>
  </si>
  <si>
    <t>4C終面全5段</t>
  </si>
  <si>
    <t>8月08日(土)</t>
  </si>
  <si>
    <t>ic1800</t>
  </si>
  <si>
    <t>空電</t>
  </si>
  <si>
    <t>ic1801</t>
  </si>
  <si>
    <t>右女3スマホ（NEW）</t>
  </si>
  <si>
    <t>ご紹介老後を楽しく過ごすための出会い活用術</t>
  </si>
  <si>
    <t>サンスポ関西</t>
  </si>
  <si>
    <t>全5段</t>
  </si>
  <si>
    <t>8月09日(日)</t>
  </si>
  <si>
    <t>ic1802</t>
  </si>
  <si>
    <t>ic1803</t>
  </si>
  <si>
    <t>デリヘル版3</t>
  </si>
  <si>
    <t>ドンドン出会える</t>
  </si>
  <si>
    <t>8月22日(土)</t>
  </si>
  <si>
    <t>ic1804</t>
  </si>
  <si>
    <t>ic1805</t>
  </si>
  <si>
    <t>デリヘル版2（コンシェルジュパーツ）</t>
  </si>
  <si>
    <t>スポーツ報知関東</t>
  </si>
  <si>
    <t>終面全5段</t>
  </si>
  <si>
    <t>8月01日(土)</t>
  </si>
  <si>
    <t>ic1806</t>
  </si>
  <si>
    <t>全5段つかみ4回</t>
  </si>
  <si>
    <t>ic1807</t>
  </si>
  <si>
    <t>雑誌版</t>
  </si>
  <si>
    <t>(新txt)もう50代の熟女だけど</t>
  </si>
  <si>
    <t>8月15日(土)</t>
  </si>
  <si>
    <t>ic1808</t>
  </si>
  <si>
    <t>ic1809</t>
  </si>
  <si>
    <t>(空電共通)</t>
  </si>
  <si>
    <t>空電 (共通)</t>
  </si>
  <si>
    <t>ic1810</t>
  </si>
  <si>
    <t>ニッカン西部</t>
  </si>
  <si>
    <t>全5段つかみ3回</t>
  </si>
  <si>
    <t>ic1811</t>
  </si>
  <si>
    <t>ic1812</t>
  </si>
  <si>
    <t>ic1813</t>
  </si>
  <si>
    <t>ic1814</t>
  </si>
  <si>
    <t>①求人風</t>
  </si>
  <si>
    <t>①もう５０代の熟女だけど、試しに付き合ってみる？</t>
  </si>
  <si>
    <t>半2段つかみ20段保証</t>
  </si>
  <si>
    <t>1～10日</t>
  </si>
  <si>
    <t>ic1815</t>
  </si>
  <si>
    <t>②旧デイリー風</t>
  </si>
  <si>
    <t>②ご紹介老後を楽しく過ごすための出会い活用術</t>
  </si>
  <si>
    <t>11～20日</t>
  </si>
  <si>
    <t>ic1816</t>
  </si>
  <si>
    <t>③大正版</t>
  </si>
  <si>
    <t>③学生いませんギャルもいません熟女熟女熟女熟女</t>
  </si>
  <si>
    <t>21～31日</t>
  </si>
  <si>
    <t>ic1817</t>
  </si>
  <si>
    <t>ic1818</t>
  </si>
  <si>
    <t>スポニチ関東</t>
  </si>
  <si>
    <t>8月27日(木)</t>
  </si>
  <si>
    <t>ic1819</t>
  </si>
  <si>
    <t>ic1820</t>
  </si>
  <si>
    <t>スポニチ関東 特価</t>
  </si>
  <si>
    <t>ic1821</t>
  </si>
  <si>
    <t>ic1822</t>
  </si>
  <si>
    <t>スポニチ関西</t>
  </si>
  <si>
    <t>8月23日(日)</t>
  </si>
  <si>
    <t>ic1823</t>
  </si>
  <si>
    <t>ic1824</t>
  </si>
  <si>
    <t>スポニチ関西 特価</t>
  </si>
  <si>
    <t>8月12日(水)</t>
  </si>
  <si>
    <t>ic1825</t>
  </si>
  <si>
    <t>ic1826</t>
  </si>
  <si>
    <t>ic1827</t>
  </si>
  <si>
    <t>ic1828</t>
  </si>
  <si>
    <t>1C終面全5段</t>
  </si>
  <si>
    <t>8月28日(金)</t>
  </si>
  <si>
    <t>ic1829</t>
  </si>
  <si>
    <t>ic1830</t>
  </si>
  <si>
    <t>デイリースポーツ関西</t>
  </si>
  <si>
    <t>ic1831</t>
  </si>
  <si>
    <t>ic1832</t>
  </si>
  <si>
    <t>8月21日(金)</t>
  </si>
  <si>
    <t>ic1833</t>
  </si>
  <si>
    <t>ic1834</t>
  </si>
  <si>
    <t>ニッカン関西</t>
  </si>
  <si>
    <t>ic1835</t>
  </si>
  <si>
    <t>ic1836</t>
  </si>
  <si>
    <t>九スポ</t>
  </si>
  <si>
    <t>ic1837</t>
  </si>
  <si>
    <t>ic1838</t>
  </si>
  <si>
    <t>クーポン版</t>
  </si>
  <si>
    <t>総額6500円出会いクーポン</t>
  </si>
  <si>
    <t>半5段・4件割</t>
  </si>
  <si>
    <t>ic1839</t>
  </si>
  <si>
    <t>ic1840</t>
  </si>
  <si>
    <t>ic1841</t>
  </si>
  <si>
    <t>クーポン版(写真付）</t>
  </si>
  <si>
    <t>総額7300円出会いクーポン</t>
  </si>
  <si>
    <t>8月29日(土)</t>
  </si>
  <si>
    <t>ic1848</t>
  </si>
  <si>
    <t>ic1842</t>
  </si>
  <si>
    <t>ic1843</t>
  </si>
  <si>
    <t>ic1844</t>
  </si>
  <si>
    <t>東スポ・大スポ・九スポ・中京</t>
  </si>
  <si>
    <t>記事枠</t>
  </si>
  <si>
    <t>ic1845</t>
  </si>
  <si>
    <t>ic1846</t>
  </si>
  <si>
    <t>8月02日(日)</t>
  </si>
  <si>
    <t>ic1847</t>
  </si>
  <si>
    <t>新聞 TOTAL</t>
  </si>
  <si>
    <t>●雑誌 広告</t>
  </si>
  <si>
    <t>za167</t>
  </si>
  <si>
    <t>芸文社</t>
  </si>
  <si>
    <t>黄色黒版（ソフトver）</t>
  </si>
  <si>
    <t>出会いの場である〇〇に危機</t>
  </si>
  <si>
    <t>カミオン</t>
  </si>
  <si>
    <t>4C1P</t>
  </si>
  <si>
    <t>7月31日(金)</t>
  </si>
  <si>
    <t>za168</t>
  </si>
  <si>
    <t>za169</t>
  </si>
  <si>
    <t>ぶんか社</t>
  </si>
  <si>
    <t>サプリ版2</t>
  </si>
  <si>
    <t>EXMAX!</t>
  </si>
  <si>
    <t>表4</t>
  </si>
  <si>
    <t>8月26日(水)</t>
  </si>
  <si>
    <t>za170</t>
  </si>
  <si>
    <t>za171</t>
  </si>
  <si>
    <t>リイド社</t>
  </si>
  <si>
    <t>1604FLASH</t>
  </si>
  <si>
    <t>コミック乱</t>
  </si>
  <si>
    <t>1C2P</t>
  </si>
  <si>
    <t>za172</t>
  </si>
  <si>
    <t>za173</t>
  </si>
  <si>
    <t>徳間書店</t>
  </si>
  <si>
    <t>新50代</t>
  </si>
  <si>
    <t>アサヒ芸能</t>
  </si>
  <si>
    <t>8月25日(火)</t>
  </si>
  <si>
    <t>za174</t>
  </si>
  <si>
    <t>ad648</t>
  </si>
  <si>
    <t>大洋図書</t>
  </si>
  <si>
    <t>5P風俗ヘスティア(高宮菜々子さん)</t>
  </si>
  <si>
    <t>実話ナックルズGOLD　ドキュメント</t>
  </si>
  <si>
    <t>1C5P</t>
  </si>
  <si>
    <t>8月05日(水)</t>
  </si>
  <si>
    <t>ad649</t>
  </si>
  <si>
    <t>ad650</t>
  </si>
  <si>
    <t>コアマガジン</t>
  </si>
  <si>
    <t>実話BUNKAタブー</t>
  </si>
  <si>
    <t>ad651</t>
  </si>
  <si>
    <t>ad652</t>
  </si>
  <si>
    <t>5P元祖</t>
  </si>
  <si>
    <t>臨時増刊ラヴァーズ</t>
  </si>
  <si>
    <t>8月24日(月)</t>
  </si>
  <si>
    <t>ad653</t>
  </si>
  <si>
    <t>ad654</t>
  </si>
  <si>
    <t>日本ジャーナル出版</t>
  </si>
  <si>
    <t>週刊実話増刊「実話ザ・タブー」</t>
  </si>
  <si>
    <t>ad655</t>
  </si>
  <si>
    <t>ad658</t>
  </si>
  <si>
    <t>一水社</t>
  </si>
  <si>
    <t>1P記事_求む！中高年男性版_ヘスティア</t>
  </si>
  <si>
    <t>50代からの男のゴラク</t>
  </si>
  <si>
    <t>ad659</t>
  </si>
  <si>
    <t>雑誌 TOTAL</t>
  </si>
  <si>
    <t>●リスティング 広告</t>
  </si>
  <si>
    <t>UA</t>
  </si>
  <si>
    <t>a_ydi</t>
  </si>
  <si>
    <t>SP</t>
  </si>
  <si>
    <t>YDN（インフィード）</t>
  </si>
  <si>
    <t>8/1～8/31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</si>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</sst>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50</v>
      </c>
      <c r="D6" s="329">
        <v>3330000</v>
      </c>
      <c r="E6" s="79">
        <v>1344</v>
      </c>
      <c r="F6" s="79">
        <v>638</v>
      </c>
      <c r="G6" s="79">
        <v>1928</v>
      </c>
      <c r="H6" s="89">
        <v>312</v>
      </c>
      <c r="I6" s="90">
        <v>0</v>
      </c>
      <c r="J6" s="143">
        <f>H6+I6</f>
        <v>312</v>
      </c>
      <c r="K6" s="80">
        <f>IFERROR(J6/G6,"-")</f>
        <v>0.16182572614108</v>
      </c>
      <c r="L6" s="79">
        <v>37</v>
      </c>
      <c r="M6" s="79">
        <v>59</v>
      </c>
      <c r="N6" s="80">
        <f>IFERROR(L6/J6,"-")</f>
        <v>0.11858974358974</v>
      </c>
      <c r="O6" s="81">
        <f>IFERROR(D6/J6,"-")</f>
        <v>10673.076923077</v>
      </c>
      <c r="P6" s="82">
        <v>60</v>
      </c>
      <c r="Q6" s="80">
        <f>IFERROR(P6/J6,"-")</f>
        <v>0.19230769230769</v>
      </c>
      <c r="R6" s="334">
        <v>3025500</v>
      </c>
      <c r="S6" s="335">
        <f>IFERROR(R6/J6,"-")</f>
        <v>9697.1153846154</v>
      </c>
      <c r="T6" s="335">
        <f>IFERROR(R6/P6,"-")</f>
        <v>50425</v>
      </c>
      <c r="U6" s="329">
        <f>IFERROR(R6-D6,"-")</f>
        <v>-304500</v>
      </c>
      <c r="V6" s="83">
        <f>R6/D6</f>
        <v>0.90855855855856</v>
      </c>
      <c r="W6" s="77"/>
      <c r="X6" s="142"/>
    </row>
    <row r="7" spans="1:24">
      <c r="A7" s="78"/>
      <c r="B7" s="84" t="s">
        <v>24</v>
      </c>
      <c r="C7" s="84">
        <v>18</v>
      </c>
      <c r="D7" s="329">
        <v>1248000</v>
      </c>
      <c r="E7" s="79">
        <v>805</v>
      </c>
      <c r="F7" s="79">
        <v>396</v>
      </c>
      <c r="G7" s="79">
        <v>731</v>
      </c>
      <c r="H7" s="89">
        <v>196</v>
      </c>
      <c r="I7" s="90">
        <v>1</v>
      </c>
      <c r="J7" s="143">
        <f>H7+I7</f>
        <v>197</v>
      </c>
      <c r="K7" s="80">
        <f>IFERROR(J7/G7,"-")</f>
        <v>0.26949384404925</v>
      </c>
      <c r="L7" s="79">
        <v>31</v>
      </c>
      <c r="M7" s="79">
        <v>32</v>
      </c>
      <c r="N7" s="80">
        <f>IFERROR(L7/J7,"-")</f>
        <v>0.15736040609137</v>
      </c>
      <c r="O7" s="81">
        <f>IFERROR(D7/J7,"-")</f>
        <v>6335.0253807107</v>
      </c>
      <c r="P7" s="82">
        <v>35</v>
      </c>
      <c r="Q7" s="80">
        <f>IFERROR(P7/J7,"-")</f>
        <v>0.17766497461929</v>
      </c>
      <c r="R7" s="334">
        <v>1323000</v>
      </c>
      <c r="S7" s="335">
        <f>IFERROR(R7/J7,"-")</f>
        <v>6715.7360406091</v>
      </c>
      <c r="T7" s="335">
        <f>IFERROR(R7/P7,"-")</f>
        <v>37800</v>
      </c>
      <c r="U7" s="329">
        <f>IFERROR(R7-D7,"-")</f>
        <v>75000</v>
      </c>
      <c r="V7" s="83">
        <f>R7/D7</f>
        <v>1.0600961538462</v>
      </c>
      <c r="W7" s="77"/>
      <c r="X7" s="142"/>
    </row>
    <row r="8" spans="1:24">
      <c r="A8" s="78"/>
      <c r="B8" s="84" t="s">
        <v>25</v>
      </c>
      <c r="C8" s="84">
        <v>3</v>
      </c>
      <c r="D8" s="329">
        <v>3926335</v>
      </c>
      <c r="E8" s="79">
        <v>3970</v>
      </c>
      <c r="F8" s="79">
        <v>0</v>
      </c>
      <c r="G8" s="79">
        <v>258357</v>
      </c>
      <c r="H8" s="89">
        <v>2581</v>
      </c>
      <c r="I8" s="90">
        <v>68</v>
      </c>
      <c r="J8" s="143">
        <f>H8+I8</f>
        <v>2649</v>
      </c>
      <c r="K8" s="80">
        <f>IFERROR(J8/G8,"-")</f>
        <v>0.010253254218001</v>
      </c>
      <c r="L8" s="79">
        <v>116</v>
      </c>
      <c r="M8" s="79">
        <v>836</v>
      </c>
      <c r="N8" s="80">
        <f>IFERROR(L8/J8,"-")</f>
        <v>0.043790109475274</v>
      </c>
      <c r="O8" s="81">
        <f>IFERROR(D8/J8,"-")</f>
        <v>1482.1951679879</v>
      </c>
      <c r="P8" s="82">
        <v>321</v>
      </c>
      <c r="Q8" s="80">
        <f>IFERROR(P8/J8,"-")</f>
        <v>0.12117780294451</v>
      </c>
      <c r="R8" s="334">
        <v>20702001</v>
      </c>
      <c r="S8" s="335">
        <f>IFERROR(R8/J8,"-")</f>
        <v>7815.0249150623</v>
      </c>
      <c r="T8" s="335">
        <f>IFERROR(R8/P8,"-")</f>
        <v>64492.214953271</v>
      </c>
      <c r="U8" s="329">
        <f>IFERROR(R8-D8,"-")</f>
        <v>16775666</v>
      </c>
      <c r="V8" s="83">
        <f>R8/D8</f>
        <v>5.2726018029536</v>
      </c>
      <c r="W8" s="77"/>
      <c r="X8" s="142"/>
    </row>
    <row r="9" spans="1:24">
      <c r="A9" s="30"/>
      <c r="B9" s="85"/>
      <c r="C9" s="85"/>
      <c r="D9" s="330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30"/>
      <c r="B10" s="37"/>
      <c r="C10" s="37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19"/>
      <c r="B11" s="41"/>
      <c r="C11" s="41"/>
      <c r="D11" s="332">
        <f>SUM(D6:D9)</f>
        <v>8504335</v>
      </c>
      <c r="E11" s="41">
        <f>SUM(E6:E9)</f>
        <v>6119</v>
      </c>
      <c r="F11" s="41">
        <f>SUM(F6:F9)</f>
        <v>1034</v>
      </c>
      <c r="G11" s="41">
        <f>SUM(G6:G9)</f>
        <v>261016</v>
      </c>
      <c r="H11" s="41">
        <f>SUM(H6:H9)</f>
        <v>3089</v>
      </c>
      <c r="I11" s="41">
        <f>SUM(I6:I9)</f>
        <v>69</v>
      </c>
      <c r="J11" s="41">
        <f>SUM(J6:J9)</f>
        <v>3158</v>
      </c>
      <c r="K11" s="42">
        <f>IFERROR(J11/G11,"-")</f>
        <v>0.012098875164741</v>
      </c>
      <c r="L11" s="76">
        <f>SUM(L6:L9)</f>
        <v>184</v>
      </c>
      <c r="M11" s="76">
        <f>SUM(M6:M9)</f>
        <v>927</v>
      </c>
      <c r="N11" s="42">
        <f>IFERROR(L11/J11,"-")</f>
        <v>0.058264724509183</v>
      </c>
      <c r="O11" s="43">
        <f>IFERROR(D11/J11,"-")</f>
        <v>2692.9496516783</v>
      </c>
      <c r="P11" s="44">
        <f>SUM(P6:P9)</f>
        <v>416</v>
      </c>
      <c r="Q11" s="42">
        <f>IFERROR(P11/J11,"-")</f>
        <v>0.13172894236859</v>
      </c>
      <c r="R11" s="332">
        <f>SUM(R6:R9)</f>
        <v>25050501</v>
      </c>
      <c r="S11" s="332">
        <f>IFERROR(R11/J11,"-")</f>
        <v>7932.3942368588</v>
      </c>
      <c r="T11" s="332">
        <f>IFERROR(P11/P11,"-")</f>
        <v>1</v>
      </c>
      <c r="U11" s="332">
        <f>SUM(U6:U9)</f>
        <v>16546166</v>
      </c>
      <c r="V11" s="45">
        <f>IFERROR(R11/D11,"-")</f>
        <v>2.9456155008005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1.1381578947368</v>
      </c>
      <c r="B6" s="346" t="s">
        <v>62</v>
      </c>
      <c r="C6" s="346"/>
      <c r="D6" s="346" t="s">
        <v>63</v>
      </c>
      <c r="E6" s="346" t="s">
        <v>64</v>
      </c>
      <c r="F6" s="346" t="s">
        <v>65</v>
      </c>
      <c r="G6" s="88" t="s">
        <v>66</v>
      </c>
      <c r="H6" s="88" t="s">
        <v>67</v>
      </c>
      <c r="I6" s="347" t="s">
        <v>68</v>
      </c>
      <c r="J6" s="329">
        <v>684000</v>
      </c>
      <c r="K6" s="79">
        <v>16</v>
      </c>
      <c r="L6" s="79">
        <v>0</v>
      </c>
      <c r="M6" s="79">
        <v>95</v>
      </c>
      <c r="N6" s="89">
        <v>9</v>
      </c>
      <c r="O6" s="90">
        <v>0</v>
      </c>
      <c r="P6" s="91">
        <f>N6+O6</f>
        <v>9</v>
      </c>
      <c r="Q6" s="80">
        <f>IFERROR(P6/M6,"-")</f>
        <v>0.094736842105263</v>
      </c>
      <c r="R6" s="79">
        <v>0</v>
      </c>
      <c r="S6" s="79">
        <v>3</v>
      </c>
      <c r="T6" s="80">
        <f>IFERROR(R6/(P6),"-")</f>
        <v>0</v>
      </c>
      <c r="U6" s="335">
        <f>IFERROR(J6/SUM(N6:O11),"-")</f>
        <v>13959.183673469</v>
      </c>
      <c r="V6" s="82">
        <v>3</v>
      </c>
      <c r="W6" s="80">
        <f>IF(P6=0,"-",V6/P6)</f>
        <v>0.33333333333333</v>
      </c>
      <c r="X6" s="334">
        <v>17500</v>
      </c>
      <c r="Y6" s="335">
        <f>IFERROR(X6/P6,"-")</f>
        <v>1944.4444444444</v>
      </c>
      <c r="Z6" s="335">
        <f>IFERROR(X6/V6,"-")</f>
        <v>5833.3333333333</v>
      </c>
      <c r="AA6" s="329">
        <f>SUM(X6:X11)-SUM(J6:J11)</f>
        <v>94500</v>
      </c>
      <c r="AB6" s="83">
        <f>SUM(X6:X11)/SUM(J6:J11)</f>
        <v>1.1381578947368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0.22222222222222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0.11111111111111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0.44444444444444</v>
      </c>
      <c r="BP6" s="119">
        <v>3</v>
      </c>
      <c r="BQ6" s="120">
        <f>IFERROR(BP6/BN6,"-")</f>
        <v>0.75</v>
      </c>
      <c r="BR6" s="121">
        <v>17500</v>
      </c>
      <c r="BS6" s="122">
        <f>IFERROR(BR6/BN6,"-")</f>
        <v>4375</v>
      </c>
      <c r="BT6" s="123">
        <v>2</v>
      </c>
      <c r="BU6" s="123">
        <v>1</v>
      </c>
      <c r="BV6" s="123"/>
      <c r="BW6" s="124">
        <v>1</v>
      </c>
      <c r="BX6" s="125">
        <f>IF(P6=0,"",IF(BW6=0,"",(BW6/P6)))</f>
        <v>0.11111111111111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17500</v>
      </c>
      <c r="CQ6" s="139">
        <v>7500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69</v>
      </c>
      <c r="C7" s="346"/>
      <c r="D7" s="346" t="s">
        <v>63</v>
      </c>
      <c r="E7" s="346" t="s">
        <v>64</v>
      </c>
      <c r="F7" s="346" t="s">
        <v>70</v>
      </c>
      <c r="G7" s="88"/>
      <c r="H7" s="88"/>
      <c r="I7" s="88"/>
      <c r="J7" s="329"/>
      <c r="K7" s="79">
        <v>61</v>
      </c>
      <c r="L7" s="79">
        <v>40</v>
      </c>
      <c r="M7" s="79">
        <v>23</v>
      </c>
      <c r="N7" s="89">
        <v>13</v>
      </c>
      <c r="O7" s="90">
        <v>0</v>
      </c>
      <c r="P7" s="91">
        <f>N7+O7</f>
        <v>13</v>
      </c>
      <c r="Q7" s="80">
        <f>IFERROR(P7/M7,"-")</f>
        <v>0.56521739130435</v>
      </c>
      <c r="R7" s="79">
        <v>2</v>
      </c>
      <c r="S7" s="79">
        <v>1</v>
      </c>
      <c r="T7" s="80">
        <f>IFERROR(R7/(P7),"-")</f>
        <v>0.15384615384615</v>
      </c>
      <c r="U7" s="335"/>
      <c r="V7" s="82">
        <v>1</v>
      </c>
      <c r="W7" s="80">
        <f>IF(P7=0,"-",V7/P7)</f>
        <v>0.076923076923077</v>
      </c>
      <c r="X7" s="334">
        <v>545000</v>
      </c>
      <c r="Y7" s="335">
        <f>IFERROR(X7/P7,"-")</f>
        <v>41923.076923077</v>
      </c>
      <c r="Z7" s="335">
        <f>IFERROR(X7/V7,"-")</f>
        <v>545000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0.15384615384615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0.076923076923077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0.30769230769231</v>
      </c>
      <c r="BP7" s="119">
        <v>2</v>
      </c>
      <c r="BQ7" s="120">
        <f>IFERROR(BP7/BN7,"-")</f>
        <v>0.5</v>
      </c>
      <c r="BR7" s="121">
        <v>585000</v>
      </c>
      <c r="BS7" s="122">
        <f>IFERROR(BR7/BN7,"-")</f>
        <v>146250</v>
      </c>
      <c r="BT7" s="123"/>
      <c r="BU7" s="123"/>
      <c r="BV7" s="123">
        <v>2</v>
      </c>
      <c r="BW7" s="124">
        <v>4</v>
      </c>
      <c r="BX7" s="125">
        <f>IF(P7=0,"",IF(BW7=0,"",(BW7/P7)))</f>
        <v>0.30769230769231</v>
      </c>
      <c r="BY7" s="126">
        <v>1</v>
      </c>
      <c r="BZ7" s="127">
        <f>IFERROR(BY7/BW7,"-")</f>
        <v>0.25</v>
      </c>
      <c r="CA7" s="128">
        <v>5000</v>
      </c>
      <c r="CB7" s="129">
        <f>IFERROR(CA7/BW7,"-")</f>
        <v>1250</v>
      </c>
      <c r="CC7" s="130">
        <v>1</v>
      </c>
      <c r="CD7" s="130"/>
      <c r="CE7" s="130"/>
      <c r="CF7" s="131">
        <v>2</v>
      </c>
      <c r="CG7" s="132">
        <f>IF(P7=0,"",IF(CF7=0,"",(CF7/P7)))</f>
        <v>0.15384615384615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545000</v>
      </c>
      <c r="CQ7" s="139">
        <v>525000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6" t="s">
        <v>71</v>
      </c>
      <c r="C8" s="346"/>
      <c r="D8" s="346" t="s">
        <v>72</v>
      </c>
      <c r="E8" s="346" t="s">
        <v>73</v>
      </c>
      <c r="F8" s="346" t="s">
        <v>65</v>
      </c>
      <c r="G8" s="88" t="s">
        <v>74</v>
      </c>
      <c r="H8" s="88" t="s">
        <v>75</v>
      </c>
      <c r="I8" s="348" t="s">
        <v>76</v>
      </c>
      <c r="J8" s="329"/>
      <c r="K8" s="79">
        <v>17</v>
      </c>
      <c r="L8" s="79">
        <v>0</v>
      </c>
      <c r="M8" s="79">
        <v>50</v>
      </c>
      <c r="N8" s="89">
        <v>4</v>
      </c>
      <c r="O8" s="90">
        <v>0</v>
      </c>
      <c r="P8" s="91">
        <f>N8+O8</f>
        <v>4</v>
      </c>
      <c r="Q8" s="80">
        <f>IFERROR(P8/M8,"-")</f>
        <v>0.08</v>
      </c>
      <c r="R8" s="79">
        <v>0</v>
      </c>
      <c r="S8" s="79">
        <v>1</v>
      </c>
      <c r="T8" s="80">
        <f>IFERROR(R8/(P8),"-")</f>
        <v>0</v>
      </c>
      <c r="U8" s="335"/>
      <c r="V8" s="82">
        <v>1</v>
      </c>
      <c r="W8" s="80">
        <f>IF(P8=0,"-",V8/P8)</f>
        <v>0.25</v>
      </c>
      <c r="X8" s="334">
        <v>13000</v>
      </c>
      <c r="Y8" s="335">
        <f>IFERROR(X8/P8,"-")</f>
        <v>3250</v>
      </c>
      <c r="Z8" s="335">
        <f>IFERROR(X8/V8,"-")</f>
        <v>13000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0.75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>
        <v>1</v>
      </c>
      <c r="BQ8" s="120">
        <f>IFERROR(BP8/BN8,"-")</f>
        <v>1</v>
      </c>
      <c r="BR8" s="121">
        <v>13000</v>
      </c>
      <c r="BS8" s="122">
        <f>IFERROR(BR8/BN8,"-")</f>
        <v>13000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13000</v>
      </c>
      <c r="CQ8" s="139">
        <v>13000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77</v>
      </c>
      <c r="C9" s="346"/>
      <c r="D9" s="346" t="s">
        <v>72</v>
      </c>
      <c r="E9" s="346" t="s">
        <v>73</v>
      </c>
      <c r="F9" s="346" t="s">
        <v>70</v>
      </c>
      <c r="G9" s="88"/>
      <c r="H9" s="88"/>
      <c r="I9" s="88"/>
      <c r="J9" s="329"/>
      <c r="K9" s="79">
        <v>48</v>
      </c>
      <c r="L9" s="79">
        <v>31</v>
      </c>
      <c r="M9" s="79">
        <v>7</v>
      </c>
      <c r="N9" s="89">
        <v>8</v>
      </c>
      <c r="O9" s="90">
        <v>0</v>
      </c>
      <c r="P9" s="91">
        <f>N9+O9</f>
        <v>8</v>
      </c>
      <c r="Q9" s="80">
        <f>IFERROR(P9/M9,"-")</f>
        <v>1.1428571428571</v>
      </c>
      <c r="R9" s="79">
        <v>1</v>
      </c>
      <c r="S9" s="79">
        <v>0</v>
      </c>
      <c r="T9" s="80">
        <f>IFERROR(R9/(P9),"-")</f>
        <v>0.125</v>
      </c>
      <c r="U9" s="335"/>
      <c r="V9" s="82">
        <v>1</v>
      </c>
      <c r="W9" s="80">
        <f>IF(P9=0,"-",V9/P9)</f>
        <v>0.125</v>
      </c>
      <c r="X9" s="334">
        <v>11000</v>
      </c>
      <c r="Y9" s="335">
        <f>IFERROR(X9/P9,"-")</f>
        <v>1375</v>
      </c>
      <c r="Z9" s="335">
        <f>IFERROR(X9/V9,"-")</f>
        <v>11000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0.375</v>
      </c>
      <c r="BY9" s="126">
        <v>2</v>
      </c>
      <c r="BZ9" s="127">
        <f>IFERROR(BY9/BW9,"-")</f>
        <v>0.66666666666667</v>
      </c>
      <c r="CA9" s="128">
        <v>11000</v>
      </c>
      <c r="CB9" s="129">
        <f>IFERROR(CA9/BW9,"-")</f>
        <v>3666.6666666667</v>
      </c>
      <c r="CC9" s="130">
        <v>1</v>
      </c>
      <c r="CD9" s="130">
        <v>1</v>
      </c>
      <c r="CE9" s="130"/>
      <c r="CF9" s="131">
        <v>2</v>
      </c>
      <c r="CG9" s="132">
        <f>IF(P9=0,"",IF(CF9=0,"",(CF9/P9)))</f>
        <v>0.25</v>
      </c>
      <c r="CH9" s="133">
        <v>1</v>
      </c>
      <c r="CI9" s="134">
        <f>IFERROR(CH9/CF9,"-")</f>
        <v>0.5</v>
      </c>
      <c r="CJ9" s="135">
        <v>6000</v>
      </c>
      <c r="CK9" s="136">
        <f>IFERROR(CJ9/CF9,"-")</f>
        <v>3000</v>
      </c>
      <c r="CL9" s="137"/>
      <c r="CM9" s="137">
        <v>1</v>
      </c>
      <c r="CN9" s="137"/>
      <c r="CO9" s="138">
        <v>1</v>
      </c>
      <c r="CP9" s="139">
        <v>11000</v>
      </c>
      <c r="CQ9" s="139">
        <v>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78</v>
      </c>
      <c r="C10" s="346"/>
      <c r="D10" s="346" t="s">
        <v>79</v>
      </c>
      <c r="E10" s="346" t="s">
        <v>80</v>
      </c>
      <c r="F10" s="346" t="s">
        <v>65</v>
      </c>
      <c r="G10" s="88" t="s">
        <v>74</v>
      </c>
      <c r="H10" s="88" t="s">
        <v>75</v>
      </c>
      <c r="I10" s="347" t="s">
        <v>81</v>
      </c>
      <c r="J10" s="329"/>
      <c r="K10" s="79">
        <v>19</v>
      </c>
      <c r="L10" s="79">
        <v>0</v>
      </c>
      <c r="M10" s="79">
        <v>103</v>
      </c>
      <c r="N10" s="89">
        <v>7</v>
      </c>
      <c r="O10" s="90">
        <v>0</v>
      </c>
      <c r="P10" s="91">
        <f>N10+O10</f>
        <v>7</v>
      </c>
      <c r="Q10" s="80">
        <f>IFERROR(P10/M10,"-")</f>
        <v>0.067961165048544</v>
      </c>
      <c r="R10" s="79">
        <v>0</v>
      </c>
      <c r="S10" s="79">
        <v>1</v>
      </c>
      <c r="T10" s="80">
        <f>IFERROR(R10/(P10),"-")</f>
        <v>0</v>
      </c>
      <c r="U10" s="335"/>
      <c r="V10" s="82">
        <v>1</v>
      </c>
      <c r="W10" s="80">
        <f>IF(P10=0,"-",V10/P10)</f>
        <v>0.14285714285714</v>
      </c>
      <c r="X10" s="334">
        <v>16000</v>
      </c>
      <c r="Y10" s="335">
        <f>IFERROR(X10/P10,"-")</f>
        <v>2285.7142857143</v>
      </c>
      <c r="Z10" s="335">
        <f>IFERROR(X10/V10,"-")</f>
        <v>16000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0.14285714285714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0.28571428571429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0.28571428571429</v>
      </c>
      <c r="BP10" s="119">
        <v>1</v>
      </c>
      <c r="BQ10" s="120">
        <f>IFERROR(BP10/BN10,"-")</f>
        <v>0.5</v>
      </c>
      <c r="BR10" s="121">
        <v>3000</v>
      </c>
      <c r="BS10" s="122">
        <f>IFERROR(BR10/BN10,"-")</f>
        <v>1500</v>
      </c>
      <c r="BT10" s="123">
        <v>1</v>
      </c>
      <c r="BU10" s="123"/>
      <c r="BV10" s="123"/>
      <c r="BW10" s="124">
        <v>2</v>
      </c>
      <c r="BX10" s="125">
        <f>IF(P10=0,"",IF(BW10=0,"",(BW10/P10)))</f>
        <v>0.28571428571429</v>
      </c>
      <c r="BY10" s="126">
        <v>1</v>
      </c>
      <c r="BZ10" s="127">
        <f>IFERROR(BY10/BW10,"-")</f>
        <v>0.5</v>
      </c>
      <c r="CA10" s="128">
        <v>13000</v>
      </c>
      <c r="CB10" s="129">
        <f>IFERROR(CA10/BW10,"-")</f>
        <v>6500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16000</v>
      </c>
      <c r="CQ10" s="139">
        <v>13000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82</v>
      </c>
      <c r="C11" s="346"/>
      <c r="D11" s="346" t="s">
        <v>79</v>
      </c>
      <c r="E11" s="346" t="s">
        <v>80</v>
      </c>
      <c r="F11" s="346" t="s">
        <v>70</v>
      </c>
      <c r="G11" s="88"/>
      <c r="H11" s="88"/>
      <c r="I11" s="88"/>
      <c r="J11" s="329"/>
      <c r="K11" s="79">
        <v>55</v>
      </c>
      <c r="L11" s="79">
        <v>31</v>
      </c>
      <c r="M11" s="79">
        <v>17</v>
      </c>
      <c r="N11" s="89">
        <v>8</v>
      </c>
      <c r="O11" s="90">
        <v>0</v>
      </c>
      <c r="P11" s="91">
        <f>N11+O11</f>
        <v>8</v>
      </c>
      <c r="Q11" s="80">
        <f>IFERROR(P11/M11,"-")</f>
        <v>0.47058823529412</v>
      </c>
      <c r="R11" s="79">
        <v>1</v>
      </c>
      <c r="S11" s="79">
        <v>2</v>
      </c>
      <c r="T11" s="80">
        <f>IFERROR(R11/(P11),"-")</f>
        <v>0.125</v>
      </c>
      <c r="U11" s="335"/>
      <c r="V11" s="82">
        <v>2</v>
      </c>
      <c r="W11" s="80">
        <f>IF(P11=0,"-",V11/P11)</f>
        <v>0.25</v>
      </c>
      <c r="X11" s="334">
        <v>176000</v>
      </c>
      <c r="Y11" s="335">
        <f>IFERROR(X11/P11,"-")</f>
        <v>22000</v>
      </c>
      <c r="Z11" s="335">
        <f>IFERROR(X11/V11,"-")</f>
        <v>88000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0.5</v>
      </c>
      <c r="BY11" s="126">
        <v>2</v>
      </c>
      <c r="BZ11" s="127">
        <f>IFERROR(BY11/BW11,"-")</f>
        <v>0.5</v>
      </c>
      <c r="CA11" s="128">
        <v>118000</v>
      </c>
      <c r="CB11" s="129">
        <f>IFERROR(CA11/BW11,"-")</f>
        <v>29500</v>
      </c>
      <c r="CC11" s="130"/>
      <c r="CD11" s="130"/>
      <c r="CE11" s="130">
        <v>2</v>
      </c>
      <c r="CF11" s="131">
        <v>2</v>
      </c>
      <c r="CG11" s="132">
        <f>IF(P11=0,"",IF(CF11=0,"",(CF11/P11)))</f>
        <v>0.25</v>
      </c>
      <c r="CH11" s="133">
        <v>1</v>
      </c>
      <c r="CI11" s="134">
        <f>IFERROR(CH11/CF11,"-")</f>
        <v>0.5</v>
      </c>
      <c r="CJ11" s="135">
        <v>100000</v>
      </c>
      <c r="CK11" s="136">
        <f>IFERROR(CJ11/CF11,"-")</f>
        <v>50000</v>
      </c>
      <c r="CL11" s="137"/>
      <c r="CM11" s="137"/>
      <c r="CN11" s="137">
        <v>1</v>
      </c>
      <c r="CO11" s="138">
        <v>2</v>
      </c>
      <c r="CP11" s="139">
        <v>176000</v>
      </c>
      <c r="CQ11" s="139">
        <v>100000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1.3862179487179</v>
      </c>
      <c r="B12" s="346" t="s">
        <v>83</v>
      </c>
      <c r="C12" s="346"/>
      <c r="D12" s="346" t="s">
        <v>84</v>
      </c>
      <c r="E12" s="346" t="s">
        <v>64</v>
      </c>
      <c r="F12" s="346" t="s">
        <v>65</v>
      </c>
      <c r="G12" s="88" t="s">
        <v>85</v>
      </c>
      <c r="H12" s="88" t="s">
        <v>86</v>
      </c>
      <c r="I12" s="347" t="s">
        <v>87</v>
      </c>
      <c r="J12" s="329">
        <v>624000</v>
      </c>
      <c r="K12" s="79">
        <v>24</v>
      </c>
      <c r="L12" s="79">
        <v>0</v>
      </c>
      <c r="M12" s="79">
        <v>95</v>
      </c>
      <c r="N12" s="89">
        <v>14</v>
      </c>
      <c r="O12" s="90">
        <v>0</v>
      </c>
      <c r="P12" s="91">
        <f>N12+O12</f>
        <v>14</v>
      </c>
      <c r="Q12" s="80">
        <f>IFERROR(P12/M12,"-")</f>
        <v>0.14736842105263</v>
      </c>
      <c r="R12" s="79">
        <v>0</v>
      </c>
      <c r="S12" s="79">
        <v>5</v>
      </c>
      <c r="T12" s="80">
        <f>IFERROR(R12/(P12),"-")</f>
        <v>0</v>
      </c>
      <c r="U12" s="335">
        <f>IFERROR(J12/SUM(N12:O16),"-")</f>
        <v>7800</v>
      </c>
      <c r="V12" s="82">
        <v>3</v>
      </c>
      <c r="W12" s="80">
        <f>IF(P12=0,"-",V12/P12)</f>
        <v>0.21428571428571</v>
      </c>
      <c r="X12" s="334">
        <v>106000</v>
      </c>
      <c r="Y12" s="335">
        <f>IFERROR(X12/P12,"-")</f>
        <v>7571.4285714286</v>
      </c>
      <c r="Z12" s="335">
        <f>IFERROR(X12/V12,"-")</f>
        <v>35333.333333333</v>
      </c>
      <c r="AA12" s="329">
        <f>SUM(X12:X16)-SUM(J12:J16)</f>
        <v>241000</v>
      </c>
      <c r="AB12" s="83">
        <f>SUM(X12:X16)/SUM(J12:J16)</f>
        <v>1.3862179487179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0.21428571428571</v>
      </c>
      <c r="BG12" s="110">
        <v>1</v>
      </c>
      <c r="BH12" s="112">
        <f>IFERROR(BG12/BE12,"-")</f>
        <v>0.33333333333333</v>
      </c>
      <c r="BI12" s="113">
        <v>20000</v>
      </c>
      <c r="BJ12" s="114">
        <f>IFERROR(BI12/BE12,"-")</f>
        <v>6666.6666666667</v>
      </c>
      <c r="BK12" s="115">
        <v>1</v>
      </c>
      <c r="BL12" s="115"/>
      <c r="BM12" s="115"/>
      <c r="BN12" s="117">
        <v>8</v>
      </c>
      <c r="BO12" s="118">
        <f>IF(P12=0,"",IF(BN12=0,"",(BN12/P12)))</f>
        <v>0.57142857142857</v>
      </c>
      <c r="BP12" s="119">
        <v>1</v>
      </c>
      <c r="BQ12" s="120">
        <f>IFERROR(BP12/BN12,"-")</f>
        <v>0.125</v>
      </c>
      <c r="BR12" s="121">
        <v>66000</v>
      </c>
      <c r="BS12" s="122">
        <f>IFERROR(BR12/BN12,"-")</f>
        <v>8250</v>
      </c>
      <c r="BT12" s="123"/>
      <c r="BU12" s="123"/>
      <c r="BV12" s="123">
        <v>1</v>
      </c>
      <c r="BW12" s="124">
        <v>3</v>
      </c>
      <c r="BX12" s="125">
        <f>IF(P12=0,"",IF(BW12=0,"",(BW12/P12)))</f>
        <v>0.21428571428571</v>
      </c>
      <c r="BY12" s="126">
        <v>1</v>
      </c>
      <c r="BZ12" s="127">
        <f>IFERROR(BY12/BW12,"-")</f>
        <v>0.33333333333333</v>
      </c>
      <c r="CA12" s="128">
        <v>20000</v>
      </c>
      <c r="CB12" s="129">
        <f>IFERROR(CA12/BW12,"-")</f>
        <v>6666.6666666667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106000</v>
      </c>
      <c r="CQ12" s="139">
        <v>66000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88</v>
      </c>
      <c r="C13" s="346"/>
      <c r="D13" s="346" t="s">
        <v>72</v>
      </c>
      <c r="E13" s="346" t="s">
        <v>73</v>
      </c>
      <c r="F13" s="346" t="s">
        <v>65</v>
      </c>
      <c r="G13" s="88" t="s">
        <v>85</v>
      </c>
      <c r="H13" s="88" t="s">
        <v>89</v>
      </c>
      <c r="I13" s="348" t="s">
        <v>76</v>
      </c>
      <c r="J13" s="329"/>
      <c r="K13" s="79">
        <v>6</v>
      </c>
      <c r="L13" s="79">
        <v>0</v>
      </c>
      <c r="M13" s="79">
        <v>26</v>
      </c>
      <c r="N13" s="89">
        <v>6</v>
      </c>
      <c r="O13" s="90">
        <v>0</v>
      </c>
      <c r="P13" s="91">
        <f>N13+O13</f>
        <v>6</v>
      </c>
      <c r="Q13" s="80">
        <f>IFERROR(P13/M13,"-")</f>
        <v>0.23076923076923</v>
      </c>
      <c r="R13" s="79">
        <v>2</v>
      </c>
      <c r="S13" s="79">
        <v>1</v>
      </c>
      <c r="T13" s="80">
        <f>IFERROR(R13/(P13),"-")</f>
        <v>0.33333333333333</v>
      </c>
      <c r="U13" s="335"/>
      <c r="V13" s="82">
        <v>1</v>
      </c>
      <c r="W13" s="80">
        <f>IF(P13=0,"-",V13/P13)</f>
        <v>0.16666666666667</v>
      </c>
      <c r="X13" s="334">
        <v>76000</v>
      </c>
      <c r="Y13" s="335">
        <f>IFERROR(X13/P13,"-")</f>
        <v>12666.666666667</v>
      </c>
      <c r="Z13" s="335">
        <f>IFERROR(X13/V13,"-")</f>
        <v>76000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0.33333333333333</v>
      </c>
      <c r="BP13" s="119">
        <v>1</v>
      </c>
      <c r="BQ13" s="120">
        <f>IFERROR(BP13/BN13,"-")</f>
        <v>0.5</v>
      </c>
      <c r="BR13" s="121">
        <v>35000</v>
      </c>
      <c r="BS13" s="122">
        <f>IFERROR(BR13/BN13,"-")</f>
        <v>17500</v>
      </c>
      <c r="BT13" s="123"/>
      <c r="BU13" s="123"/>
      <c r="BV13" s="123">
        <v>1</v>
      </c>
      <c r="BW13" s="124">
        <v>2</v>
      </c>
      <c r="BX13" s="125">
        <f>IF(P13=0,"",IF(BW13=0,"",(BW13/P13)))</f>
        <v>0.33333333333333</v>
      </c>
      <c r="BY13" s="126">
        <v>1</v>
      </c>
      <c r="BZ13" s="127">
        <f>IFERROR(BY13/BW13,"-")</f>
        <v>0.5</v>
      </c>
      <c r="CA13" s="128">
        <v>74000</v>
      </c>
      <c r="CB13" s="129">
        <f>IFERROR(CA13/BW13,"-")</f>
        <v>37000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76000</v>
      </c>
      <c r="CQ13" s="139">
        <v>74000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90</v>
      </c>
      <c r="C14" s="346"/>
      <c r="D14" s="346" t="s">
        <v>91</v>
      </c>
      <c r="E14" s="346" t="s">
        <v>92</v>
      </c>
      <c r="F14" s="346" t="s">
        <v>65</v>
      </c>
      <c r="G14" s="88" t="s">
        <v>85</v>
      </c>
      <c r="H14" s="88" t="s">
        <v>89</v>
      </c>
      <c r="I14" s="347" t="s">
        <v>93</v>
      </c>
      <c r="J14" s="329"/>
      <c r="K14" s="79">
        <v>7</v>
      </c>
      <c r="L14" s="79">
        <v>0</v>
      </c>
      <c r="M14" s="79">
        <v>43</v>
      </c>
      <c r="N14" s="89">
        <v>3</v>
      </c>
      <c r="O14" s="90">
        <v>0</v>
      </c>
      <c r="P14" s="91">
        <f>N14+O14</f>
        <v>3</v>
      </c>
      <c r="Q14" s="80">
        <f>IFERROR(P14/M14,"-")</f>
        <v>0.069767441860465</v>
      </c>
      <c r="R14" s="79">
        <v>0</v>
      </c>
      <c r="S14" s="79">
        <v>1</v>
      </c>
      <c r="T14" s="80">
        <f>IFERROR(R14/(P14),"-")</f>
        <v>0</v>
      </c>
      <c r="U14" s="335"/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0.66666666666667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94</v>
      </c>
      <c r="C15" s="346"/>
      <c r="D15" s="346" t="s">
        <v>79</v>
      </c>
      <c r="E15" s="346" t="s">
        <v>80</v>
      </c>
      <c r="F15" s="346" t="s">
        <v>65</v>
      </c>
      <c r="G15" s="88" t="s">
        <v>85</v>
      </c>
      <c r="H15" s="88" t="s">
        <v>89</v>
      </c>
      <c r="I15" s="347" t="s">
        <v>81</v>
      </c>
      <c r="J15" s="329"/>
      <c r="K15" s="79">
        <v>38</v>
      </c>
      <c r="L15" s="79">
        <v>0</v>
      </c>
      <c r="M15" s="79">
        <v>150</v>
      </c>
      <c r="N15" s="89">
        <v>14</v>
      </c>
      <c r="O15" s="90">
        <v>0</v>
      </c>
      <c r="P15" s="91">
        <f>N15+O15</f>
        <v>14</v>
      </c>
      <c r="Q15" s="80">
        <f>IFERROR(P15/M15,"-")</f>
        <v>0.093333333333333</v>
      </c>
      <c r="R15" s="79">
        <v>0</v>
      </c>
      <c r="S15" s="79">
        <v>3</v>
      </c>
      <c r="T15" s="80">
        <f>IFERROR(R15/(P15),"-")</f>
        <v>0</v>
      </c>
      <c r="U15" s="335"/>
      <c r="V15" s="82">
        <v>2</v>
      </c>
      <c r="W15" s="80">
        <f>IF(P15=0,"-",V15/P15)</f>
        <v>0.14285714285714</v>
      </c>
      <c r="X15" s="334">
        <v>24000</v>
      </c>
      <c r="Y15" s="335">
        <f>IFERROR(X15/P15,"-")</f>
        <v>1714.2857142857</v>
      </c>
      <c r="Z15" s="335">
        <f>IFERROR(X15/V15,"-")</f>
        <v>12000</v>
      </c>
      <c r="AA15" s="329"/>
      <c r="AB15" s="83"/>
      <c r="AC15" s="77"/>
      <c r="AD15" s="92">
        <v>1</v>
      </c>
      <c r="AE15" s="93">
        <f>IF(P15=0,"",IF(AD15=0,"",(AD15/P15)))</f>
        <v>0.071428571428571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0.071428571428571</v>
      </c>
      <c r="AX15" s="104">
        <v>1</v>
      </c>
      <c r="AY15" s="106">
        <f>IFERROR(AX15/AV15,"-")</f>
        <v>1</v>
      </c>
      <c r="AZ15" s="107">
        <v>3000</v>
      </c>
      <c r="BA15" s="108">
        <f>IFERROR(AZ15/AV15,"-")</f>
        <v>3000</v>
      </c>
      <c r="BB15" s="109">
        <v>1</v>
      </c>
      <c r="BC15" s="109"/>
      <c r="BD15" s="109"/>
      <c r="BE15" s="110">
        <v>1</v>
      </c>
      <c r="BF15" s="111">
        <f>IF(P15=0,"",IF(BE15=0,"",(BE15/P15)))</f>
        <v>0.071428571428571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8</v>
      </c>
      <c r="BO15" s="118">
        <f>IF(P15=0,"",IF(BN15=0,"",(BN15/P15)))</f>
        <v>0.57142857142857</v>
      </c>
      <c r="BP15" s="119">
        <v>1</v>
      </c>
      <c r="BQ15" s="120">
        <f>IFERROR(BP15/BN15,"-")</f>
        <v>0.125</v>
      </c>
      <c r="BR15" s="121">
        <v>21000</v>
      </c>
      <c r="BS15" s="122">
        <f>IFERROR(BR15/BN15,"-")</f>
        <v>2625</v>
      </c>
      <c r="BT15" s="123"/>
      <c r="BU15" s="123"/>
      <c r="BV15" s="123">
        <v>1</v>
      </c>
      <c r="BW15" s="124">
        <v>2</v>
      </c>
      <c r="BX15" s="125">
        <f>IF(P15=0,"",IF(BW15=0,"",(BW15/P15)))</f>
        <v>0.14285714285714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0.071428571428571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2</v>
      </c>
      <c r="CP15" s="139">
        <v>24000</v>
      </c>
      <c r="CQ15" s="139">
        <v>21000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95</v>
      </c>
      <c r="C16" s="346"/>
      <c r="D16" s="346" t="s">
        <v>96</v>
      </c>
      <c r="E16" s="346" t="s">
        <v>96</v>
      </c>
      <c r="F16" s="346" t="s">
        <v>70</v>
      </c>
      <c r="G16" s="88" t="s">
        <v>97</v>
      </c>
      <c r="H16" s="88"/>
      <c r="I16" s="88"/>
      <c r="J16" s="329"/>
      <c r="K16" s="79">
        <v>221</v>
      </c>
      <c r="L16" s="79">
        <v>125</v>
      </c>
      <c r="M16" s="79">
        <v>65</v>
      </c>
      <c r="N16" s="89">
        <v>43</v>
      </c>
      <c r="O16" s="90">
        <v>0</v>
      </c>
      <c r="P16" s="91">
        <f>N16+O16</f>
        <v>43</v>
      </c>
      <c r="Q16" s="80">
        <f>IFERROR(P16/M16,"-")</f>
        <v>0.66153846153846</v>
      </c>
      <c r="R16" s="79">
        <v>7</v>
      </c>
      <c r="S16" s="79">
        <v>7</v>
      </c>
      <c r="T16" s="80">
        <f>IFERROR(R16/(P16),"-")</f>
        <v>0.16279069767442</v>
      </c>
      <c r="U16" s="335"/>
      <c r="V16" s="82">
        <v>10</v>
      </c>
      <c r="W16" s="80">
        <f>IF(P16=0,"-",V16/P16)</f>
        <v>0.23255813953488</v>
      </c>
      <c r="X16" s="334">
        <v>659000</v>
      </c>
      <c r="Y16" s="335">
        <f>IFERROR(X16/P16,"-")</f>
        <v>15325.581395349</v>
      </c>
      <c r="Z16" s="335">
        <f>IFERROR(X16/V16,"-")</f>
        <v>65900</v>
      </c>
      <c r="AA16" s="329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0.023255813953488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6</v>
      </c>
      <c r="BF16" s="111">
        <f>IF(P16=0,"",IF(BE16=0,"",(BE16/P16)))</f>
        <v>0.13953488372093</v>
      </c>
      <c r="BG16" s="110">
        <v>3</v>
      </c>
      <c r="BH16" s="112">
        <f>IFERROR(BG16/BE16,"-")</f>
        <v>0.5</v>
      </c>
      <c r="BI16" s="113">
        <v>92000</v>
      </c>
      <c r="BJ16" s="114">
        <f>IFERROR(BI16/BE16,"-")</f>
        <v>15333.333333333</v>
      </c>
      <c r="BK16" s="115">
        <v>1</v>
      </c>
      <c r="BL16" s="115">
        <v>1</v>
      </c>
      <c r="BM16" s="115">
        <v>1</v>
      </c>
      <c r="BN16" s="117">
        <v>14</v>
      </c>
      <c r="BO16" s="118">
        <f>IF(P16=0,"",IF(BN16=0,"",(BN16/P16)))</f>
        <v>0.32558139534884</v>
      </c>
      <c r="BP16" s="119">
        <v>2</v>
      </c>
      <c r="BQ16" s="120">
        <f>IFERROR(BP16/BN16,"-")</f>
        <v>0.14285714285714</v>
      </c>
      <c r="BR16" s="121">
        <v>14000</v>
      </c>
      <c r="BS16" s="122">
        <f>IFERROR(BR16/BN16,"-")</f>
        <v>1000</v>
      </c>
      <c r="BT16" s="123">
        <v>1</v>
      </c>
      <c r="BU16" s="123"/>
      <c r="BV16" s="123">
        <v>1</v>
      </c>
      <c r="BW16" s="124">
        <v>16</v>
      </c>
      <c r="BX16" s="125">
        <f>IF(P16=0,"",IF(BW16=0,"",(BW16/P16)))</f>
        <v>0.37209302325581</v>
      </c>
      <c r="BY16" s="126">
        <v>7</v>
      </c>
      <c r="BZ16" s="127">
        <f>IFERROR(BY16/BW16,"-")</f>
        <v>0.4375</v>
      </c>
      <c r="CA16" s="128">
        <v>911000</v>
      </c>
      <c r="CB16" s="129">
        <f>IFERROR(CA16/BW16,"-")</f>
        <v>56937.5</v>
      </c>
      <c r="CC16" s="130">
        <v>1</v>
      </c>
      <c r="CD16" s="130">
        <v>2</v>
      </c>
      <c r="CE16" s="130">
        <v>4</v>
      </c>
      <c r="CF16" s="131">
        <v>6</v>
      </c>
      <c r="CG16" s="132">
        <f>IF(P16=0,"",IF(CF16=0,"",(CF16/P16)))</f>
        <v>0.13953488372093</v>
      </c>
      <c r="CH16" s="133">
        <v>3</v>
      </c>
      <c r="CI16" s="134">
        <f>IFERROR(CH16/CF16,"-")</f>
        <v>0.5</v>
      </c>
      <c r="CJ16" s="135">
        <v>142000</v>
      </c>
      <c r="CK16" s="136">
        <f>IFERROR(CJ16/CF16,"-")</f>
        <v>23666.666666667</v>
      </c>
      <c r="CL16" s="137">
        <v>1</v>
      </c>
      <c r="CM16" s="137">
        <v>1</v>
      </c>
      <c r="CN16" s="137">
        <v>1</v>
      </c>
      <c r="CO16" s="138">
        <v>10</v>
      </c>
      <c r="CP16" s="139">
        <v>659000</v>
      </c>
      <c r="CQ16" s="139">
        <v>363000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0.47222222222222</v>
      </c>
      <c r="B17" s="346" t="s">
        <v>98</v>
      </c>
      <c r="C17" s="346"/>
      <c r="D17" s="346" t="s">
        <v>84</v>
      </c>
      <c r="E17" s="346" t="s">
        <v>64</v>
      </c>
      <c r="F17" s="346" t="s">
        <v>65</v>
      </c>
      <c r="G17" s="88" t="s">
        <v>99</v>
      </c>
      <c r="H17" s="88" t="s">
        <v>100</v>
      </c>
      <c r="I17" s="88"/>
      <c r="J17" s="329">
        <v>180000</v>
      </c>
      <c r="K17" s="79">
        <v>6</v>
      </c>
      <c r="L17" s="79">
        <v>0</v>
      </c>
      <c r="M17" s="79">
        <v>24</v>
      </c>
      <c r="N17" s="89">
        <v>4</v>
      </c>
      <c r="O17" s="90">
        <v>0</v>
      </c>
      <c r="P17" s="91">
        <f>N17+O17</f>
        <v>4</v>
      </c>
      <c r="Q17" s="80">
        <f>IFERROR(P17/M17,"-")</f>
        <v>0.16666666666667</v>
      </c>
      <c r="R17" s="79">
        <v>0</v>
      </c>
      <c r="S17" s="79">
        <v>1</v>
      </c>
      <c r="T17" s="80">
        <f>IFERROR(R17/(P17),"-")</f>
        <v>0</v>
      </c>
      <c r="U17" s="335">
        <f>IFERROR(J17/SUM(N17:O20),"-")</f>
        <v>7500</v>
      </c>
      <c r="V17" s="82">
        <v>0</v>
      </c>
      <c r="W17" s="80">
        <f>IF(P17=0,"-",V17/P17)</f>
        <v>0</v>
      </c>
      <c r="X17" s="334">
        <v>0</v>
      </c>
      <c r="Y17" s="335">
        <f>IFERROR(X17/P17,"-")</f>
        <v>0</v>
      </c>
      <c r="Z17" s="335" t="str">
        <f>IFERROR(X17/V17,"-")</f>
        <v>-</v>
      </c>
      <c r="AA17" s="329">
        <f>SUM(X17:X20)-SUM(J17:J20)</f>
        <v>-95000</v>
      </c>
      <c r="AB17" s="83">
        <f>SUM(X17:X20)/SUM(J17:J20)</f>
        <v>0.47222222222222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6" t="s">
        <v>101</v>
      </c>
      <c r="C18" s="346"/>
      <c r="D18" s="346" t="s">
        <v>72</v>
      </c>
      <c r="E18" s="346" t="s">
        <v>73</v>
      </c>
      <c r="F18" s="346" t="s">
        <v>65</v>
      </c>
      <c r="G18" s="88" t="s">
        <v>99</v>
      </c>
      <c r="H18" s="88" t="s">
        <v>100</v>
      </c>
      <c r="I18" s="88"/>
      <c r="J18" s="329"/>
      <c r="K18" s="79">
        <v>0</v>
      </c>
      <c r="L18" s="79">
        <v>0</v>
      </c>
      <c r="M18" s="79">
        <v>6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5"/>
      <c r="V18" s="82">
        <v>0</v>
      </c>
      <c r="W18" s="80" t="str">
        <f>IF(P18=0,"-",V18/P18)</f>
        <v>-</v>
      </c>
      <c r="X18" s="334">
        <v>0</v>
      </c>
      <c r="Y18" s="335" t="str">
        <f>IFERROR(X18/P18,"-")</f>
        <v>-</v>
      </c>
      <c r="Z18" s="335" t="str">
        <f>IFERROR(X18/V18,"-")</f>
        <v>-</v>
      </c>
      <c r="AA18" s="329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102</v>
      </c>
      <c r="C19" s="346"/>
      <c r="D19" s="346" t="s">
        <v>79</v>
      </c>
      <c r="E19" s="346" t="s">
        <v>80</v>
      </c>
      <c r="F19" s="346" t="s">
        <v>65</v>
      </c>
      <c r="G19" s="88" t="s">
        <v>99</v>
      </c>
      <c r="H19" s="88" t="s">
        <v>100</v>
      </c>
      <c r="I19" s="88"/>
      <c r="J19" s="329"/>
      <c r="K19" s="79">
        <v>11</v>
      </c>
      <c r="L19" s="79">
        <v>0</v>
      </c>
      <c r="M19" s="79">
        <v>35</v>
      </c>
      <c r="N19" s="89">
        <v>6</v>
      </c>
      <c r="O19" s="90">
        <v>0</v>
      </c>
      <c r="P19" s="91">
        <f>N19+O19</f>
        <v>6</v>
      </c>
      <c r="Q19" s="80">
        <f>IFERROR(P19/M19,"-")</f>
        <v>0.17142857142857</v>
      </c>
      <c r="R19" s="79">
        <v>0</v>
      </c>
      <c r="S19" s="79">
        <v>3</v>
      </c>
      <c r="T19" s="80">
        <f>IFERROR(R19/(P19),"-")</f>
        <v>0</v>
      </c>
      <c r="U19" s="335"/>
      <c r="V19" s="82">
        <v>1</v>
      </c>
      <c r="W19" s="80">
        <f>IF(P19=0,"-",V19/P19)</f>
        <v>0.16666666666667</v>
      </c>
      <c r="X19" s="334">
        <v>5000</v>
      </c>
      <c r="Y19" s="335">
        <f>IFERROR(X19/P19,"-")</f>
        <v>833.33333333333</v>
      </c>
      <c r="Z19" s="335">
        <f>IFERROR(X19/V19,"-")</f>
        <v>5000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0.33333333333333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0.16666666666667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3</v>
      </c>
      <c r="BX19" s="125">
        <f>IF(P19=0,"",IF(BW19=0,"",(BW19/P19)))</f>
        <v>0.5</v>
      </c>
      <c r="BY19" s="126">
        <v>1</v>
      </c>
      <c r="BZ19" s="127">
        <f>IFERROR(BY19/BW19,"-")</f>
        <v>0.33333333333333</v>
      </c>
      <c r="CA19" s="128">
        <v>5000</v>
      </c>
      <c r="CB19" s="129">
        <f>IFERROR(CA19/BW19,"-")</f>
        <v>1666.6666666667</v>
      </c>
      <c r="CC19" s="130">
        <v>1</v>
      </c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5000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6" t="s">
        <v>103</v>
      </c>
      <c r="C20" s="346"/>
      <c r="D20" s="346" t="s">
        <v>96</v>
      </c>
      <c r="E20" s="346" t="s">
        <v>96</v>
      </c>
      <c r="F20" s="346" t="s">
        <v>70</v>
      </c>
      <c r="G20" s="88" t="s">
        <v>97</v>
      </c>
      <c r="H20" s="88"/>
      <c r="I20" s="88"/>
      <c r="J20" s="329"/>
      <c r="K20" s="79">
        <v>47</v>
      </c>
      <c r="L20" s="79">
        <v>39</v>
      </c>
      <c r="M20" s="79">
        <v>20</v>
      </c>
      <c r="N20" s="89">
        <v>14</v>
      </c>
      <c r="O20" s="90">
        <v>0</v>
      </c>
      <c r="P20" s="91">
        <f>N20+O20</f>
        <v>14</v>
      </c>
      <c r="Q20" s="80">
        <f>IFERROR(P20/M20,"-")</f>
        <v>0.7</v>
      </c>
      <c r="R20" s="79">
        <v>2</v>
      </c>
      <c r="S20" s="79">
        <v>0</v>
      </c>
      <c r="T20" s="80">
        <f>IFERROR(R20/(P20),"-")</f>
        <v>0.14285714285714</v>
      </c>
      <c r="U20" s="335"/>
      <c r="V20" s="82">
        <v>3</v>
      </c>
      <c r="W20" s="80">
        <f>IF(P20=0,"-",V20/P20)</f>
        <v>0.21428571428571</v>
      </c>
      <c r="X20" s="334">
        <v>80000</v>
      </c>
      <c r="Y20" s="335">
        <f>IFERROR(X20/P20,"-")</f>
        <v>5714.2857142857</v>
      </c>
      <c r="Z20" s="335">
        <f>IFERROR(X20/V20,"-")</f>
        <v>26666.666666667</v>
      </c>
      <c r="AA20" s="329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0.21428571428571</v>
      </c>
      <c r="BG20" s="110">
        <v>1</v>
      </c>
      <c r="BH20" s="112">
        <f>IFERROR(BG20/BE20,"-")</f>
        <v>0.33333333333333</v>
      </c>
      <c r="BI20" s="113">
        <v>56000</v>
      </c>
      <c r="BJ20" s="114">
        <f>IFERROR(BI20/BE20,"-")</f>
        <v>18666.666666667</v>
      </c>
      <c r="BK20" s="115"/>
      <c r="BL20" s="115"/>
      <c r="BM20" s="115">
        <v>1</v>
      </c>
      <c r="BN20" s="117">
        <v>6</v>
      </c>
      <c r="BO20" s="118">
        <f>IF(P20=0,"",IF(BN20=0,"",(BN20/P20)))</f>
        <v>0.42857142857143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4</v>
      </c>
      <c r="BX20" s="125">
        <f>IF(P20=0,"",IF(BW20=0,"",(BW20/P20)))</f>
        <v>0.28571428571429</v>
      </c>
      <c r="BY20" s="126">
        <v>2</v>
      </c>
      <c r="BZ20" s="127">
        <f>IFERROR(BY20/BW20,"-")</f>
        <v>0.5</v>
      </c>
      <c r="CA20" s="128">
        <v>32000</v>
      </c>
      <c r="CB20" s="129">
        <f>IFERROR(CA20/BW20,"-")</f>
        <v>8000</v>
      </c>
      <c r="CC20" s="130"/>
      <c r="CD20" s="130"/>
      <c r="CE20" s="130">
        <v>2</v>
      </c>
      <c r="CF20" s="131">
        <v>1</v>
      </c>
      <c r="CG20" s="132">
        <f>IF(P20=0,"",IF(CF20=0,"",(CF20/P20)))</f>
        <v>0.071428571428571</v>
      </c>
      <c r="CH20" s="133">
        <v>1</v>
      </c>
      <c r="CI20" s="134">
        <f>IFERROR(CH20/CF20,"-")</f>
        <v>1</v>
      </c>
      <c r="CJ20" s="135">
        <v>3000</v>
      </c>
      <c r="CK20" s="136">
        <f>IFERROR(CJ20/CF20,"-")</f>
        <v>3000</v>
      </c>
      <c r="CL20" s="137">
        <v>1</v>
      </c>
      <c r="CM20" s="137"/>
      <c r="CN20" s="137"/>
      <c r="CO20" s="138">
        <v>3</v>
      </c>
      <c r="CP20" s="139">
        <v>80000</v>
      </c>
      <c r="CQ20" s="139">
        <v>56000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0.65</v>
      </c>
      <c r="B21" s="346" t="s">
        <v>104</v>
      </c>
      <c r="C21" s="346"/>
      <c r="D21" s="346" t="s">
        <v>105</v>
      </c>
      <c r="E21" s="346" t="s">
        <v>106</v>
      </c>
      <c r="F21" s="346" t="s">
        <v>65</v>
      </c>
      <c r="G21" s="88" t="s">
        <v>99</v>
      </c>
      <c r="H21" s="88" t="s">
        <v>107</v>
      </c>
      <c r="I21" s="88" t="s">
        <v>108</v>
      </c>
      <c r="J21" s="329">
        <v>240000</v>
      </c>
      <c r="K21" s="79">
        <v>10</v>
      </c>
      <c r="L21" s="79">
        <v>0</v>
      </c>
      <c r="M21" s="79">
        <v>41</v>
      </c>
      <c r="N21" s="89">
        <v>6</v>
      </c>
      <c r="O21" s="90">
        <v>0</v>
      </c>
      <c r="P21" s="91">
        <f>N21+O21</f>
        <v>6</v>
      </c>
      <c r="Q21" s="80">
        <f>IFERROR(P21/M21,"-")</f>
        <v>0.14634146341463</v>
      </c>
      <c r="R21" s="79">
        <v>0</v>
      </c>
      <c r="S21" s="79">
        <v>2</v>
      </c>
      <c r="T21" s="80">
        <f>IFERROR(R21/(P21),"-")</f>
        <v>0</v>
      </c>
      <c r="U21" s="335">
        <f>IFERROR(J21/SUM(N21:O24),"-")</f>
        <v>7500</v>
      </c>
      <c r="V21" s="82">
        <v>0</v>
      </c>
      <c r="W21" s="80">
        <f>IF(P21=0,"-",V21/P21)</f>
        <v>0</v>
      </c>
      <c r="X21" s="334">
        <v>0</v>
      </c>
      <c r="Y21" s="335">
        <f>IFERROR(X21/P21,"-")</f>
        <v>0</v>
      </c>
      <c r="Z21" s="335" t="str">
        <f>IFERROR(X21/V21,"-")</f>
        <v>-</v>
      </c>
      <c r="AA21" s="329">
        <f>SUM(X21:X24)-SUM(J21:J24)</f>
        <v>-84000</v>
      </c>
      <c r="AB21" s="83">
        <f>SUM(X21:X24)/SUM(J21:J24)</f>
        <v>0.65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3</v>
      </c>
      <c r="BF21" s="111">
        <f>IF(P21=0,"",IF(BE21=0,"",(BE21/P21)))</f>
        <v>0.5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3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6" t="s">
        <v>109</v>
      </c>
      <c r="C22" s="346"/>
      <c r="D22" s="346" t="s">
        <v>110</v>
      </c>
      <c r="E22" s="346" t="s">
        <v>111</v>
      </c>
      <c r="F22" s="346" t="s">
        <v>65</v>
      </c>
      <c r="G22" s="88"/>
      <c r="H22" s="88" t="s">
        <v>107</v>
      </c>
      <c r="I22" s="88" t="s">
        <v>112</v>
      </c>
      <c r="J22" s="329"/>
      <c r="K22" s="79">
        <v>3</v>
      </c>
      <c r="L22" s="79">
        <v>0</v>
      </c>
      <c r="M22" s="79">
        <v>22</v>
      </c>
      <c r="N22" s="89">
        <v>1</v>
      </c>
      <c r="O22" s="90">
        <v>0</v>
      </c>
      <c r="P22" s="91">
        <f>N22+O22</f>
        <v>1</v>
      </c>
      <c r="Q22" s="80">
        <f>IFERROR(P22/M22,"-")</f>
        <v>0.045454545454545</v>
      </c>
      <c r="R22" s="79">
        <v>0</v>
      </c>
      <c r="S22" s="79">
        <v>0</v>
      </c>
      <c r="T22" s="80">
        <f>IFERROR(R22/(P22),"-")</f>
        <v>0</v>
      </c>
      <c r="U22" s="335"/>
      <c r="V22" s="82">
        <v>0</v>
      </c>
      <c r="W22" s="80">
        <f>IF(P22=0,"-",V22/P22)</f>
        <v>0</v>
      </c>
      <c r="X22" s="334">
        <v>0</v>
      </c>
      <c r="Y22" s="335">
        <f>IFERROR(X22/P22,"-")</f>
        <v>0</v>
      </c>
      <c r="Z22" s="335" t="str">
        <f>IFERROR(X22/V22,"-")</f>
        <v>-</v>
      </c>
      <c r="AA22" s="329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1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113</v>
      </c>
      <c r="C23" s="346"/>
      <c r="D23" s="346" t="s">
        <v>114</v>
      </c>
      <c r="E23" s="346" t="s">
        <v>115</v>
      </c>
      <c r="F23" s="346" t="s">
        <v>65</v>
      </c>
      <c r="G23" s="88"/>
      <c r="H23" s="88" t="s">
        <v>107</v>
      </c>
      <c r="I23" s="88" t="s">
        <v>116</v>
      </c>
      <c r="J23" s="329"/>
      <c r="K23" s="79">
        <v>9</v>
      </c>
      <c r="L23" s="79">
        <v>0</v>
      </c>
      <c r="M23" s="79">
        <v>45</v>
      </c>
      <c r="N23" s="89">
        <v>6</v>
      </c>
      <c r="O23" s="90">
        <v>0</v>
      </c>
      <c r="P23" s="91">
        <f>N23+O23</f>
        <v>6</v>
      </c>
      <c r="Q23" s="80">
        <f>IFERROR(P23/M23,"-")</f>
        <v>0.13333333333333</v>
      </c>
      <c r="R23" s="79">
        <v>0</v>
      </c>
      <c r="S23" s="79">
        <v>1</v>
      </c>
      <c r="T23" s="80">
        <f>IFERROR(R23/(P23),"-")</f>
        <v>0</v>
      </c>
      <c r="U23" s="335"/>
      <c r="V23" s="82">
        <v>0</v>
      </c>
      <c r="W23" s="80">
        <f>IF(P23=0,"-",V23/P23)</f>
        <v>0</v>
      </c>
      <c r="X23" s="334">
        <v>0</v>
      </c>
      <c r="Y23" s="335">
        <f>IFERROR(X23/P23,"-")</f>
        <v>0</v>
      </c>
      <c r="Z23" s="335" t="str">
        <f>IFERROR(X23/V23,"-")</f>
        <v>-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0.16666666666667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6" t="s">
        <v>117</v>
      </c>
      <c r="C24" s="346"/>
      <c r="D24" s="346" t="s">
        <v>96</v>
      </c>
      <c r="E24" s="346" t="s">
        <v>96</v>
      </c>
      <c r="F24" s="346" t="s">
        <v>70</v>
      </c>
      <c r="G24" s="88"/>
      <c r="H24" s="88"/>
      <c r="I24" s="88"/>
      <c r="J24" s="329"/>
      <c r="K24" s="79">
        <v>87</v>
      </c>
      <c r="L24" s="79">
        <v>51</v>
      </c>
      <c r="M24" s="79">
        <v>35</v>
      </c>
      <c r="N24" s="89">
        <v>19</v>
      </c>
      <c r="O24" s="90">
        <v>0</v>
      </c>
      <c r="P24" s="91">
        <f>N24+O24</f>
        <v>19</v>
      </c>
      <c r="Q24" s="80">
        <f>IFERROR(P24/M24,"-")</f>
        <v>0.54285714285714</v>
      </c>
      <c r="R24" s="79">
        <v>6</v>
      </c>
      <c r="S24" s="79">
        <v>1</v>
      </c>
      <c r="T24" s="80">
        <f>IFERROR(R24/(P24),"-")</f>
        <v>0.31578947368421</v>
      </c>
      <c r="U24" s="335"/>
      <c r="V24" s="82">
        <v>5</v>
      </c>
      <c r="W24" s="80">
        <f>IF(P24=0,"-",V24/P24)</f>
        <v>0.26315789473684</v>
      </c>
      <c r="X24" s="334">
        <v>156000</v>
      </c>
      <c r="Y24" s="335">
        <f>IFERROR(X24/P24,"-")</f>
        <v>8210.5263157895</v>
      </c>
      <c r="Z24" s="335">
        <f>IFERROR(X24/V24,"-")</f>
        <v>31200</v>
      </c>
      <c r="AA24" s="329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6</v>
      </c>
      <c r="BF24" s="111">
        <f>IF(P24=0,"",IF(BE24=0,"",(BE24/P24)))</f>
        <v>0.31578947368421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9</v>
      </c>
      <c r="BO24" s="118">
        <f>IF(P24=0,"",IF(BN24=0,"",(BN24/P24)))</f>
        <v>0.47368421052632</v>
      </c>
      <c r="BP24" s="119">
        <v>5</v>
      </c>
      <c r="BQ24" s="120">
        <f>IFERROR(BP24/BN24,"-")</f>
        <v>0.55555555555556</v>
      </c>
      <c r="BR24" s="121">
        <v>146000</v>
      </c>
      <c r="BS24" s="122">
        <f>IFERROR(BR24/BN24,"-")</f>
        <v>16222.222222222</v>
      </c>
      <c r="BT24" s="123">
        <v>1</v>
      </c>
      <c r="BU24" s="123"/>
      <c r="BV24" s="123">
        <v>4</v>
      </c>
      <c r="BW24" s="124">
        <v>3</v>
      </c>
      <c r="BX24" s="125">
        <f>IF(P24=0,"",IF(BW24=0,"",(BW24/P24)))</f>
        <v>0.15789473684211</v>
      </c>
      <c r="BY24" s="126">
        <v>1</v>
      </c>
      <c r="BZ24" s="127">
        <f>IFERROR(BY24/BW24,"-")</f>
        <v>0.33333333333333</v>
      </c>
      <c r="CA24" s="128">
        <v>10000</v>
      </c>
      <c r="CB24" s="129">
        <f>IFERROR(CA24/BW24,"-")</f>
        <v>3333.3333333333</v>
      </c>
      <c r="CC24" s="130">
        <v>1</v>
      </c>
      <c r="CD24" s="130"/>
      <c r="CE24" s="130"/>
      <c r="CF24" s="131">
        <v>1</v>
      </c>
      <c r="CG24" s="132">
        <f>IF(P24=0,"",IF(CF24=0,"",(CF24/P24)))</f>
        <v>0.052631578947368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5</v>
      </c>
      <c r="CP24" s="139">
        <v>156000</v>
      </c>
      <c r="CQ24" s="139">
        <v>91000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0.34027777777778</v>
      </c>
      <c r="B25" s="346" t="s">
        <v>118</v>
      </c>
      <c r="C25" s="346"/>
      <c r="D25" s="346" t="s">
        <v>79</v>
      </c>
      <c r="E25" s="346" t="s">
        <v>80</v>
      </c>
      <c r="F25" s="346" t="s">
        <v>65</v>
      </c>
      <c r="G25" s="88" t="s">
        <v>119</v>
      </c>
      <c r="H25" s="88" t="s">
        <v>75</v>
      </c>
      <c r="I25" s="88" t="s">
        <v>120</v>
      </c>
      <c r="J25" s="329">
        <v>144000</v>
      </c>
      <c r="K25" s="79">
        <v>22</v>
      </c>
      <c r="L25" s="79">
        <v>0</v>
      </c>
      <c r="M25" s="79">
        <v>116</v>
      </c>
      <c r="N25" s="89">
        <v>11</v>
      </c>
      <c r="O25" s="90">
        <v>0</v>
      </c>
      <c r="P25" s="91">
        <f>N25+O25</f>
        <v>11</v>
      </c>
      <c r="Q25" s="80">
        <f>IFERROR(P25/M25,"-")</f>
        <v>0.094827586206897</v>
      </c>
      <c r="R25" s="79">
        <v>0</v>
      </c>
      <c r="S25" s="79">
        <v>4</v>
      </c>
      <c r="T25" s="80">
        <f>IFERROR(R25/(P25),"-")</f>
        <v>0</v>
      </c>
      <c r="U25" s="335">
        <f>IFERROR(J25/SUM(N25:O26),"-")</f>
        <v>8000</v>
      </c>
      <c r="V25" s="82">
        <v>1</v>
      </c>
      <c r="W25" s="80">
        <f>IF(P25=0,"-",V25/P25)</f>
        <v>0.090909090909091</v>
      </c>
      <c r="X25" s="334">
        <v>3000</v>
      </c>
      <c r="Y25" s="335">
        <f>IFERROR(X25/P25,"-")</f>
        <v>272.72727272727</v>
      </c>
      <c r="Z25" s="335">
        <f>IFERROR(X25/V25,"-")</f>
        <v>3000</v>
      </c>
      <c r="AA25" s="329">
        <f>SUM(X25:X26)-SUM(J25:J26)</f>
        <v>-95000</v>
      </c>
      <c r="AB25" s="83">
        <f>SUM(X25:X26)/SUM(J25:J26)</f>
        <v>0.34027777777778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0.090909090909091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2</v>
      </c>
      <c r="BF25" s="111">
        <f>IF(P25=0,"",IF(BE25=0,"",(BE25/P25)))</f>
        <v>0.18181818181818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4</v>
      </c>
      <c r="BO25" s="118">
        <f>IF(P25=0,"",IF(BN25=0,"",(BN25/P25)))</f>
        <v>0.36363636363636</v>
      </c>
      <c r="BP25" s="119">
        <v>1</v>
      </c>
      <c r="BQ25" s="120">
        <f>IFERROR(BP25/BN25,"-")</f>
        <v>0.25</v>
      </c>
      <c r="BR25" s="121">
        <v>3000</v>
      </c>
      <c r="BS25" s="122">
        <f>IFERROR(BR25/BN25,"-")</f>
        <v>750</v>
      </c>
      <c r="BT25" s="123">
        <v>1</v>
      </c>
      <c r="BU25" s="123"/>
      <c r="BV25" s="123"/>
      <c r="BW25" s="124">
        <v>3</v>
      </c>
      <c r="BX25" s="125">
        <f>IF(P25=0,"",IF(BW25=0,"",(BW25/P25)))</f>
        <v>0.27272727272727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0.090909090909091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121</v>
      </c>
      <c r="C26" s="346"/>
      <c r="D26" s="346" t="s">
        <v>79</v>
      </c>
      <c r="E26" s="346" t="s">
        <v>80</v>
      </c>
      <c r="F26" s="346" t="s">
        <v>70</v>
      </c>
      <c r="G26" s="88"/>
      <c r="H26" s="88"/>
      <c r="I26" s="88"/>
      <c r="J26" s="329"/>
      <c r="K26" s="79">
        <v>46</v>
      </c>
      <c r="L26" s="79">
        <v>34</v>
      </c>
      <c r="M26" s="79">
        <v>17</v>
      </c>
      <c r="N26" s="89">
        <v>7</v>
      </c>
      <c r="O26" s="90">
        <v>0</v>
      </c>
      <c r="P26" s="91">
        <f>N26+O26</f>
        <v>7</v>
      </c>
      <c r="Q26" s="80">
        <f>IFERROR(P26/M26,"-")</f>
        <v>0.41176470588235</v>
      </c>
      <c r="R26" s="79">
        <v>2</v>
      </c>
      <c r="S26" s="79">
        <v>0</v>
      </c>
      <c r="T26" s="80">
        <f>IFERROR(R26/(P26),"-")</f>
        <v>0.28571428571429</v>
      </c>
      <c r="U26" s="335"/>
      <c r="V26" s="82">
        <v>2</v>
      </c>
      <c r="W26" s="80">
        <f>IF(P26=0,"-",V26/P26)</f>
        <v>0.28571428571429</v>
      </c>
      <c r="X26" s="334">
        <v>46000</v>
      </c>
      <c r="Y26" s="335">
        <f>IFERROR(X26/P26,"-")</f>
        <v>6571.4285714286</v>
      </c>
      <c r="Z26" s="335">
        <f>IFERROR(X26/V26,"-")</f>
        <v>23000</v>
      </c>
      <c r="AA26" s="329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0.14285714285714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1</v>
      </c>
      <c r="AW26" s="105">
        <f>IF(P26=0,"",IF(AV26=0,"",(AV26/P26)))</f>
        <v>0.14285714285714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0.14285714285714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4</v>
      </c>
      <c r="BX26" s="125">
        <f>IF(P26=0,"",IF(BW26=0,"",(BW26/P26)))</f>
        <v>0.57142857142857</v>
      </c>
      <c r="BY26" s="126">
        <v>3</v>
      </c>
      <c r="BZ26" s="127">
        <f>IFERROR(BY26/BW26,"-")</f>
        <v>0.75</v>
      </c>
      <c r="CA26" s="128">
        <v>337000</v>
      </c>
      <c r="CB26" s="129">
        <f>IFERROR(CA26/BW26,"-")</f>
        <v>84250</v>
      </c>
      <c r="CC26" s="130"/>
      <c r="CD26" s="130"/>
      <c r="CE26" s="130">
        <v>3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46000</v>
      </c>
      <c r="CQ26" s="139">
        <v>312000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>
        <f>AB27</f>
        <v>0.5</v>
      </c>
      <c r="B27" s="346" t="s">
        <v>122</v>
      </c>
      <c r="C27" s="346"/>
      <c r="D27" s="346" t="s">
        <v>72</v>
      </c>
      <c r="E27" s="346" t="s">
        <v>73</v>
      </c>
      <c r="F27" s="346" t="s">
        <v>65</v>
      </c>
      <c r="G27" s="88" t="s">
        <v>123</v>
      </c>
      <c r="H27" s="88" t="s">
        <v>75</v>
      </c>
      <c r="I27" s="348" t="s">
        <v>76</v>
      </c>
      <c r="J27" s="329">
        <v>108000</v>
      </c>
      <c r="K27" s="79">
        <v>11</v>
      </c>
      <c r="L27" s="79">
        <v>0</v>
      </c>
      <c r="M27" s="79">
        <v>44</v>
      </c>
      <c r="N27" s="89">
        <v>4</v>
      </c>
      <c r="O27" s="90">
        <v>0</v>
      </c>
      <c r="P27" s="91">
        <f>N27+O27</f>
        <v>4</v>
      </c>
      <c r="Q27" s="80">
        <f>IFERROR(P27/M27,"-")</f>
        <v>0.090909090909091</v>
      </c>
      <c r="R27" s="79">
        <v>0</v>
      </c>
      <c r="S27" s="79">
        <v>1</v>
      </c>
      <c r="T27" s="80">
        <f>IFERROR(R27/(P27),"-")</f>
        <v>0</v>
      </c>
      <c r="U27" s="335">
        <f>IFERROR(J27/SUM(N27:O28),"-")</f>
        <v>9000</v>
      </c>
      <c r="V27" s="82">
        <v>2</v>
      </c>
      <c r="W27" s="80">
        <f>IF(P27=0,"-",V27/P27)</f>
        <v>0.5</v>
      </c>
      <c r="X27" s="334">
        <v>14000</v>
      </c>
      <c r="Y27" s="335">
        <f>IFERROR(X27/P27,"-")</f>
        <v>3500</v>
      </c>
      <c r="Z27" s="335">
        <f>IFERROR(X27/V27,"-")</f>
        <v>7000</v>
      </c>
      <c r="AA27" s="329">
        <f>SUM(X27:X28)-SUM(J27:J28)</f>
        <v>-54000</v>
      </c>
      <c r="AB27" s="83">
        <f>SUM(X27:X28)/SUM(J27:J28)</f>
        <v>0.5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0.25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0.25</v>
      </c>
      <c r="BG27" s="110">
        <v>1</v>
      </c>
      <c r="BH27" s="112">
        <f>IFERROR(BG27/BE27,"-")</f>
        <v>1</v>
      </c>
      <c r="BI27" s="113">
        <v>5000</v>
      </c>
      <c r="BJ27" s="114">
        <f>IFERROR(BI27/BE27,"-")</f>
        <v>5000</v>
      </c>
      <c r="BK27" s="115">
        <v>1</v>
      </c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2</v>
      </c>
      <c r="BX27" s="125">
        <f>IF(P27=0,"",IF(BW27=0,"",(BW27/P27)))</f>
        <v>0.5</v>
      </c>
      <c r="BY27" s="126">
        <v>2</v>
      </c>
      <c r="BZ27" s="127">
        <f>IFERROR(BY27/BW27,"-")</f>
        <v>1</v>
      </c>
      <c r="CA27" s="128">
        <v>202000</v>
      </c>
      <c r="CB27" s="129">
        <f>IFERROR(CA27/BW27,"-")</f>
        <v>101000</v>
      </c>
      <c r="CC27" s="130"/>
      <c r="CD27" s="130"/>
      <c r="CE27" s="130">
        <v>2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14000</v>
      </c>
      <c r="CQ27" s="139">
        <v>193000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/>
      <c r="B28" s="346" t="s">
        <v>124</v>
      </c>
      <c r="C28" s="346"/>
      <c r="D28" s="346" t="s">
        <v>72</v>
      </c>
      <c r="E28" s="346" t="s">
        <v>73</v>
      </c>
      <c r="F28" s="346" t="s">
        <v>70</v>
      </c>
      <c r="G28" s="88"/>
      <c r="H28" s="88"/>
      <c r="I28" s="88"/>
      <c r="J28" s="329"/>
      <c r="K28" s="79">
        <v>40</v>
      </c>
      <c r="L28" s="79">
        <v>32</v>
      </c>
      <c r="M28" s="79">
        <v>15</v>
      </c>
      <c r="N28" s="89">
        <v>8</v>
      </c>
      <c r="O28" s="90">
        <v>0</v>
      </c>
      <c r="P28" s="91">
        <f>N28+O28</f>
        <v>8</v>
      </c>
      <c r="Q28" s="80">
        <f>IFERROR(P28/M28,"-")</f>
        <v>0.53333333333333</v>
      </c>
      <c r="R28" s="79">
        <v>1</v>
      </c>
      <c r="S28" s="79">
        <v>1</v>
      </c>
      <c r="T28" s="80">
        <f>IFERROR(R28/(P28),"-")</f>
        <v>0.125</v>
      </c>
      <c r="U28" s="335"/>
      <c r="V28" s="82">
        <v>1</v>
      </c>
      <c r="W28" s="80">
        <f>IF(P28=0,"-",V28/P28)</f>
        <v>0.125</v>
      </c>
      <c r="X28" s="334">
        <v>40000</v>
      </c>
      <c r="Y28" s="335">
        <f>IFERROR(X28/P28,"-")</f>
        <v>5000</v>
      </c>
      <c r="Z28" s="335">
        <f>IFERROR(X28/V28,"-")</f>
        <v>40000</v>
      </c>
      <c r="AA28" s="329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0.25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5</v>
      </c>
      <c r="BX28" s="125">
        <f>IF(P28=0,"",IF(BW28=0,"",(BW28/P28)))</f>
        <v>0.625</v>
      </c>
      <c r="BY28" s="126">
        <v>1</v>
      </c>
      <c r="BZ28" s="127">
        <f>IFERROR(BY28/BW28,"-")</f>
        <v>0.2</v>
      </c>
      <c r="CA28" s="128">
        <v>40000</v>
      </c>
      <c r="CB28" s="129">
        <f>IFERROR(CA28/BW28,"-")</f>
        <v>8000</v>
      </c>
      <c r="CC28" s="130"/>
      <c r="CD28" s="130"/>
      <c r="CE28" s="130">
        <v>1</v>
      </c>
      <c r="CF28" s="131">
        <v>1</v>
      </c>
      <c r="CG28" s="132">
        <f>IF(P28=0,"",IF(CF28=0,"",(CF28/P28)))</f>
        <v>0.125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40000</v>
      </c>
      <c r="CQ28" s="139">
        <v>40000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0.50555555555556</v>
      </c>
      <c r="B29" s="346" t="s">
        <v>125</v>
      </c>
      <c r="C29" s="346"/>
      <c r="D29" s="346" t="s">
        <v>79</v>
      </c>
      <c r="E29" s="346" t="s">
        <v>80</v>
      </c>
      <c r="F29" s="346" t="s">
        <v>65</v>
      </c>
      <c r="G29" s="88" t="s">
        <v>126</v>
      </c>
      <c r="H29" s="88" t="s">
        <v>75</v>
      </c>
      <c r="I29" s="348" t="s">
        <v>127</v>
      </c>
      <c r="J29" s="329">
        <v>180000</v>
      </c>
      <c r="K29" s="79">
        <v>18</v>
      </c>
      <c r="L29" s="79">
        <v>0</v>
      </c>
      <c r="M29" s="79">
        <v>111</v>
      </c>
      <c r="N29" s="89">
        <v>8</v>
      </c>
      <c r="O29" s="90">
        <v>0</v>
      </c>
      <c r="P29" s="91">
        <f>N29+O29</f>
        <v>8</v>
      </c>
      <c r="Q29" s="80">
        <f>IFERROR(P29/M29,"-")</f>
        <v>0.072072072072072</v>
      </c>
      <c r="R29" s="79">
        <v>0</v>
      </c>
      <c r="S29" s="79">
        <v>5</v>
      </c>
      <c r="T29" s="80">
        <f>IFERROR(R29/(P29),"-")</f>
        <v>0</v>
      </c>
      <c r="U29" s="335">
        <f>IFERROR(J29/SUM(N29:O30),"-")</f>
        <v>16363.636363636</v>
      </c>
      <c r="V29" s="82">
        <v>2</v>
      </c>
      <c r="W29" s="80">
        <f>IF(P29=0,"-",V29/P29)</f>
        <v>0.25</v>
      </c>
      <c r="X29" s="334">
        <v>86000</v>
      </c>
      <c r="Y29" s="335">
        <f>IFERROR(X29/P29,"-")</f>
        <v>10750</v>
      </c>
      <c r="Z29" s="335">
        <f>IFERROR(X29/V29,"-")</f>
        <v>43000</v>
      </c>
      <c r="AA29" s="329">
        <f>SUM(X29:X30)-SUM(J29:J30)</f>
        <v>-89000</v>
      </c>
      <c r="AB29" s="83">
        <f>SUM(X29:X30)/SUM(J29:J30)</f>
        <v>0.50555555555556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0.125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0.5</v>
      </c>
      <c r="BP29" s="119">
        <v>1</v>
      </c>
      <c r="BQ29" s="120">
        <f>IFERROR(BP29/BN29,"-")</f>
        <v>0.25</v>
      </c>
      <c r="BR29" s="121">
        <v>16000</v>
      </c>
      <c r="BS29" s="122">
        <f>IFERROR(BR29/BN29,"-")</f>
        <v>4000</v>
      </c>
      <c r="BT29" s="123"/>
      <c r="BU29" s="123"/>
      <c r="BV29" s="123">
        <v>1</v>
      </c>
      <c r="BW29" s="124">
        <v>2</v>
      </c>
      <c r="BX29" s="125">
        <f>IF(P29=0,"",IF(BW29=0,"",(BW29/P29)))</f>
        <v>0.25</v>
      </c>
      <c r="BY29" s="126">
        <v>1</v>
      </c>
      <c r="BZ29" s="127">
        <f>IFERROR(BY29/BW29,"-")</f>
        <v>0.5</v>
      </c>
      <c r="CA29" s="128">
        <v>70000</v>
      </c>
      <c r="CB29" s="129">
        <f>IFERROR(CA29/BW29,"-")</f>
        <v>35000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86000</v>
      </c>
      <c r="CQ29" s="139">
        <v>70000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6" t="s">
        <v>128</v>
      </c>
      <c r="C30" s="346"/>
      <c r="D30" s="346" t="s">
        <v>79</v>
      </c>
      <c r="E30" s="346" t="s">
        <v>80</v>
      </c>
      <c r="F30" s="346" t="s">
        <v>70</v>
      </c>
      <c r="G30" s="88"/>
      <c r="H30" s="88"/>
      <c r="I30" s="88"/>
      <c r="J30" s="329"/>
      <c r="K30" s="79">
        <v>38</v>
      </c>
      <c r="L30" s="79">
        <v>23</v>
      </c>
      <c r="M30" s="79">
        <v>2</v>
      </c>
      <c r="N30" s="89">
        <v>3</v>
      </c>
      <c r="O30" s="90">
        <v>0</v>
      </c>
      <c r="P30" s="91">
        <f>N30+O30</f>
        <v>3</v>
      </c>
      <c r="Q30" s="80">
        <f>IFERROR(P30/M30,"-")</f>
        <v>1.5</v>
      </c>
      <c r="R30" s="79">
        <v>0</v>
      </c>
      <c r="S30" s="79">
        <v>0</v>
      </c>
      <c r="T30" s="80">
        <f>IFERROR(R30/(P30),"-")</f>
        <v>0</v>
      </c>
      <c r="U30" s="335"/>
      <c r="V30" s="82">
        <v>0</v>
      </c>
      <c r="W30" s="80">
        <f>IF(P30=0,"-",V30/P30)</f>
        <v>0</v>
      </c>
      <c r="X30" s="334">
        <v>5000</v>
      </c>
      <c r="Y30" s="335">
        <f>IFERROR(X30/P30,"-")</f>
        <v>1666.6666666667</v>
      </c>
      <c r="Z30" s="335" t="str">
        <f>IFERROR(X30/V30,"-")</f>
        <v>-</v>
      </c>
      <c r="AA30" s="329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>
        <v>1</v>
      </c>
      <c r="BQ30" s="120">
        <f>IFERROR(BP30/BN30,"-")</f>
        <v>1</v>
      </c>
      <c r="BR30" s="121">
        <v>5000</v>
      </c>
      <c r="BS30" s="122">
        <f>IFERROR(BR30/BN30,"-")</f>
        <v>5000</v>
      </c>
      <c r="BT30" s="123">
        <v>1</v>
      </c>
      <c r="BU30" s="123"/>
      <c r="BV30" s="123"/>
      <c r="BW30" s="124">
        <v>1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0.33333333333333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5000</v>
      </c>
      <c r="CQ30" s="139">
        <v>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0.32407407407407</v>
      </c>
      <c r="B31" s="346" t="s">
        <v>129</v>
      </c>
      <c r="C31" s="346"/>
      <c r="D31" s="346" t="s">
        <v>72</v>
      </c>
      <c r="E31" s="346" t="s">
        <v>73</v>
      </c>
      <c r="F31" s="346" t="s">
        <v>65</v>
      </c>
      <c r="G31" s="88" t="s">
        <v>130</v>
      </c>
      <c r="H31" s="88" t="s">
        <v>75</v>
      </c>
      <c r="I31" s="88" t="s">
        <v>131</v>
      </c>
      <c r="J31" s="329">
        <v>108000</v>
      </c>
      <c r="K31" s="79">
        <v>11</v>
      </c>
      <c r="L31" s="79">
        <v>0</v>
      </c>
      <c r="M31" s="79">
        <v>45</v>
      </c>
      <c r="N31" s="89">
        <v>3</v>
      </c>
      <c r="O31" s="90">
        <v>0</v>
      </c>
      <c r="P31" s="91">
        <f>N31+O31</f>
        <v>3</v>
      </c>
      <c r="Q31" s="80">
        <f>IFERROR(P31/M31,"-")</f>
        <v>0.066666666666667</v>
      </c>
      <c r="R31" s="79">
        <v>0</v>
      </c>
      <c r="S31" s="79">
        <v>1</v>
      </c>
      <c r="T31" s="80">
        <f>IFERROR(R31/(P31),"-")</f>
        <v>0</v>
      </c>
      <c r="U31" s="335">
        <f>IFERROR(J31/SUM(N31:O32),"-")</f>
        <v>9000</v>
      </c>
      <c r="V31" s="82">
        <v>0</v>
      </c>
      <c r="W31" s="80">
        <f>IF(P31=0,"-",V31/P31)</f>
        <v>0</v>
      </c>
      <c r="X31" s="334">
        <v>0</v>
      </c>
      <c r="Y31" s="335">
        <f>IFERROR(X31/P31,"-")</f>
        <v>0</v>
      </c>
      <c r="Z31" s="335" t="str">
        <f>IFERROR(X31/V31,"-")</f>
        <v>-</v>
      </c>
      <c r="AA31" s="329">
        <f>SUM(X31:X32)-SUM(J31:J32)</f>
        <v>-73000</v>
      </c>
      <c r="AB31" s="83">
        <f>SUM(X31:X32)/SUM(J31:J32)</f>
        <v>0.32407407407407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0.66666666666667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0.33333333333333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132</v>
      </c>
      <c r="C32" s="346"/>
      <c r="D32" s="346" t="s">
        <v>72</v>
      </c>
      <c r="E32" s="346" t="s">
        <v>73</v>
      </c>
      <c r="F32" s="346" t="s">
        <v>70</v>
      </c>
      <c r="G32" s="88"/>
      <c r="H32" s="88"/>
      <c r="I32" s="88"/>
      <c r="J32" s="329"/>
      <c r="K32" s="79">
        <v>40</v>
      </c>
      <c r="L32" s="79">
        <v>27</v>
      </c>
      <c r="M32" s="79">
        <v>17</v>
      </c>
      <c r="N32" s="89">
        <v>9</v>
      </c>
      <c r="O32" s="90">
        <v>0</v>
      </c>
      <c r="P32" s="91">
        <f>N32+O32</f>
        <v>9</v>
      </c>
      <c r="Q32" s="80">
        <f>IFERROR(P32/M32,"-")</f>
        <v>0.52941176470588</v>
      </c>
      <c r="R32" s="79">
        <v>3</v>
      </c>
      <c r="S32" s="79">
        <v>1</v>
      </c>
      <c r="T32" s="80">
        <f>IFERROR(R32/(P32),"-")</f>
        <v>0.33333333333333</v>
      </c>
      <c r="U32" s="335"/>
      <c r="V32" s="82">
        <v>2</v>
      </c>
      <c r="W32" s="80">
        <f>IF(P32=0,"-",V32/P32)</f>
        <v>0.22222222222222</v>
      </c>
      <c r="X32" s="334">
        <v>35000</v>
      </c>
      <c r="Y32" s="335">
        <f>IFERROR(X32/P32,"-")</f>
        <v>3888.8888888889</v>
      </c>
      <c r="Z32" s="335">
        <f>IFERROR(X32/V32,"-")</f>
        <v>17500</v>
      </c>
      <c r="AA32" s="329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6</v>
      </c>
      <c r="BX32" s="125">
        <f>IF(P32=0,"",IF(BW32=0,"",(BW32/P32)))</f>
        <v>0.66666666666667</v>
      </c>
      <c r="BY32" s="126">
        <v>1</v>
      </c>
      <c r="BZ32" s="127">
        <f>IFERROR(BY32/BW32,"-")</f>
        <v>0.16666666666667</v>
      </c>
      <c r="CA32" s="128">
        <v>27000</v>
      </c>
      <c r="CB32" s="129">
        <f>IFERROR(CA32/BW32,"-")</f>
        <v>4500</v>
      </c>
      <c r="CC32" s="130"/>
      <c r="CD32" s="130"/>
      <c r="CE32" s="130">
        <v>1</v>
      </c>
      <c r="CF32" s="131">
        <v>3</v>
      </c>
      <c r="CG32" s="132">
        <f>IF(P32=0,"",IF(CF32=0,"",(CF32/P32)))</f>
        <v>0.33333333333333</v>
      </c>
      <c r="CH32" s="133">
        <v>2</v>
      </c>
      <c r="CI32" s="134">
        <f>IFERROR(CH32/CF32,"-")</f>
        <v>0.66666666666667</v>
      </c>
      <c r="CJ32" s="135">
        <v>18000</v>
      </c>
      <c r="CK32" s="136">
        <f>IFERROR(CJ32/CF32,"-")</f>
        <v>6000</v>
      </c>
      <c r="CL32" s="137"/>
      <c r="CM32" s="137">
        <v>2</v>
      </c>
      <c r="CN32" s="137"/>
      <c r="CO32" s="138">
        <v>2</v>
      </c>
      <c r="CP32" s="139">
        <v>35000</v>
      </c>
      <c r="CQ32" s="139">
        <v>27000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346" t="s">
        <v>133</v>
      </c>
      <c r="C33" s="346"/>
      <c r="D33" s="346" t="s">
        <v>72</v>
      </c>
      <c r="E33" s="346" t="s">
        <v>73</v>
      </c>
      <c r="F33" s="346" t="s">
        <v>65</v>
      </c>
      <c r="G33" s="88" t="s">
        <v>66</v>
      </c>
      <c r="H33" s="88" t="s">
        <v>75</v>
      </c>
      <c r="I33" s="347" t="s">
        <v>81</v>
      </c>
      <c r="J33" s="329">
        <v>156000</v>
      </c>
      <c r="K33" s="79">
        <v>10</v>
      </c>
      <c r="L33" s="79">
        <v>0</v>
      </c>
      <c r="M33" s="79">
        <v>39</v>
      </c>
      <c r="N33" s="89">
        <v>1</v>
      </c>
      <c r="O33" s="90">
        <v>0</v>
      </c>
      <c r="P33" s="91">
        <f>N33+O33</f>
        <v>1</v>
      </c>
      <c r="Q33" s="80">
        <f>IFERROR(P33/M33,"-")</f>
        <v>0.025641025641026</v>
      </c>
      <c r="R33" s="79">
        <v>0</v>
      </c>
      <c r="S33" s="79">
        <v>0</v>
      </c>
      <c r="T33" s="80">
        <f>IFERROR(R33/(P33),"-")</f>
        <v>0</v>
      </c>
      <c r="U33" s="335">
        <f>IFERROR(J33/SUM(N33:O34),"-")</f>
        <v>39000</v>
      </c>
      <c r="V33" s="82">
        <v>0</v>
      </c>
      <c r="W33" s="80">
        <f>IF(P33=0,"-",V33/P33)</f>
        <v>0</v>
      </c>
      <c r="X33" s="334">
        <v>0</v>
      </c>
      <c r="Y33" s="335">
        <f>IFERROR(X33/P33,"-")</f>
        <v>0</v>
      </c>
      <c r="Z33" s="335" t="str">
        <f>IFERROR(X33/V33,"-")</f>
        <v>-</v>
      </c>
      <c r="AA33" s="329">
        <f>SUM(X33:X34)-SUM(J33:J34)</f>
        <v>-156000</v>
      </c>
      <c r="AB33" s="83">
        <f>SUM(X33:X34)/SUM(J33:J34)</f>
        <v>0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1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6" t="s">
        <v>134</v>
      </c>
      <c r="C34" s="346"/>
      <c r="D34" s="346" t="s">
        <v>72</v>
      </c>
      <c r="E34" s="346" t="s">
        <v>73</v>
      </c>
      <c r="F34" s="346" t="s">
        <v>70</v>
      </c>
      <c r="G34" s="88"/>
      <c r="H34" s="88"/>
      <c r="I34" s="88"/>
      <c r="J34" s="329"/>
      <c r="K34" s="79">
        <v>23</v>
      </c>
      <c r="L34" s="79">
        <v>20</v>
      </c>
      <c r="M34" s="79">
        <v>5</v>
      </c>
      <c r="N34" s="89">
        <v>3</v>
      </c>
      <c r="O34" s="90">
        <v>0</v>
      </c>
      <c r="P34" s="91">
        <f>N34+O34</f>
        <v>3</v>
      </c>
      <c r="Q34" s="80">
        <f>IFERROR(P34/M34,"-")</f>
        <v>0.6</v>
      </c>
      <c r="R34" s="79">
        <v>0</v>
      </c>
      <c r="S34" s="79">
        <v>1</v>
      </c>
      <c r="T34" s="80">
        <f>IFERROR(R34/(P34),"-")</f>
        <v>0</v>
      </c>
      <c r="U34" s="335"/>
      <c r="V34" s="82">
        <v>0</v>
      </c>
      <c r="W34" s="80">
        <f>IF(P34=0,"-",V34/P34)</f>
        <v>0</v>
      </c>
      <c r="X34" s="334">
        <v>0</v>
      </c>
      <c r="Y34" s="335">
        <f>IFERROR(X34/P34,"-")</f>
        <v>0</v>
      </c>
      <c r="Z34" s="335" t="str">
        <f>IFERROR(X34/V34,"-")</f>
        <v>-</v>
      </c>
      <c r="AA34" s="329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0.66666666666667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1.2472222222222</v>
      </c>
      <c r="B35" s="346" t="s">
        <v>135</v>
      </c>
      <c r="C35" s="346"/>
      <c r="D35" s="346" t="s">
        <v>84</v>
      </c>
      <c r="E35" s="346" t="s">
        <v>64</v>
      </c>
      <c r="F35" s="346" t="s">
        <v>65</v>
      </c>
      <c r="G35" s="88" t="s">
        <v>74</v>
      </c>
      <c r="H35" s="88" t="s">
        <v>136</v>
      </c>
      <c r="I35" s="88" t="s">
        <v>137</v>
      </c>
      <c r="J35" s="329">
        <v>180000</v>
      </c>
      <c r="K35" s="79">
        <v>14</v>
      </c>
      <c r="L35" s="79">
        <v>0</v>
      </c>
      <c r="M35" s="79">
        <v>56</v>
      </c>
      <c r="N35" s="89">
        <v>4</v>
      </c>
      <c r="O35" s="90">
        <v>0</v>
      </c>
      <c r="P35" s="91">
        <f>N35+O35</f>
        <v>4</v>
      </c>
      <c r="Q35" s="80">
        <f>IFERROR(P35/M35,"-")</f>
        <v>0.071428571428571</v>
      </c>
      <c r="R35" s="79">
        <v>0</v>
      </c>
      <c r="S35" s="79">
        <v>2</v>
      </c>
      <c r="T35" s="80">
        <f>IFERROR(R35/(P35),"-")</f>
        <v>0</v>
      </c>
      <c r="U35" s="335">
        <f>IFERROR(J35/SUM(N35:O36),"-")</f>
        <v>18000</v>
      </c>
      <c r="V35" s="82">
        <v>1</v>
      </c>
      <c r="W35" s="80">
        <f>IF(P35=0,"-",V35/P35)</f>
        <v>0.25</v>
      </c>
      <c r="X35" s="334">
        <v>3000</v>
      </c>
      <c r="Y35" s="335">
        <f>IFERROR(X35/P35,"-")</f>
        <v>750</v>
      </c>
      <c r="Z35" s="335">
        <f>IFERROR(X35/V35,"-")</f>
        <v>3000</v>
      </c>
      <c r="AA35" s="329">
        <f>SUM(X35:X36)-SUM(J35:J36)</f>
        <v>44500</v>
      </c>
      <c r="AB35" s="83">
        <f>SUM(X35:X36)/SUM(J35:J36)</f>
        <v>1.2472222222222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0.25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0.5</v>
      </c>
      <c r="BP35" s="119">
        <v>1</v>
      </c>
      <c r="BQ35" s="120">
        <f>IFERROR(BP35/BN35,"-")</f>
        <v>0.5</v>
      </c>
      <c r="BR35" s="121">
        <v>3000</v>
      </c>
      <c r="BS35" s="122">
        <f>IFERROR(BR35/BN35,"-")</f>
        <v>1500</v>
      </c>
      <c r="BT35" s="123">
        <v>1</v>
      </c>
      <c r="BU35" s="123"/>
      <c r="BV35" s="123"/>
      <c r="BW35" s="124">
        <v>1</v>
      </c>
      <c r="BX35" s="125">
        <f>IF(P35=0,"",IF(BW35=0,"",(BW35/P35)))</f>
        <v>0.25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6" t="s">
        <v>138</v>
      </c>
      <c r="C36" s="346"/>
      <c r="D36" s="346" t="s">
        <v>84</v>
      </c>
      <c r="E36" s="346" t="s">
        <v>64</v>
      </c>
      <c r="F36" s="346" t="s">
        <v>70</v>
      </c>
      <c r="G36" s="88"/>
      <c r="H36" s="88"/>
      <c r="I36" s="88"/>
      <c r="J36" s="329"/>
      <c r="K36" s="79">
        <v>45</v>
      </c>
      <c r="L36" s="79">
        <v>31</v>
      </c>
      <c r="M36" s="79">
        <v>15</v>
      </c>
      <c r="N36" s="89">
        <v>6</v>
      </c>
      <c r="O36" s="90">
        <v>0</v>
      </c>
      <c r="P36" s="91">
        <f>N36+O36</f>
        <v>6</v>
      </c>
      <c r="Q36" s="80">
        <f>IFERROR(P36/M36,"-")</f>
        <v>0.4</v>
      </c>
      <c r="R36" s="79">
        <v>2</v>
      </c>
      <c r="S36" s="79">
        <v>0</v>
      </c>
      <c r="T36" s="80">
        <f>IFERROR(R36/(P36),"-")</f>
        <v>0.33333333333333</v>
      </c>
      <c r="U36" s="335"/>
      <c r="V36" s="82">
        <v>5</v>
      </c>
      <c r="W36" s="80">
        <f>IF(P36=0,"-",V36/P36)</f>
        <v>0.83333333333333</v>
      </c>
      <c r="X36" s="334">
        <v>221500</v>
      </c>
      <c r="Y36" s="335">
        <f>IFERROR(X36/P36,"-")</f>
        <v>36916.666666667</v>
      </c>
      <c r="Z36" s="335">
        <f>IFERROR(X36/V36,"-")</f>
        <v>44300</v>
      </c>
      <c r="AA36" s="329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0.16666666666667</v>
      </c>
      <c r="BG36" s="110">
        <v>1</v>
      </c>
      <c r="BH36" s="112">
        <f>IFERROR(BG36/BE36,"-")</f>
        <v>1</v>
      </c>
      <c r="BI36" s="113">
        <v>5000</v>
      </c>
      <c r="BJ36" s="114">
        <f>IFERROR(BI36/BE36,"-")</f>
        <v>5000</v>
      </c>
      <c r="BK36" s="115">
        <v>1</v>
      </c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5</v>
      </c>
      <c r="BX36" s="125">
        <f>IF(P36=0,"",IF(BW36=0,"",(BW36/P36)))</f>
        <v>0.83333333333333</v>
      </c>
      <c r="BY36" s="126">
        <v>4</v>
      </c>
      <c r="BZ36" s="127">
        <f>IFERROR(BY36/BW36,"-")</f>
        <v>0.8</v>
      </c>
      <c r="CA36" s="128">
        <v>216500</v>
      </c>
      <c r="CB36" s="129">
        <f>IFERROR(CA36/BW36,"-")</f>
        <v>43300</v>
      </c>
      <c r="CC36" s="130">
        <v>1</v>
      </c>
      <c r="CD36" s="130"/>
      <c r="CE36" s="130">
        <v>3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5</v>
      </c>
      <c r="CP36" s="139">
        <v>221500</v>
      </c>
      <c r="CQ36" s="139">
        <v>97000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0.38194444444444</v>
      </c>
      <c r="B37" s="346" t="s">
        <v>139</v>
      </c>
      <c r="C37" s="346"/>
      <c r="D37" s="346" t="s">
        <v>79</v>
      </c>
      <c r="E37" s="346" t="s">
        <v>80</v>
      </c>
      <c r="F37" s="346" t="s">
        <v>65</v>
      </c>
      <c r="G37" s="88" t="s">
        <v>140</v>
      </c>
      <c r="H37" s="88" t="s">
        <v>67</v>
      </c>
      <c r="I37" s="347" t="s">
        <v>87</v>
      </c>
      <c r="J37" s="329">
        <v>144000</v>
      </c>
      <c r="K37" s="79">
        <v>27</v>
      </c>
      <c r="L37" s="79">
        <v>0</v>
      </c>
      <c r="M37" s="79">
        <v>161</v>
      </c>
      <c r="N37" s="89">
        <v>9</v>
      </c>
      <c r="O37" s="90">
        <v>0</v>
      </c>
      <c r="P37" s="91">
        <f>N37+O37</f>
        <v>9</v>
      </c>
      <c r="Q37" s="80">
        <f>IFERROR(P37/M37,"-")</f>
        <v>0.055900621118012</v>
      </c>
      <c r="R37" s="79">
        <v>1</v>
      </c>
      <c r="S37" s="79">
        <v>3</v>
      </c>
      <c r="T37" s="80">
        <f>IFERROR(R37/(P37),"-")</f>
        <v>0.11111111111111</v>
      </c>
      <c r="U37" s="335">
        <f>IFERROR(J37/SUM(N37:O38),"-")</f>
        <v>9000</v>
      </c>
      <c r="V37" s="82">
        <v>1</v>
      </c>
      <c r="W37" s="80">
        <f>IF(P37=0,"-",V37/P37)</f>
        <v>0.11111111111111</v>
      </c>
      <c r="X37" s="334">
        <v>23000</v>
      </c>
      <c r="Y37" s="335">
        <f>IFERROR(X37/P37,"-")</f>
        <v>2555.5555555556</v>
      </c>
      <c r="Z37" s="335">
        <f>IFERROR(X37/V37,"-")</f>
        <v>23000</v>
      </c>
      <c r="AA37" s="329">
        <f>SUM(X37:X38)-SUM(J37:J38)</f>
        <v>-89000</v>
      </c>
      <c r="AB37" s="83">
        <f>SUM(X37:X38)/SUM(J37:J38)</f>
        <v>0.38194444444444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0.11111111111111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1</v>
      </c>
      <c r="AW37" s="105">
        <f>IF(P37=0,"",IF(AV37=0,"",(AV37/P37)))</f>
        <v>0.11111111111111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0.11111111111111</v>
      </c>
      <c r="BG37" s="110">
        <v>1</v>
      </c>
      <c r="BH37" s="112">
        <f>IFERROR(BG37/BE37,"-")</f>
        <v>1</v>
      </c>
      <c r="BI37" s="113">
        <v>10000</v>
      </c>
      <c r="BJ37" s="114">
        <f>IFERROR(BI37/BE37,"-")</f>
        <v>10000</v>
      </c>
      <c r="BK37" s="115"/>
      <c r="BL37" s="115">
        <v>1</v>
      </c>
      <c r="BM37" s="115"/>
      <c r="BN37" s="117">
        <v>6</v>
      </c>
      <c r="BO37" s="118">
        <f>IF(P37=0,"",IF(BN37=0,"",(BN37/P37)))</f>
        <v>0.66666666666667</v>
      </c>
      <c r="BP37" s="119">
        <v>1</v>
      </c>
      <c r="BQ37" s="120">
        <f>IFERROR(BP37/BN37,"-")</f>
        <v>0.16666666666667</v>
      </c>
      <c r="BR37" s="121">
        <v>23000</v>
      </c>
      <c r="BS37" s="122">
        <f>IFERROR(BR37/BN37,"-")</f>
        <v>3833.3333333333</v>
      </c>
      <c r="BT37" s="123"/>
      <c r="BU37" s="123"/>
      <c r="BV37" s="123">
        <v>1</v>
      </c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23000</v>
      </c>
      <c r="CQ37" s="139">
        <v>23000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6" t="s">
        <v>141</v>
      </c>
      <c r="C38" s="346"/>
      <c r="D38" s="346" t="s">
        <v>79</v>
      </c>
      <c r="E38" s="346" t="s">
        <v>80</v>
      </c>
      <c r="F38" s="346" t="s">
        <v>70</v>
      </c>
      <c r="G38" s="88"/>
      <c r="H38" s="88"/>
      <c r="I38" s="88"/>
      <c r="J38" s="329"/>
      <c r="K38" s="79">
        <v>54</v>
      </c>
      <c r="L38" s="79">
        <v>38</v>
      </c>
      <c r="M38" s="79">
        <v>7</v>
      </c>
      <c r="N38" s="89">
        <v>7</v>
      </c>
      <c r="O38" s="90">
        <v>0</v>
      </c>
      <c r="P38" s="91">
        <f>N38+O38</f>
        <v>7</v>
      </c>
      <c r="Q38" s="80">
        <f>IFERROR(P38/M38,"-")</f>
        <v>1</v>
      </c>
      <c r="R38" s="79">
        <v>2</v>
      </c>
      <c r="S38" s="79">
        <v>2</v>
      </c>
      <c r="T38" s="80">
        <f>IFERROR(R38/(P38),"-")</f>
        <v>0.28571428571429</v>
      </c>
      <c r="U38" s="335"/>
      <c r="V38" s="82">
        <v>1</v>
      </c>
      <c r="W38" s="80">
        <f>IF(P38=0,"-",V38/P38)</f>
        <v>0.14285714285714</v>
      </c>
      <c r="X38" s="334">
        <v>32000</v>
      </c>
      <c r="Y38" s="335">
        <f>IFERROR(X38/P38,"-")</f>
        <v>4571.4285714286</v>
      </c>
      <c r="Z38" s="335">
        <f>IFERROR(X38/V38,"-")</f>
        <v>32000</v>
      </c>
      <c r="AA38" s="329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0.14285714285714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2</v>
      </c>
      <c r="BF38" s="111">
        <f>IF(P38=0,"",IF(BE38=0,"",(BE38/P38)))</f>
        <v>0.28571428571429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0.14285714285714</v>
      </c>
      <c r="BP38" s="119">
        <v>1</v>
      </c>
      <c r="BQ38" s="120">
        <f>IFERROR(BP38/BN38,"-")</f>
        <v>1</v>
      </c>
      <c r="BR38" s="121">
        <v>12000</v>
      </c>
      <c r="BS38" s="122">
        <f>IFERROR(BR38/BN38,"-")</f>
        <v>12000</v>
      </c>
      <c r="BT38" s="123"/>
      <c r="BU38" s="123"/>
      <c r="BV38" s="123">
        <v>1</v>
      </c>
      <c r="BW38" s="124">
        <v>3</v>
      </c>
      <c r="BX38" s="125">
        <f>IF(P38=0,"",IF(BW38=0,"",(BW38/P38)))</f>
        <v>0.42857142857143</v>
      </c>
      <c r="BY38" s="126">
        <v>2</v>
      </c>
      <c r="BZ38" s="127">
        <f>IFERROR(BY38/BW38,"-")</f>
        <v>0.66666666666667</v>
      </c>
      <c r="CA38" s="128">
        <v>69000</v>
      </c>
      <c r="CB38" s="129">
        <f>IFERROR(CA38/BW38,"-")</f>
        <v>23000</v>
      </c>
      <c r="CC38" s="130"/>
      <c r="CD38" s="130"/>
      <c r="CE38" s="130">
        <v>2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32000</v>
      </c>
      <c r="CQ38" s="139">
        <v>49000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3.2013888888889</v>
      </c>
      <c r="B39" s="346" t="s">
        <v>142</v>
      </c>
      <c r="C39" s="346"/>
      <c r="D39" s="346" t="s">
        <v>72</v>
      </c>
      <c r="E39" s="346" t="s">
        <v>73</v>
      </c>
      <c r="F39" s="346" t="s">
        <v>65</v>
      </c>
      <c r="G39" s="88" t="s">
        <v>140</v>
      </c>
      <c r="H39" s="88" t="s">
        <v>67</v>
      </c>
      <c r="I39" s="88" t="s">
        <v>143</v>
      </c>
      <c r="J39" s="329">
        <v>144000</v>
      </c>
      <c r="K39" s="79">
        <v>5</v>
      </c>
      <c r="L39" s="79">
        <v>0</v>
      </c>
      <c r="M39" s="79">
        <v>33</v>
      </c>
      <c r="N39" s="89">
        <v>2</v>
      </c>
      <c r="O39" s="90">
        <v>0</v>
      </c>
      <c r="P39" s="91">
        <f>N39+O39</f>
        <v>2</v>
      </c>
      <c r="Q39" s="80">
        <f>IFERROR(P39/M39,"-")</f>
        <v>0.060606060606061</v>
      </c>
      <c r="R39" s="79">
        <v>0</v>
      </c>
      <c r="S39" s="79">
        <v>0</v>
      </c>
      <c r="T39" s="80">
        <f>IFERROR(R39/(P39),"-")</f>
        <v>0</v>
      </c>
      <c r="U39" s="335">
        <f>IFERROR(J39/SUM(N39:O40),"-")</f>
        <v>9600</v>
      </c>
      <c r="V39" s="82">
        <v>0</v>
      </c>
      <c r="W39" s="80">
        <f>IF(P39=0,"-",V39/P39)</f>
        <v>0</v>
      </c>
      <c r="X39" s="334">
        <v>0</v>
      </c>
      <c r="Y39" s="335">
        <f>IFERROR(X39/P39,"-")</f>
        <v>0</v>
      </c>
      <c r="Z39" s="335" t="str">
        <f>IFERROR(X39/V39,"-")</f>
        <v>-</v>
      </c>
      <c r="AA39" s="329">
        <f>SUM(X39:X40)-SUM(J39:J40)</f>
        <v>317000</v>
      </c>
      <c r="AB39" s="83">
        <f>SUM(X39:X40)/SUM(J39:J40)</f>
        <v>3.2013888888889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1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6" t="s">
        <v>144</v>
      </c>
      <c r="C40" s="346"/>
      <c r="D40" s="346" t="s">
        <v>72</v>
      </c>
      <c r="E40" s="346" t="s">
        <v>73</v>
      </c>
      <c r="F40" s="346" t="s">
        <v>70</v>
      </c>
      <c r="G40" s="88"/>
      <c r="H40" s="88"/>
      <c r="I40" s="88"/>
      <c r="J40" s="329"/>
      <c r="K40" s="79">
        <v>49</v>
      </c>
      <c r="L40" s="79">
        <v>34</v>
      </c>
      <c r="M40" s="79">
        <v>14</v>
      </c>
      <c r="N40" s="89">
        <v>13</v>
      </c>
      <c r="O40" s="90">
        <v>0</v>
      </c>
      <c r="P40" s="91">
        <f>N40+O40</f>
        <v>13</v>
      </c>
      <c r="Q40" s="80">
        <f>IFERROR(P40/M40,"-")</f>
        <v>0.92857142857143</v>
      </c>
      <c r="R40" s="79">
        <v>2</v>
      </c>
      <c r="S40" s="79">
        <v>1</v>
      </c>
      <c r="T40" s="80">
        <f>IFERROR(R40/(P40),"-")</f>
        <v>0.15384615384615</v>
      </c>
      <c r="U40" s="335"/>
      <c r="V40" s="82">
        <v>1</v>
      </c>
      <c r="W40" s="80">
        <f>IF(P40=0,"-",V40/P40)</f>
        <v>0.076923076923077</v>
      </c>
      <c r="X40" s="334">
        <v>461000</v>
      </c>
      <c r="Y40" s="335">
        <f>IFERROR(X40/P40,"-")</f>
        <v>35461.538461538</v>
      </c>
      <c r="Z40" s="335">
        <f>IFERROR(X40/V40,"-")</f>
        <v>461000</v>
      </c>
      <c r="AA40" s="329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0.076923076923077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2</v>
      </c>
      <c r="BF40" s="111">
        <f>IF(P40=0,"",IF(BE40=0,"",(BE40/P40)))</f>
        <v>0.15384615384615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4</v>
      </c>
      <c r="BO40" s="118">
        <f>IF(P40=0,"",IF(BN40=0,"",(BN40/P40)))</f>
        <v>0.30769230769231</v>
      </c>
      <c r="BP40" s="119">
        <v>1</v>
      </c>
      <c r="BQ40" s="120">
        <f>IFERROR(BP40/BN40,"-")</f>
        <v>0.25</v>
      </c>
      <c r="BR40" s="121">
        <v>461000</v>
      </c>
      <c r="BS40" s="122">
        <f>IFERROR(BR40/BN40,"-")</f>
        <v>115250</v>
      </c>
      <c r="BT40" s="123"/>
      <c r="BU40" s="123"/>
      <c r="BV40" s="123">
        <v>1</v>
      </c>
      <c r="BW40" s="124">
        <v>6</v>
      </c>
      <c r="BX40" s="125">
        <f>IF(P40=0,"",IF(BW40=0,"",(BW40/P40)))</f>
        <v>0.46153846153846</v>
      </c>
      <c r="BY40" s="126">
        <v>1</v>
      </c>
      <c r="BZ40" s="127">
        <f>IFERROR(BY40/BW40,"-")</f>
        <v>0.16666666666667</v>
      </c>
      <c r="CA40" s="128">
        <v>2000</v>
      </c>
      <c r="CB40" s="129">
        <f>IFERROR(CA40/BW40,"-")</f>
        <v>333.33333333333</v>
      </c>
      <c r="CC40" s="130">
        <v>1</v>
      </c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461000</v>
      </c>
      <c r="CQ40" s="139">
        <v>461000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>
        <f>AB41</f>
        <v>0.36858974358974</v>
      </c>
      <c r="B41" s="346" t="s">
        <v>145</v>
      </c>
      <c r="C41" s="346"/>
      <c r="D41" s="346" t="s">
        <v>84</v>
      </c>
      <c r="E41" s="346" t="s">
        <v>64</v>
      </c>
      <c r="F41" s="346" t="s">
        <v>65</v>
      </c>
      <c r="G41" s="88" t="s">
        <v>146</v>
      </c>
      <c r="H41" s="88" t="s">
        <v>75</v>
      </c>
      <c r="I41" s="347" t="s">
        <v>87</v>
      </c>
      <c r="J41" s="329">
        <v>156000</v>
      </c>
      <c r="K41" s="79">
        <v>10</v>
      </c>
      <c r="L41" s="79">
        <v>0</v>
      </c>
      <c r="M41" s="79">
        <v>56</v>
      </c>
      <c r="N41" s="89">
        <v>3</v>
      </c>
      <c r="O41" s="90">
        <v>0</v>
      </c>
      <c r="P41" s="91">
        <f>N41+O41</f>
        <v>3</v>
      </c>
      <c r="Q41" s="80">
        <f>IFERROR(P41/M41,"-")</f>
        <v>0.053571428571429</v>
      </c>
      <c r="R41" s="79">
        <v>0</v>
      </c>
      <c r="S41" s="79">
        <v>0</v>
      </c>
      <c r="T41" s="80">
        <f>IFERROR(R41/(P41),"-")</f>
        <v>0</v>
      </c>
      <c r="U41" s="335">
        <f>IFERROR(J41/SUM(N41:O42),"-")</f>
        <v>19500</v>
      </c>
      <c r="V41" s="82">
        <v>0</v>
      </c>
      <c r="W41" s="80">
        <f>IF(P41=0,"-",V41/P41)</f>
        <v>0</v>
      </c>
      <c r="X41" s="334">
        <v>0</v>
      </c>
      <c r="Y41" s="335">
        <f>IFERROR(X41/P41,"-")</f>
        <v>0</v>
      </c>
      <c r="Z41" s="335" t="str">
        <f>IFERROR(X41/V41,"-")</f>
        <v>-</v>
      </c>
      <c r="AA41" s="329">
        <f>SUM(X41:X42)-SUM(J41:J42)</f>
        <v>-98500</v>
      </c>
      <c r="AB41" s="83">
        <f>SUM(X41:X42)/SUM(J41:J42)</f>
        <v>0.36858974358974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3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6" t="s">
        <v>147</v>
      </c>
      <c r="C42" s="346"/>
      <c r="D42" s="346" t="s">
        <v>84</v>
      </c>
      <c r="E42" s="346" t="s">
        <v>64</v>
      </c>
      <c r="F42" s="346" t="s">
        <v>70</v>
      </c>
      <c r="G42" s="88"/>
      <c r="H42" s="88"/>
      <c r="I42" s="88"/>
      <c r="J42" s="329"/>
      <c r="K42" s="79">
        <v>48</v>
      </c>
      <c r="L42" s="79">
        <v>21</v>
      </c>
      <c r="M42" s="79">
        <v>28</v>
      </c>
      <c r="N42" s="89">
        <v>5</v>
      </c>
      <c r="O42" s="90">
        <v>0</v>
      </c>
      <c r="P42" s="91">
        <f>N42+O42</f>
        <v>5</v>
      </c>
      <c r="Q42" s="80">
        <f>IFERROR(P42/M42,"-")</f>
        <v>0.17857142857143</v>
      </c>
      <c r="R42" s="79">
        <v>1</v>
      </c>
      <c r="S42" s="79">
        <v>1</v>
      </c>
      <c r="T42" s="80">
        <f>IFERROR(R42/(P42),"-")</f>
        <v>0.2</v>
      </c>
      <c r="U42" s="335"/>
      <c r="V42" s="82">
        <v>4</v>
      </c>
      <c r="W42" s="80">
        <f>IF(P42=0,"-",V42/P42)</f>
        <v>0.8</v>
      </c>
      <c r="X42" s="334">
        <v>57500</v>
      </c>
      <c r="Y42" s="335">
        <f>IFERROR(X42/P42,"-")</f>
        <v>11500</v>
      </c>
      <c r="Z42" s="335">
        <f>IFERROR(X42/V42,"-")</f>
        <v>14375</v>
      </c>
      <c r="AA42" s="329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0.2</v>
      </c>
      <c r="BG42" s="110">
        <v>1</v>
      </c>
      <c r="BH42" s="112">
        <f>IFERROR(BG42/BE42,"-")</f>
        <v>1</v>
      </c>
      <c r="BI42" s="113">
        <v>20000</v>
      </c>
      <c r="BJ42" s="114">
        <f>IFERROR(BI42/BE42,"-")</f>
        <v>20000</v>
      </c>
      <c r="BK42" s="115"/>
      <c r="BL42" s="115"/>
      <c r="BM42" s="115">
        <v>1</v>
      </c>
      <c r="BN42" s="117">
        <v>1</v>
      </c>
      <c r="BO42" s="118">
        <f>IF(P42=0,"",IF(BN42=0,"",(BN42/P42)))</f>
        <v>0.2</v>
      </c>
      <c r="BP42" s="119">
        <v>1</v>
      </c>
      <c r="BQ42" s="120">
        <f>IFERROR(BP42/BN42,"-")</f>
        <v>1</v>
      </c>
      <c r="BR42" s="121">
        <v>3000</v>
      </c>
      <c r="BS42" s="122">
        <f>IFERROR(BR42/BN42,"-")</f>
        <v>3000</v>
      </c>
      <c r="BT42" s="123">
        <v>1</v>
      </c>
      <c r="BU42" s="123"/>
      <c r="BV42" s="123"/>
      <c r="BW42" s="124">
        <v>3</v>
      </c>
      <c r="BX42" s="125">
        <f>IF(P42=0,"",IF(BW42=0,"",(BW42/P42)))</f>
        <v>0.6</v>
      </c>
      <c r="BY42" s="126">
        <v>2</v>
      </c>
      <c r="BZ42" s="127">
        <f>IFERROR(BY42/BW42,"-")</f>
        <v>0.66666666666667</v>
      </c>
      <c r="CA42" s="128">
        <v>34500</v>
      </c>
      <c r="CB42" s="129">
        <f>IFERROR(CA42/BW42,"-")</f>
        <v>11500</v>
      </c>
      <c r="CC42" s="130"/>
      <c r="CD42" s="130"/>
      <c r="CE42" s="130">
        <v>2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4</v>
      </c>
      <c r="CP42" s="139">
        <v>57500</v>
      </c>
      <c r="CQ42" s="139">
        <v>23500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0.67708333333333</v>
      </c>
      <c r="B43" s="346" t="s">
        <v>148</v>
      </c>
      <c r="C43" s="346"/>
      <c r="D43" s="346" t="s">
        <v>84</v>
      </c>
      <c r="E43" s="346" t="s">
        <v>64</v>
      </c>
      <c r="F43" s="346" t="s">
        <v>65</v>
      </c>
      <c r="G43" s="88" t="s">
        <v>149</v>
      </c>
      <c r="H43" s="88" t="s">
        <v>75</v>
      </c>
      <c r="I43" s="347" t="s">
        <v>93</v>
      </c>
      <c r="J43" s="329">
        <v>96000</v>
      </c>
      <c r="K43" s="79">
        <v>7</v>
      </c>
      <c r="L43" s="79">
        <v>0</v>
      </c>
      <c r="M43" s="79">
        <v>28</v>
      </c>
      <c r="N43" s="89">
        <v>2</v>
      </c>
      <c r="O43" s="90">
        <v>0</v>
      </c>
      <c r="P43" s="91">
        <f>N43+O43</f>
        <v>2</v>
      </c>
      <c r="Q43" s="80">
        <f>IFERROR(P43/M43,"-")</f>
        <v>0.071428571428571</v>
      </c>
      <c r="R43" s="79">
        <v>0</v>
      </c>
      <c r="S43" s="79">
        <v>1</v>
      </c>
      <c r="T43" s="80">
        <f>IFERROR(R43/(P43),"-")</f>
        <v>0</v>
      </c>
      <c r="U43" s="335">
        <f>IFERROR(J43/SUM(N43:O44),"-")</f>
        <v>19200</v>
      </c>
      <c r="V43" s="82">
        <v>1</v>
      </c>
      <c r="W43" s="80">
        <f>IF(P43=0,"-",V43/P43)</f>
        <v>0.5</v>
      </c>
      <c r="X43" s="334">
        <v>65000</v>
      </c>
      <c r="Y43" s="335">
        <f>IFERROR(X43/P43,"-")</f>
        <v>32500</v>
      </c>
      <c r="Z43" s="335">
        <f>IFERROR(X43/V43,"-")</f>
        <v>65000</v>
      </c>
      <c r="AA43" s="329">
        <f>SUM(X43:X44)-SUM(J43:J44)</f>
        <v>-31000</v>
      </c>
      <c r="AB43" s="83">
        <f>SUM(X43:X44)/SUM(J43:J44)</f>
        <v>0.67708333333333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0.5</v>
      </c>
      <c r="BY43" s="126">
        <v>1</v>
      </c>
      <c r="BZ43" s="127">
        <f>IFERROR(BY43/BW43,"-")</f>
        <v>1</v>
      </c>
      <c r="CA43" s="128">
        <v>65000</v>
      </c>
      <c r="CB43" s="129">
        <f>IFERROR(CA43/BW43,"-")</f>
        <v>65000</v>
      </c>
      <c r="CC43" s="130"/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65000</v>
      </c>
      <c r="CQ43" s="139">
        <v>65000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6" t="s">
        <v>150</v>
      </c>
      <c r="C44" s="346"/>
      <c r="D44" s="346" t="s">
        <v>84</v>
      </c>
      <c r="E44" s="346" t="s">
        <v>64</v>
      </c>
      <c r="F44" s="346" t="s">
        <v>70</v>
      </c>
      <c r="G44" s="88"/>
      <c r="H44" s="88"/>
      <c r="I44" s="88"/>
      <c r="J44" s="329"/>
      <c r="K44" s="79">
        <v>32</v>
      </c>
      <c r="L44" s="79">
        <v>23</v>
      </c>
      <c r="M44" s="79">
        <v>23</v>
      </c>
      <c r="N44" s="89">
        <v>3</v>
      </c>
      <c r="O44" s="90">
        <v>0</v>
      </c>
      <c r="P44" s="91">
        <f>N44+O44</f>
        <v>3</v>
      </c>
      <c r="Q44" s="80">
        <f>IFERROR(P44/M44,"-")</f>
        <v>0.1304347826087</v>
      </c>
      <c r="R44" s="79">
        <v>1</v>
      </c>
      <c r="S44" s="79">
        <v>0</v>
      </c>
      <c r="T44" s="80">
        <f>IFERROR(R44/(P44),"-")</f>
        <v>0.33333333333333</v>
      </c>
      <c r="U44" s="335"/>
      <c r="V44" s="82">
        <v>0</v>
      </c>
      <c r="W44" s="80">
        <f>IF(P44=0,"-",V44/P44)</f>
        <v>0</v>
      </c>
      <c r="X44" s="334">
        <v>0</v>
      </c>
      <c r="Y44" s="335">
        <f>IFERROR(X44/P44,"-")</f>
        <v>0</v>
      </c>
      <c r="Z44" s="335" t="str">
        <f>IFERROR(X44/V44,"-")</f>
        <v>-</v>
      </c>
      <c r="AA44" s="329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3</v>
      </c>
      <c r="BO44" s="118">
        <f>IF(P44=0,"",IF(BN44=0,"",(BN44/P44)))</f>
        <v>1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</v>
      </c>
      <c r="B45" s="346" t="s">
        <v>151</v>
      </c>
      <c r="C45" s="346"/>
      <c r="D45" s="346" t="s">
        <v>152</v>
      </c>
      <c r="E45" s="346" t="s">
        <v>153</v>
      </c>
      <c r="F45" s="346" t="s">
        <v>65</v>
      </c>
      <c r="G45" s="88" t="s">
        <v>119</v>
      </c>
      <c r="H45" s="88" t="s">
        <v>154</v>
      </c>
      <c r="I45" s="347" t="s">
        <v>93</v>
      </c>
      <c r="J45" s="329">
        <v>51000</v>
      </c>
      <c r="K45" s="79">
        <v>4</v>
      </c>
      <c r="L45" s="79">
        <v>0</v>
      </c>
      <c r="M45" s="79">
        <v>25</v>
      </c>
      <c r="N45" s="89">
        <v>1</v>
      </c>
      <c r="O45" s="90">
        <v>0</v>
      </c>
      <c r="P45" s="91">
        <f>N45+O45</f>
        <v>1</v>
      </c>
      <c r="Q45" s="80">
        <f>IFERROR(P45/M45,"-")</f>
        <v>0.04</v>
      </c>
      <c r="R45" s="79">
        <v>0</v>
      </c>
      <c r="S45" s="79">
        <v>1</v>
      </c>
      <c r="T45" s="80">
        <f>IFERROR(R45/(P45),"-")</f>
        <v>0</v>
      </c>
      <c r="U45" s="335">
        <f>IFERROR(J45/SUM(N45:O47),"-")</f>
        <v>12750</v>
      </c>
      <c r="V45" s="82">
        <v>0</v>
      </c>
      <c r="W45" s="80">
        <f>IF(P45=0,"-",V45/P45)</f>
        <v>0</v>
      </c>
      <c r="X45" s="334">
        <v>0</v>
      </c>
      <c r="Y45" s="335">
        <f>IFERROR(X45/P45,"-")</f>
        <v>0</v>
      </c>
      <c r="Z45" s="335" t="str">
        <f>IFERROR(X45/V45,"-")</f>
        <v>-</v>
      </c>
      <c r="AA45" s="329">
        <f>SUM(X45:X47)-SUM(J45:J47)</f>
        <v>-51000</v>
      </c>
      <c r="AB45" s="83">
        <f>SUM(X45:X47)/SUM(J45:J47)</f>
        <v>0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1</v>
      </c>
      <c r="BX45" s="125">
        <f>IF(P45=0,"",IF(BW45=0,"",(BW45/P45)))</f>
        <v>1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6" t="s">
        <v>155</v>
      </c>
      <c r="C46" s="346"/>
      <c r="D46" s="346" t="s">
        <v>152</v>
      </c>
      <c r="E46" s="346" t="s">
        <v>153</v>
      </c>
      <c r="F46" s="346" t="s">
        <v>65</v>
      </c>
      <c r="G46" s="88" t="s">
        <v>126</v>
      </c>
      <c r="H46" s="88" t="s">
        <v>154</v>
      </c>
      <c r="I46" s="347" t="s">
        <v>93</v>
      </c>
      <c r="J46" s="329"/>
      <c r="K46" s="79">
        <v>2</v>
      </c>
      <c r="L46" s="79">
        <v>0</v>
      </c>
      <c r="M46" s="79">
        <v>20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335"/>
      <c r="V46" s="82">
        <v>0</v>
      </c>
      <c r="W46" s="80" t="str">
        <f>IF(P46=0,"-",V46/P46)</f>
        <v>-</v>
      </c>
      <c r="X46" s="334">
        <v>0</v>
      </c>
      <c r="Y46" s="335" t="str">
        <f>IFERROR(X46/P46,"-")</f>
        <v>-</v>
      </c>
      <c r="Z46" s="335" t="str">
        <f>IFERROR(X46/V46,"-")</f>
        <v>-</v>
      </c>
      <c r="AA46" s="329"/>
      <c r="AB46" s="83"/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6" t="s">
        <v>156</v>
      </c>
      <c r="C47" s="346"/>
      <c r="D47" s="346" t="s">
        <v>96</v>
      </c>
      <c r="E47" s="346" t="s">
        <v>96</v>
      </c>
      <c r="F47" s="346" t="s">
        <v>70</v>
      </c>
      <c r="G47" s="88" t="s">
        <v>97</v>
      </c>
      <c r="H47" s="88"/>
      <c r="I47" s="88"/>
      <c r="J47" s="329"/>
      <c r="K47" s="79">
        <v>41</v>
      </c>
      <c r="L47" s="79">
        <v>14</v>
      </c>
      <c r="M47" s="79">
        <v>2</v>
      </c>
      <c r="N47" s="89">
        <v>3</v>
      </c>
      <c r="O47" s="90">
        <v>0</v>
      </c>
      <c r="P47" s="91">
        <f>N47+O47</f>
        <v>3</v>
      </c>
      <c r="Q47" s="80">
        <f>IFERROR(P47/M47,"-")</f>
        <v>1.5</v>
      </c>
      <c r="R47" s="79">
        <v>0</v>
      </c>
      <c r="S47" s="79">
        <v>0</v>
      </c>
      <c r="T47" s="80">
        <f>IFERROR(R47/(P47),"-")</f>
        <v>0</v>
      </c>
      <c r="U47" s="335"/>
      <c r="V47" s="82">
        <v>0</v>
      </c>
      <c r="W47" s="80">
        <f>IF(P47=0,"-",V47/P47)</f>
        <v>0</v>
      </c>
      <c r="X47" s="334">
        <v>0</v>
      </c>
      <c r="Y47" s="335">
        <f>IFERROR(X47/P47,"-")</f>
        <v>0</v>
      </c>
      <c r="Z47" s="335" t="str">
        <f>IFERROR(X47/V47,"-")</f>
        <v>-</v>
      </c>
      <c r="AA47" s="329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0.33333333333333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1</v>
      </c>
      <c r="BO47" s="118">
        <f>IF(P47=0,"",IF(BN47=0,"",(BN47/P47)))</f>
        <v>0.33333333333333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0.33333333333333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346" t="s">
        <v>157</v>
      </c>
      <c r="C48" s="346"/>
      <c r="D48" s="346" t="s">
        <v>158</v>
      </c>
      <c r="E48" s="346" t="s">
        <v>159</v>
      </c>
      <c r="F48" s="346" t="s">
        <v>65</v>
      </c>
      <c r="G48" s="88" t="s">
        <v>66</v>
      </c>
      <c r="H48" s="88" t="s">
        <v>154</v>
      </c>
      <c r="I48" s="347" t="s">
        <v>160</v>
      </c>
      <c r="J48" s="329">
        <v>19500</v>
      </c>
      <c r="K48" s="79">
        <v>1</v>
      </c>
      <c r="L48" s="79">
        <v>0</v>
      </c>
      <c r="M48" s="79">
        <v>8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335" t="str">
        <f>IFERROR(J48/SUM(N48:O49),"-")</f>
        <v>-</v>
      </c>
      <c r="V48" s="82">
        <v>0</v>
      </c>
      <c r="W48" s="80" t="str">
        <f>IF(P48=0,"-",V48/P48)</f>
        <v>-</v>
      </c>
      <c r="X48" s="334">
        <v>0</v>
      </c>
      <c r="Y48" s="335" t="str">
        <f>IFERROR(X48/P48,"-")</f>
        <v>-</v>
      </c>
      <c r="Z48" s="335" t="str">
        <f>IFERROR(X48/V48,"-")</f>
        <v>-</v>
      </c>
      <c r="AA48" s="329">
        <f>SUM(X48:X49)-SUM(J48:J49)</f>
        <v>-19500</v>
      </c>
      <c r="AB48" s="83">
        <f>SUM(X48:X49)/SUM(J48:J49)</f>
        <v>0</v>
      </c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6" t="s">
        <v>161</v>
      </c>
      <c r="C49" s="346"/>
      <c r="D49" s="346" t="s">
        <v>158</v>
      </c>
      <c r="E49" s="346" t="s">
        <v>159</v>
      </c>
      <c r="F49" s="346" t="s">
        <v>70</v>
      </c>
      <c r="G49" s="88"/>
      <c r="H49" s="88"/>
      <c r="I49" s="88"/>
      <c r="J49" s="329"/>
      <c r="K49" s="79">
        <v>5</v>
      </c>
      <c r="L49" s="79">
        <v>3</v>
      </c>
      <c r="M49" s="79">
        <v>0</v>
      </c>
      <c r="N49" s="89">
        <v>0</v>
      </c>
      <c r="O49" s="90">
        <v>0</v>
      </c>
      <c r="P49" s="91">
        <f>N49+O49</f>
        <v>0</v>
      </c>
      <c r="Q49" s="80" t="str">
        <f>IFERROR(P49/M49,"-")</f>
        <v>-</v>
      </c>
      <c r="R49" s="79">
        <v>0</v>
      </c>
      <c r="S49" s="79">
        <v>0</v>
      </c>
      <c r="T49" s="80" t="str">
        <f>IFERROR(R49/(P49),"-")</f>
        <v>-</v>
      </c>
      <c r="U49" s="335"/>
      <c r="V49" s="82">
        <v>0</v>
      </c>
      <c r="W49" s="80" t="str">
        <f>IF(P49=0,"-",V49/P49)</f>
        <v>-</v>
      </c>
      <c r="X49" s="334">
        <v>0</v>
      </c>
      <c r="Y49" s="335" t="str">
        <f>IFERROR(X49/P49,"-")</f>
        <v>-</v>
      </c>
      <c r="Z49" s="335" t="str">
        <f>IFERROR(X49/V49,"-")</f>
        <v>-</v>
      </c>
      <c r="AA49" s="329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0.15384615384615</v>
      </c>
      <c r="B50" s="346" t="s">
        <v>162</v>
      </c>
      <c r="C50" s="346"/>
      <c r="D50" s="346" t="s">
        <v>152</v>
      </c>
      <c r="E50" s="346" t="s">
        <v>159</v>
      </c>
      <c r="F50" s="346" t="s">
        <v>65</v>
      </c>
      <c r="G50" s="88" t="s">
        <v>74</v>
      </c>
      <c r="H50" s="88" t="s">
        <v>154</v>
      </c>
      <c r="I50" s="348" t="s">
        <v>127</v>
      </c>
      <c r="J50" s="329">
        <v>19500</v>
      </c>
      <c r="K50" s="79">
        <v>5</v>
      </c>
      <c r="L50" s="79">
        <v>0</v>
      </c>
      <c r="M50" s="79">
        <v>10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5">
        <f>IFERROR(J50/SUM(N50:O51),"-")</f>
        <v>9750</v>
      </c>
      <c r="V50" s="82">
        <v>0</v>
      </c>
      <c r="W50" s="80" t="str">
        <f>IF(P50=0,"-",V50/P50)</f>
        <v>-</v>
      </c>
      <c r="X50" s="334">
        <v>0</v>
      </c>
      <c r="Y50" s="335" t="str">
        <f>IFERROR(X50/P50,"-")</f>
        <v>-</v>
      </c>
      <c r="Z50" s="335" t="str">
        <f>IFERROR(X50/V50,"-")</f>
        <v>-</v>
      </c>
      <c r="AA50" s="329">
        <f>SUM(X50:X51)-SUM(J50:J51)</f>
        <v>-16500</v>
      </c>
      <c r="AB50" s="83">
        <f>SUM(X50:X51)/SUM(J50:J51)</f>
        <v>0.15384615384615</v>
      </c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6" t="s">
        <v>163</v>
      </c>
      <c r="C51" s="346"/>
      <c r="D51" s="346" t="s">
        <v>152</v>
      </c>
      <c r="E51" s="346" t="s">
        <v>159</v>
      </c>
      <c r="F51" s="346" t="s">
        <v>70</v>
      </c>
      <c r="G51" s="88"/>
      <c r="H51" s="88"/>
      <c r="I51" s="88"/>
      <c r="J51" s="329"/>
      <c r="K51" s="79">
        <v>8</v>
      </c>
      <c r="L51" s="79">
        <v>5</v>
      </c>
      <c r="M51" s="79">
        <v>1</v>
      </c>
      <c r="N51" s="89">
        <v>2</v>
      </c>
      <c r="O51" s="90">
        <v>0</v>
      </c>
      <c r="P51" s="91">
        <f>N51+O51</f>
        <v>2</v>
      </c>
      <c r="Q51" s="80">
        <f>IFERROR(P51/M51,"-")</f>
        <v>2</v>
      </c>
      <c r="R51" s="79">
        <v>0</v>
      </c>
      <c r="S51" s="79">
        <v>0</v>
      </c>
      <c r="T51" s="80">
        <f>IFERROR(R51/(P51),"-")</f>
        <v>0</v>
      </c>
      <c r="U51" s="335"/>
      <c r="V51" s="82">
        <v>1</v>
      </c>
      <c r="W51" s="80">
        <f>IF(P51=0,"-",V51/P51)</f>
        <v>0.5</v>
      </c>
      <c r="X51" s="334">
        <v>3000</v>
      </c>
      <c r="Y51" s="335">
        <f>IFERROR(X51/P51,"-")</f>
        <v>1500</v>
      </c>
      <c r="Z51" s="335">
        <f>IFERROR(X51/V51,"-")</f>
        <v>3000</v>
      </c>
      <c r="AA51" s="329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0.5</v>
      </c>
      <c r="BG51" s="110">
        <v>1</v>
      </c>
      <c r="BH51" s="112">
        <f>IFERROR(BG51/BE51,"-")</f>
        <v>1</v>
      </c>
      <c r="BI51" s="113">
        <v>3000</v>
      </c>
      <c r="BJ51" s="114">
        <f>IFERROR(BI51/BE51,"-")</f>
        <v>3000</v>
      </c>
      <c r="BK51" s="115">
        <v>1</v>
      </c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0.5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3000</v>
      </c>
      <c r="CQ51" s="139">
        <v>3000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0.47916666666667</v>
      </c>
      <c r="B52" s="346" t="s">
        <v>164</v>
      </c>
      <c r="C52" s="346"/>
      <c r="D52" s="346"/>
      <c r="E52" s="346"/>
      <c r="F52" s="346" t="s">
        <v>65</v>
      </c>
      <c r="G52" s="88" t="s">
        <v>165</v>
      </c>
      <c r="H52" s="88" t="s">
        <v>166</v>
      </c>
      <c r="I52" s="88" t="s">
        <v>120</v>
      </c>
      <c r="J52" s="329">
        <v>96000</v>
      </c>
      <c r="K52" s="79">
        <v>17</v>
      </c>
      <c r="L52" s="79">
        <v>0</v>
      </c>
      <c r="M52" s="79">
        <v>101</v>
      </c>
      <c r="N52" s="89">
        <v>8</v>
      </c>
      <c r="O52" s="90">
        <v>0</v>
      </c>
      <c r="P52" s="91">
        <f>N52+O52</f>
        <v>8</v>
      </c>
      <c r="Q52" s="80">
        <f>IFERROR(P52/M52,"-")</f>
        <v>0.079207920792079</v>
      </c>
      <c r="R52" s="79">
        <v>0</v>
      </c>
      <c r="S52" s="79">
        <v>1</v>
      </c>
      <c r="T52" s="80">
        <f>IFERROR(R52/(P52),"-")</f>
        <v>0</v>
      </c>
      <c r="U52" s="335">
        <f>IFERROR(J52/SUM(N52:O53),"-")</f>
        <v>9600</v>
      </c>
      <c r="V52" s="82">
        <v>0</v>
      </c>
      <c r="W52" s="80">
        <f>IF(P52=0,"-",V52/P52)</f>
        <v>0</v>
      </c>
      <c r="X52" s="334">
        <v>0</v>
      </c>
      <c r="Y52" s="335">
        <f>IFERROR(X52/P52,"-")</f>
        <v>0</v>
      </c>
      <c r="Z52" s="335" t="str">
        <f>IFERROR(X52/V52,"-")</f>
        <v>-</v>
      </c>
      <c r="AA52" s="329">
        <f>SUM(X52:X53)-SUM(J52:J53)</f>
        <v>-50000</v>
      </c>
      <c r="AB52" s="83">
        <f>SUM(X52:X53)/SUM(J52:J53)</f>
        <v>0.47916666666667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3</v>
      </c>
      <c r="BF52" s="111">
        <f>IF(P52=0,"",IF(BE52=0,"",(BE52/P52)))</f>
        <v>0.375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3</v>
      </c>
      <c r="BO52" s="118">
        <f>IF(P52=0,"",IF(BN52=0,"",(BN52/P52)))</f>
        <v>0.375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2</v>
      </c>
      <c r="BX52" s="125">
        <f>IF(P52=0,"",IF(BW52=0,"",(BW52/P52)))</f>
        <v>0.25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6" t="s">
        <v>167</v>
      </c>
      <c r="C53" s="346"/>
      <c r="D53" s="346"/>
      <c r="E53" s="346"/>
      <c r="F53" s="346" t="s">
        <v>70</v>
      </c>
      <c r="G53" s="88"/>
      <c r="H53" s="88"/>
      <c r="I53" s="88"/>
      <c r="J53" s="329"/>
      <c r="K53" s="79">
        <v>24</v>
      </c>
      <c r="L53" s="79">
        <v>16</v>
      </c>
      <c r="M53" s="79">
        <v>4</v>
      </c>
      <c r="N53" s="89">
        <v>2</v>
      </c>
      <c r="O53" s="90">
        <v>0</v>
      </c>
      <c r="P53" s="91">
        <f>N53+O53</f>
        <v>2</v>
      </c>
      <c r="Q53" s="80">
        <f>IFERROR(P53/M53,"-")</f>
        <v>0.5</v>
      </c>
      <c r="R53" s="79">
        <v>1</v>
      </c>
      <c r="S53" s="79">
        <v>0</v>
      </c>
      <c r="T53" s="80">
        <f>IFERROR(R53/(P53),"-")</f>
        <v>0.5</v>
      </c>
      <c r="U53" s="335"/>
      <c r="V53" s="82">
        <v>1</v>
      </c>
      <c r="W53" s="80">
        <f>IF(P53=0,"-",V53/P53)</f>
        <v>0.5</v>
      </c>
      <c r="X53" s="334">
        <v>46000</v>
      </c>
      <c r="Y53" s="335">
        <f>IFERROR(X53/P53,"-")</f>
        <v>23000</v>
      </c>
      <c r="Z53" s="335">
        <f>IFERROR(X53/V53,"-")</f>
        <v>46000</v>
      </c>
      <c r="AA53" s="329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0.5</v>
      </c>
      <c r="BY53" s="126">
        <v>1</v>
      </c>
      <c r="BZ53" s="127">
        <f>IFERROR(BY53/BW53,"-")</f>
        <v>1</v>
      </c>
      <c r="CA53" s="128">
        <v>53000</v>
      </c>
      <c r="CB53" s="129">
        <f>IFERROR(CA53/BW53,"-")</f>
        <v>53000</v>
      </c>
      <c r="CC53" s="130"/>
      <c r="CD53" s="130"/>
      <c r="CE53" s="130">
        <v>1</v>
      </c>
      <c r="CF53" s="131">
        <v>1</v>
      </c>
      <c r="CG53" s="132">
        <f>IF(P53=0,"",IF(CF53=0,"",(CF53/P53)))</f>
        <v>0.5</v>
      </c>
      <c r="CH53" s="133">
        <v>1</v>
      </c>
      <c r="CI53" s="134">
        <f>IFERROR(CH53/CF53,"-")</f>
        <v>1</v>
      </c>
      <c r="CJ53" s="135">
        <v>20000</v>
      </c>
      <c r="CK53" s="136">
        <f>IFERROR(CJ53/CF53,"-")</f>
        <v>20000</v>
      </c>
      <c r="CL53" s="137"/>
      <c r="CM53" s="137"/>
      <c r="CN53" s="137">
        <v>1</v>
      </c>
      <c r="CO53" s="138">
        <v>1</v>
      </c>
      <c r="CP53" s="139">
        <v>46000</v>
      </c>
      <c r="CQ53" s="139">
        <v>53000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 t="str">
        <f>AB54</f>
        <v>0</v>
      </c>
      <c r="B54" s="346" t="s">
        <v>168</v>
      </c>
      <c r="C54" s="346"/>
      <c r="D54" s="346"/>
      <c r="E54" s="346"/>
      <c r="F54" s="346" t="s">
        <v>65</v>
      </c>
      <c r="G54" s="88" t="s">
        <v>149</v>
      </c>
      <c r="H54" s="88" t="s">
        <v>166</v>
      </c>
      <c r="I54" s="348" t="s">
        <v>169</v>
      </c>
      <c r="J54" s="329">
        <v>0</v>
      </c>
      <c r="K54" s="79">
        <v>2</v>
      </c>
      <c r="L54" s="79">
        <v>0</v>
      </c>
      <c r="M54" s="79">
        <v>23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5" t="str">
        <f>IFERROR(J54/SUM(N54:O55),"-")</f>
        <v>-</v>
      </c>
      <c r="V54" s="82">
        <v>0</v>
      </c>
      <c r="W54" s="80" t="str">
        <f>IF(P54=0,"-",V54/P54)</f>
        <v>-</v>
      </c>
      <c r="X54" s="334">
        <v>0</v>
      </c>
      <c r="Y54" s="335" t="str">
        <f>IFERROR(X54/P54,"-")</f>
        <v>-</v>
      </c>
      <c r="Z54" s="335" t="str">
        <f>IFERROR(X54/V54,"-")</f>
        <v>-</v>
      </c>
      <c r="AA54" s="329">
        <f>SUM(X54:X55)-SUM(J54:J55)</f>
        <v>0</v>
      </c>
      <c r="AB54" s="83" t="str">
        <f>SUM(X54:X55)/SUM(J54:J55)</f>
        <v>0</v>
      </c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6" t="s">
        <v>170</v>
      </c>
      <c r="C55" s="346"/>
      <c r="D55" s="346"/>
      <c r="E55" s="346"/>
      <c r="F55" s="346" t="s">
        <v>70</v>
      </c>
      <c r="G55" s="88"/>
      <c r="H55" s="88"/>
      <c r="I55" s="88"/>
      <c r="J55" s="329"/>
      <c r="K55" s="79">
        <v>0</v>
      </c>
      <c r="L55" s="79">
        <v>0</v>
      </c>
      <c r="M55" s="79">
        <v>0</v>
      </c>
      <c r="N55" s="89">
        <v>0</v>
      </c>
      <c r="O55" s="90">
        <v>0</v>
      </c>
      <c r="P55" s="91">
        <f>N55+O55</f>
        <v>0</v>
      </c>
      <c r="Q55" s="80" t="str">
        <f>IFERROR(P55/M55,"-")</f>
        <v>-</v>
      </c>
      <c r="R55" s="79">
        <v>0</v>
      </c>
      <c r="S55" s="79">
        <v>0</v>
      </c>
      <c r="T55" s="80" t="str">
        <f>IFERROR(R55/(P55),"-")</f>
        <v>-</v>
      </c>
      <c r="U55" s="335"/>
      <c r="V55" s="82">
        <v>0</v>
      </c>
      <c r="W55" s="80" t="str">
        <f>IF(P55=0,"-",V55/P55)</f>
        <v>-</v>
      </c>
      <c r="X55" s="334">
        <v>0</v>
      </c>
      <c r="Y55" s="335" t="str">
        <f>IFERROR(X55/P55,"-")</f>
        <v>-</v>
      </c>
      <c r="Z55" s="335" t="str">
        <f>IFERROR(X55/V55,"-")</f>
        <v>-</v>
      </c>
      <c r="AA55" s="329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30"/>
      <c r="B56" s="85"/>
      <c r="C56" s="86"/>
      <c r="D56" s="86"/>
      <c r="E56" s="86"/>
      <c r="F56" s="87"/>
      <c r="G56" s="88"/>
      <c r="H56" s="88"/>
      <c r="I56" s="88"/>
      <c r="J56" s="330"/>
      <c r="K56" s="34"/>
      <c r="L56" s="34"/>
      <c r="M56" s="31"/>
      <c r="N56" s="23"/>
      <c r="O56" s="23"/>
      <c r="P56" s="23"/>
      <c r="Q56" s="32"/>
      <c r="R56" s="32"/>
      <c r="S56" s="23"/>
      <c r="T56" s="32"/>
      <c r="U56" s="336"/>
      <c r="V56" s="25"/>
      <c r="W56" s="25"/>
      <c r="X56" s="336"/>
      <c r="Y56" s="336"/>
      <c r="Z56" s="336"/>
      <c r="AA56" s="336"/>
      <c r="AB56" s="33"/>
      <c r="AC56" s="57"/>
      <c r="AD56" s="61"/>
      <c r="AE56" s="62"/>
      <c r="AF56" s="61"/>
      <c r="AG56" s="65"/>
      <c r="AH56" s="66"/>
      <c r="AI56" s="67"/>
      <c r="AJ56" s="68"/>
      <c r="AK56" s="68"/>
      <c r="AL56" s="68"/>
      <c r="AM56" s="61"/>
      <c r="AN56" s="62"/>
      <c r="AO56" s="61"/>
      <c r="AP56" s="65"/>
      <c r="AQ56" s="66"/>
      <c r="AR56" s="67"/>
      <c r="AS56" s="68"/>
      <c r="AT56" s="68"/>
      <c r="AU56" s="68"/>
      <c r="AV56" s="61"/>
      <c r="AW56" s="62"/>
      <c r="AX56" s="61"/>
      <c r="AY56" s="65"/>
      <c r="AZ56" s="66"/>
      <c r="BA56" s="67"/>
      <c r="BB56" s="68"/>
      <c r="BC56" s="68"/>
      <c r="BD56" s="68"/>
      <c r="BE56" s="61"/>
      <c r="BF56" s="62"/>
      <c r="BG56" s="61"/>
      <c r="BH56" s="65"/>
      <c r="BI56" s="66"/>
      <c r="BJ56" s="67"/>
      <c r="BK56" s="68"/>
      <c r="BL56" s="68"/>
      <c r="BM56" s="68"/>
      <c r="BN56" s="63"/>
      <c r="BO56" s="64"/>
      <c r="BP56" s="61"/>
      <c r="BQ56" s="65"/>
      <c r="BR56" s="66"/>
      <c r="BS56" s="67"/>
      <c r="BT56" s="68"/>
      <c r="BU56" s="68"/>
      <c r="BV56" s="68"/>
      <c r="BW56" s="63"/>
      <c r="BX56" s="64"/>
      <c r="BY56" s="61"/>
      <c r="BZ56" s="65"/>
      <c r="CA56" s="66"/>
      <c r="CB56" s="67"/>
      <c r="CC56" s="68"/>
      <c r="CD56" s="68"/>
      <c r="CE56" s="68"/>
      <c r="CF56" s="63"/>
      <c r="CG56" s="64"/>
      <c r="CH56" s="61"/>
      <c r="CI56" s="65"/>
      <c r="CJ56" s="66"/>
      <c r="CK56" s="67"/>
      <c r="CL56" s="68"/>
      <c r="CM56" s="68"/>
      <c r="CN56" s="68"/>
      <c r="CO56" s="69"/>
      <c r="CP56" s="66"/>
      <c r="CQ56" s="66"/>
      <c r="CR56" s="66"/>
      <c r="CS56" s="70"/>
    </row>
    <row r="57" spans="1:98">
      <c r="A57" s="30"/>
      <c r="B57" s="37"/>
      <c r="C57" s="21"/>
      <c r="D57" s="21"/>
      <c r="E57" s="21"/>
      <c r="F57" s="22"/>
      <c r="G57" s="36"/>
      <c r="H57" s="36"/>
      <c r="I57" s="73"/>
      <c r="J57" s="331"/>
      <c r="K57" s="34"/>
      <c r="L57" s="34"/>
      <c r="M57" s="31"/>
      <c r="N57" s="23"/>
      <c r="O57" s="23"/>
      <c r="P57" s="23"/>
      <c r="Q57" s="32"/>
      <c r="R57" s="32"/>
      <c r="S57" s="23"/>
      <c r="T57" s="32"/>
      <c r="U57" s="336"/>
      <c r="V57" s="25"/>
      <c r="W57" s="25"/>
      <c r="X57" s="336"/>
      <c r="Y57" s="336"/>
      <c r="Z57" s="336"/>
      <c r="AA57" s="336"/>
      <c r="AB57" s="33"/>
      <c r="AC57" s="59"/>
      <c r="AD57" s="61"/>
      <c r="AE57" s="62"/>
      <c r="AF57" s="61"/>
      <c r="AG57" s="65"/>
      <c r="AH57" s="66"/>
      <c r="AI57" s="67"/>
      <c r="AJ57" s="68"/>
      <c r="AK57" s="68"/>
      <c r="AL57" s="68"/>
      <c r="AM57" s="61"/>
      <c r="AN57" s="62"/>
      <c r="AO57" s="61"/>
      <c r="AP57" s="65"/>
      <c r="AQ57" s="66"/>
      <c r="AR57" s="67"/>
      <c r="AS57" s="68"/>
      <c r="AT57" s="68"/>
      <c r="AU57" s="68"/>
      <c r="AV57" s="61"/>
      <c r="AW57" s="62"/>
      <c r="AX57" s="61"/>
      <c r="AY57" s="65"/>
      <c r="AZ57" s="66"/>
      <c r="BA57" s="67"/>
      <c r="BB57" s="68"/>
      <c r="BC57" s="68"/>
      <c r="BD57" s="68"/>
      <c r="BE57" s="61"/>
      <c r="BF57" s="62"/>
      <c r="BG57" s="61"/>
      <c r="BH57" s="65"/>
      <c r="BI57" s="66"/>
      <c r="BJ57" s="67"/>
      <c r="BK57" s="68"/>
      <c r="BL57" s="68"/>
      <c r="BM57" s="68"/>
      <c r="BN57" s="63"/>
      <c r="BO57" s="64"/>
      <c r="BP57" s="61"/>
      <c r="BQ57" s="65"/>
      <c r="BR57" s="66"/>
      <c r="BS57" s="67"/>
      <c r="BT57" s="68"/>
      <c r="BU57" s="68"/>
      <c r="BV57" s="68"/>
      <c r="BW57" s="63"/>
      <c r="BX57" s="64"/>
      <c r="BY57" s="61"/>
      <c r="BZ57" s="65"/>
      <c r="CA57" s="66"/>
      <c r="CB57" s="67"/>
      <c r="CC57" s="68"/>
      <c r="CD57" s="68"/>
      <c r="CE57" s="68"/>
      <c r="CF57" s="63"/>
      <c r="CG57" s="64"/>
      <c r="CH57" s="61"/>
      <c r="CI57" s="65"/>
      <c r="CJ57" s="66"/>
      <c r="CK57" s="67"/>
      <c r="CL57" s="68"/>
      <c r="CM57" s="68"/>
      <c r="CN57" s="68"/>
      <c r="CO57" s="69"/>
      <c r="CP57" s="66"/>
      <c r="CQ57" s="66"/>
      <c r="CR57" s="66"/>
      <c r="CS57" s="70"/>
    </row>
    <row r="58" spans="1:98">
      <c r="A58" s="19">
        <f>AB58</f>
        <v>0.90855855855856</v>
      </c>
      <c r="B58" s="39"/>
      <c r="C58" s="39"/>
      <c r="D58" s="39"/>
      <c r="E58" s="39"/>
      <c r="F58" s="39"/>
      <c r="G58" s="40" t="s">
        <v>171</v>
      </c>
      <c r="H58" s="40"/>
      <c r="I58" s="40"/>
      <c r="J58" s="332">
        <f>SUM(J6:J57)</f>
        <v>3330000</v>
      </c>
      <c r="K58" s="41">
        <f>SUM(K6:K57)</f>
        <v>1344</v>
      </c>
      <c r="L58" s="41">
        <f>SUM(L6:L57)</f>
        <v>638</v>
      </c>
      <c r="M58" s="41">
        <f>SUM(M6:M57)</f>
        <v>1928</v>
      </c>
      <c r="N58" s="41">
        <f>SUM(N6:N57)</f>
        <v>312</v>
      </c>
      <c r="O58" s="41">
        <f>SUM(O6:O57)</f>
        <v>0</v>
      </c>
      <c r="P58" s="41">
        <f>SUM(P6:P57)</f>
        <v>312</v>
      </c>
      <c r="Q58" s="42">
        <f>IFERROR(P58/M58,"-")</f>
        <v>0.16182572614108</v>
      </c>
      <c r="R58" s="76">
        <f>SUM(R6:R57)</f>
        <v>37</v>
      </c>
      <c r="S58" s="76">
        <f>SUM(S6:S57)</f>
        <v>59</v>
      </c>
      <c r="T58" s="42">
        <f>IFERROR(R58/P58,"-")</f>
        <v>0.11858974358974</v>
      </c>
      <c r="U58" s="337">
        <f>IFERROR(J58/P58,"-")</f>
        <v>10673.076923077</v>
      </c>
      <c r="V58" s="44">
        <f>SUM(V6:V57)</f>
        <v>60</v>
      </c>
      <c r="W58" s="42">
        <f>IFERROR(V58/P58,"-")</f>
        <v>0.19230769230769</v>
      </c>
      <c r="X58" s="332">
        <f>SUM(X6:X57)</f>
        <v>3025500</v>
      </c>
      <c r="Y58" s="332">
        <f>IFERROR(X58/P58,"-")</f>
        <v>9697.1153846154</v>
      </c>
      <c r="Z58" s="332">
        <f>IFERROR(X58/V58,"-")</f>
        <v>50425</v>
      </c>
      <c r="AA58" s="332">
        <f>X58-J58</f>
        <v>-304500</v>
      </c>
      <c r="AB58" s="45">
        <f>X58/J58</f>
        <v>0.90855855855856</v>
      </c>
      <c r="AC58" s="58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6"/>
    <mergeCell ref="J12:J16"/>
    <mergeCell ref="U12:U16"/>
    <mergeCell ref="AA12:AA16"/>
    <mergeCell ref="AB12:AB16"/>
    <mergeCell ref="A17:A20"/>
    <mergeCell ref="J17:J20"/>
    <mergeCell ref="U17:U20"/>
    <mergeCell ref="AA17:AA20"/>
    <mergeCell ref="AB17:AB20"/>
    <mergeCell ref="A21:A24"/>
    <mergeCell ref="J21:J24"/>
    <mergeCell ref="U21:U24"/>
    <mergeCell ref="AA21:AA24"/>
    <mergeCell ref="AB21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7"/>
    <mergeCell ref="J45:J47"/>
    <mergeCell ref="U45:U47"/>
    <mergeCell ref="AA45:AA47"/>
    <mergeCell ref="AB45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172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0.36666666666667</v>
      </c>
      <c r="B6" s="346" t="s">
        <v>173</v>
      </c>
      <c r="C6" s="346" t="s">
        <v>174</v>
      </c>
      <c r="D6" s="346" t="s">
        <v>175</v>
      </c>
      <c r="E6" s="346" t="s">
        <v>176</v>
      </c>
      <c r="F6" s="346" t="s">
        <v>65</v>
      </c>
      <c r="G6" s="88" t="s">
        <v>177</v>
      </c>
      <c r="H6" s="88" t="s">
        <v>178</v>
      </c>
      <c r="I6" s="88" t="s">
        <v>179</v>
      </c>
      <c r="J6" s="329">
        <v>120000</v>
      </c>
      <c r="K6" s="79">
        <v>12</v>
      </c>
      <c r="L6" s="79">
        <v>0</v>
      </c>
      <c r="M6" s="79">
        <v>35</v>
      </c>
      <c r="N6" s="89">
        <v>5</v>
      </c>
      <c r="O6" s="90">
        <v>0</v>
      </c>
      <c r="P6" s="91">
        <f>N6+O6</f>
        <v>5</v>
      </c>
      <c r="Q6" s="80">
        <f>IFERROR(P6/M6,"-")</f>
        <v>0.14285714285714</v>
      </c>
      <c r="R6" s="79">
        <v>0</v>
      </c>
      <c r="S6" s="79">
        <v>1</v>
      </c>
      <c r="T6" s="80">
        <f>IFERROR(R6/(P6),"-")</f>
        <v>0</v>
      </c>
      <c r="U6" s="335">
        <f>IFERROR(J6/SUM(N6:O7),"-")</f>
        <v>8571.4285714286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SUM(X6:X7)-SUM(J6:J7)</f>
        <v>-76000</v>
      </c>
      <c r="AB6" s="83">
        <f>SUM(X6:X7)/SUM(J6:J7)</f>
        <v>0.36666666666667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180</v>
      </c>
      <c r="C7" s="346"/>
      <c r="D7" s="346"/>
      <c r="E7" s="346"/>
      <c r="F7" s="346" t="s">
        <v>70</v>
      </c>
      <c r="G7" s="88"/>
      <c r="H7" s="88"/>
      <c r="I7" s="88"/>
      <c r="J7" s="329"/>
      <c r="K7" s="79">
        <v>36</v>
      </c>
      <c r="L7" s="79">
        <v>15</v>
      </c>
      <c r="M7" s="79">
        <v>14</v>
      </c>
      <c r="N7" s="89">
        <v>9</v>
      </c>
      <c r="O7" s="90">
        <v>0</v>
      </c>
      <c r="P7" s="91">
        <f>N7+O7</f>
        <v>9</v>
      </c>
      <c r="Q7" s="80">
        <f>IFERROR(P7/M7,"-")</f>
        <v>0.64285714285714</v>
      </c>
      <c r="R7" s="79">
        <v>2</v>
      </c>
      <c r="S7" s="79">
        <v>2</v>
      </c>
      <c r="T7" s="80">
        <f>IFERROR(R7/(P7),"-")</f>
        <v>0.22222222222222</v>
      </c>
      <c r="U7" s="335"/>
      <c r="V7" s="82">
        <v>1</v>
      </c>
      <c r="W7" s="80">
        <f>IF(P7=0,"-",V7/P7)</f>
        <v>0.11111111111111</v>
      </c>
      <c r="X7" s="334">
        <v>44000</v>
      </c>
      <c r="Y7" s="335">
        <f>IFERROR(X7/P7,"-")</f>
        <v>4888.8888888889</v>
      </c>
      <c r="Z7" s="335">
        <f>IFERROR(X7/V7,"-")</f>
        <v>44000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0.33333333333333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0.22222222222222</v>
      </c>
      <c r="BG7" s="110">
        <v>1</v>
      </c>
      <c r="BH7" s="112">
        <f>IFERROR(BG7/BE7,"-")</f>
        <v>0.5</v>
      </c>
      <c r="BI7" s="113">
        <v>47000</v>
      </c>
      <c r="BJ7" s="114">
        <f>IFERROR(BI7/BE7,"-")</f>
        <v>23500</v>
      </c>
      <c r="BK7" s="115"/>
      <c r="BL7" s="115"/>
      <c r="BM7" s="115">
        <v>1</v>
      </c>
      <c r="BN7" s="117">
        <v>3</v>
      </c>
      <c r="BO7" s="118">
        <f>IF(P7=0,"",IF(BN7=0,"",(BN7/P7)))</f>
        <v>0.33333333333333</v>
      </c>
      <c r="BP7" s="119">
        <v>1</v>
      </c>
      <c r="BQ7" s="120">
        <f>IFERROR(BP7/BN7,"-")</f>
        <v>0.33333333333333</v>
      </c>
      <c r="BR7" s="121">
        <v>3000</v>
      </c>
      <c r="BS7" s="122">
        <f>IFERROR(BR7/BN7,"-")</f>
        <v>1000</v>
      </c>
      <c r="BT7" s="123">
        <v>1</v>
      </c>
      <c r="BU7" s="123"/>
      <c r="BV7" s="123"/>
      <c r="BW7" s="124">
        <v>1</v>
      </c>
      <c r="BX7" s="125">
        <f>IF(P7=0,"",IF(BW7=0,"",(BW7/P7)))</f>
        <v>0.11111111111111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44000</v>
      </c>
      <c r="CQ7" s="139">
        <v>47000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6.3645833333333</v>
      </c>
      <c r="B8" s="346" t="s">
        <v>181</v>
      </c>
      <c r="C8" s="346" t="s">
        <v>182</v>
      </c>
      <c r="D8" s="346" t="s">
        <v>183</v>
      </c>
      <c r="E8" s="346" t="s">
        <v>64</v>
      </c>
      <c r="F8" s="346" t="s">
        <v>65</v>
      </c>
      <c r="G8" s="88" t="s">
        <v>184</v>
      </c>
      <c r="H8" s="88" t="s">
        <v>185</v>
      </c>
      <c r="I8" s="88" t="s">
        <v>186</v>
      </c>
      <c r="J8" s="329">
        <v>96000</v>
      </c>
      <c r="K8" s="79">
        <v>38</v>
      </c>
      <c r="L8" s="79">
        <v>0</v>
      </c>
      <c r="M8" s="79">
        <v>136</v>
      </c>
      <c r="N8" s="89">
        <v>21</v>
      </c>
      <c r="O8" s="90">
        <v>1</v>
      </c>
      <c r="P8" s="91">
        <f>N8+O8</f>
        <v>22</v>
      </c>
      <c r="Q8" s="80">
        <f>IFERROR(P8/M8,"-")</f>
        <v>0.16176470588235</v>
      </c>
      <c r="R8" s="79">
        <v>1</v>
      </c>
      <c r="S8" s="79">
        <v>4</v>
      </c>
      <c r="T8" s="80">
        <f>IFERROR(R8/(P8),"-")</f>
        <v>0.045454545454545</v>
      </c>
      <c r="U8" s="335">
        <f>IFERROR(J8/SUM(N8:O9),"-")</f>
        <v>2000</v>
      </c>
      <c r="V8" s="82">
        <v>4</v>
      </c>
      <c r="W8" s="80">
        <f>IF(P8=0,"-",V8/P8)</f>
        <v>0.18181818181818</v>
      </c>
      <c r="X8" s="334">
        <v>50000</v>
      </c>
      <c r="Y8" s="335">
        <f>IFERROR(X8/P8,"-")</f>
        <v>2272.7272727273</v>
      </c>
      <c r="Z8" s="335">
        <f>IFERROR(X8/V8,"-")</f>
        <v>12500</v>
      </c>
      <c r="AA8" s="329">
        <f>SUM(X8:X9)-SUM(J8:J9)</f>
        <v>515000</v>
      </c>
      <c r="AB8" s="83">
        <f>SUM(X8:X9)/SUM(J8:J9)</f>
        <v>6.3645833333333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8</v>
      </c>
      <c r="AN8" s="99">
        <f>IF(P8=0,"",IF(AM8=0,"",(AM8/P8)))</f>
        <v>0.36363636363636</v>
      </c>
      <c r="AO8" s="98">
        <v>1</v>
      </c>
      <c r="AP8" s="100">
        <f>IFERROR(AO8/AM8,"-")</f>
        <v>0.125</v>
      </c>
      <c r="AQ8" s="101">
        <v>13000</v>
      </c>
      <c r="AR8" s="102">
        <f>IFERROR(AQ8/AM8,"-")</f>
        <v>1625</v>
      </c>
      <c r="AS8" s="103"/>
      <c r="AT8" s="103"/>
      <c r="AU8" s="103">
        <v>1</v>
      </c>
      <c r="AV8" s="104">
        <v>2</v>
      </c>
      <c r="AW8" s="105">
        <f>IF(P8=0,"",IF(AV8=0,"",(AV8/P8)))</f>
        <v>0.090909090909091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0.13636363636364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6</v>
      </c>
      <c r="BO8" s="118">
        <f>IF(P8=0,"",IF(BN8=0,"",(BN8/P8)))</f>
        <v>0.27272727272727</v>
      </c>
      <c r="BP8" s="119">
        <v>2</v>
      </c>
      <c r="BQ8" s="120">
        <f>IFERROR(BP8/BN8,"-")</f>
        <v>0.33333333333333</v>
      </c>
      <c r="BR8" s="121">
        <v>34000</v>
      </c>
      <c r="BS8" s="122">
        <f>IFERROR(BR8/BN8,"-")</f>
        <v>5666.6666666667</v>
      </c>
      <c r="BT8" s="123">
        <v>1</v>
      </c>
      <c r="BU8" s="123"/>
      <c r="BV8" s="123">
        <v>1</v>
      </c>
      <c r="BW8" s="124">
        <v>2</v>
      </c>
      <c r="BX8" s="125">
        <f>IF(P8=0,"",IF(BW8=0,"",(BW8/P8)))</f>
        <v>0.090909090909091</v>
      </c>
      <c r="BY8" s="126">
        <v>1</v>
      </c>
      <c r="BZ8" s="127">
        <f>IFERROR(BY8/BW8,"-")</f>
        <v>0.5</v>
      </c>
      <c r="CA8" s="128">
        <v>3000</v>
      </c>
      <c r="CB8" s="129">
        <f>IFERROR(CA8/BW8,"-")</f>
        <v>1500</v>
      </c>
      <c r="CC8" s="130">
        <v>1</v>
      </c>
      <c r="CD8" s="130"/>
      <c r="CE8" s="130"/>
      <c r="CF8" s="131">
        <v>1</v>
      </c>
      <c r="CG8" s="132">
        <f>IF(P8=0,"",IF(CF8=0,"",(CF8/P8)))</f>
        <v>0.045454545454545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4</v>
      </c>
      <c r="CP8" s="139">
        <v>50000</v>
      </c>
      <c r="CQ8" s="139">
        <v>31000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187</v>
      </c>
      <c r="C9" s="346"/>
      <c r="D9" s="346"/>
      <c r="E9" s="346"/>
      <c r="F9" s="346" t="s">
        <v>70</v>
      </c>
      <c r="G9" s="88"/>
      <c r="H9" s="88"/>
      <c r="I9" s="88"/>
      <c r="J9" s="329"/>
      <c r="K9" s="79">
        <v>137</v>
      </c>
      <c r="L9" s="79">
        <v>72</v>
      </c>
      <c r="M9" s="79">
        <v>56</v>
      </c>
      <c r="N9" s="89">
        <v>26</v>
      </c>
      <c r="O9" s="90">
        <v>0</v>
      </c>
      <c r="P9" s="91">
        <f>N9+O9</f>
        <v>26</v>
      </c>
      <c r="Q9" s="80">
        <f>IFERROR(P9/M9,"-")</f>
        <v>0.46428571428571</v>
      </c>
      <c r="R9" s="79">
        <v>5</v>
      </c>
      <c r="S9" s="79">
        <v>5</v>
      </c>
      <c r="T9" s="80">
        <f>IFERROR(R9/(P9),"-")</f>
        <v>0.19230769230769</v>
      </c>
      <c r="U9" s="335"/>
      <c r="V9" s="82">
        <v>5</v>
      </c>
      <c r="W9" s="80">
        <f>IF(P9=0,"-",V9/P9)</f>
        <v>0.19230769230769</v>
      </c>
      <c r="X9" s="334">
        <v>561000</v>
      </c>
      <c r="Y9" s="335">
        <f>IFERROR(X9/P9,"-")</f>
        <v>21576.923076923</v>
      </c>
      <c r="Z9" s="335">
        <f>IFERROR(X9/V9,"-")</f>
        <v>112200</v>
      </c>
      <c r="AA9" s="329"/>
      <c r="AB9" s="83"/>
      <c r="AC9" s="77"/>
      <c r="AD9" s="92">
        <v>1</v>
      </c>
      <c r="AE9" s="93">
        <f>IF(P9=0,"",IF(AD9=0,"",(AD9/P9)))</f>
        <v>0.038461538461538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4</v>
      </c>
      <c r="AN9" s="99">
        <f>IF(P9=0,"",IF(AM9=0,"",(AM9/P9)))</f>
        <v>0.15384615384615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0.038461538461538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5</v>
      </c>
      <c r="BF9" s="111">
        <f>IF(P9=0,"",IF(BE9=0,"",(BE9/P9)))</f>
        <v>0.19230769230769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8</v>
      </c>
      <c r="BO9" s="118">
        <f>IF(P9=0,"",IF(BN9=0,"",(BN9/P9)))</f>
        <v>0.30769230769231</v>
      </c>
      <c r="BP9" s="119">
        <v>2</v>
      </c>
      <c r="BQ9" s="120">
        <f>IFERROR(BP9/BN9,"-")</f>
        <v>0.25</v>
      </c>
      <c r="BR9" s="121">
        <v>103000</v>
      </c>
      <c r="BS9" s="122">
        <f>IFERROR(BR9/BN9,"-")</f>
        <v>12875</v>
      </c>
      <c r="BT9" s="123"/>
      <c r="BU9" s="123"/>
      <c r="BV9" s="123">
        <v>2</v>
      </c>
      <c r="BW9" s="124">
        <v>5</v>
      </c>
      <c r="BX9" s="125">
        <f>IF(P9=0,"",IF(BW9=0,"",(BW9/P9)))</f>
        <v>0.19230769230769</v>
      </c>
      <c r="BY9" s="126">
        <v>2</v>
      </c>
      <c r="BZ9" s="127">
        <f>IFERROR(BY9/BW9,"-")</f>
        <v>0.4</v>
      </c>
      <c r="CA9" s="128">
        <v>400000</v>
      </c>
      <c r="CB9" s="129">
        <f>IFERROR(CA9/BW9,"-")</f>
        <v>80000</v>
      </c>
      <c r="CC9" s="130"/>
      <c r="CD9" s="130"/>
      <c r="CE9" s="130">
        <v>2</v>
      </c>
      <c r="CF9" s="131">
        <v>2</v>
      </c>
      <c r="CG9" s="132">
        <f>IF(P9=0,"",IF(CF9=0,"",(CF9/P9)))</f>
        <v>0.076923076923077</v>
      </c>
      <c r="CH9" s="133">
        <v>1</v>
      </c>
      <c r="CI9" s="134">
        <f>IFERROR(CH9/CF9,"-")</f>
        <v>0.5</v>
      </c>
      <c r="CJ9" s="135">
        <v>58000</v>
      </c>
      <c r="CK9" s="136">
        <f>IFERROR(CJ9/CF9,"-")</f>
        <v>29000</v>
      </c>
      <c r="CL9" s="137"/>
      <c r="CM9" s="137"/>
      <c r="CN9" s="137">
        <v>1</v>
      </c>
      <c r="CO9" s="138">
        <v>5</v>
      </c>
      <c r="CP9" s="139">
        <v>561000</v>
      </c>
      <c r="CQ9" s="139">
        <v>391000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0.36574074074074</v>
      </c>
      <c r="B10" s="346" t="s">
        <v>188</v>
      </c>
      <c r="C10" s="346" t="s">
        <v>189</v>
      </c>
      <c r="D10" s="346" t="s">
        <v>190</v>
      </c>
      <c r="E10" s="346" t="s">
        <v>73</v>
      </c>
      <c r="F10" s="346" t="s">
        <v>65</v>
      </c>
      <c r="G10" s="88" t="s">
        <v>191</v>
      </c>
      <c r="H10" s="88" t="s">
        <v>192</v>
      </c>
      <c r="I10" s="88" t="s">
        <v>120</v>
      </c>
      <c r="J10" s="329">
        <v>108000</v>
      </c>
      <c r="K10" s="79">
        <v>4</v>
      </c>
      <c r="L10" s="79">
        <v>0</v>
      </c>
      <c r="M10" s="79">
        <v>22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5">
        <f>IFERROR(J10/SUM(N10:O11),"-")</f>
        <v>15428.571428571</v>
      </c>
      <c r="V10" s="82">
        <v>0</v>
      </c>
      <c r="W10" s="80" t="str">
        <f>IF(P10=0,"-",V10/P10)</f>
        <v>-</v>
      </c>
      <c r="X10" s="334">
        <v>0</v>
      </c>
      <c r="Y10" s="335" t="str">
        <f>IFERROR(X10/P10,"-")</f>
        <v>-</v>
      </c>
      <c r="Z10" s="335" t="str">
        <f>IFERROR(X10/V10,"-")</f>
        <v>-</v>
      </c>
      <c r="AA10" s="329">
        <f>SUM(X10:X11)-SUM(J10:J11)</f>
        <v>-68500</v>
      </c>
      <c r="AB10" s="83">
        <f>SUM(X10:X11)/SUM(J10:J11)</f>
        <v>0.36574074074074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193</v>
      </c>
      <c r="C11" s="346"/>
      <c r="D11" s="346"/>
      <c r="E11" s="346"/>
      <c r="F11" s="346" t="s">
        <v>70</v>
      </c>
      <c r="G11" s="88"/>
      <c r="H11" s="88"/>
      <c r="I11" s="88"/>
      <c r="J11" s="329"/>
      <c r="K11" s="79">
        <v>15</v>
      </c>
      <c r="L11" s="79">
        <v>11</v>
      </c>
      <c r="M11" s="79">
        <v>23</v>
      </c>
      <c r="N11" s="89">
        <v>7</v>
      </c>
      <c r="O11" s="90">
        <v>0</v>
      </c>
      <c r="P11" s="91">
        <f>N11+O11</f>
        <v>7</v>
      </c>
      <c r="Q11" s="80">
        <f>IFERROR(P11/M11,"-")</f>
        <v>0.30434782608696</v>
      </c>
      <c r="R11" s="79">
        <v>3</v>
      </c>
      <c r="S11" s="79">
        <v>1</v>
      </c>
      <c r="T11" s="80">
        <f>IFERROR(R11/(P11),"-")</f>
        <v>0.42857142857143</v>
      </c>
      <c r="U11" s="335"/>
      <c r="V11" s="82">
        <v>4</v>
      </c>
      <c r="W11" s="80">
        <f>IF(P11=0,"-",V11/P11)</f>
        <v>0.57142857142857</v>
      </c>
      <c r="X11" s="334">
        <v>39500</v>
      </c>
      <c r="Y11" s="335">
        <f>IFERROR(X11/P11,"-")</f>
        <v>5642.8571428571</v>
      </c>
      <c r="Z11" s="335">
        <f>IFERROR(X11/V11,"-")</f>
        <v>9875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0.14285714285714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0.28571428571429</v>
      </c>
      <c r="BP11" s="119">
        <v>2</v>
      </c>
      <c r="BQ11" s="120">
        <f>IFERROR(BP11/BN11,"-")</f>
        <v>1</v>
      </c>
      <c r="BR11" s="121">
        <v>35000</v>
      </c>
      <c r="BS11" s="122">
        <f>IFERROR(BR11/BN11,"-")</f>
        <v>17500</v>
      </c>
      <c r="BT11" s="123"/>
      <c r="BU11" s="123"/>
      <c r="BV11" s="123">
        <v>2</v>
      </c>
      <c r="BW11" s="124">
        <v>1</v>
      </c>
      <c r="BX11" s="125">
        <f>IF(P11=0,"",IF(BW11=0,"",(BW11/P11)))</f>
        <v>0.14285714285714</v>
      </c>
      <c r="BY11" s="126">
        <v>1</v>
      </c>
      <c r="BZ11" s="127">
        <f>IFERROR(BY11/BW11,"-")</f>
        <v>1</v>
      </c>
      <c r="CA11" s="128">
        <v>3000</v>
      </c>
      <c r="CB11" s="129">
        <f>IFERROR(CA11/BW11,"-")</f>
        <v>3000</v>
      </c>
      <c r="CC11" s="130">
        <v>1</v>
      </c>
      <c r="CD11" s="130"/>
      <c r="CE11" s="130"/>
      <c r="CF11" s="131">
        <v>3</v>
      </c>
      <c r="CG11" s="132">
        <f>IF(P11=0,"",IF(CF11=0,"",(CF11/P11)))</f>
        <v>0.42857142857143</v>
      </c>
      <c r="CH11" s="133">
        <v>1</v>
      </c>
      <c r="CI11" s="134">
        <f>IFERROR(CH11/CF11,"-")</f>
        <v>0.33333333333333</v>
      </c>
      <c r="CJ11" s="135">
        <v>1500</v>
      </c>
      <c r="CK11" s="136">
        <f>IFERROR(CJ11/CF11,"-")</f>
        <v>500</v>
      </c>
      <c r="CL11" s="137">
        <v>1</v>
      </c>
      <c r="CM11" s="137"/>
      <c r="CN11" s="137"/>
      <c r="CO11" s="138">
        <v>4</v>
      </c>
      <c r="CP11" s="139">
        <v>39500</v>
      </c>
      <c r="CQ11" s="139">
        <v>22000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0.098039215686275</v>
      </c>
      <c r="B12" s="346" t="s">
        <v>194</v>
      </c>
      <c r="C12" s="346" t="s">
        <v>195</v>
      </c>
      <c r="D12" s="346" t="s">
        <v>196</v>
      </c>
      <c r="E12" s="346" t="s">
        <v>64</v>
      </c>
      <c r="F12" s="346" t="s">
        <v>65</v>
      </c>
      <c r="G12" s="88" t="s">
        <v>197</v>
      </c>
      <c r="H12" s="88" t="s">
        <v>178</v>
      </c>
      <c r="I12" s="88" t="s">
        <v>198</v>
      </c>
      <c r="J12" s="329">
        <v>408000</v>
      </c>
      <c r="K12" s="79">
        <v>8</v>
      </c>
      <c r="L12" s="79">
        <v>0</v>
      </c>
      <c r="M12" s="79">
        <v>57</v>
      </c>
      <c r="N12" s="89">
        <v>3</v>
      </c>
      <c r="O12" s="90">
        <v>0</v>
      </c>
      <c r="P12" s="91">
        <f>N12+O12</f>
        <v>3</v>
      </c>
      <c r="Q12" s="80">
        <f>IFERROR(P12/M12,"-")</f>
        <v>0.052631578947368</v>
      </c>
      <c r="R12" s="79">
        <v>0</v>
      </c>
      <c r="S12" s="79">
        <v>1</v>
      </c>
      <c r="T12" s="80">
        <f>IFERROR(R12/(P12),"-")</f>
        <v>0</v>
      </c>
      <c r="U12" s="335">
        <f>IFERROR(J12/SUM(N12:O13),"-")</f>
        <v>31384.615384615</v>
      </c>
      <c r="V12" s="82">
        <v>1</v>
      </c>
      <c r="W12" s="80">
        <f>IF(P12=0,"-",V12/P12)</f>
        <v>0.33333333333333</v>
      </c>
      <c r="X12" s="334">
        <v>13000</v>
      </c>
      <c r="Y12" s="335">
        <f>IFERROR(X12/P12,"-")</f>
        <v>4333.3333333333</v>
      </c>
      <c r="Z12" s="335">
        <f>IFERROR(X12/V12,"-")</f>
        <v>13000</v>
      </c>
      <c r="AA12" s="329">
        <f>SUM(X12:X13)-SUM(J12:J13)</f>
        <v>-368000</v>
      </c>
      <c r="AB12" s="83">
        <f>SUM(X12:X13)/SUM(J12:J13)</f>
        <v>0.098039215686275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0.66666666666667</v>
      </c>
      <c r="AO12" s="98">
        <v>1</v>
      </c>
      <c r="AP12" s="100">
        <f>IFERROR(AO12/AM12,"-")</f>
        <v>0.5</v>
      </c>
      <c r="AQ12" s="101">
        <v>13000</v>
      </c>
      <c r="AR12" s="102">
        <f>IFERROR(AQ12/AM12,"-")</f>
        <v>6500</v>
      </c>
      <c r="AS12" s="103"/>
      <c r="AT12" s="103"/>
      <c r="AU12" s="103">
        <v>1</v>
      </c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0.33333333333333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13000</v>
      </c>
      <c r="CQ12" s="139">
        <v>13000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199</v>
      </c>
      <c r="C13" s="346"/>
      <c r="D13" s="346"/>
      <c r="E13" s="346"/>
      <c r="F13" s="346" t="s">
        <v>70</v>
      </c>
      <c r="G13" s="88"/>
      <c r="H13" s="88"/>
      <c r="I13" s="88"/>
      <c r="J13" s="329"/>
      <c r="K13" s="79">
        <v>54</v>
      </c>
      <c r="L13" s="79">
        <v>29</v>
      </c>
      <c r="M13" s="79">
        <v>24</v>
      </c>
      <c r="N13" s="89">
        <v>10</v>
      </c>
      <c r="O13" s="90">
        <v>0</v>
      </c>
      <c r="P13" s="91">
        <f>N13+O13</f>
        <v>10</v>
      </c>
      <c r="Q13" s="80">
        <f>IFERROR(P13/M13,"-")</f>
        <v>0.41666666666667</v>
      </c>
      <c r="R13" s="79">
        <v>3</v>
      </c>
      <c r="S13" s="79">
        <v>1</v>
      </c>
      <c r="T13" s="80">
        <f>IFERROR(R13/(P13),"-")</f>
        <v>0.3</v>
      </c>
      <c r="U13" s="335"/>
      <c r="V13" s="82">
        <v>2</v>
      </c>
      <c r="W13" s="80">
        <f>IF(P13=0,"-",V13/P13)</f>
        <v>0.2</v>
      </c>
      <c r="X13" s="334">
        <v>27000</v>
      </c>
      <c r="Y13" s="335">
        <f>IFERROR(X13/P13,"-")</f>
        <v>2700</v>
      </c>
      <c r="Z13" s="335">
        <f>IFERROR(X13/V13,"-")</f>
        <v>13500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6</v>
      </c>
      <c r="BO13" s="118">
        <f>IF(P13=0,"",IF(BN13=0,"",(BN13/P13)))</f>
        <v>0.6</v>
      </c>
      <c r="BP13" s="119">
        <v>2</v>
      </c>
      <c r="BQ13" s="120">
        <f>IFERROR(BP13/BN13,"-")</f>
        <v>0.33333333333333</v>
      </c>
      <c r="BR13" s="121">
        <v>68000</v>
      </c>
      <c r="BS13" s="122">
        <f>IFERROR(BR13/BN13,"-")</f>
        <v>11333.333333333</v>
      </c>
      <c r="BT13" s="123"/>
      <c r="BU13" s="123">
        <v>1</v>
      </c>
      <c r="BV13" s="123">
        <v>1</v>
      </c>
      <c r="BW13" s="124">
        <v>2</v>
      </c>
      <c r="BX13" s="125">
        <f>IF(P13=0,"",IF(BW13=0,"",(BW13/P13)))</f>
        <v>0.2</v>
      </c>
      <c r="BY13" s="126">
        <v>1</v>
      </c>
      <c r="BZ13" s="127">
        <f>IFERROR(BY13/BW13,"-")</f>
        <v>0.5</v>
      </c>
      <c r="CA13" s="128">
        <v>40000</v>
      </c>
      <c r="CB13" s="129">
        <f>IFERROR(CA13/BW13,"-")</f>
        <v>20000</v>
      </c>
      <c r="CC13" s="130"/>
      <c r="CD13" s="130"/>
      <c r="CE13" s="130">
        <v>1</v>
      </c>
      <c r="CF13" s="131">
        <v>2</v>
      </c>
      <c r="CG13" s="132">
        <f>IF(P13=0,"",IF(CF13=0,"",(CF13/P13)))</f>
        <v>0.2</v>
      </c>
      <c r="CH13" s="133">
        <v>1</v>
      </c>
      <c r="CI13" s="134">
        <f>IFERROR(CH13/CF13,"-")</f>
        <v>0.5</v>
      </c>
      <c r="CJ13" s="135">
        <v>4000</v>
      </c>
      <c r="CK13" s="136">
        <f>IFERROR(CJ13/CF13,"-")</f>
        <v>2000</v>
      </c>
      <c r="CL13" s="137"/>
      <c r="CM13" s="137">
        <v>1</v>
      </c>
      <c r="CN13" s="137"/>
      <c r="CO13" s="138">
        <v>2</v>
      </c>
      <c r="CP13" s="139">
        <v>27000</v>
      </c>
      <c r="CQ13" s="139">
        <v>48000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2.5654761904762</v>
      </c>
      <c r="B14" s="346" t="s">
        <v>200</v>
      </c>
      <c r="C14" s="346" t="s">
        <v>201</v>
      </c>
      <c r="D14" s="346" t="s">
        <v>202</v>
      </c>
      <c r="E14" s="346"/>
      <c r="F14" s="346" t="s">
        <v>65</v>
      </c>
      <c r="G14" s="88" t="s">
        <v>203</v>
      </c>
      <c r="H14" s="88" t="s">
        <v>204</v>
      </c>
      <c r="I14" s="88" t="s">
        <v>205</v>
      </c>
      <c r="J14" s="329">
        <v>84000</v>
      </c>
      <c r="K14" s="79">
        <v>10</v>
      </c>
      <c r="L14" s="79">
        <v>0</v>
      </c>
      <c r="M14" s="79">
        <v>59</v>
      </c>
      <c r="N14" s="89">
        <v>4</v>
      </c>
      <c r="O14" s="90">
        <v>0</v>
      </c>
      <c r="P14" s="91">
        <f>N14+O14</f>
        <v>4</v>
      </c>
      <c r="Q14" s="80">
        <f>IFERROR(P14/M14,"-")</f>
        <v>0.067796610169492</v>
      </c>
      <c r="R14" s="79">
        <v>0</v>
      </c>
      <c r="S14" s="79">
        <v>1</v>
      </c>
      <c r="T14" s="80">
        <f>IFERROR(R14/(P14),"-")</f>
        <v>0</v>
      </c>
      <c r="U14" s="335">
        <f>IFERROR(J14/SUM(N14:O15),"-")</f>
        <v>3818.1818181818</v>
      </c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>
        <f>SUM(X14:X15)-SUM(J14:J15)</f>
        <v>131500</v>
      </c>
      <c r="AB14" s="83">
        <f>SUM(X14:X15)/SUM(J14:J15)</f>
        <v>2.5654761904762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206</v>
      </c>
      <c r="C15" s="346"/>
      <c r="D15" s="346"/>
      <c r="E15" s="346"/>
      <c r="F15" s="346" t="s">
        <v>70</v>
      </c>
      <c r="G15" s="88"/>
      <c r="H15" s="88"/>
      <c r="I15" s="88"/>
      <c r="J15" s="329"/>
      <c r="K15" s="79">
        <v>102</v>
      </c>
      <c r="L15" s="79">
        <v>53</v>
      </c>
      <c r="M15" s="79">
        <v>32</v>
      </c>
      <c r="N15" s="89">
        <v>18</v>
      </c>
      <c r="O15" s="90">
        <v>0</v>
      </c>
      <c r="P15" s="91">
        <f>N15+O15</f>
        <v>18</v>
      </c>
      <c r="Q15" s="80">
        <f>IFERROR(P15/M15,"-")</f>
        <v>0.5625</v>
      </c>
      <c r="R15" s="79">
        <v>3</v>
      </c>
      <c r="S15" s="79">
        <v>4</v>
      </c>
      <c r="T15" s="80">
        <f>IFERROR(R15/(P15),"-")</f>
        <v>0.16666666666667</v>
      </c>
      <c r="U15" s="335"/>
      <c r="V15" s="82">
        <v>6</v>
      </c>
      <c r="W15" s="80">
        <f>IF(P15=0,"-",V15/P15)</f>
        <v>0.33333333333333</v>
      </c>
      <c r="X15" s="334">
        <v>215500</v>
      </c>
      <c r="Y15" s="335">
        <f>IFERROR(X15/P15,"-")</f>
        <v>11972.222222222</v>
      </c>
      <c r="Z15" s="335">
        <f>IFERROR(X15/V15,"-")</f>
        <v>35916.666666667</v>
      </c>
      <c r="AA15" s="329"/>
      <c r="AB15" s="83"/>
      <c r="AC15" s="77"/>
      <c r="AD15" s="92">
        <v>1</v>
      </c>
      <c r="AE15" s="93">
        <f>IF(P15=0,"",IF(AD15=0,"",(AD15/P15)))</f>
        <v>0.055555555555556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</v>
      </c>
      <c r="AN15" s="99">
        <f>IF(P15=0,"",IF(AM15=0,"",(AM15/P15)))</f>
        <v>0.055555555555556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2</v>
      </c>
      <c r="AW15" s="105">
        <f>IF(P15=0,"",IF(AV15=0,"",(AV15/P15)))</f>
        <v>0.11111111111111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0.16666666666667</v>
      </c>
      <c r="BG15" s="110">
        <v>2</v>
      </c>
      <c r="BH15" s="112">
        <f>IFERROR(BG15/BE15,"-")</f>
        <v>0.66666666666667</v>
      </c>
      <c r="BI15" s="113">
        <v>26000</v>
      </c>
      <c r="BJ15" s="114">
        <f>IFERROR(BI15/BE15,"-")</f>
        <v>8666.6666666667</v>
      </c>
      <c r="BK15" s="115">
        <v>1</v>
      </c>
      <c r="BL15" s="115"/>
      <c r="BM15" s="115">
        <v>1</v>
      </c>
      <c r="BN15" s="117">
        <v>5</v>
      </c>
      <c r="BO15" s="118">
        <f>IF(P15=0,"",IF(BN15=0,"",(BN15/P15)))</f>
        <v>0.27777777777778</v>
      </c>
      <c r="BP15" s="119">
        <v>4</v>
      </c>
      <c r="BQ15" s="120">
        <f>IFERROR(BP15/BN15,"-")</f>
        <v>0.8</v>
      </c>
      <c r="BR15" s="121">
        <v>189500</v>
      </c>
      <c r="BS15" s="122">
        <f>IFERROR(BR15/BN15,"-")</f>
        <v>37900</v>
      </c>
      <c r="BT15" s="123">
        <v>1</v>
      </c>
      <c r="BU15" s="123">
        <v>1</v>
      </c>
      <c r="BV15" s="123">
        <v>2</v>
      </c>
      <c r="BW15" s="124">
        <v>4</v>
      </c>
      <c r="BX15" s="125">
        <f>IF(P15=0,"",IF(BW15=0,"",(BW15/P15)))</f>
        <v>0.22222222222222</v>
      </c>
      <c r="BY15" s="126">
        <v>1</v>
      </c>
      <c r="BZ15" s="127">
        <f>IFERROR(BY15/BW15,"-")</f>
        <v>0.25</v>
      </c>
      <c r="CA15" s="128">
        <v>323000</v>
      </c>
      <c r="CB15" s="129">
        <f>IFERROR(CA15/BW15,"-")</f>
        <v>80750</v>
      </c>
      <c r="CC15" s="130"/>
      <c r="CD15" s="130"/>
      <c r="CE15" s="130">
        <v>1</v>
      </c>
      <c r="CF15" s="131">
        <v>2</v>
      </c>
      <c r="CG15" s="132">
        <f>IF(P15=0,"",IF(CF15=0,"",(CF15/P15)))</f>
        <v>0.11111111111111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6</v>
      </c>
      <c r="CP15" s="139">
        <v>215500</v>
      </c>
      <c r="CQ15" s="139">
        <v>323000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0.12820512820513</v>
      </c>
      <c r="B16" s="346" t="s">
        <v>207</v>
      </c>
      <c r="C16" s="346" t="s">
        <v>208</v>
      </c>
      <c r="D16" s="346" t="s">
        <v>202</v>
      </c>
      <c r="E16" s="346"/>
      <c r="F16" s="346" t="s">
        <v>65</v>
      </c>
      <c r="G16" s="88" t="s">
        <v>209</v>
      </c>
      <c r="H16" s="88" t="s">
        <v>204</v>
      </c>
      <c r="I16" s="347" t="s">
        <v>93</v>
      </c>
      <c r="J16" s="329">
        <v>78000</v>
      </c>
      <c r="K16" s="79">
        <v>7</v>
      </c>
      <c r="L16" s="79">
        <v>0</v>
      </c>
      <c r="M16" s="79">
        <v>39</v>
      </c>
      <c r="N16" s="89">
        <v>2</v>
      </c>
      <c r="O16" s="90">
        <v>0</v>
      </c>
      <c r="P16" s="91">
        <f>N16+O16</f>
        <v>2</v>
      </c>
      <c r="Q16" s="80">
        <f>IFERROR(P16/M16,"-")</f>
        <v>0.051282051282051</v>
      </c>
      <c r="R16" s="79">
        <v>0</v>
      </c>
      <c r="S16" s="79">
        <v>1</v>
      </c>
      <c r="T16" s="80">
        <f>IFERROR(R16/(P16),"-")</f>
        <v>0</v>
      </c>
      <c r="U16" s="335">
        <f>IFERROR(J16/SUM(N16:O17),"-")</f>
        <v>7800</v>
      </c>
      <c r="V16" s="82">
        <v>0</v>
      </c>
      <c r="W16" s="80">
        <f>IF(P16=0,"-",V16/P16)</f>
        <v>0</v>
      </c>
      <c r="X16" s="334">
        <v>0</v>
      </c>
      <c r="Y16" s="335">
        <f>IFERROR(X16/P16,"-")</f>
        <v>0</v>
      </c>
      <c r="Z16" s="335" t="str">
        <f>IFERROR(X16/V16,"-")</f>
        <v>-</v>
      </c>
      <c r="AA16" s="329">
        <f>SUM(X16:X17)-SUM(J16:J17)</f>
        <v>-68000</v>
      </c>
      <c r="AB16" s="83">
        <f>SUM(X16:X17)/SUM(J16:J17)</f>
        <v>0.12820512820513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2</v>
      </c>
      <c r="AN16" s="99">
        <f>IF(P16=0,"",IF(AM16=0,"",(AM16/P16)))</f>
        <v>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210</v>
      </c>
      <c r="C17" s="346"/>
      <c r="D17" s="346"/>
      <c r="E17" s="346"/>
      <c r="F17" s="346" t="s">
        <v>70</v>
      </c>
      <c r="G17" s="88"/>
      <c r="H17" s="88"/>
      <c r="I17" s="88"/>
      <c r="J17" s="329"/>
      <c r="K17" s="79">
        <v>63</v>
      </c>
      <c r="L17" s="79">
        <v>37</v>
      </c>
      <c r="M17" s="79">
        <v>15</v>
      </c>
      <c r="N17" s="89">
        <v>8</v>
      </c>
      <c r="O17" s="90">
        <v>0</v>
      </c>
      <c r="P17" s="91">
        <f>N17+O17</f>
        <v>8</v>
      </c>
      <c r="Q17" s="80">
        <f>IFERROR(P17/M17,"-")</f>
        <v>0.53333333333333</v>
      </c>
      <c r="R17" s="79">
        <v>0</v>
      </c>
      <c r="S17" s="79">
        <v>2</v>
      </c>
      <c r="T17" s="80">
        <f>IFERROR(R17/(P17),"-")</f>
        <v>0</v>
      </c>
      <c r="U17" s="335"/>
      <c r="V17" s="82">
        <v>1</v>
      </c>
      <c r="W17" s="80">
        <f>IF(P17=0,"-",V17/P17)</f>
        <v>0.125</v>
      </c>
      <c r="X17" s="334">
        <v>10000</v>
      </c>
      <c r="Y17" s="335">
        <f>IFERROR(X17/P17,"-")</f>
        <v>1250</v>
      </c>
      <c r="Z17" s="335">
        <f>IFERROR(X17/V17,"-")</f>
        <v>10000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0.625</v>
      </c>
      <c r="BP17" s="119">
        <v>1</v>
      </c>
      <c r="BQ17" s="120">
        <f>IFERROR(BP17/BN17,"-")</f>
        <v>0.2</v>
      </c>
      <c r="BR17" s="121">
        <v>10000</v>
      </c>
      <c r="BS17" s="122">
        <f>IFERROR(BR17/BN17,"-")</f>
        <v>2000</v>
      </c>
      <c r="BT17" s="123"/>
      <c r="BU17" s="123">
        <v>1</v>
      </c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>
        <v>2</v>
      </c>
      <c r="CG17" s="132">
        <f>IF(P17=0,"",IF(CF17=0,"",(CF17/P17)))</f>
        <v>0.25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10000</v>
      </c>
      <c r="CQ17" s="139">
        <v>10000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1.9555555555556</v>
      </c>
      <c r="B18" s="346" t="s">
        <v>211</v>
      </c>
      <c r="C18" s="346" t="s">
        <v>201</v>
      </c>
      <c r="D18" s="346" t="s">
        <v>212</v>
      </c>
      <c r="E18" s="346"/>
      <c r="F18" s="346" t="s">
        <v>65</v>
      </c>
      <c r="G18" s="88" t="s">
        <v>213</v>
      </c>
      <c r="H18" s="88" t="s">
        <v>204</v>
      </c>
      <c r="I18" s="88" t="s">
        <v>214</v>
      </c>
      <c r="J18" s="329">
        <v>90000</v>
      </c>
      <c r="K18" s="79">
        <v>15</v>
      </c>
      <c r="L18" s="79">
        <v>0</v>
      </c>
      <c r="M18" s="79">
        <v>52</v>
      </c>
      <c r="N18" s="89">
        <v>13</v>
      </c>
      <c r="O18" s="90">
        <v>0</v>
      </c>
      <c r="P18" s="91">
        <f>N18+O18</f>
        <v>13</v>
      </c>
      <c r="Q18" s="80">
        <f>IFERROR(P18/M18,"-")</f>
        <v>0.25</v>
      </c>
      <c r="R18" s="79">
        <v>2</v>
      </c>
      <c r="S18" s="79">
        <v>3</v>
      </c>
      <c r="T18" s="80">
        <f>IFERROR(R18/(P18),"-")</f>
        <v>0.15384615384615</v>
      </c>
      <c r="U18" s="335">
        <f>IFERROR(J18/SUM(N18:O19),"-")</f>
        <v>1836.7346938776</v>
      </c>
      <c r="V18" s="82">
        <v>1</v>
      </c>
      <c r="W18" s="80">
        <f>IF(P18=0,"-",V18/P18)</f>
        <v>0.076923076923077</v>
      </c>
      <c r="X18" s="334">
        <v>13000</v>
      </c>
      <c r="Y18" s="335">
        <f>IFERROR(X18/P18,"-")</f>
        <v>1000</v>
      </c>
      <c r="Z18" s="335">
        <f>IFERROR(X18/V18,"-")</f>
        <v>13000</v>
      </c>
      <c r="AA18" s="329">
        <f>SUM(X18:X19)-SUM(J18:J19)</f>
        <v>86000</v>
      </c>
      <c r="AB18" s="83">
        <f>SUM(X18:X19)/SUM(J18:J19)</f>
        <v>1.9555555555556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2</v>
      </c>
      <c r="AW18" s="105">
        <f>IF(P18=0,"",IF(AV18=0,"",(AV18/P18)))</f>
        <v>0.15384615384615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4</v>
      </c>
      <c r="BF18" s="111">
        <f>IF(P18=0,"",IF(BE18=0,"",(BE18/P18)))</f>
        <v>0.30769230769231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6</v>
      </c>
      <c r="BO18" s="118">
        <f>IF(P18=0,"",IF(BN18=0,"",(BN18/P18)))</f>
        <v>0.46153846153846</v>
      </c>
      <c r="BP18" s="119">
        <v>1</v>
      </c>
      <c r="BQ18" s="120">
        <f>IFERROR(BP18/BN18,"-")</f>
        <v>0.16666666666667</v>
      </c>
      <c r="BR18" s="121">
        <v>13000</v>
      </c>
      <c r="BS18" s="122">
        <f>IFERROR(BR18/BN18,"-")</f>
        <v>2166.6666666667</v>
      </c>
      <c r="BT18" s="123"/>
      <c r="BU18" s="123"/>
      <c r="BV18" s="123">
        <v>1</v>
      </c>
      <c r="BW18" s="124">
        <v>1</v>
      </c>
      <c r="BX18" s="125">
        <f>IF(P18=0,"",IF(BW18=0,"",(BW18/P18)))</f>
        <v>0.076923076923077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13000</v>
      </c>
      <c r="CQ18" s="139">
        <v>13000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215</v>
      </c>
      <c r="C19" s="346"/>
      <c r="D19" s="346"/>
      <c r="E19" s="346"/>
      <c r="F19" s="346" t="s">
        <v>70</v>
      </c>
      <c r="G19" s="88"/>
      <c r="H19" s="88"/>
      <c r="I19" s="88"/>
      <c r="J19" s="329"/>
      <c r="K19" s="79">
        <v>133</v>
      </c>
      <c r="L19" s="79">
        <v>98</v>
      </c>
      <c r="M19" s="79">
        <v>62</v>
      </c>
      <c r="N19" s="89">
        <v>36</v>
      </c>
      <c r="O19" s="90">
        <v>0</v>
      </c>
      <c r="P19" s="91">
        <f>N19+O19</f>
        <v>36</v>
      </c>
      <c r="Q19" s="80">
        <f>IFERROR(P19/M19,"-")</f>
        <v>0.58064516129032</v>
      </c>
      <c r="R19" s="79">
        <v>2</v>
      </c>
      <c r="S19" s="79">
        <v>5</v>
      </c>
      <c r="T19" s="80">
        <f>IFERROR(R19/(P19),"-")</f>
        <v>0.055555555555556</v>
      </c>
      <c r="U19" s="335"/>
      <c r="V19" s="82">
        <v>3</v>
      </c>
      <c r="W19" s="80">
        <f>IF(P19=0,"-",V19/P19)</f>
        <v>0.083333333333333</v>
      </c>
      <c r="X19" s="334">
        <v>163000</v>
      </c>
      <c r="Y19" s="335">
        <f>IFERROR(X19/P19,"-")</f>
        <v>4527.7777777778</v>
      </c>
      <c r="Z19" s="335">
        <f>IFERROR(X19/V19,"-")</f>
        <v>54333.333333333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0.055555555555556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0.027777777777778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9</v>
      </c>
      <c r="BF19" s="111">
        <f>IF(P19=0,"",IF(BE19=0,"",(BE19/P19)))</f>
        <v>0.25</v>
      </c>
      <c r="BG19" s="110">
        <v>1</v>
      </c>
      <c r="BH19" s="112">
        <f>IFERROR(BG19/BE19,"-")</f>
        <v>0.11111111111111</v>
      </c>
      <c r="BI19" s="113">
        <v>8000</v>
      </c>
      <c r="BJ19" s="114">
        <f>IFERROR(BI19/BE19,"-")</f>
        <v>888.88888888889</v>
      </c>
      <c r="BK19" s="115"/>
      <c r="BL19" s="115">
        <v>1</v>
      </c>
      <c r="BM19" s="115"/>
      <c r="BN19" s="117">
        <v>16</v>
      </c>
      <c r="BO19" s="118">
        <f>IF(P19=0,"",IF(BN19=0,"",(BN19/P19)))</f>
        <v>0.44444444444444</v>
      </c>
      <c r="BP19" s="119">
        <v>5</v>
      </c>
      <c r="BQ19" s="120">
        <f>IFERROR(BP19/BN19,"-")</f>
        <v>0.3125</v>
      </c>
      <c r="BR19" s="121">
        <v>42352</v>
      </c>
      <c r="BS19" s="122">
        <f>IFERROR(BR19/BN19,"-")</f>
        <v>2647</v>
      </c>
      <c r="BT19" s="123">
        <v>3</v>
      </c>
      <c r="BU19" s="123">
        <v>1</v>
      </c>
      <c r="BV19" s="123">
        <v>1</v>
      </c>
      <c r="BW19" s="124">
        <v>6</v>
      </c>
      <c r="BX19" s="125">
        <f>IF(P19=0,"",IF(BW19=0,"",(BW19/P19)))</f>
        <v>0.16666666666667</v>
      </c>
      <c r="BY19" s="126">
        <v>2</v>
      </c>
      <c r="BZ19" s="127">
        <f>IFERROR(BY19/BW19,"-")</f>
        <v>0.33333333333333</v>
      </c>
      <c r="CA19" s="128">
        <v>112000</v>
      </c>
      <c r="CB19" s="129">
        <f>IFERROR(CA19/BW19,"-")</f>
        <v>18666.666666667</v>
      </c>
      <c r="CC19" s="130"/>
      <c r="CD19" s="130"/>
      <c r="CE19" s="130">
        <v>2</v>
      </c>
      <c r="CF19" s="131">
        <v>2</v>
      </c>
      <c r="CG19" s="132">
        <f>IF(P19=0,"",IF(CF19=0,"",(CF19/P19)))</f>
        <v>0.055555555555556</v>
      </c>
      <c r="CH19" s="133">
        <v>1</v>
      </c>
      <c r="CI19" s="134">
        <f>IFERROR(CH19/CF19,"-")</f>
        <v>0.5</v>
      </c>
      <c r="CJ19" s="135">
        <v>144000</v>
      </c>
      <c r="CK19" s="136">
        <f>IFERROR(CJ19/CF19,"-")</f>
        <v>72000</v>
      </c>
      <c r="CL19" s="137"/>
      <c r="CM19" s="137"/>
      <c r="CN19" s="137">
        <v>1</v>
      </c>
      <c r="CO19" s="138">
        <v>3</v>
      </c>
      <c r="CP19" s="139">
        <v>163000</v>
      </c>
      <c r="CQ19" s="139">
        <v>144000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0.91333333333333</v>
      </c>
      <c r="B20" s="346" t="s">
        <v>216</v>
      </c>
      <c r="C20" s="346" t="s">
        <v>217</v>
      </c>
      <c r="D20" s="346" t="s">
        <v>212</v>
      </c>
      <c r="E20" s="346"/>
      <c r="F20" s="346" t="s">
        <v>65</v>
      </c>
      <c r="G20" s="88" t="s">
        <v>218</v>
      </c>
      <c r="H20" s="88" t="s">
        <v>204</v>
      </c>
      <c r="I20" s="88" t="s">
        <v>186</v>
      </c>
      <c r="J20" s="329">
        <v>150000</v>
      </c>
      <c r="K20" s="79">
        <v>8</v>
      </c>
      <c r="L20" s="79">
        <v>0</v>
      </c>
      <c r="M20" s="79">
        <v>21</v>
      </c>
      <c r="N20" s="89">
        <v>3</v>
      </c>
      <c r="O20" s="90">
        <v>0</v>
      </c>
      <c r="P20" s="91">
        <f>N20+O20</f>
        <v>3</v>
      </c>
      <c r="Q20" s="80">
        <f>IFERROR(P20/M20,"-")</f>
        <v>0.14285714285714</v>
      </c>
      <c r="R20" s="79">
        <v>0</v>
      </c>
      <c r="S20" s="79">
        <v>0</v>
      </c>
      <c r="T20" s="80">
        <f>IFERROR(R20/(P20),"-")</f>
        <v>0</v>
      </c>
      <c r="U20" s="335">
        <f>IFERROR(J20/SUM(N20:O21),"-")</f>
        <v>7894.7368421053</v>
      </c>
      <c r="V20" s="82">
        <v>1</v>
      </c>
      <c r="W20" s="80">
        <f>IF(P20=0,"-",V20/P20)</f>
        <v>0.33333333333333</v>
      </c>
      <c r="X20" s="334">
        <v>63000</v>
      </c>
      <c r="Y20" s="335">
        <f>IFERROR(X20/P20,"-")</f>
        <v>21000</v>
      </c>
      <c r="Z20" s="335">
        <f>IFERROR(X20/V20,"-")</f>
        <v>63000</v>
      </c>
      <c r="AA20" s="329">
        <f>SUM(X20:X21)-SUM(J20:J21)</f>
        <v>-13000</v>
      </c>
      <c r="AB20" s="83">
        <f>SUM(X20:X21)/SUM(J20:J21)</f>
        <v>0.91333333333333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0.66666666666667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>
        <v>1</v>
      </c>
      <c r="BZ20" s="127">
        <f>IFERROR(BY20/BW20,"-")</f>
        <v>1</v>
      </c>
      <c r="CA20" s="128">
        <v>63000</v>
      </c>
      <c r="CB20" s="129">
        <f>IFERROR(CA20/BW20,"-")</f>
        <v>63000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63000</v>
      </c>
      <c r="CQ20" s="139">
        <v>63000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219</v>
      </c>
      <c r="C21" s="346"/>
      <c r="D21" s="346"/>
      <c r="E21" s="346"/>
      <c r="F21" s="346" t="s">
        <v>70</v>
      </c>
      <c r="G21" s="88"/>
      <c r="H21" s="88"/>
      <c r="I21" s="88"/>
      <c r="J21" s="329"/>
      <c r="K21" s="79">
        <v>91</v>
      </c>
      <c r="L21" s="79">
        <v>45</v>
      </c>
      <c r="M21" s="79">
        <v>25</v>
      </c>
      <c r="N21" s="89">
        <v>16</v>
      </c>
      <c r="O21" s="90">
        <v>0</v>
      </c>
      <c r="P21" s="91">
        <f>N21+O21</f>
        <v>16</v>
      </c>
      <c r="Q21" s="80">
        <f>IFERROR(P21/M21,"-")</f>
        <v>0.64</v>
      </c>
      <c r="R21" s="79">
        <v>4</v>
      </c>
      <c r="S21" s="79">
        <v>0</v>
      </c>
      <c r="T21" s="80">
        <f>IFERROR(R21/(P21),"-")</f>
        <v>0.25</v>
      </c>
      <c r="U21" s="335"/>
      <c r="V21" s="82">
        <v>4</v>
      </c>
      <c r="W21" s="80">
        <f>IF(P21=0,"-",V21/P21)</f>
        <v>0.25</v>
      </c>
      <c r="X21" s="334">
        <v>74000</v>
      </c>
      <c r="Y21" s="335">
        <f>IFERROR(X21/P21,"-")</f>
        <v>4625</v>
      </c>
      <c r="Z21" s="335">
        <f>IFERROR(X21/V21,"-")</f>
        <v>18500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2</v>
      </c>
      <c r="AN21" s="99">
        <f>IF(P21=0,"",IF(AM21=0,"",(AM21/P21)))</f>
        <v>0.125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5</v>
      </c>
      <c r="BF21" s="111">
        <f>IF(P21=0,"",IF(BE21=0,"",(BE21/P21)))</f>
        <v>0.3125</v>
      </c>
      <c r="BG21" s="110">
        <v>1</v>
      </c>
      <c r="BH21" s="112">
        <f>IFERROR(BG21/BE21,"-")</f>
        <v>0.2</v>
      </c>
      <c r="BI21" s="113">
        <v>5000</v>
      </c>
      <c r="BJ21" s="114">
        <f>IFERROR(BI21/BE21,"-")</f>
        <v>1000</v>
      </c>
      <c r="BK21" s="115">
        <v>1</v>
      </c>
      <c r="BL21" s="115"/>
      <c r="BM21" s="115"/>
      <c r="BN21" s="117">
        <v>4</v>
      </c>
      <c r="BO21" s="118">
        <f>IF(P21=0,"",IF(BN21=0,"",(BN21/P21)))</f>
        <v>0.25</v>
      </c>
      <c r="BP21" s="119">
        <v>3</v>
      </c>
      <c r="BQ21" s="120">
        <f>IFERROR(BP21/BN21,"-")</f>
        <v>0.75</v>
      </c>
      <c r="BR21" s="121">
        <v>46000</v>
      </c>
      <c r="BS21" s="122">
        <f>IFERROR(BR21/BN21,"-")</f>
        <v>11500</v>
      </c>
      <c r="BT21" s="123">
        <v>2</v>
      </c>
      <c r="BU21" s="123"/>
      <c r="BV21" s="123">
        <v>1</v>
      </c>
      <c r="BW21" s="124">
        <v>4</v>
      </c>
      <c r="BX21" s="125">
        <f>IF(P21=0,"",IF(BW21=0,"",(BW21/P21)))</f>
        <v>0.25</v>
      </c>
      <c r="BY21" s="126">
        <v>2</v>
      </c>
      <c r="BZ21" s="127">
        <f>IFERROR(BY21/BW21,"-")</f>
        <v>0.5</v>
      </c>
      <c r="CA21" s="128">
        <v>23000</v>
      </c>
      <c r="CB21" s="129">
        <f>IFERROR(CA21/BW21,"-")</f>
        <v>5750</v>
      </c>
      <c r="CC21" s="130"/>
      <c r="CD21" s="130">
        <v>1</v>
      </c>
      <c r="CE21" s="130">
        <v>1</v>
      </c>
      <c r="CF21" s="131">
        <v>1</v>
      </c>
      <c r="CG21" s="132">
        <f>IF(P21=0,"",IF(CF21=0,"",(CF21/P21)))</f>
        <v>0.0625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4</v>
      </c>
      <c r="CP21" s="139">
        <v>74000</v>
      </c>
      <c r="CQ21" s="139">
        <v>33500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0.43859649122807</v>
      </c>
      <c r="B22" s="346" t="s">
        <v>220</v>
      </c>
      <c r="C22" s="346" t="s">
        <v>221</v>
      </c>
      <c r="D22" s="346" t="s">
        <v>222</v>
      </c>
      <c r="E22" s="346"/>
      <c r="F22" s="346" t="s">
        <v>65</v>
      </c>
      <c r="G22" s="88" t="s">
        <v>223</v>
      </c>
      <c r="H22" s="88" t="s">
        <v>185</v>
      </c>
      <c r="I22" s="88" t="s">
        <v>137</v>
      </c>
      <c r="J22" s="329">
        <v>114000</v>
      </c>
      <c r="K22" s="79">
        <v>15</v>
      </c>
      <c r="L22" s="79">
        <v>0</v>
      </c>
      <c r="M22" s="79">
        <v>45</v>
      </c>
      <c r="N22" s="89">
        <v>5</v>
      </c>
      <c r="O22" s="90">
        <v>0</v>
      </c>
      <c r="P22" s="91">
        <f>N22+O22</f>
        <v>5</v>
      </c>
      <c r="Q22" s="80">
        <f>IFERROR(P22/M22,"-")</f>
        <v>0.11111111111111</v>
      </c>
      <c r="R22" s="79">
        <v>1</v>
      </c>
      <c r="S22" s="79">
        <v>1</v>
      </c>
      <c r="T22" s="80">
        <f>IFERROR(R22/(P22),"-")</f>
        <v>0.2</v>
      </c>
      <c r="U22" s="335">
        <f>IFERROR(J22/SUM(N22:O23),"-")</f>
        <v>7600</v>
      </c>
      <c r="V22" s="82">
        <v>0</v>
      </c>
      <c r="W22" s="80">
        <f>IF(P22=0,"-",V22/P22)</f>
        <v>0</v>
      </c>
      <c r="X22" s="334">
        <v>6000</v>
      </c>
      <c r="Y22" s="335">
        <f>IFERROR(X22/P22,"-")</f>
        <v>1200</v>
      </c>
      <c r="Z22" s="335" t="str">
        <f>IFERROR(X22/V22,"-")</f>
        <v>-</v>
      </c>
      <c r="AA22" s="329">
        <f>SUM(X22:X23)-SUM(J22:J23)</f>
        <v>-64000</v>
      </c>
      <c r="AB22" s="83">
        <f>SUM(X22:X23)/SUM(J22:J23)</f>
        <v>0.43859649122807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0.6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0.2</v>
      </c>
      <c r="CH22" s="133">
        <v>1</v>
      </c>
      <c r="CI22" s="134">
        <f>IFERROR(CH22/CF22,"-")</f>
        <v>1</v>
      </c>
      <c r="CJ22" s="135">
        <v>6000</v>
      </c>
      <c r="CK22" s="136">
        <f>IFERROR(CJ22/CF22,"-")</f>
        <v>6000</v>
      </c>
      <c r="CL22" s="137"/>
      <c r="CM22" s="137">
        <v>1</v>
      </c>
      <c r="CN22" s="137"/>
      <c r="CO22" s="138">
        <v>0</v>
      </c>
      <c r="CP22" s="139">
        <v>6000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224</v>
      </c>
      <c r="C23" s="346"/>
      <c r="D23" s="346"/>
      <c r="E23" s="346"/>
      <c r="F23" s="346" t="s">
        <v>70</v>
      </c>
      <c r="G23" s="88"/>
      <c r="H23" s="88"/>
      <c r="I23" s="88"/>
      <c r="J23" s="329"/>
      <c r="K23" s="79">
        <v>57</v>
      </c>
      <c r="L23" s="79">
        <v>36</v>
      </c>
      <c r="M23" s="79">
        <v>14</v>
      </c>
      <c r="N23" s="89">
        <v>10</v>
      </c>
      <c r="O23" s="90">
        <v>0</v>
      </c>
      <c r="P23" s="91">
        <f>N23+O23</f>
        <v>10</v>
      </c>
      <c r="Q23" s="80">
        <f>IFERROR(P23/M23,"-")</f>
        <v>0.71428571428571</v>
      </c>
      <c r="R23" s="79">
        <v>5</v>
      </c>
      <c r="S23" s="79">
        <v>0</v>
      </c>
      <c r="T23" s="80">
        <f>IFERROR(R23/(P23),"-")</f>
        <v>0.5</v>
      </c>
      <c r="U23" s="335"/>
      <c r="V23" s="82">
        <v>2</v>
      </c>
      <c r="W23" s="80">
        <f>IF(P23=0,"-",V23/P23)</f>
        <v>0.2</v>
      </c>
      <c r="X23" s="334">
        <v>44000</v>
      </c>
      <c r="Y23" s="335">
        <f>IFERROR(X23/P23,"-")</f>
        <v>4400</v>
      </c>
      <c r="Z23" s="335">
        <f>IFERROR(X23/V23,"-")</f>
        <v>22000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0.2</v>
      </c>
      <c r="BP23" s="119">
        <v>1</v>
      </c>
      <c r="BQ23" s="120">
        <f>IFERROR(BP23/BN23,"-")</f>
        <v>0.5</v>
      </c>
      <c r="BR23" s="121">
        <v>13000</v>
      </c>
      <c r="BS23" s="122">
        <f>IFERROR(BR23/BN23,"-")</f>
        <v>6500</v>
      </c>
      <c r="BT23" s="123"/>
      <c r="BU23" s="123"/>
      <c r="BV23" s="123">
        <v>1</v>
      </c>
      <c r="BW23" s="124">
        <v>5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0.1</v>
      </c>
      <c r="CH23" s="133">
        <v>1</v>
      </c>
      <c r="CI23" s="134">
        <f>IFERROR(CH23/CF23,"-")</f>
        <v>1</v>
      </c>
      <c r="CJ23" s="135">
        <v>31000</v>
      </c>
      <c r="CK23" s="136">
        <f>IFERROR(CJ23/CF23,"-")</f>
        <v>31000</v>
      </c>
      <c r="CL23" s="137"/>
      <c r="CM23" s="137"/>
      <c r="CN23" s="137">
        <v>1</v>
      </c>
      <c r="CO23" s="138">
        <v>2</v>
      </c>
      <c r="CP23" s="139">
        <v>44000</v>
      </c>
      <c r="CQ23" s="139">
        <v>31000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330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336"/>
      <c r="V24" s="25"/>
      <c r="W24" s="25"/>
      <c r="X24" s="336"/>
      <c r="Y24" s="336"/>
      <c r="Z24" s="336"/>
      <c r="AA24" s="336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331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336"/>
      <c r="V25" s="25"/>
      <c r="W25" s="25"/>
      <c r="X25" s="336"/>
      <c r="Y25" s="336"/>
      <c r="Z25" s="336"/>
      <c r="AA25" s="336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>
        <f>AB26</f>
        <v>1.0600961538462</v>
      </c>
      <c r="B26" s="39"/>
      <c r="C26" s="39"/>
      <c r="D26" s="39"/>
      <c r="E26" s="39"/>
      <c r="F26" s="39"/>
      <c r="G26" s="40" t="s">
        <v>225</v>
      </c>
      <c r="H26" s="40"/>
      <c r="I26" s="40"/>
      <c r="J26" s="332">
        <f>SUM(J6:J25)</f>
        <v>1248000</v>
      </c>
      <c r="K26" s="41">
        <f>SUM(K6:K25)</f>
        <v>805</v>
      </c>
      <c r="L26" s="41">
        <f>SUM(L6:L25)</f>
        <v>396</v>
      </c>
      <c r="M26" s="41">
        <f>SUM(M6:M25)</f>
        <v>731</v>
      </c>
      <c r="N26" s="41">
        <f>SUM(N6:N25)</f>
        <v>196</v>
      </c>
      <c r="O26" s="41">
        <f>SUM(O6:O25)</f>
        <v>1</v>
      </c>
      <c r="P26" s="41">
        <f>SUM(P6:P25)</f>
        <v>197</v>
      </c>
      <c r="Q26" s="42">
        <f>IFERROR(P26/M26,"-")</f>
        <v>0.26949384404925</v>
      </c>
      <c r="R26" s="76">
        <f>SUM(R6:R25)</f>
        <v>31</v>
      </c>
      <c r="S26" s="76">
        <f>SUM(S6:S25)</f>
        <v>32</v>
      </c>
      <c r="T26" s="42">
        <f>IFERROR(R26/P26,"-")</f>
        <v>0.15736040609137</v>
      </c>
      <c r="U26" s="337">
        <f>IFERROR(J26/P26,"-")</f>
        <v>6335.0253807107</v>
      </c>
      <c r="V26" s="44">
        <f>SUM(V6:V25)</f>
        <v>35</v>
      </c>
      <c r="W26" s="42">
        <f>IFERROR(V26/P26,"-")</f>
        <v>0.17766497461929</v>
      </c>
      <c r="X26" s="332">
        <f>SUM(X6:X25)</f>
        <v>1323000</v>
      </c>
      <c r="Y26" s="332">
        <f>IFERROR(X26/P26,"-")</f>
        <v>6715.7360406091</v>
      </c>
      <c r="Z26" s="332">
        <f>IFERROR(X26/V26,"-")</f>
        <v>37800</v>
      </c>
      <c r="AA26" s="332">
        <f>X26-J26</f>
        <v>75000</v>
      </c>
      <c r="AB26" s="45">
        <f>X26/J26</f>
        <v>1.0600961538462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30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31</v>
      </c>
      <c r="CK2" s="306" t="s">
        <v>32</v>
      </c>
      <c r="CL2" s="309" t="s">
        <v>33</v>
      </c>
      <c r="CM2" s="310"/>
      <c r="CN2" s="311"/>
    </row>
    <row r="3" spans="1:94" customHeight="1" ht="14.25">
      <c r="A3" s="145" t="s">
        <v>226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35</v>
      </c>
      <c r="Z3" s="318"/>
      <c r="AA3" s="318"/>
      <c r="AB3" s="318"/>
      <c r="AC3" s="318"/>
      <c r="AD3" s="318"/>
      <c r="AE3" s="318"/>
      <c r="AF3" s="318"/>
      <c r="AG3" s="318"/>
      <c r="AH3" s="319" t="s">
        <v>36</v>
      </c>
      <c r="AI3" s="320"/>
      <c r="AJ3" s="320"/>
      <c r="AK3" s="320"/>
      <c r="AL3" s="320"/>
      <c r="AM3" s="320"/>
      <c r="AN3" s="320"/>
      <c r="AO3" s="320"/>
      <c r="AP3" s="321"/>
      <c r="AQ3" s="322" t="s">
        <v>37</v>
      </c>
      <c r="AR3" s="323"/>
      <c r="AS3" s="323"/>
      <c r="AT3" s="323"/>
      <c r="AU3" s="323"/>
      <c r="AV3" s="323"/>
      <c r="AW3" s="323"/>
      <c r="AX3" s="323"/>
      <c r="AY3" s="324"/>
      <c r="AZ3" s="325" t="s">
        <v>38</v>
      </c>
      <c r="BA3" s="326"/>
      <c r="BB3" s="326"/>
      <c r="BC3" s="326"/>
      <c r="BD3" s="326"/>
      <c r="BE3" s="326"/>
      <c r="BF3" s="326"/>
      <c r="BG3" s="326"/>
      <c r="BH3" s="327"/>
      <c r="BI3" s="312" t="s">
        <v>39</v>
      </c>
      <c r="BJ3" s="313"/>
      <c r="BK3" s="313"/>
      <c r="BL3" s="313"/>
      <c r="BM3" s="313"/>
      <c r="BN3" s="313"/>
      <c r="BO3" s="313"/>
      <c r="BP3" s="313"/>
      <c r="BQ3" s="314"/>
      <c r="BR3" s="293" t="s">
        <v>40</v>
      </c>
      <c r="BS3" s="294"/>
      <c r="BT3" s="294"/>
      <c r="BU3" s="294"/>
      <c r="BV3" s="294"/>
      <c r="BW3" s="294"/>
      <c r="BX3" s="294"/>
      <c r="BY3" s="294"/>
      <c r="BZ3" s="295"/>
      <c r="CA3" s="296" t="s">
        <v>41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42</v>
      </c>
      <c r="CM3" s="300"/>
      <c r="CN3" s="301" t="s">
        <v>43</v>
      </c>
    </row>
    <row r="4" spans="1:94">
      <c r="A4" s="151"/>
      <c r="B4" s="152" t="s">
        <v>44</v>
      </c>
      <c r="C4" s="152" t="s">
        <v>227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5"/>
      <c r="CK4" s="308"/>
      <c r="CL4" s="165" t="s">
        <v>60</v>
      </c>
      <c r="CM4" s="165" t="s">
        <v>61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3.6406274584774</v>
      </c>
      <c r="B6" s="346" t="s">
        <v>228</v>
      </c>
      <c r="C6" s="346" t="s">
        <v>229</v>
      </c>
      <c r="D6" s="346" t="s">
        <v>65</v>
      </c>
      <c r="E6" s="175" t="s">
        <v>230</v>
      </c>
      <c r="F6" s="175" t="s">
        <v>231</v>
      </c>
      <c r="G6" s="339">
        <v>1862179</v>
      </c>
      <c r="H6" s="176">
        <v>1795</v>
      </c>
      <c r="I6" s="176">
        <v>0</v>
      </c>
      <c r="J6" s="176">
        <v>125644</v>
      </c>
      <c r="K6" s="177">
        <v>1278</v>
      </c>
      <c r="L6" s="178">
        <f>IFERROR(K6/J6,"-")</f>
        <v>0.010171595937729</v>
      </c>
      <c r="M6" s="176">
        <v>50</v>
      </c>
      <c r="N6" s="176">
        <v>450</v>
      </c>
      <c r="O6" s="178">
        <f>IFERROR(M6/(K6),"-")</f>
        <v>0.039123630672926</v>
      </c>
      <c r="P6" s="179">
        <f>IFERROR(G6/SUM(K6:K6),"-")</f>
        <v>1457.1040688576</v>
      </c>
      <c r="Q6" s="180">
        <v>146</v>
      </c>
      <c r="R6" s="178">
        <f>IF(K6=0,"-",Q6/K6)</f>
        <v>0.11424100156495</v>
      </c>
      <c r="S6" s="344">
        <v>6779500</v>
      </c>
      <c r="T6" s="345">
        <f>IFERROR(S6/K6,"-")</f>
        <v>5304.7730829421</v>
      </c>
      <c r="U6" s="345">
        <f>IFERROR(S6/Q6,"-")</f>
        <v>46434.931506849</v>
      </c>
      <c r="V6" s="339">
        <f>SUM(S6:S6)-SUM(G6:G6)</f>
        <v>4917321</v>
      </c>
      <c r="W6" s="182">
        <f>SUM(S6:S6)/SUM(G6:G6)</f>
        <v>3.6406274584774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>
        <v>8</v>
      </c>
      <c r="AI6" s="190">
        <f>IF(K6=0,"",IF(AH6=0,"",(AH6/K6)))</f>
        <v>0.0062597809076682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46</v>
      </c>
      <c r="AR6" s="196">
        <f>IF(K6=0,"",IF(AQ6=0,"",(AQ6/K6)))</f>
        <v>0.035993740219092</v>
      </c>
      <c r="AS6" s="195">
        <v>2</v>
      </c>
      <c r="AT6" s="197">
        <f>IFERROR(AS6/AQ6,"-")</f>
        <v>0.043478260869565</v>
      </c>
      <c r="AU6" s="198">
        <v>33000</v>
      </c>
      <c r="AV6" s="199">
        <f>IFERROR(AU6/AQ6,"-")</f>
        <v>717.39130434783</v>
      </c>
      <c r="AW6" s="200">
        <v>1</v>
      </c>
      <c r="AX6" s="200"/>
      <c r="AY6" s="200">
        <v>1</v>
      </c>
      <c r="AZ6" s="201">
        <v>719</v>
      </c>
      <c r="BA6" s="202">
        <f>IF(K6=0,"",IF(AZ6=0,"",(AZ6/K6)))</f>
        <v>0.56259780907668</v>
      </c>
      <c r="BB6" s="201">
        <v>67</v>
      </c>
      <c r="BC6" s="203">
        <f>IFERROR(BB6/AZ6,"-")</f>
        <v>0.093184979137691</v>
      </c>
      <c r="BD6" s="204">
        <v>879000</v>
      </c>
      <c r="BE6" s="205">
        <f>IFERROR(BD6/AZ6,"-")</f>
        <v>1222.5312934631</v>
      </c>
      <c r="BF6" s="206">
        <v>33</v>
      </c>
      <c r="BG6" s="206">
        <v>12</v>
      </c>
      <c r="BH6" s="206">
        <v>22</v>
      </c>
      <c r="BI6" s="207">
        <v>360</v>
      </c>
      <c r="BJ6" s="208">
        <f>IF(K6=0,"",IF(BI6=0,"",(BI6/K6)))</f>
        <v>0.28169014084507</v>
      </c>
      <c r="BK6" s="209">
        <v>46</v>
      </c>
      <c r="BL6" s="210">
        <f>IFERROR(BK6/BI6,"-")</f>
        <v>0.12777777777778</v>
      </c>
      <c r="BM6" s="211">
        <v>2945500</v>
      </c>
      <c r="BN6" s="212">
        <f>IFERROR(BM6/BI6,"-")</f>
        <v>8181.9444444444</v>
      </c>
      <c r="BO6" s="213">
        <v>17</v>
      </c>
      <c r="BP6" s="213">
        <v>7</v>
      </c>
      <c r="BQ6" s="213">
        <v>22</v>
      </c>
      <c r="BR6" s="214">
        <v>123</v>
      </c>
      <c r="BS6" s="215">
        <f>IF(K6=0,"",IF(BR6=0,"",(BR6/K6)))</f>
        <v>0.096244131455399</v>
      </c>
      <c r="BT6" s="216">
        <v>27</v>
      </c>
      <c r="BU6" s="217">
        <f>IFERROR(BT6/BR6,"-")</f>
        <v>0.21951219512195</v>
      </c>
      <c r="BV6" s="218">
        <v>2588000</v>
      </c>
      <c r="BW6" s="219">
        <f>IFERROR(BV6/BR6,"-")</f>
        <v>21040.650406504</v>
      </c>
      <c r="BX6" s="220">
        <v>4</v>
      </c>
      <c r="BY6" s="220">
        <v>9</v>
      </c>
      <c r="BZ6" s="220">
        <v>14</v>
      </c>
      <c r="CA6" s="221">
        <v>22</v>
      </c>
      <c r="CB6" s="222">
        <f>IF(K6=0,"",IF(CA6=0,"",(CA6/K6)))</f>
        <v>0.017214397496088</v>
      </c>
      <c r="CC6" s="223">
        <v>4</v>
      </c>
      <c r="CD6" s="224">
        <f>IFERROR(CC6/CA6,"-")</f>
        <v>0.18181818181818</v>
      </c>
      <c r="CE6" s="225">
        <v>334000</v>
      </c>
      <c r="CF6" s="226">
        <f>IFERROR(CE6/CA6,"-")</f>
        <v>15181.818181818</v>
      </c>
      <c r="CG6" s="227"/>
      <c r="CH6" s="227">
        <v>1</v>
      </c>
      <c r="CI6" s="227">
        <v>3</v>
      </c>
      <c r="CJ6" s="228">
        <v>146</v>
      </c>
      <c r="CK6" s="229">
        <v>6779500</v>
      </c>
      <c r="CL6" s="229">
        <v>1352000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9.786248765374</v>
      </c>
      <c r="B7" s="346" t="s">
        <v>232</v>
      </c>
      <c r="C7" s="346" t="s">
        <v>229</v>
      </c>
      <c r="D7" s="346" t="s">
        <v>65</v>
      </c>
      <c r="E7" s="175" t="s">
        <v>233</v>
      </c>
      <c r="F7" s="175" t="s">
        <v>231</v>
      </c>
      <c r="G7" s="339">
        <v>1360736</v>
      </c>
      <c r="H7" s="176">
        <v>1353</v>
      </c>
      <c r="I7" s="176">
        <v>0</v>
      </c>
      <c r="J7" s="176">
        <v>109708</v>
      </c>
      <c r="K7" s="177">
        <v>804</v>
      </c>
      <c r="L7" s="178">
        <f>IFERROR(K7/J7,"-")</f>
        <v>0.0073285448645495</v>
      </c>
      <c r="M7" s="176">
        <v>57</v>
      </c>
      <c r="N7" s="176">
        <v>201</v>
      </c>
      <c r="O7" s="178">
        <f>IFERROR(M7/(K7),"-")</f>
        <v>0.07089552238806</v>
      </c>
      <c r="P7" s="179">
        <f>IFERROR(G7/SUM(K7:K7),"-")</f>
        <v>1692.4577114428</v>
      </c>
      <c r="Q7" s="180">
        <v>127</v>
      </c>
      <c r="R7" s="178">
        <f>IF(K7=0,"-",Q7/K7)</f>
        <v>0.15796019900498</v>
      </c>
      <c r="S7" s="344">
        <v>13316501</v>
      </c>
      <c r="T7" s="345">
        <f>IFERROR(S7/K7,"-")</f>
        <v>16562.812189055</v>
      </c>
      <c r="U7" s="345">
        <f>IFERROR(S7/Q7,"-")</f>
        <v>104854.33858268</v>
      </c>
      <c r="V7" s="339">
        <f>SUM(S7:S7)-SUM(G7:G7)</f>
        <v>11955765</v>
      </c>
      <c r="W7" s="182">
        <f>SUM(S7:S7)/SUM(G7:G7)</f>
        <v>9.786248765374</v>
      </c>
      <c r="Y7" s="183"/>
      <c r="Z7" s="184">
        <f>IF(K7=0,"",IF(Y7=0,"",(Y7/K7)))</f>
        <v>0</v>
      </c>
      <c r="AA7" s="183"/>
      <c r="AB7" s="185" t="str">
        <f>IFERROR(AA7/Y7,"-")</f>
        <v>-</v>
      </c>
      <c r="AC7" s="186"/>
      <c r="AD7" s="187" t="str">
        <f>IFERROR(AC7/Y7,"-")</f>
        <v>-</v>
      </c>
      <c r="AE7" s="188"/>
      <c r="AF7" s="188"/>
      <c r="AG7" s="188"/>
      <c r="AH7" s="189">
        <v>9</v>
      </c>
      <c r="AI7" s="190">
        <f>IF(K7=0,"",IF(AH7=0,"",(AH7/K7)))</f>
        <v>0.011194029850746</v>
      </c>
      <c r="AJ7" s="189"/>
      <c r="AK7" s="191">
        <f>IFERROR(AJ7/AH7,"-")</f>
        <v>0</v>
      </c>
      <c r="AL7" s="192"/>
      <c r="AM7" s="193">
        <f>IFERROR(AL7/AH7,"-")</f>
        <v>0</v>
      </c>
      <c r="AN7" s="194"/>
      <c r="AO7" s="194"/>
      <c r="AP7" s="194"/>
      <c r="AQ7" s="195">
        <v>17</v>
      </c>
      <c r="AR7" s="196">
        <f>IF(K7=0,"",IF(AQ7=0,"",(AQ7/K7)))</f>
        <v>0.021144278606965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74</v>
      </c>
      <c r="BA7" s="202">
        <f>IF(K7=0,"",IF(AZ7=0,"",(AZ7/K7)))</f>
        <v>0.092039800995025</v>
      </c>
      <c r="BB7" s="201">
        <v>3</v>
      </c>
      <c r="BC7" s="203">
        <f>IFERROR(BB7/AZ7,"-")</f>
        <v>0.040540540540541</v>
      </c>
      <c r="BD7" s="204">
        <v>13000</v>
      </c>
      <c r="BE7" s="205">
        <f>IFERROR(BD7/AZ7,"-")</f>
        <v>175.67567567568</v>
      </c>
      <c r="BF7" s="206">
        <v>3</v>
      </c>
      <c r="BG7" s="206"/>
      <c r="BH7" s="206"/>
      <c r="BI7" s="207">
        <v>475</v>
      </c>
      <c r="BJ7" s="208">
        <f>IF(K7=0,"",IF(BI7=0,"",(BI7/K7)))</f>
        <v>0.5907960199005</v>
      </c>
      <c r="BK7" s="209">
        <v>73</v>
      </c>
      <c r="BL7" s="210">
        <f>IFERROR(BK7/BI7,"-")</f>
        <v>0.15368421052632</v>
      </c>
      <c r="BM7" s="211">
        <v>3789501</v>
      </c>
      <c r="BN7" s="212">
        <f>IFERROR(BM7/BI7,"-")</f>
        <v>7977.8968421053</v>
      </c>
      <c r="BO7" s="213">
        <v>31</v>
      </c>
      <c r="BP7" s="213">
        <v>14</v>
      </c>
      <c r="BQ7" s="213">
        <v>28</v>
      </c>
      <c r="BR7" s="214">
        <v>186</v>
      </c>
      <c r="BS7" s="215">
        <f>IF(K7=0,"",IF(BR7=0,"",(BR7/K7)))</f>
        <v>0.23134328358209</v>
      </c>
      <c r="BT7" s="216">
        <v>34</v>
      </c>
      <c r="BU7" s="217">
        <f>IFERROR(BT7/BR7,"-")</f>
        <v>0.18279569892473</v>
      </c>
      <c r="BV7" s="218">
        <v>6763000</v>
      </c>
      <c r="BW7" s="219">
        <f>IFERROR(BV7/BR7,"-")</f>
        <v>36360.215053763</v>
      </c>
      <c r="BX7" s="220">
        <v>8</v>
      </c>
      <c r="BY7" s="220">
        <v>4</v>
      </c>
      <c r="BZ7" s="220">
        <v>22</v>
      </c>
      <c r="CA7" s="221">
        <v>43</v>
      </c>
      <c r="CB7" s="222">
        <f>IF(K7=0,"",IF(CA7=0,"",(CA7/K7)))</f>
        <v>0.053482587064677</v>
      </c>
      <c r="CC7" s="223">
        <v>17</v>
      </c>
      <c r="CD7" s="224">
        <f>IFERROR(CC7/CA7,"-")</f>
        <v>0.3953488372093</v>
      </c>
      <c r="CE7" s="225">
        <v>2751000</v>
      </c>
      <c r="CF7" s="226">
        <f>IFERROR(CE7/CA7,"-")</f>
        <v>63976.744186047</v>
      </c>
      <c r="CG7" s="227">
        <v>5</v>
      </c>
      <c r="CH7" s="227">
        <v>1</v>
      </c>
      <c r="CI7" s="227">
        <v>11</v>
      </c>
      <c r="CJ7" s="228">
        <v>127</v>
      </c>
      <c r="CK7" s="229">
        <v>13316501</v>
      </c>
      <c r="CL7" s="229">
        <v>4510000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0.86150521736658</v>
      </c>
      <c r="B8" s="346" t="s">
        <v>234</v>
      </c>
      <c r="C8" s="346" t="s">
        <v>229</v>
      </c>
      <c r="D8" s="346" t="s">
        <v>65</v>
      </c>
      <c r="E8" s="175" t="s">
        <v>235</v>
      </c>
      <c r="F8" s="175" t="s">
        <v>231</v>
      </c>
      <c r="G8" s="339">
        <v>703420</v>
      </c>
      <c r="H8" s="176">
        <v>822</v>
      </c>
      <c r="I8" s="176">
        <v>0</v>
      </c>
      <c r="J8" s="176">
        <v>23005</v>
      </c>
      <c r="K8" s="177">
        <v>567</v>
      </c>
      <c r="L8" s="178">
        <f>IFERROR(K8/J8,"-")</f>
        <v>0.024646815909585</v>
      </c>
      <c r="M8" s="176">
        <v>9</v>
      </c>
      <c r="N8" s="176">
        <v>185</v>
      </c>
      <c r="O8" s="178">
        <f>IFERROR(M8/(K8),"-")</f>
        <v>0.015873015873016</v>
      </c>
      <c r="P8" s="179">
        <f>IFERROR(G8/SUM(K8:K8),"-")</f>
        <v>1240.5996472663</v>
      </c>
      <c r="Q8" s="180">
        <v>48</v>
      </c>
      <c r="R8" s="178">
        <f>IF(K8=0,"-",Q8/K8)</f>
        <v>0.084656084656085</v>
      </c>
      <c r="S8" s="344">
        <v>606000</v>
      </c>
      <c r="T8" s="345">
        <f>IFERROR(S8/K8,"-")</f>
        <v>1068.7830687831</v>
      </c>
      <c r="U8" s="345">
        <f>IFERROR(S8/Q8,"-")</f>
        <v>12625</v>
      </c>
      <c r="V8" s="339">
        <f>SUM(S8:S8)-SUM(G8:G8)</f>
        <v>-97420</v>
      </c>
      <c r="W8" s="182">
        <f>SUM(S8:S8)/SUM(G8:G8)</f>
        <v>0.86150521736658</v>
      </c>
      <c r="Y8" s="183">
        <v>36</v>
      </c>
      <c r="Z8" s="184">
        <f>IF(K8=0,"",IF(Y8=0,"",(Y8/K8)))</f>
        <v>0.063492063492063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132</v>
      </c>
      <c r="AI8" s="190">
        <f>IF(K8=0,"",IF(AH8=0,"",(AH8/K8)))</f>
        <v>0.23280423280423</v>
      </c>
      <c r="AJ8" s="189">
        <v>7</v>
      </c>
      <c r="AK8" s="191">
        <f>IFERROR(AJ8/AH8,"-")</f>
        <v>0.053030303030303</v>
      </c>
      <c r="AL8" s="192">
        <v>26000</v>
      </c>
      <c r="AM8" s="193">
        <f>IFERROR(AL8/AH8,"-")</f>
        <v>196.9696969697</v>
      </c>
      <c r="AN8" s="194">
        <v>6</v>
      </c>
      <c r="AO8" s="194">
        <v>1</v>
      </c>
      <c r="AP8" s="194"/>
      <c r="AQ8" s="195">
        <v>55</v>
      </c>
      <c r="AR8" s="196">
        <f>IF(K8=0,"",IF(AQ8=0,"",(AQ8/K8)))</f>
        <v>0.09700176366843</v>
      </c>
      <c r="AS8" s="195"/>
      <c r="AT8" s="197">
        <f>IFERROR(AS8/AQ8,"-")</f>
        <v>0</v>
      </c>
      <c r="AU8" s="198"/>
      <c r="AV8" s="199">
        <f>IFERROR(AU8/AQ8,"-")</f>
        <v>0</v>
      </c>
      <c r="AW8" s="200"/>
      <c r="AX8" s="200"/>
      <c r="AY8" s="200"/>
      <c r="AZ8" s="201">
        <v>133</v>
      </c>
      <c r="BA8" s="202">
        <f>IF(K8=0,"",IF(AZ8=0,"",(AZ8/K8)))</f>
        <v>0.23456790123457</v>
      </c>
      <c r="BB8" s="201">
        <v>10</v>
      </c>
      <c r="BC8" s="203">
        <f>IFERROR(BB8/AZ8,"-")</f>
        <v>0.075187969924812</v>
      </c>
      <c r="BD8" s="204">
        <v>78000</v>
      </c>
      <c r="BE8" s="205">
        <f>IFERROR(BD8/AZ8,"-")</f>
        <v>586.46616541353</v>
      </c>
      <c r="BF8" s="206">
        <v>6</v>
      </c>
      <c r="BG8" s="206">
        <v>2</v>
      </c>
      <c r="BH8" s="206">
        <v>2</v>
      </c>
      <c r="BI8" s="207">
        <v>151</v>
      </c>
      <c r="BJ8" s="208">
        <f>IF(K8=0,"",IF(BI8=0,"",(BI8/K8)))</f>
        <v>0.2663139329806</v>
      </c>
      <c r="BK8" s="209">
        <v>18</v>
      </c>
      <c r="BL8" s="210">
        <f>IFERROR(BK8/BI8,"-")</f>
        <v>0.11920529801325</v>
      </c>
      <c r="BM8" s="211">
        <v>111000</v>
      </c>
      <c r="BN8" s="212">
        <f>IFERROR(BM8/BI8,"-")</f>
        <v>735.09933774834</v>
      </c>
      <c r="BO8" s="213">
        <v>15</v>
      </c>
      <c r="BP8" s="213">
        <v>1</v>
      </c>
      <c r="BQ8" s="213">
        <v>2</v>
      </c>
      <c r="BR8" s="214">
        <v>52</v>
      </c>
      <c r="BS8" s="215">
        <f>IF(K8=0,"",IF(BR8=0,"",(BR8/K8)))</f>
        <v>0.091710758377425</v>
      </c>
      <c r="BT8" s="216">
        <v>12</v>
      </c>
      <c r="BU8" s="217">
        <f>IFERROR(BT8/BR8,"-")</f>
        <v>0.23076923076923</v>
      </c>
      <c r="BV8" s="218">
        <v>291000</v>
      </c>
      <c r="BW8" s="219">
        <f>IFERROR(BV8/BR8,"-")</f>
        <v>5596.1538461538</v>
      </c>
      <c r="BX8" s="220">
        <v>3</v>
      </c>
      <c r="BY8" s="220">
        <v>1</v>
      </c>
      <c r="BZ8" s="220">
        <v>8</v>
      </c>
      <c r="CA8" s="221">
        <v>8</v>
      </c>
      <c r="CB8" s="222">
        <f>IF(K8=0,"",IF(CA8=0,"",(CA8/K8)))</f>
        <v>0.014109347442681</v>
      </c>
      <c r="CC8" s="223">
        <v>1</v>
      </c>
      <c r="CD8" s="224">
        <f>IFERROR(CC8/CA8,"-")</f>
        <v>0.125</v>
      </c>
      <c r="CE8" s="225">
        <v>100000</v>
      </c>
      <c r="CF8" s="226">
        <f>IFERROR(CE8/CA8,"-")</f>
        <v>12500</v>
      </c>
      <c r="CG8" s="227"/>
      <c r="CH8" s="227"/>
      <c r="CI8" s="227">
        <v>1</v>
      </c>
      <c r="CJ8" s="228">
        <v>48</v>
      </c>
      <c r="CK8" s="229">
        <v>606000</v>
      </c>
      <c r="CL8" s="229">
        <v>100000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236</v>
      </c>
      <c r="F11" s="250"/>
      <c r="G11" s="342">
        <f>SUM(G6:G10)</f>
        <v>3926335</v>
      </c>
      <c r="H11" s="249">
        <f>SUM(H6:H10)</f>
        <v>3970</v>
      </c>
      <c r="I11" s="249">
        <f>SUM(I6:I10)</f>
        <v>0</v>
      </c>
      <c r="J11" s="249">
        <f>SUM(J6:J10)</f>
        <v>258357</v>
      </c>
      <c r="K11" s="249">
        <f>SUM(K6:K10)</f>
        <v>2649</v>
      </c>
      <c r="L11" s="251">
        <f>IFERROR(K11/J11,"-")</f>
        <v>0.010253254218001</v>
      </c>
      <c r="M11" s="252">
        <f>SUM(M6:M10)</f>
        <v>116</v>
      </c>
      <c r="N11" s="252">
        <f>SUM(N6:N10)</f>
        <v>836</v>
      </c>
      <c r="O11" s="251">
        <f>IFERROR(M11/K11,"-")</f>
        <v>0.043790109475274</v>
      </c>
      <c r="P11" s="253">
        <f>IFERROR(G11/K11,"-")</f>
        <v>1482.1951679879</v>
      </c>
      <c r="Q11" s="254">
        <f>SUM(Q6:Q10)</f>
        <v>321</v>
      </c>
      <c r="R11" s="251">
        <f>IFERROR(Q11/K11,"-")</f>
        <v>0.12117780294451</v>
      </c>
      <c r="S11" s="342">
        <f>SUM(S6:S10)</f>
        <v>20702001</v>
      </c>
      <c r="T11" s="342">
        <f>IFERROR(S11/K11,"-")</f>
        <v>7815.0249150623</v>
      </c>
      <c r="U11" s="342">
        <f>IFERROR(S11/Q11,"-")</f>
        <v>64492.214953271</v>
      </c>
      <c r="V11" s="342">
        <f>S11-G11</f>
        <v>16775666</v>
      </c>
      <c r="W11" s="255">
        <f>S11/G11</f>
        <v>5.2726018029536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