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<sst xmlns="http://schemas.openxmlformats.org/spreadsheetml/2006/main" uniqueCount="212">
  <si>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</si>
  <si>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</si>
  <si>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</si>
  <si>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</si>
  <si>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</si>
  <si>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</si>
  <si>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</si>
  <si>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</si>
  <si>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</si>
  <si>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</si>
  <si>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</si>
  <si>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</si>
  <si>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</si>
  <si>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</si>
  <si>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</si>
  <si>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</si>
  <si>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</si>
  <si>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</si>
  <si>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</si>
  <si>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</si>
  <si>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</si>
  <si>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</si>
  <si>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</si>
  <si>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</si>
  <si>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</si>
  <si>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</si>
  <si>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</si>
  <si>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</si>
  <si>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</si>
  <si>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</si>
  <si>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</si>
  <si>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</si>
  <si>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</si>
  <si>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</si>
  <si>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</si>
  <si>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</si>
  <si>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</si>
  <si>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</si>
  <si>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</si>
  <si>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</si>
  <si>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</si>
  <si>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</si>
  <si>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</si>
  <si>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</si>
  <si>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</si>
  <si>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</si>
  <si>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</si>
  <si>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</si>
  <si>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</si>
  <si>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</si>
  <si>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</si>
  <si>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</si>
  <si>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</si>
  <si>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</si>
  <si>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</si>
  <si>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</si>
  <si>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</si>
  <si>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</si>
  <si>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</si>
  <si>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</si>
  <si>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</si>
  <si>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</si>
  <si>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ic1608</t>
  </si>
  <si>
    <t>デリヘル版2</t>
  </si>
  <si>
    <t>学生いません！ギャルもいません！熟女！熟女！熟女！熟女！</t>
  </si>
  <si>
    <t>lp01</t>
  </si>
  <si>
    <t>スポニチ関東</t>
  </si>
  <si>
    <t>4C終面全5段</t>
  </si>
  <si>
    <t>4月04日(土)</t>
  </si>
  <si>
    <t>ic1609</t>
  </si>
  <si>
    <t>スポニチ関西</t>
  </si>
  <si>
    <t>ic1610</t>
  </si>
  <si>
    <t>スポニチ西部</t>
  </si>
  <si>
    <t>ic1611</t>
  </si>
  <si>
    <t>スポニチ北海道</t>
  </si>
  <si>
    <t>ic1612</t>
  </si>
  <si>
    <t>(空電共通)</t>
  </si>
  <si>
    <t>空電</t>
  </si>
  <si>
    <t>空電 (共通)</t>
  </si>
  <si>
    <t>ic1613</t>
  </si>
  <si>
    <t>中高年の出会いの場である○○に危機</t>
  </si>
  <si>
    <t>サンスポ関東</t>
  </si>
  <si>
    <t>4月11日(土)</t>
  </si>
  <si>
    <t>ic1614</t>
  </si>
  <si>
    <t>ic1615</t>
  </si>
  <si>
    <t>サンスポ関西</t>
  </si>
  <si>
    <t>全5段</t>
  </si>
  <si>
    <t>4月05日(日)</t>
  </si>
  <si>
    <t>ic1616</t>
  </si>
  <si>
    <t>ic1617</t>
  </si>
  <si>
    <t>雑誌版 SPA</t>
  </si>
  <si>
    <t>この歳で、最高の初体験！</t>
  </si>
  <si>
    <t>4月12日(日)</t>
  </si>
  <si>
    <t>ic1618</t>
  </si>
  <si>
    <t>ic1619</t>
  </si>
  <si>
    <t>スポーツ報知関東</t>
  </si>
  <si>
    <t>全5段つかみ4回</t>
  </si>
  <si>
    <t>ic1620</t>
  </si>
  <si>
    <t>C版</t>
  </si>
  <si>
    <t>(新txt)もう50代の熟女だけど</t>
  </si>
  <si>
    <t>ic1621</t>
  </si>
  <si>
    <t>ic1622</t>
  </si>
  <si>
    <t>デリヘル版</t>
  </si>
  <si>
    <t>60代、70代男性にも</t>
  </si>
  <si>
    <t>ic1623</t>
  </si>
  <si>
    <t>ic1624</t>
  </si>
  <si>
    <t>求人風</t>
  </si>
  <si>
    <t>半2段つかみ１0段保証</t>
  </si>
  <si>
    <t>10段保証</t>
  </si>
  <si>
    <t>ic1625</t>
  </si>
  <si>
    <t>ic1626</t>
  </si>
  <si>
    <t>①求人風</t>
  </si>
  <si>
    <t>①もう５０代の熟女だけど、試しに付き合ってみる？</t>
  </si>
  <si>
    <t>ニッカン西部</t>
  </si>
  <si>
    <t>半2段つかみ20段保証</t>
  </si>
  <si>
    <t>1～10日</t>
  </si>
  <si>
    <t>ic1627</t>
  </si>
  <si>
    <t>②旧デイリー風</t>
  </si>
  <si>
    <t>②中高年の出会いの場である○○に危機</t>
  </si>
  <si>
    <t>11～20日</t>
  </si>
  <si>
    <t>ic1628</t>
  </si>
  <si>
    <t>③大正版</t>
  </si>
  <si>
    <t>③60代、70代男性にも</t>
  </si>
  <si>
    <t>21～31日</t>
  </si>
  <si>
    <t>ic1629</t>
  </si>
  <si>
    <t>ic1630</t>
  </si>
  <si>
    <t>やってみてダメなら、すぐ退会OK</t>
  </si>
  <si>
    <t>4月19日(日)</t>
  </si>
  <si>
    <t>ic1631</t>
  </si>
  <si>
    <t>ic1632</t>
  </si>
  <si>
    <t>4月25日(土)</t>
  </si>
  <si>
    <t>ic1633</t>
  </si>
  <si>
    <t>ic1634</t>
  </si>
  <si>
    <t>4月18日(土)</t>
  </si>
  <si>
    <t>ic1635</t>
  </si>
  <si>
    <t>ic1636</t>
  </si>
  <si>
    <t>ニッカン関西</t>
  </si>
  <si>
    <t>ic1637</t>
  </si>
  <si>
    <t>ic1638</t>
  </si>
  <si>
    <t>デイリースポーツ関西</t>
  </si>
  <si>
    <t>4月02日(木)</t>
  </si>
  <si>
    <t>ic1639</t>
  </si>
  <si>
    <t>ic1640</t>
  </si>
  <si>
    <t>4月17日(金)</t>
  </si>
  <si>
    <t>ic1641</t>
  </si>
  <si>
    <t>ic1642</t>
  </si>
  <si>
    <t>九スポ</t>
  </si>
  <si>
    <t>ic1643</t>
  </si>
  <si>
    <t>ic1644</t>
  </si>
  <si>
    <t>ic1645</t>
  </si>
  <si>
    <t>ic1646</t>
  </si>
  <si>
    <t>記事枠</t>
  </si>
  <si>
    <t>ic1647</t>
  </si>
  <si>
    <t>新聞 TOTAL</t>
  </si>
  <si>
    <t>●雑誌 広告</t>
  </si>
  <si>
    <t>ad619</t>
  </si>
  <si>
    <t>いろいろ</t>
  </si>
  <si>
    <t>企画枠4コマ漫画</t>
  </si>
  <si>
    <t>実話カタログ企画</t>
  </si>
  <si>
    <t>企画枠</t>
  </si>
  <si>
    <t>4月01日(水)</t>
  </si>
  <si>
    <t>ad612</t>
  </si>
  <si>
    <t>コアマガジン</t>
  </si>
  <si>
    <t>2P_対談風原稿_ヘスティア</t>
  </si>
  <si>
    <t>実話BUNKA超タブー</t>
  </si>
  <si>
    <t>4C2P</t>
  </si>
  <si>
    <t>ad613</t>
  </si>
  <si>
    <t>ad614</t>
  </si>
  <si>
    <t>日本文芸社</t>
  </si>
  <si>
    <t>週刊漫画ゴラク.1W金</t>
  </si>
  <si>
    <t>1C2P</t>
  </si>
  <si>
    <t>4月03日(金)</t>
  </si>
  <si>
    <t>ad615</t>
  </si>
  <si>
    <t>ad620</t>
  </si>
  <si>
    <t>大洋図書</t>
  </si>
  <si>
    <t>実話ナックルズ ウルトラ</t>
  </si>
  <si>
    <t>4月15日(水)</t>
  </si>
  <si>
    <t>ad621</t>
  </si>
  <si>
    <t>ad616</t>
  </si>
  <si>
    <t>5P元祖</t>
  </si>
  <si>
    <t>実話BUNKAタブー</t>
  </si>
  <si>
    <t>1C5P</t>
  </si>
  <si>
    <t>4月16日(木)</t>
  </si>
  <si>
    <t>ad617</t>
  </si>
  <si>
    <t>ad622</t>
  </si>
  <si>
    <t>臨時増刊ラヴァーズ</t>
  </si>
  <si>
    <t>4月22日(水)</t>
  </si>
  <si>
    <t>ad623</t>
  </si>
  <si>
    <t>ad624</t>
  </si>
  <si>
    <t>徳間書店</t>
  </si>
  <si>
    <t>DVD-袋専用セリフアレンジ黒-ヘスティア</t>
  </si>
  <si>
    <t>アサヒ芸能.4W火</t>
  </si>
  <si>
    <t>DVD袋裏4C</t>
  </si>
  <si>
    <t>4月28日(火)</t>
  </si>
  <si>
    <t>ad625</t>
  </si>
  <si>
    <t>雑誌 TOTAL</t>
  </si>
  <si>
    <t>●DVD 広告</t>
  </si>
  <si>
    <t>pa531</t>
  </si>
  <si>
    <t>三和出版</t>
  </si>
  <si>
    <t>DVD漫画きよし</t>
  </si>
  <si>
    <t>A4、全国書店売、1320円、3万部</t>
  </si>
  <si>
    <t>新人OL SEX研修</t>
  </si>
  <si>
    <t>DVD袋表4C</t>
  </si>
  <si>
    <t>4月14日(火)</t>
  </si>
  <si>
    <t>pa532</t>
  </si>
  <si>
    <t>pa533</t>
  </si>
  <si>
    <t>A4変形、季刊売、CVS、860円、8万部</t>
  </si>
  <si>
    <t>MEN'S DVD</t>
  </si>
  <si>
    <t>DVD貼付面4C1/3P</t>
  </si>
  <si>
    <t>4月27日(月)</t>
  </si>
  <si>
    <t>pa534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</si>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</sst>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40</v>
      </c>
      <c r="D6" s="180">
        <v>3804000</v>
      </c>
      <c r="E6" s="79">
        <v>1754</v>
      </c>
      <c r="F6" s="79">
        <v>681</v>
      </c>
      <c r="G6" s="79">
        <v>2044</v>
      </c>
      <c r="H6" s="89">
        <v>317</v>
      </c>
      <c r="I6" s="90">
        <v>1</v>
      </c>
      <c r="J6" s="143">
        <f>H6+I6</f>
        <v>318</v>
      </c>
      <c r="K6" s="80">
        <f>IFERROR(J6/G6,"-")</f>
        <v>0.15557729941292</v>
      </c>
      <c r="L6" s="79">
        <v>40</v>
      </c>
      <c r="M6" s="79">
        <v>70</v>
      </c>
      <c r="N6" s="80">
        <f>IFERROR(L6/J6,"-")</f>
        <v>0.12578616352201</v>
      </c>
      <c r="O6" s="81">
        <f>IFERROR(D6/J6,"-")</f>
        <v>11962.264150943</v>
      </c>
      <c r="P6" s="82">
        <v>69</v>
      </c>
      <c r="Q6" s="80">
        <f>IFERROR(P6/J6,"-")</f>
        <v>0.21698113207547</v>
      </c>
      <c r="R6" s="185">
        <v>7006900</v>
      </c>
      <c r="S6" s="186">
        <f>IFERROR(R6/J6,"-")</f>
        <v>22034.27672956</v>
      </c>
      <c r="T6" s="186">
        <f>IFERROR(R6/P6,"-")</f>
        <v>101549.27536232</v>
      </c>
      <c r="U6" s="180">
        <f>IFERROR(R6-D6,"-")</f>
        <v>3202900</v>
      </c>
      <c r="V6" s="83">
        <f>R6/D6</f>
        <v>1.8419821240799</v>
      </c>
      <c r="W6" s="77"/>
      <c r="X6" s="142"/>
    </row>
    <row r="7" spans="1:24">
      <c r="A7" s="78"/>
      <c r="B7" s="84" t="s">
        <v>24</v>
      </c>
      <c r="C7" s="84">
        <v>13</v>
      </c>
      <c r="D7" s="180">
        <v>582000</v>
      </c>
      <c r="E7" s="79">
        <v>1023</v>
      </c>
      <c r="F7" s="79">
        <v>519</v>
      </c>
      <c r="G7" s="79">
        <v>779</v>
      </c>
      <c r="H7" s="89">
        <v>223</v>
      </c>
      <c r="I7" s="90">
        <v>1</v>
      </c>
      <c r="J7" s="143">
        <f>H7+I7</f>
        <v>224</v>
      </c>
      <c r="K7" s="80">
        <f>IFERROR(J7/G7,"-")</f>
        <v>0.28754813863928</v>
      </c>
      <c r="L7" s="79">
        <v>26</v>
      </c>
      <c r="M7" s="79">
        <v>39</v>
      </c>
      <c r="N7" s="80">
        <f>IFERROR(L7/J7,"-")</f>
        <v>0.11607142857143</v>
      </c>
      <c r="O7" s="81">
        <f>IFERROR(D7/J7,"-")</f>
        <v>2598.2142857143</v>
      </c>
      <c r="P7" s="82">
        <v>49</v>
      </c>
      <c r="Q7" s="80">
        <f>IFERROR(P7/J7,"-")</f>
        <v>0.21875</v>
      </c>
      <c r="R7" s="185">
        <v>2794005</v>
      </c>
      <c r="S7" s="186">
        <f>IFERROR(R7/J7,"-")</f>
        <v>12473.236607143</v>
      </c>
      <c r="T7" s="186">
        <f>IFERROR(R7/P7,"-")</f>
        <v>57020.510204082</v>
      </c>
      <c r="U7" s="180">
        <f>IFERROR(R7-D7,"-")</f>
        <v>2212005</v>
      </c>
      <c r="V7" s="83">
        <f>R7/D7</f>
        <v>4.8006958762887</v>
      </c>
      <c r="W7" s="77"/>
      <c r="X7" s="142"/>
    </row>
    <row r="8" spans="1:24">
      <c r="A8" s="78"/>
      <c r="B8" s="84" t="s">
        <v>25</v>
      </c>
      <c r="C8" s="84">
        <v>4</v>
      </c>
      <c r="D8" s="180">
        <v>240000</v>
      </c>
      <c r="E8" s="79">
        <v>1004</v>
      </c>
      <c r="F8" s="79">
        <v>638</v>
      </c>
      <c r="G8" s="79">
        <v>1167</v>
      </c>
      <c r="H8" s="89">
        <v>377</v>
      </c>
      <c r="I8" s="90">
        <v>10</v>
      </c>
      <c r="J8" s="143">
        <f>H8+I8</f>
        <v>387</v>
      </c>
      <c r="K8" s="80">
        <f>IFERROR(J8/G8,"-")</f>
        <v>0.33161953727506</v>
      </c>
      <c r="L8" s="79">
        <v>20</v>
      </c>
      <c r="M8" s="79">
        <v>96</v>
      </c>
      <c r="N8" s="80">
        <f>IFERROR(L8/J8,"-")</f>
        <v>0.051679586563307</v>
      </c>
      <c r="O8" s="81">
        <f>IFERROR(D8/J8,"-")</f>
        <v>620.15503875969</v>
      </c>
      <c r="P8" s="82">
        <v>22</v>
      </c>
      <c r="Q8" s="80">
        <f>IFERROR(P8/J8,"-")</f>
        <v>0.056847545219638</v>
      </c>
      <c r="R8" s="185">
        <v>3069500</v>
      </c>
      <c r="S8" s="186">
        <f>IFERROR(R8/J8,"-")</f>
        <v>7931.5245478036</v>
      </c>
      <c r="T8" s="186">
        <f>IFERROR(R8/P8,"-")</f>
        <v>139522.72727273</v>
      </c>
      <c r="U8" s="180">
        <f>IFERROR(R8-D8,"-")</f>
        <v>2829500</v>
      </c>
      <c r="V8" s="83">
        <f>R8/D8</f>
        <v>12.789583333333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4626000</v>
      </c>
      <c r="E11" s="41">
        <f>SUM(E6:E9)</f>
        <v>3781</v>
      </c>
      <c r="F11" s="41">
        <f>SUM(F6:F9)</f>
        <v>1838</v>
      </c>
      <c r="G11" s="41">
        <f>SUM(G6:G9)</f>
        <v>3990</v>
      </c>
      <c r="H11" s="41">
        <f>SUM(H6:H9)</f>
        <v>917</v>
      </c>
      <c r="I11" s="41">
        <f>SUM(I6:I9)</f>
        <v>12</v>
      </c>
      <c r="J11" s="41">
        <f>SUM(J6:J9)</f>
        <v>929</v>
      </c>
      <c r="K11" s="42">
        <f>IFERROR(J11/G11,"-")</f>
        <v>0.2328320802005</v>
      </c>
      <c r="L11" s="76">
        <f>SUM(L6:L9)</f>
        <v>86</v>
      </c>
      <c r="M11" s="76">
        <f>SUM(M6:M9)</f>
        <v>205</v>
      </c>
      <c r="N11" s="42">
        <f>IFERROR(L11/J11,"-")</f>
        <v>0.092572658772874</v>
      </c>
      <c r="O11" s="43">
        <f>IFERROR(D11/J11,"-")</f>
        <v>4979.5479009688</v>
      </c>
      <c r="P11" s="44">
        <f>SUM(P6:P9)</f>
        <v>140</v>
      </c>
      <c r="Q11" s="42">
        <f>IFERROR(P11/J11,"-")</f>
        <v>0.15069967707212</v>
      </c>
      <c r="R11" s="183">
        <f>SUM(R6:R9)</f>
        <v>12870405</v>
      </c>
      <c r="S11" s="183">
        <f>IFERROR(R11/J11,"-")</f>
        <v>13854.041980624</v>
      </c>
      <c r="T11" s="183">
        <f>IFERROR(P11/P11,"-")</f>
        <v>1</v>
      </c>
      <c r="U11" s="183">
        <f>SUM(U6:U9)</f>
        <v>8244405</v>
      </c>
      <c r="V11" s="45">
        <f>IFERROR(R11/D11,"-")</f>
        <v>2.7821887159533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2.7321428571429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48</v>
      </c>
      <c r="L6" s="79">
        <v>0</v>
      </c>
      <c r="M6" s="79">
        <v>199</v>
      </c>
      <c r="N6" s="89">
        <v>26</v>
      </c>
      <c r="O6" s="90">
        <v>0</v>
      </c>
      <c r="P6" s="91">
        <f>N6+O6</f>
        <v>26</v>
      </c>
      <c r="Q6" s="80">
        <f>IFERROR(P6/M6,"-")</f>
        <v>0.13065326633166</v>
      </c>
      <c r="R6" s="79">
        <v>1</v>
      </c>
      <c r="S6" s="79">
        <v>2</v>
      </c>
      <c r="T6" s="80">
        <f>IFERROR(R6/(P6),"-")</f>
        <v>0.038461538461538</v>
      </c>
      <c r="U6" s="186">
        <f>IFERROR(J6/SUM(N6:O10),"-")</f>
        <v>9655.1724137931</v>
      </c>
      <c r="V6" s="82">
        <v>6</v>
      </c>
      <c r="W6" s="80">
        <f>IF(P6=0,"-",V6/P6)</f>
        <v>0.23076923076923</v>
      </c>
      <c r="X6" s="185">
        <v>49000</v>
      </c>
      <c r="Y6" s="186">
        <f>IFERROR(X6/P6,"-")</f>
        <v>1884.6153846154</v>
      </c>
      <c r="Z6" s="186">
        <f>IFERROR(X6/V6,"-")</f>
        <v>8166.6666666667</v>
      </c>
      <c r="AA6" s="180">
        <f>SUM(X6:X10)-SUM(J6:J10)</f>
        <v>1455000</v>
      </c>
      <c r="AB6" s="83">
        <f>SUM(X6:X10)/SUM(J6:J10)</f>
        <v>2.7321428571429</v>
      </c>
      <c r="AC6" s="77"/>
      <c r="AD6" s="92">
        <v>1</v>
      </c>
      <c r="AE6" s="93">
        <f>IF(P6=0,"",IF(AD6=0,"",(AD6/P6)))</f>
        <v>0.038461538461538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11</v>
      </c>
      <c r="BF6" s="111">
        <f>IF(P6=0,"",IF(BE6=0,"",(BE6/P6)))</f>
        <v>0.42307692307692</v>
      </c>
      <c r="BG6" s="110">
        <v>2</v>
      </c>
      <c r="BH6" s="112">
        <f>IFERROR(BG6/BE6,"-")</f>
        <v>0.18181818181818</v>
      </c>
      <c r="BI6" s="113">
        <v>11000</v>
      </c>
      <c r="BJ6" s="114">
        <f>IFERROR(BI6/BE6,"-")</f>
        <v>1000</v>
      </c>
      <c r="BK6" s="115">
        <v>1</v>
      </c>
      <c r="BL6" s="115">
        <v>1</v>
      </c>
      <c r="BM6" s="115"/>
      <c r="BN6" s="117">
        <v>7</v>
      </c>
      <c r="BO6" s="118">
        <f>IF(P6=0,"",IF(BN6=0,"",(BN6/P6)))</f>
        <v>0.26923076923077</v>
      </c>
      <c r="BP6" s="119">
        <v>1</v>
      </c>
      <c r="BQ6" s="120">
        <f>IFERROR(BP6/BN6,"-")</f>
        <v>0.14285714285714</v>
      </c>
      <c r="BR6" s="121">
        <v>20000</v>
      </c>
      <c r="BS6" s="122">
        <f>IFERROR(BR6/BN6,"-")</f>
        <v>2857.1428571429</v>
      </c>
      <c r="BT6" s="123"/>
      <c r="BU6" s="123"/>
      <c r="BV6" s="123">
        <v>1</v>
      </c>
      <c r="BW6" s="124">
        <v>6</v>
      </c>
      <c r="BX6" s="125">
        <f>IF(P6=0,"",IF(BW6=0,"",(BW6/P6)))</f>
        <v>0.23076923076923</v>
      </c>
      <c r="BY6" s="126">
        <v>2</v>
      </c>
      <c r="BZ6" s="127">
        <f>IFERROR(BY6/BW6,"-")</f>
        <v>0.33333333333333</v>
      </c>
      <c r="CA6" s="128">
        <v>15000</v>
      </c>
      <c r="CB6" s="129">
        <f>IFERROR(CA6/BW6,"-")</f>
        <v>2500</v>
      </c>
      <c r="CC6" s="130">
        <v>2</v>
      </c>
      <c r="CD6" s="130"/>
      <c r="CE6" s="130"/>
      <c r="CF6" s="131">
        <v>1</v>
      </c>
      <c r="CG6" s="132">
        <f>IF(P6=0,"",IF(CF6=0,"",(CF6/P6)))</f>
        <v>0.038461538461538</v>
      </c>
      <c r="CH6" s="133">
        <v>1</v>
      </c>
      <c r="CI6" s="134">
        <f>IFERROR(CH6/CF6,"-")</f>
        <v>1</v>
      </c>
      <c r="CJ6" s="135">
        <v>3000</v>
      </c>
      <c r="CK6" s="136">
        <f>IFERROR(CJ6/CF6,"-")</f>
        <v>3000</v>
      </c>
      <c r="CL6" s="137">
        <v>1</v>
      </c>
      <c r="CM6" s="137"/>
      <c r="CN6" s="137"/>
      <c r="CO6" s="138">
        <v>6</v>
      </c>
      <c r="CP6" s="139">
        <v>49000</v>
      </c>
      <c r="CQ6" s="139">
        <v>20000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36</v>
      </c>
      <c r="L7" s="79">
        <v>0</v>
      </c>
      <c r="M7" s="79">
        <v>157</v>
      </c>
      <c r="N7" s="89">
        <v>13</v>
      </c>
      <c r="O7" s="90">
        <v>0</v>
      </c>
      <c r="P7" s="91">
        <f>N7+O7</f>
        <v>13</v>
      </c>
      <c r="Q7" s="80">
        <f>IFERROR(P7/M7,"-")</f>
        <v>0.082802547770701</v>
      </c>
      <c r="R7" s="79">
        <v>2</v>
      </c>
      <c r="S7" s="79">
        <v>7</v>
      </c>
      <c r="T7" s="80">
        <f>IFERROR(R7/(P7),"-")</f>
        <v>0.15384615384615</v>
      </c>
      <c r="U7" s="186"/>
      <c r="V7" s="82">
        <v>4</v>
      </c>
      <c r="W7" s="80">
        <f>IF(P7=0,"-",V7/P7)</f>
        <v>0.30769230769231</v>
      </c>
      <c r="X7" s="185">
        <v>19000</v>
      </c>
      <c r="Y7" s="186">
        <f>IFERROR(X7/P7,"-")</f>
        <v>1461.5384615385</v>
      </c>
      <c r="Z7" s="186">
        <f>IFERROR(X7/V7,"-")</f>
        <v>4750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0.23076923076923</v>
      </c>
      <c r="AO7" s="98">
        <v>1</v>
      </c>
      <c r="AP7" s="100">
        <f>IFERROR(AO7/AM7,"-")</f>
        <v>0.33333333333333</v>
      </c>
      <c r="AQ7" s="101">
        <v>5000</v>
      </c>
      <c r="AR7" s="102">
        <f>IFERROR(AQ7/AM7,"-")</f>
        <v>1666.6666666667</v>
      </c>
      <c r="AS7" s="103">
        <v>1</v>
      </c>
      <c r="AT7" s="103"/>
      <c r="AU7" s="103"/>
      <c r="AV7" s="104">
        <v>1</v>
      </c>
      <c r="AW7" s="105">
        <f>IF(P7=0,"",IF(AV7=0,"",(AV7/P7)))</f>
        <v>0.076923076923077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0.30769230769231</v>
      </c>
      <c r="BG7" s="110">
        <v>2</v>
      </c>
      <c r="BH7" s="112">
        <f>IFERROR(BG7/BE7,"-")</f>
        <v>0.5</v>
      </c>
      <c r="BI7" s="113">
        <v>25000</v>
      </c>
      <c r="BJ7" s="114">
        <f>IFERROR(BI7/BE7,"-")</f>
        <v>6250</v>
      </c>
      <c r="BK7" s="115">
        <v>1</v>
      </c>
      <c r="BL7" s="115">
        <v>1</v>
      </c>
      <c r="BM7" s="115"/>
      <c r="BN7" s="117">
        <v>2</v>
      </c>
      <c r="BO7" s="118">
        <f>IF(P7=0,"",IF(BN7=0,"",(BN7/P7)))</f>
        <v>0.15384615384615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0.15384615384615</v>
      </c>
      <c r="BY7" s="126">
        <v>1</v>
      </c>
      <c r="BZ7" s="127">
        <f>IFERROR(BY7/BW7,"-")</f>
        <v>0.5</v>
      </c>
      <c r="CA7" s="128">
        <v>3000</v>
      </c>
      <c r="CB7" s="129">
        <f>IFERROR(CA7/BW7,"-")</f>
        <v>1500</v>
      </c>
      <c r="CC7" s="130">
        <v>1</v>
      </c>
      <c r="CD7" s="130"/>
      <c r="CE7" s="130"/>
      <c r="CF7" s="131">
        <v>1</v>
      </c>
      <c r="CG7" s="132">
        <f>IF(P7=0,"",IF(CF7=0,"",(CF7/P7)))</f>
        <v>0.076923076923077</v>
      </c>
      <c r="CH7" s="133">
        <v>1</v>
      </c>
      <c r="CI7" s="134">
        <f>IFERROR(CH7/CF7,"-")</f>
        <v>1</v>
      </c>
      <c r="CJ7" s="135">
        <v>6000</v>
      </c>
      <c r="CK7" s="136">
        <f>IFERROR(CJ7/CF7,"-")</f>
        <v>6000</v>
      </c>
      <c r="CL7" s="137"/>
      <c r="CM7" s="137">
        <v>1</v>
      </c>
      <c r="CN7" s="137"/>
      <c r="CO7" s="138">
        <v>4</v>
      </c>
      <c r="CP7" s="139">
        <v>19000</v>
      </c>
      <c r="CQ7" s="139">
        <v>20000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18</v>
      </c>
      <c r="L8" s="79">
        <v>0</v>
      </c>
      <c r="M8" s="79">
        <v>67</v>
      </c>
      <c r="N8" s="89">
        <v>8</v>
      </c>
      <c r="O8" s="90">
        <v>0</v>
      </c>
      <c r="P8" s="91">
        <f>N8+O8</f>
        <v>8</v>
      </c>
      <c r="Q8" s="80">
        <f>IFERROR(P8/M8,"-")</f>
        <v>0.11940298507463</v>
      </c>
      <c r="R8" s="79">
        <v>1</v>
      </c>
      <c r="S8" s="79">
        <v>3</v>
      </c>
      <c r="T8" s="80">
        <f>IFERROR(R8/(P8),"-")</f>
        <v>0.125</v>
      </c>
      <c r="U8" s="186"/>
      <c r="V8" s="82">
        <v>1</v>
      </c>
      <c r="W8" s="80">
        <f>IF(P8=0,"-",V8/P8)</f>
        <v>0.125</v>
      </c>
      <c r="X8" s="185">
        <v>59000</v>
      </c>
      <c r="Y8" s="186">
        <f>IFERROR(X8/P8,"-")</f>
        <v>7375</v>
      </c>
      <c r="Z8" s="186">
        <f>IFERROR(X8/V8,"-")</f>
        <v>59000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</v>
      </c>
      <c r="BP8" s="119">
        <v>1</v>
      </c>
      <c r="BQ8" s="120">
        <f>IFERROR(BP8/BN8,"-")</f>
        <v>0.25</v>
      </c>
      <c r="BR8" s="121">
        <v>59000</v>
      </c>
      <c r="BS8" s="122">
        <f>IFERROR(BR8/BN8,"-")</f>
        <v>14750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59000</v>
      </c>
      <c r="CQ8" s="139">
        <v>59000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21</v>
      </c>
      <c r="L9" s="79">
        <v>0</v>
      </c>
      <c r="M9" s="79">
        <v>60</v>
      </c>
      <c r="N9" s="89">
        <v>9</v>
      </c>
      <c r="O9" s="90">
        <v>0</v>
      </c>
      <c r="P9" s="91">
        <f>N9+O9</f>
        <v>9</v>
      </c>
      <c r="Q9" s="80">
        <f>IFERROR(P9/M9,"-")</f>
        <v>0.15</v>
      </c>
      <c r="R9" s="79">
        <v>1</v>
      </c>
      <c r="S9" s="79">
        <v>3</v>
      </c>
      <c r="T9" s="80">
        <f>IFERROR(R9/(P9),"-")</f>
        <v>0.11111111111111</v>
      </c>
      <c r="U9" s="186"/>
      <c r="V9" s="82">
        <v>1</v>
      </c>
      <c r="W9" s="80">
        <f>IF(P9=0,"-",V9/P9)</f>
        <v>0.11111111111111</v>
      </c>
      <c r="X9" s="185">
        <v>90000</v>
      </c>
      <c r="Y9" s="186">
        <f>IFERROR(X9/P9,"-")</f>
        <v>10000</v>
      </c>
      <c r="Z9" s="186">
        <f>IFERROR(X9/V9,"-")</f>
        <v>90000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0.22222222222222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0.11111111111111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0.44444444444444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0.11111111111111</v>
      </c>
      <c r="BY9" s="126">
        <v>1</v>
      </c>
      <c r="BZ9" s="127">
        <f>IFERROR(BY9/BW9,"-")</f>
        <v>1</v>
      </c>
      <c r="CA9" s="128">
        <v>90000</v>
      </c>
      <c r="CB9" s="129">
        <f>IFERROR(CA9/BW9,"-")</f>
        <v>90000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90000</v>
      </c>
      <c r="CQ9" s="139">
        <v>90000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269</v>
      </c>
      <c r="L10" s="79">
        <v>132</v>
      </c>
      <c r="M10" s="79">
        <v>45</v>
      </c>
      <c r="N10" s="89">
        <v>31</v>
      </c>
      <c r="O10" s="90">
        <v>0</v>
      </c>
      <c r="P10" s="91">
        <f>N10+O10</f>
        <v>31</v>
      </c>
      <c r="Q10" s="80">
        <f>IFERROR(P10/M10,"-")</f>
        <v>0.68888888888889</v>
      </c>
      <c r="R10" s="79">
        <v>6</v>
      </c>
      <c r="S10" s="79">
        <v>6</v>
      </c>
      <c r="T10" s="80">
        <f>IFERROR(R10/(P10),"-")</f>
        <v>0.19354838709677</v>
      </c>
      <c r="U10" s="186"/>
      <c r="V10" s="82">
        <v>8</v>
      </c>
      <c r="W10" s="80">
        <f>IF(P10=0,"-",V10/P10)</f>
        <v>0.25806451612903</v>
      </c>
      <c r="X10" s="185">
        <v>2078000</v>
      </c>
      <c r="Y10" s="186">
        <f>IFERROR(X10/P10,"-")</f>
        <v>67032.258064516</v>
      </c>
      <c r="Z10" s="186">
        <f>IFERROR(X10/V10,"-")</f>
        <v>259750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0.064516129032258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8</v>
      </c>
      <c r="BF10" s="111">
        <f>IF(P10=0,"",IF(BE10=0,"",(BE10/P10)))</f>
        <v>0.25806451612903</v>
      </c>
      <c r="BG10" s="110">
        <v>3</v>
      </c>
      <c r="BH10" s="112">
        <f>IFERROR(BG10/BE10,"-")</f>
        <v>0.375</v>
      </c>
      <c r="BI10" s="113">
        <v>333000</v>
      </c>
      <c r="BJ10" s="114">
        <f>IFERROR(BI10/BE10,"-")</f>
        <v>41625</v>
      </c>
      <c r="BK10" s="115">
        <v>1</v>
      </c>
      <c r="BL10" s="115"/>
      <c r="BM10" s="115">
        <v>2</v>
      </c>
      <c r="BN10" s="117">
        <v>10</v>
      </c>
      <c r="BO10" s="118">
        <f>IF(P10=0,"",IF(BN10=0,"",(BN10/P10)))</f>
        <v>0.32258064516129</v>
      </c>
      <c r="BP10" s="119">
        <v>2</v>
      </c>
      <c r="BQ10" s="120">
        <f>IFERROR(BP10/BN10,"-")</f>
        <v>0.2</v>
      </c>
      <c r="BR10" s="121">
        <v>15000</v>
      </c>
      <c r="BS10" s="122">
        <f>IFERROR(BR10/BN10,"-")</f>
        <v>1500</v>
      </c>
      <c r="BT10" s="123">
        <v>1</v>
      </c>
      <c r="BU10" s="123"/>
      <c r="BV10" s="123">
        <v>1</v>
      </c>
      <c r="BW10" s="124">
        <v>11</v>
      </c>
      <c r="BX10" s="125">
        <f>IF(P10=0,"",IF(BW10=0,"",(BW10/P10)))</f>
        <v>0.35483870967742</v>
      </c>
      <c r="BY10" s="126">
        <v>3</v>
      </c>
      <c r="BZ10" s="127">
        <f>IFERROR(BY10/BW10,"-")</f>
        <v>0.27272727272727</v>
      </c>
      <c r="CA10" s="128">
        <v>1730000</v>
      </c>
      <c r="CB10" s="129">
        <f>IFERROR(CA10/BW10,"-")</f>
        <v>157272.72727273</v>
      </c>
      <c r="CC10" s="130"/>
      <c r="CD10" s="130"/>
      <c r="CE10" s="130">
        <v>3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8</v>
      </c>
      <c r="CP10" s="139">
        <v>2078000</v>
      </c>
      <c r="CQ10" s="139">
        <v>989000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0.36023391812865</v>
      </c>
      <c r="B11" s="189" t="s">
        <v>79</v>
      </c>
      <c r="C11" s="189"/>
      <c r="D11" s="189" t="s">
        <v>63</v>
      </c>
      <c r="E11" s="189" t="s">
        <v>80</v>
      </c>
      <c r="F11" s="189" t="s">
        <v>65</v>
      </c>
      <c r="G11" s="88" t="s">
        <v>81</v>
      </c>
      <c r="H11" s="88" t="s">
        <v>67</v>
      </c>
      <c r="I11" s="190" t="s">
        <v>82</v>
      </c>
      <c r="J11" s="180">
        <v>684000</v>
      </c>
      <c r="K11" s="79">
        <v>33</v>
      </c>
      <c r="L11" s="79">
        <v>0</v>
      </c>
      <c r="M11" s="79">
        <v>116</v>
      </c>
      <c r="N11" s="89">
        <v>8</v>
      </c>
      <c r="O11" s="90">
        <v>0</v>
      </c>
      <c r="P11" s="91">
        <f>N11+O11</f>
        <v>8</v>
      </c>
      <c r="Q11" s="80">
        <f>IFERROR(P11/M11,"-")</f>
        <v>0.068965517241379</v>
      </c>
      <c r="R11" s="79">
        <v>1</v>
      </c>
      <c r="S11" s="79">
        <v>2</v>
      </c>
      <c r="T11" s="80">
        <f>IFERROR(R11/(P11),"-")</f>
        <v>0.125</v>
      </c>
      <c r="U11" s="186">
        <f>IFERROR(J11/SUM(N11:O16),"-")</f>
        <v>15200</v>
      </c>
      <c r="V11" s="82">
        <v>1</v>
      </c>
      <c r="W11" s="80">
        <f>IF(P11=0,"-",V11/P11)</f>
        <v>0.125</v>
      </c>
      <c r="X11" s="185">
        <v>30000</v>
      </c>
      <c r="Y11" s="186">
        <f>IFERROR(X11/P11,"-")</f>
        <v>3750</v>
      </c>
      <c r="Z11" s="186">
        <f>IFERROR(X11/V11,"-")</f>
        <v>30000</v>
      </c>
      <c r="AA11" s="180">
        <f>SUM(X11:X16)-SUM(J11:J16)</f>
        <v>-437600</v>
      </c>
      <c r="AB11" s="83">
        <f>SUM(X11:X16)/SUM(J11:J16)</f>
        <v>0.36023391812865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>
        <v>1</v>
      </c>
      <c r="BQ11" s="120">
        <f>IFERROR(BP11/BN11,"-")</f>
        <v>0.33333333333333</v>
      </c>
      <c r="BR11" s="121">
        <v>30000</v>
      </c>
      <c r="BS11" s="122">
        <f>IFERROR(BR11/BN11,"-")</f>
        <v>10000</v>
      </c>
      <c r="BT11" s="123"/>
      <c r="BU11" s="123"/>
      <c r="BV11" s="123">
        <v>1</v>
      </c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30000</v>
      </c>
      <c r="CQ11" s="139">
        <v>30000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63</v>
      </c>
      <c r="E12" s="189" t="s">
        <v>80</v>
      </c>
      <c r="F12" s="189" t="s">
        <v>77</v>
      </c>
      <c r="G12" s="88"/>
      <c r="H12" s="88"/>
      <c r="I12" s="88"/>
      <c r="J12" s="180"/>
      <c r="K12" s="79">
        <v>88</v>
      </c>
      <c r="L12" s="79">
        <v>51</v>
      </c>
      <c r="M12" s="79">
        <v>21</v>
      </c>
      <c r="N12" s="89">
        <v>10</v>
      </c>
      <c r="O12" s="90">
        <v>0</v>
      </c>
      <c r="P12" s="91">
        <f>N12+O12</f>
        <v>10</v>
      </c>
      <c r="Q12" s="80">
        <f>IFERROR(P12/M12,"-")</f>
        <v>0.47619047619048</v>
      </c>
      <c r="R12" s="79">
        <v>0</v>
      </c>
      <c r="S12" s="79">
        <v>2</v>
      </c>
      <c r="T12" s="80">
        <f>IFERROR(R12/(P12),"-")</f>
        <v>0</v>
      </c>
      <c r="U12" s="186"/>
      <c r="V12" s="82">
        <v>3</v>
      </c>
      <c r="W12" s="80">
        <f>IF(P12=0,"-",V12/P12)</f>
        <v>0.3</v>
      </c>
      <c r="X12" s="185">
        <v>66000</v>
      </c>
      <c r="Y12" s="186">
        <f>IFERROR(X12/P12,"-")</f>
        <v>6600</v>
      </c>
      <c r="Z12" s="186">
        <f>IFERROR(X12/V12,"-")</f>
        <v>22000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6</v>
      </c>
      <c r="BX12" s="125">
        <f>IF(P12=0,"",IF(BW12=0,"",(BW12/P12)))</f>
        <v>0.6</v>
      </c>
      <c r="BY12" s="126">
        <v>3</v>
      </c>
      <c r="BZ12" s="127">
        <f>IFERROR(BY12/BW12,"-")</f>
        <v>0.5</v>
      </c>
      <c r="CA12" s="128">
        <v>66000</v>
      </c>
      <c r="CB12" s="129">
        <f>IFERROR(CA12/BW12,"-")</f>
        <v>11000</v>
      </c>
      <c r="CC12" s="130"/>
      <c r="CD12" s="130">
        <v>2</v>
      </c>
      <c r="CE12" s="130">
        <v>1</v>
      </c>
      <c r="CF12" s="131">
        <v>1</v>
      </c>
      <c r="CG12" s="132">
        <f>IF(P12=0,"",IF(CF12=0,"",(CF12/P12)))</f>
        <v>0.1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66000</v>
      </c>
      <c r="CQ12" s="139">
        <v>40000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63</v>
      </c>
      <c r="E13" s="189" t="s">
        <v>80</v>
      </c>
      <c r="F13" s="189" t="s">
        <v>65</v>
      </c>
      <c r="G13" s="88" t="s">
        <v>85</v>
      </c>
      <c r="H13" s="88" t="s">
        <v>86</v>
      </c>
      <c r="I13" s="191" t="s">
        <v>87</v>
      </c>
      <c r="J13" s="180"/>
      <c r="K13" s="79">
        <v>17</v>
      </c>
      <c r="L13" s="79">
        <v>0</v>
      </c>
      <c r="M13" s="79">
        <v>50</v>
      </c>
      <c r="N13" s="89">
        <v>5</v>
      </c>
      <c r="O13" s="90">
        <v>0</v>
      </c>
      <c r="P13" s="91">
        <f>N13+O13</f>
        <v>5</v>
      </c>
      <c r="Q13" s="80">
        <f>IFERROR(P13/M13,"-")</f>
        <v>0.1</v>
      </c>
      <c r="R13" s="79">
        <v>1</v>
      </c>
      <c r="S13" s="79">
        <v>3</v>
      </c>
      <c r="T13" s="80">
        <f>IFERROR(R13/(P13),"-")</f>
        <v>0.2</v>
      </c>
      <c r="U13" s="186"/>
      <c r="V13" s="82">
        <v>0</v>
      </c>
      <c r="W13" s="80">
        <f>IF(P13=0,"-",V13/P13)</f>
        <v>0</v>
      </c>
      <c r="X13" s="185">
        <v>13000</v>
      </c>
      <c r="Y13" s="186">
        <f>IFERROR(X13/P13,"-")</f>
        <v>2600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0.4</v>
      </c>
      <c r="BY13" s="126">
        <v>1</v>
      </c>
      <c r="BZ13" s="127">
        <f>IFERROR(BY13/BW13,"-")</f>
        <v>0.5</v>
      </c>
      <c r="CA13" s="128">
        <v>49000</v>
      </c>
      <c r="CB13" s="129">
        <f>IFERROR(CA13/BW13,"-")</f>
        <v>24500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13000</v>
      </c>
      <c r="CQ13" s="139">
        <v>49000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63</v>
      </c>
      <c r="E14" s="189" t="s">
        <v>80</v>
      </c>
      <c r="F14" s="189" t="s">
        <v>77</v>
      </c>
      <c r="G14" s="88"/>
      <c r="H14" s="88"/>
      <c r="I14" s="88"/>
      <c r="J14" s="180"/>
      <c r="K14" s="79">
        <v>73</v>
      </c>
      <c r="L14" s="79">
        <v>35</v>
      </c>
      <c r="M14" s="79">
        <v>9</v>
      </c>
      <c r="N14" s="89">
        <v>11</v>
      </c>
      <c r="O14" s="90">
        <v>0</v>
      </c>
      <c r="P14" s="91">
        <f>N14+O14</f>
        <v>11</v>
      </c>
      <c r="Q14" s="80">
        <f>IFERROR(P14/M14,"-")</f>
        <v>1.2222222222222</v>
      </c>
      <c r="R14" s="79">
        <v>2</v>
      </c>
      <c r="S14" s="79">
        <v>1</v>
      </c>
      <c r="T14" s="80">
        <f>IFERROR(R14/(P14),"-")</f>
        <v>0.18181818181818</v>
      </c>
      <c r="U14" s="186"/>
      <c r="V14" s="82">
        <v>1</v>
      </c>
      <c r="W14" s="80">
        <f>IF(P14=0,"-",V14/P14)</f>
        <v>0.090909090909091</v>
      </c>
      <c r="X14" s="185">
        <v>11000</v>
      </c>
      <c r="Y14" s="186">
        <f>IFERROR(X14/P14,"-")</f>
        <v>1000</v>
      </c>
      <c r="Z14" s="186">
        <f>IFERROR(X14/V14,"-")</f>
        <v>11000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0.36363636363636</v>
      </c>
      <c r="BP14" s="119">
        <v>3</v>
      </c>
      <c r="BQ14" s="120">
        <f>IFERROR(BP14/BN14,"-")</f>
        <v>0.75</v>
      </c>
      <c r="BR14" s="121">
        <v>725000</v>
      </c>
      <c r="BS14" s="122">
        <f>IFERROR(BR14/BN14,"-")</f>
        <v>181250</v>
      </c>
      <c r="BT14" s="123"/>
      <c r="BU14" s="123"/>
      <c r="BV14" s="123">
        <v>3</v>
      </c>
      <c r="BW14" s="124">
        <v>4</v>
      </c>
      <c r="BX14" s="125">
        <f>IF(P14=0,"",IF(BW14=0,"",(BW14/P14)))</f>
        <v>0.36363636363636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3</v>
      </c>
      <c r="CG14" s="132">
        <f>IF(P14=0,"",IF(CF14=0,"",(CF14/P14)))</f>
        <v>0.27272727272727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11000</v>
      </c>
      <c r="CQ14" s="139">
        <v>705000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65</v>
      </c>
      <c r="G15" s="88" t="s">
        <v>85</v>
      </c>
      <c r="H15" s="88" t="s">
        <v>86</v>
      </c>
      <c r="I15" s="191" t="s">
        <v>92</v>
      </c>
      <c r="J15" s="180"/>
      <c r="K15" s="79">
        <v>35</v>
      </c>
      <c r="L15" s="79">
        <v>0</v>
      </c>
      <c r="M15" s="79">
        <v>97</v>
      </c>
      <c r="N15" s="89">
        <v>7</v>
      </c>
      <c r="O15" s="90">
        <v>0</v>
      </c>
      <c r="P15" s="91">
        <f>N15+O15</f>
        <v>7</v>
      </c>
      <c r="Q15" s="80">
        <f>IFERROR(P15/M15,"-")</f>
        <v>0.072164948453608</v>
      </c>
      <c r="R15" s="79">
        <v>2</v>
      </c>
      <c r="S15" s="79">
        <v>1</v>
      </c>
      <c r="T15" s="80">
        <f>IFERROR(R15/(P15),"-")</f>
        <v>0.28571428571429</v>
      </c>
      <c r="U15" s="186"/>
      <c r="V15" s="82">
        <v>1</v>
      </c>
      <c r="W15" s="80">
        <f>IF(P15=0,"-",V15/P15)</f>
        <v>0.14285714285714</v>
      </c>
      <c r="X15" s="185">
        <v>5000</v>
      </c>
      <c r="Y15" s="186">
        <f>IFERROR(X15/P15,"-")</f>
        <v>714.28571428571</v>
      </c>
      <c r="Z15" s="186">
        <f>IFERROR(X15/V15,"-")</f>
        <v>5000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0.42857142857143</v>
      </c>
      <c r="BP15" s="119">
        <v>1</v>
      </c>
      <c r="BQ15" s="120">
        <f>IFERROR(BP15/BN15,"-")</f>
        <v>0.33333333333333</v>
      </c>
      <c r="BR15" s="121">
        <v>5000</v>
      </c>
      <c r="BS15" s="122">
        <f>IFERROR(BR15/BN15,"-")</f>
        <v>1666.6666666667</v>
      </c>
      <c r="BT15" s="123">
        <v>1</v>
      </c>
      <c r="BU15" s="123"/>
      <c r="BV15" s="123"/>
      <c r="BW15" s="124">
        <v>3</v>
      </c>
      <c r="BX15" s="125">
        <f>IF(P15=0,"",IF(BW15=0,"",(BW15/P15)))</f>
        <v>0.42857142857143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5000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90</v>
      </c>
      <c r="E16" s="189" t="s">
        <v>91</v>
      </c>
      <c r="F16" s="189" t="s">
        <v>77</v>
      </c>
      <c r="G16" s="88"/>
      <c r="H16" s="88"/>
      <c r="I16" s="88"/>
      <c r="J16" s="180"/>
      <c r="K16" s="79">
        <v>56</v>
      </c>
      <c r="L16" s="79">
        <v>31</v>
      </c>
      <c r="M16" s="79">
        <v>6</v>
      </c>
      <c r="N16" s="89">
        <v>4</v>
      </c>
      <c r="O16" s="90">
        <v>0</v>
      </c>
      <c r="P16" s="91">
        <f>N16+O16</f>
        <v>4</v>
      </c>
      <c r="Q16" s="80">
        <f>IFERROR(P16/M16,"-")</f>
        <v>0.66666666666667</v>
      </c>
      <c r="R16" s="79">
        <v>1</v>
      </c>
      <c r="S16" s="79">
        <v>0</v>
      </c>
      <c r="T16" s="80">
        <f>IFERROR(R16/(P16),"-")</f>
        <v>0.25</v>
      </c>
      <c r="U16" s="186"/>
      <c r="V16" s="82">
        <v>2</v>
      </c>
      <c r="W16" s="80">
        <f>IF(P16=0,"-",V16/P16)</f>
        <v>0.5</v>
      </c>
      <c r="X16" s="185">
        <v>121400</v>
      </c>
      <c r="Y16" s="186">
        <f>IFERROR(X16/P16,"-")</f>
        <v>30350</v>
      </c>
      <c r="Z16" s="186">
        <f>IFERROR(X16/V16,"-")</f>
        <v>60700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0.25</v>
      </c>
      <c r="BP16" s="119">
        <v>1</v>
      </c>
      <c r="BQ16" s="120">
        <f>IFERROR(BP16/BN16,"-")</f>
        <v>1</v>
      </c>
      <c r="BR16" s="121">
        <v>75400</v>
      </c>
      <c r="BS16" s="122">
        <f>IFERROR(BR16/BN16,"-")</f>
        <v>75400</v>
      </c>
      <c r="BT16" s="123"/>
      <c r="BU16" s="123"/>
      <c r="BV16" s="123">
        <v>1</v>
      </c>
      <c r="BW16" s="124">
        <v>1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0.5</v>
      </c>
      <c r="CH16" s="133">
        <v>1</v>
      </c>
      <c r="CI16" s="134">
        <f>IFERROR(CH16/CF16,"-")</f>
        <v>0.5</v>
      </c>
      <c r="CJ16" s="135">
        <v>46000</v>
      </c>
      <c r="CK16" s="136">
        <f>IFERROR(CJ16/CF16,"-")</f>
        <v>23000</v>
      </c>
      <c r="CL16" s="137"/>
      <c r="CM16" s="137"/>
      <c r="CN16" s="137">
        <v>1</v>
      </c>
      <c r="CO16" s="138">
        <v>2</v>
      </c>
      <c r="CP16" s="139">
        <v>121400</v>
      </c>
      <c r="CQ16" s="139">
        <v>75400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3.6570512820513</v>
      </c>
      <c r="B17" s="189" t="s">
        <v>94</v>
      </c>
      <c r="C17" s="189"/>
      <c r="D17" s="189" t="s">
        <v>63</v>
      </c>
      <c r="E17" s="189" t="s">
        <v>64</v>
      </c>
      <c r="F17" s="189" t="s">
        <v>65</v>
      </c>
      <c r="G17" s="88" t="s">
        <v>95</v>
      </c>
      <c r="H17" s="88" t="s">
        <v>96</v>
      </c>
      <c r="I17" s="88"/>
      <c r="J17" s="180">
        <v>624000</v>
      </c>
      <c r="K17" s="79">
        <v>32</v>
      </c>
      <c r="L17" s="79">
        <v>0</v>
      </c>
      <c r="M17" s="79">
        <v>117</v>
      </c>
      <c r="N17" s="89">
        <v>13</v>
      </c>
      <c r="O17" s="90">
        <v>0</v>
      </c>
      <c r="P17" s="91">
        <f>N17+O17</f>
        <v>13</v>
      </c>
      <c r="Q17" s="80">
        <f>IFERROR(P17/M17,"-")</f>
        <v>0.11111111111111</v>
      </c>
      <c r="R17" s="79">
        <v>1</v>
      </c>
      <c r="S17" s="79">
        <v>2</v>
      </c>
      <c r="T17" s="80">
        <f>IFERROR(R17/(P17),"-")</f>
        <v>0.076923076923077</v>
      </c>
      <c r="U17" s="186">
        <f>IFERROR(J17/SUM(N17:O21),"-")</f>
        <v>8666.6666666667</v>
      </c>
      <c r="V17" s="82">
        <v>3</v>
      </c>
      <c r="W17" s="80">
        <f>IF(P17=0,"-",V17/P17)</f>
        <v>0.23076923076923</v>
      </c>
      <c r="X17" s="185">
        <v>261000</v>
      </c>
      <c r="Y17" s="186">
        <f>IFERROR(X17/P17,"-")</f>
        <v>20076.923076923</v>
      </c>
      <c r="Z17" s="186">
        <f>IFERROR(X17/V17,"-")</f>
        <v>87000</v>
      </c>
      <c r="AA17" s="180">
        <f>SUM(X17:X21)-SUM(J17:J21)</f>
        <v>1658000</v>
      </c>
      <c r="AB17" s="83">
        <f>SUM(X17:X21)/SUM(J17:J21)</f>
        <v>3.6570512820513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2</v>
      </c>
      <c r="AN17" s="99">
        <f>IF(P17=0,"",IF(AM17=0,"",(AM17/P17)))</f>
        <v>0.15384615384615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0.076923076923077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4</v>
      </c>
      <c r="BF17" s="111">
        <f>IF(P17=0,"",IF(BE17=0,"",(BE17/P17)))</f>
        <v>0.30769230769231</v>
      </c>
      <c r="BG17" s="110">
        <v>1</v>
      </c>
      <c r="BH17" s="112">
        <f>IFERROR(BG17/BE17,"-")</f>
        <v>0.25</v>
      </c>
      <c r="BI17" s="113">
        <v>5000</v>
      </c>
      <c r="BJ17" s="114">
        <f>IFERROR(BI17/BE17,"-")</f>
        <v>1250</v>
      </c>
      <c r="BK17" s="115">
        <v>1</v>
      </c>
      <c r="BL17" s="115"/>
      <c r="BM17" s="115"/>
      <c r="BN17" s="117">
        <v>3</v>
      </c>
      <c r="BO17" s="118">
        <f>IF(P17=0,"",IF(BN17=0,"",(BN17/P17)))</f>
        <v>0.23076923076923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2</v>
      </c>
      <c r="BX17" s="125">
        <f>IF(P17=0,"",IF(BW17=0,"",(BW17/P17)))</f>
        <v>0.15384615384615</v>
      </c>
      <c r="BY17" s="126">
        <v>1</v>
      </c>
      <c r="BZ17" s="127">
        <f>IFERROR(BY17/BW17,"-")</f>
        <v>0.5</v>
      </c>
      <c r="CA17" s="128">
        <v>251000</v>
      </c>
      <c r="CB17" s="129">
        <f>IFERROR(CA17/BW17,"-")</f>
        <v>125500</v>
      </c>
      <c r="CC17" s="130"/>
      <c r="CD17" s="130"/>
      <c r="CE17" s="130">
        <v>1</v>
      </c>
      <c r="CF17" s="131">
        <v>1</v>
      </c>
      <c r="CG17" s="132">
        <f>IF(P17=0,"",IF(CF17=0,"",(CF17/P17)))</f>
        <v>0.076923076923077</v>
      </c>
      <c r="CH17" s="133">
        <v>1</v>
      </c>
      <c r="CI17" s="134">
        <f>IFERROR(CH17/CF17,"-")</f>
        <v>1</v>
      </c>
      <c r="CJ17" s="135">
        <v>5000</v>
      </c>
      <c r="CK17" s="136">
        <f>IFERROR(CJ17/CF17,"-")</f>
        <v>5000</v>
      </c>
      <c r="CL17" s="137">
        <v>1</v>
      </c>
      <c r="CM17" s="137"/>
      <c r="CN17" s="137"/>
      <c r="CO17" s="138">
        <v>3</v>
      </c>
      <c r="CP17" s="139">
        <v>261000</v>
      </c>
      <c r="CQ17" s="139">
        <v>251000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97</v>
      </c>
      <c r="C18" s="189"/>
      <c r="D18" s="189" t="s">
        <v>98</v>
      </c>
      <c r="E18" s="189" t="s">
        <v>99</v>
      </c>
      <c r="F18" s="189" t="s">
        <v>65</v>
      </c>
      <c r="G18" s="88" t="s">
        <v>95</v>
      </c>
      <c r="H18" s="88" t="s">
        <v>96</v>
      </c>
      <c r="I18" s="88"/>
      <c r="J18" s="180"/>
      <c r="K18" s="79">
        <v>27</v>
      </c>
      <c r="L18" s="79">
        <v>0</v>
      </c>
      <c r="M18" s="79">
        <v>69</v>
      </c>
      <c r="N18" s="89">
        <v>9</v>
      </c>
      <c r="O18" s="90">
        <v>0</v>
      </c>
      <c r="P18" s="91">
        <f>N18+O18</f>
        <v>9</v>
      </c>
      <c r="Q18" s="80">
        <f>IFERROR(P18/M18,"-")</f>
        <v>0.1304347826087</v>
      </c>
      <c r="R18" s="79">
        <v>0</v>
      </c>
      <c r="S18" s="79">
        <v>3</v>
      </c>
      <c r="T18" s="80">
        <f>IFERROR(R18/(P18),"-")</f>
        <v>0</v>
      </c>
      <c r="U18" s="186"/>
      <c r="V18" s="82">
        <v>1</v>
      </c>
      <c r="W18" s="80">
        <f>IF(P18=0,"-",V18/P18)</f>
        <v>0.11111111111111</v>
      </c>
      <c r="X18" s="185">
        <v>3000</v>
      </c>
      <c r="Y18" s="186">
        <f>IFERROR(X18/P18,"-")</f>
        <v>333.33333333333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0.44444444444444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0.44444444444444</v>
      </c>
      <c r="BP18" s="119">
        <v>1</v>
      </c>
      <c r="BQ18" s="120">
        <f>IFERROR(BP18/BN18,"-")</f>
        <v>0.25</v>
      </c>
      <c r="BR18" s="121">
        <v>3000</v>
      </c>
      <c r="BS18" s="122">
        <f>IFERROR(BR18/BN18,"-")</f>
        <v>750</v>
      </c>
      <c r="BT18" s="123">
        <v>1</v>
      </c>
      <c r="BU18" s="123"/>
      <c r="BV18" s="123"/>
      <c r="BW18" s="124">
        <v>1</v>
      </c>
      <c r="BX18" s="125">
        <f>IF(P18=0,"",IF(BW18=0,"",(BW18/P18)))</f>
        <v>0.11111111111111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100</v>
      </c>
      <c r="C19" s="189"/>
      <c r="D19" s="189" t="s">
        <v>90</v>
      </c>
      <c r="E19" s="189" t="s">
        <v>91</v>
      </c>
      <c r="F19" s="189" t="s">
        <v>65</v>
      </c>
      <c r="G19" s="88" t="s">
        <v>95</v>
      </c>
      <c r="H19" s="88" t="s">
        <v>96</v>
      </c>
      <c r="I19" s="88"/>
      <c r="J19" s="180"/>
      <c r="K19" s="79">
        <v>10</v>
      </c>
      <c r="L19" s="79">
        <v>0</v>
      </c>
      <c r="M19" s="79">
        <v>55</v>
      </c>
      <c r="N19" s="89">
        <v>6</v>
      </c>
      <c r="O19" s="90">
        <v>0</v>
      </c>
      <c r="P19" s="91">
        <f>N19+O19</f>
        <v>6</v>
      </c>
      <c r="Q19" s="80">
        <f>IFERROR(P19/M19,"-")</f>
        <v>0.10909090909091</v>
      </c>
      <c r="R19" s="79">
        <v>0</v>
      </c>
      <c r="S19" s="79">
        <v>0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5000</v>
      </c>
      <c r="Y19" s="186">
        <f>IFERROR(X19/P19,"-")</f>
        <v>833.33333333333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4</v>
      </c>
      <c r="BX19" s="125">
        <f>IF(P19=0,"",IF(BW19=0,"",(BW19/P19)))</f>
        <v>0.66666666666667</v>
      </c>
      <c r="BY19" s="126">
        <v>1</v>
      </c>
      <c r="BZ19" s="127">
        <f>IFERROR(BY19/BW19,"-")</f>
        <v>0.25</v>
      </c>
      <c r="CA19" s="128">
        <v>5000</v>
      </c>
      <c r="CB19" s="129">
        <f>IFERROR(CA19/BW19,"-")</f>
        <v>1250</v>
      </c>
      <c r="CC19" s="130">
        <v>1</v>
      </c>
      <c r="CD19" s="130"/>
      <c r="CE19" s="130"/>
      <c r="CF19" s="131">
        <v>1</v>
      </c>
      <c r="CG19" s="132">
        <f>IF(P19=0,"",IF(CF19=0,"",(CF19/P19)))</f>
        <v>0.16666666666667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5000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102</v>
      </c>
      <c r="E20" s="189" t="s">
        <v>103</v>
      </c>
      <c r="F20" s="189" t="s">
        <v>65</v>
      </c>
      <c r="G20" s="88" t="s">
        <v>95</v>
      </c>
      <c r="H20" s="88" t="s">
        <v>96</v>
      </c>
      <c r="I20" s="88"/>
      <c r="J20" s="180"/>
      <c r="K20" s="79">
        <v>18</v>
      </c>
      <c r="L20" s="79">
        <v>0</v>
      </c>
      <c r="M20" s="79">
        <v>58</v>
      </c>
      <c r="N20" s="89">
        <v>8</v>
      </c>
      <c r="O20" s="90">
        <v>0</v>
      </c>
      <c r="P20" s="91">
        <f>N20+O20</f>
        <v>8</v>
      </c>
      <c r="Q20" s="80">
        <f>IFERROR(P20/M20,"-")</f>
        <v>0.13793103448276</v>
      </c>
      <c r="R20" s="79">
        <v>1</v>
      </c>
      <c r="S20" s="79">
        <v>2</v>
      </c>
      <c r="T20" s="80">
        <f>IFERROR(R20/(P20),"-")</f>
        <v>0.125</v>
      </c>
      <c r="U20" s="186"/>
      <c r="V20" s="82">
        <v>2</v>
      </c>
      <c r="W20" s="80">
        <f>IF(P20=0,"-",V20/P20)</f>
        <v>0.25</v>
      </c>
      <c r="X20" s="185">
        <v>225000</v>
      </c>
      <c r="Y20" s="186">
        <f>IFERROR(X20/P20,"-")</f>
        <v>28125</v>
      </c>
      <c r="Z20" s="186">
        <f>IFERROR(X20/V20,"-")</f>
        <v>112500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4</v>
      </c>
      <c r="BO20" s="118">
        <f>IF(P20=0,"",IF(BN20=0,"",(BN20/P20)))</f>
        <v>0.5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0.25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2</v>
      </c>
      <c r="CG20" s="132">
        <f>IF(P20=0,"",IF(CF20=0,"",(CF20/P20)))</f>
        <v>0.25</v>
      </c>
      <c r="CH20" s="133">
        <v>2</v>
      </c>
      <c r="CI20" s="134">
        <f>IFERROR(CH20/CF20,"-")</f>
        <v>1</v>
      </c>
      <c r="CJ20" s="135">
        <v>225000</v>
      </c>
      <c r="CK20" s="136">
        <f>IFERROR(CJ20/CF20,"-")</f>
        <v>112500</v>
      </c>
      <c r="CL20" s="137">
        <v>1</v>
      </c>
      <c r="CM20" s="137"/>
      <c r="CN20" s="137">
        <v>1</v>
      </c>
      <c r="CO20" s="138">
        <v>2</v>
      </c>
      <c r="CP20" s="139">
        <v>225000</v>
      </c>
      <c r="CQ20" s="139">
        <v>222000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104</v>
      </c>
      <c r="C21" s="189"/>
      <c r="D21" s="189" t="s">
        <v>76</v>
      </c>
      <c r="E21" s="189" t="s">
        <v>76</v>
      </c>
      <c r="F21" s="189" t="s">
        <v>77</v>
      </c>
      <c r="G21" s="88" t="s">
        <v>78</v>
      </c>
      <c r="H21" s="88"/>
      <c r="I21" s="88"/>
      <c r="J21" s="180"/>
      <c r="K21" s="79">
        <v>238</v>
      </c>
      <c r="L21" s="79">
        <v>119</v>
      </c>
      <c r="M21" s="79">
        <v>53</v>
      </c>
      <c r="N21" s="89">
        <v>36</v>
      </c>
      <c r="O21" s="90">
        <v>0</v>
      </c>
      <c r="P21" s="91">
        <f>N21+O21</f>
        <v>36</v>
      </c>
      <c r="Q21" s="80">
        <f>IFERROR(P21/M21,"-")</f>
        <v>0.67924528301887</v>
      </c>
      <c r="R21" s="79">
        <v>6</v>
      </c>
      <c r="S21" s="79">
        <v>6</v>
      </c>
      <c r="T21" s="80">
        <f>IFERROR(R21/(P21),"-")</f>
        <v>0.16666666666667</v>
      </c>
      <c r="U21" s="186"/>
      <c r="V21" s="82">
        <v>8</v>
      </c>
      <c r="W21" s="80">
        <f>IF(P21=0,"-",V21/P21)</f>
        <v>0.22222222222222</v>
      </c>
      <c r="X21" s="185">
        <v>1788000</v>
      </c>
      <c r="Y21" s="186">
        <f>IFERROR(X21/P21,"-")</f>
        <v>49666.666666667</v>
      </c>
      <c r="Z21" s="186">
        <f>IFERROR(X21/V21,"-")</f>
        <v>223500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0.055555555555556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3</v>
      </c>
      <c r="BF21" s="111">
        <f>IF(P21=0,"",IF(BE21=0,"",(BE21/P21)))</f>
        <v>0.083333333333333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9</v>
      </c>
      <c r="BO21" s="118">
        <f>IF(P21=0,"",IF(BN21=0,"",(BN21/P21)))</f>
        <v>0.25</v>
      </c>
      <c r="BP21" s="119">
        <v>4</v>
      </c>
      <c r="BQ21" s="120">
        <f>IFERROR(BP21/BN21,"-")</f>
        <v>0.44444444444444</v>
      </c>
      <c r="BR21" s="121">
        <v>80000</v>
      </c>
      <c r="BS21" s="122">
        <f>IFERROR(BR21/BN21,"-")</f>
        <v>8888.8888888889</v>
      </c>
      <c r="BT21" s="123"/>
      <c r="BU21" s="123">
        <v>1</v>
      </c>
      <c r="BV21" s="123">
        <v>3</v>
      </c>
      <c r="BW21" s="124">
        <v>17</v>
      </c>
      <c r="BX21" s="125">
        <f>IF(P21=0,"",IF(BW21=0,"",(BW21/P21)))</f>
        <v>0.47222222222222</v>
      </c>
      <c r="BY21" s="126">
        <v>5</v>
      </c>
      <c r="BZ21" s="127">
        <f>IFERROR(BY21/BW21,"-")</f>
        <v>0.29411764705882</v>
      </c>
      <c r="CA21" s="128">
        <v>708000</v>
      </c>
      <c r="CB21" s="129">
        <f>IFERROR(CA21/BW21,"-")</f>
        <v>41647.058823529</v>
      </c>
      <c r="CC21" s="130"/>
      <c r="CD21" s="130">
        <v>2</v>
      </c>
      <c r="CE21" s="130">
        <v>3</v>
      </c>
      <c r="CF21" s="131">
        <v>5</v>
      </c>
      <c r="CG21" s="132">
        <f>IF(P21=0,"",IF(CF21=0,"",(CF21/P21)))</f>
        <v>0.13888888888889</v>
      </c>
      <c r="CH21" s="133">
        <v>3</v>
      </c>
      <c r="CI21" s="134">
        <f>IFERROR(CH21/CF21,"-")</f>
        <v>0.6</v>
      </c>
      <c r="CJ21" s="135">
        <v>2924000</v>
      </c>
      <c r="CK21" s="136">
        <f>IFERROR(CJ21/CF21,"-")</f>
        <v>584800</v>
      </c>
      <c r="CL21" s="137">
        <v>1</v>
      </c>
      <c r="CM21" s="137"/>
      <c r="CN21" s="137">
        <v>2</v>
      </c>
      <c r="CO21" s="138">
        <v>8</v>
      </c>
      <c r="CP21" s="139">
        <v>1788000</v>
      </c>
      <c r="CQ21" s="139">
        <v>2663000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0.13666666666667</v>
      </c>
      <c r="B22" s="189" t="s">
        <v>105</v>
      </c>
      <c r="C22" s="189"/>
      <c r="D22" s="189" t="s">
        <v>106</v>
      </c>
      <c r="E22" s="189" t="s">
        <v>64</v>
      </c>
      <c r="F22" s="189" t="s">
        <v>65</v>
      </c>
      <c r="G22" s="88" t="s">
        <v>72</v>
      </c>
      <c r="H22" s="88" t="s">
        <v>107</v>
      </c>
      <c r="I22" s="88" t="s">
        <v>108</v>
      </c>
      <c r="J22" s="180">
        <v>300000</v>
      </c>
      <c r="K22" s="79">
        <v>25</v>
      </c>
      <c r="L22" s="79">
        <v>0</v>
      </c>
      <c r="M22" s="79">
        <v>87</v>
      </c>
      <c r="N22" s="89">
        <v>8</v>
      </c>
      <c r="O22" s="90">
        <v>0</v>
      </c>
      <c r="P22" s="91">
        <f>N22+O22</f>
        <v>8</v>
      </c>
      <c r="Q22" s="80">
        <f>IFERROR(P22/M22,"-")</f>
        <v>0.091954022988506</v>
      </c>
      <c r="R22" s="79">
        <v>0</v>
      </c>
      <c r="S22" s="79">
        <v>2</v>
      </c>
      <c r="T22" s="80">
        <f>IFERROR(R22/(P22),"-")</f>
        <v>0</v>
      </c>
      <c r="U22" s="186">
        <f>IFERROR(J22/SUM(N22:O23),"-")</f>
        <v>23076.923076923</v>
      </c>
      <c r="V22" s="82">
        <v>0</v>
      </c>
      <c r="W22" s="80">
        <f>IF(P22=0,"-",V22/P22)</f>
        <v>0</v>
      </c>
      <c r="X22" s="185">
        <v>35000</v>
      </c>
      <c r="Y22" s="186">
        <f>IFERROR(X22/P22,"-")</f>
        <v>4375</v>
      </c>
      <c r="Z22" s="186" t="str">
        <f>IFERROR(X22/V22,"-")</f>
        <v>-</v>
      </c>
      <c r="AA22" s="180">
        <f>SUM(X22:X23)-SUM(J22:J23)</f>
        <v>-259000</v>
      </c>
      <c r="AB22" s="83">
        <f>SUM(X22:X23)/SUM(J22:J23)</f>
        <v>0.13666666666667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4</v>
      </c>
      <c r="BF22" s="111">
        <f>IF(P22=0,"",IF(BE22=0,"",(BE22/P22)))</f>
        <v>0.5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0.125</v>
      </c>
      <c r="BY22" s="126">
        <v>1</v>
      </c>
      <c r="BZ22" s="127">
        <f>IFERROR(BY22/BW22,"-")</f>
        <v>1</v>
      </c>
      <c r="CA22" s="128">
        <v>245000</v>
      </c>
      <c r="CB22" s="129">
        <f>IFERROR(CA22/BW22,"-")</f>
        <v>245000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35000</v>
      </c>
      <c r="CQ22" s="139">
        <v>245000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189" t="s">
        <v>109</v>
      </c>
      <c r="C23" s="189"/>
      <c r="D23" s="189" t="s">
        <v>106</v>
      </c>
      <c r="E23" s="189" t="s">
        <v>64</v>
      </c>
      <c r="F23" s="189" t="s">
        <v>77</v>
      </c>
      <c r="G23" s="88"/>
      <c r="H23" s="88"/>
      <c r="I23" s="88"/>
      <c r="J23" s="180"/>
      <c r="K23" s="79">
        <v>115</v>
      </c>
      <c r="L23" s="79">
        <v>60</v>
      </c>
      <c r="M23" s="79">
        <v>5</v>
      </c>
      <c r="N23" s="89">
        <v>5</v>
      </c>
      <c r="O23" s="90">
        <v>0</v>
      </c>
      <c r="P23" s="91">
        <f>N23+O23</f>
        <v>5</v>
      </c>
      <c r="Q23" s="80">
        <f>IFERROR(P23/M23,"-")</f>
        <v>1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6000</v>
      </c>
      <c r="Y23" s="186">
        <f>IFERROR(X23/P23,"-")</f>
        <v>1200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0.2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3</v>
      </c>
      <c r="BX23" s="125">
        <f>IF(P23=0,"",IF(BW23=0,"",(BW23/P23)))</f>
        <v>0.6</v>
      </c>
      <c r="BY23" s="126">
        <v>1</v>
      </c>
      <c r="BZ23" s="127">
        <f>IFERROR(BY23/BW23,"-")</f>
        <v>0.33333333333333</v>
      </c>
      <c r="CA23" s="128">
        <v>6000</v>
      </c>
      <c r="CB23" s="129">
        <f>IFERROR(CA23/BW23,"-")</f>
        <v>2000</v>
      </c>
      <c r="CC23" s="130"/>
      <c r="CD23" s="130">
        <v>1</v>
      </c>
      <c r="CE23" s="130"/>
      <c r="CF23" s="131">
        <v>1</v>
      </c>
      <c r="CG23" s="132">
        <f>IF(P23=0,"",IF(CF23=0,"",(CF23/P23)))</f>
        <v>0.2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6000</v>
      </c>
      <c r="CQ23" s="139">
        <v>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1.1291666666667</v>
      </c>
      <c r="B24" s="189" t="s">
        <v>110</v>
      </c>
      <c r="C24" s="189"/>
      <c r="D24" s="189" t="s">
        <v>111</v>
      </c>
      <c r="E24" s="189" t="s">
        <v>112</v>
      </c>
      <c r="F24" s="189" t="s">
        <v>65</v>
      </c>
      <c r="G24" s="88" t="s">
        <v>113</v>
      </c>
      <c r="H24" s="88" t="s">
        <v>114</v>
      </c>
      <c r="I24" s="88" t="s">
        <v>115</v>
      </c>
      <c r="J24" s="180">
        <v>240000</v>
      </c>
      <c r="K24" s="79">
        <v>15</v>
      </c>
      <c r="L24" s="79">
        <v>0</v>
      </c>
      <c r="M24" s="79">
        <v>61</v>
      </c>
      <c r="N24" s="89">
        <v>3</v>
      </c>
      <c r="O24" s="90">
        <v>0</v>
      </c>
      <c r="P24" s="91">
        <f>N24+O24</f>
        <v>3</v>
      </c>
      <c r="Q24" s="80">
        <f>IFERROR(P24/M24,"-")</f>
        <v>0.049180327868852</v>
      </c>
      <c r="R24" s="79">
        <v>0</v>
      </c>
      <c r="S24" s="79">
        <v>0</v>
      </c>
      <c r="T24" s="80">
        <f>IFERROR(R24/(P24),"-")</f>
        <v>0</v>
      </c>
      <c r="U24" s="186">
        <f>IFERROR(J24/SUM(N24:O27),"-")</f>
        <v>11428.571428571</v>
      </c>
      <c r="V24" s="82">
        <v>1</v>
      </c>
      <c r="W24" s="80">
        <f>IF(P24=0,"-",V24/P24)</f>
        <v>0.33333333333333</v>
      </c>
      <c r="X24" s="185">
        <v>5000</v>
      </c>
      <c r="Y24" s="186">
        <f>IFERROR(X24/P24,"-")</f>
        <v>1666.6666666667</v>
      </c>
      <c r="Z24" s="186">
        <f>IFERROR(X24/V24,"-")</f>
        <v>5000</v>
      </c>
      <c r="AA24" s="180">
        <f>SUM(X24:X27)-SUM(J24:J27)</f>
        <v>31000</v>
      </c>
      <c r="AB24" s="83">
        <f>SUM(X24:X27)/SUM(J24:J27)</f>
        <v>1.1291666666667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2</v>
      </c>
      <c r="BO24" s="118">
        <f>IF(P24=0,"",IF(BN24=0,"",(BN24/P24)))</f>
        <v>0.66666666666667</v>
      </c>
      <c r="BP24" s="119">
        <v>1</v>
      </c>
      <c r="BQ24" s="120">
        <f>IFERROR(BP24/BN24,"-")</f>
        <v>0.5</v>
      </c>
      <c r="BR24" s="121">
        <v>5000</v>
      </c>
      <c r="BS24" s="122">
        <f>IFERROR(BR24/BN24,"-")</f>
        <v>2500</v>
      </c>
      <c r="BT24" s="123">
        <v>1</v>
      </c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116</v>
      </c>
      <c r="C25" s="189"/>
      <c r="D25" s="189" t="s">
        <v>117</v>
      </c>
      <c r="E25" s="189" t="s">
        <v>118</v>
      </c>
      <c r="F25" s="189" t="s">
        <v>65</v>
      </c>
      <c r="G25" s="88"/>
      <c r="H25" s="88" t="s">
        <v>114</v>
      </c>
      <c r="I25" s="88" t="s">
        <v>119</v>
      </c>
      <c r="J25" s="180"/>
      <c r="K25" s="79">
        <v>10</v>
      </c>
      <c r="L25" s="79">
        <v>0</v>
      </c>
      <c r="M25" s="79">
        <v>40</v>
      </c>
      <c r="N25" s="89">
        <v>2</v>
      </c>
      <c r="O25" s="90">
        <v>0</v>
      </c>
      <c r="P25" s="91">
        <f>N25+O25</f>
        <v>2</v>
      </c>
      <c r="Q25" s="80">
        <f>IFERROR(P25/M25,"-")</f>
        <v>0.05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121</v>
      </c>
      <c r="E26" s="189" t="s">
        <v>122</v>
      </c>
      <c r="F26" s="189" t="s">
        <v>65</v>
      </c>
      <c r="G26" s="88"/>
      <c r="H26" s="88" t="s">
        <v>114</v>
      </c>
      <c r="I26" s="88" t="s">
        <v>123</v>
      </c>
      <c r="J26" s="180"/>
      <c r="K26" s="79">
        <v>12</v>
      </c>
      <c r="L26" s="79">
        <v>0</v>
      </c>
      <c r="M26" s="79">
        <v>24</v>
      </c>
      <c r="N26" s="89">
        <v>4</v>
      </c>
      <c r="O26" s="90">
        <v>0</v>
      </c>
      <c r="P26" s="91">
        <f>N26+O26</f>
        <v>4</v>
      </c>
      <c r="Q26" s="80">
        <f>IFERROR(P26/M26,"-")</f>
        <v>0.16666666666667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124</v>
      </c>
      <c r="C27" s="189"/>
      <c r="D27" s="189" t="s">
        <v>76</v>
      </c>
      <c r="E27" s="189" t="s">
        <v>76</v>
      </c>
      <c r="F27" s="189" t="s">
        <v>77</v>
      </c>
      <c r="G27" s="88"/>
      <c r="H27" s="88"/>
      <c r="I27" s="88"/>
      <c r="J27" s="180"/>
      <c r="K27" s="79">
        <v>95</v>
      </c>
      <c r="L27" s="79">
        <v>62</v>
      </c>
      <c r="M27" s="79">
        <v>30</v>
      </c>
      <c r="N27" s="89">
        <v>12</v>
      </c>
      <c r="O27" s="90">
        <v>0</v>
      </c>
      <c r="P27" s="91">
        <f>N27+O27</f>
        <v>12</v>
      </c>
      <c r="Q27" s="80">
        <f>IFERROR(P27/M27,"-")</f>
        <v>0.4</v>
      </c>
      <c r="R27" s="79">
        <v>2</v>
      </c>
      <c r="S27" s="79">
        <v>2</v>
      </c>
      <c r="T27" s="80">
        <f>IFERROR(R27/(P27),"-")</f>
        <v>0.16666666666667</v>
      </c>
      <c r="U27" s="186"/>
      <c r="V27" s="82">
        <v>2</v>
      </c>
      <c r="W27" s="80">
        <f>IF(P27=0,"-",V27/P27)</f>
        <v>0.16666666666667</v>
      </c>
      <c r="X27" s="185">
        <v>266000</v>
      </c>
      <c r="Y27" s="186">
        <f>IFERROR(X27/P27,"-")</f>
        <v>22166.666666667</v>
      </c>
      <c r="Z27" s="186">
        <f>IFERROR(X27/V27,"-")</f>
        <v>133000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0.083333333333333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7</v>
      </c>
      <c r="BO27" s="118">
        <f>IF(P27=0,"",IF(BN27=0,"",(BN27/P27)))</f>
        <v>0.58333333333333</v>
      </c>
      <c r="BP27" s="119">
        <v>2</v>
      </c>
      <c r="BQ27" s="120">
        <f>IFERROR(BP27/BN27,"-")</f>
        <v>0.28571428571429</v>
      </c>
      <c r="BR27" s="121">
        <v>9000</v>
      </c>
      <c r="BS27" s="122">
        <f>IFERROR(BR27/BN27,"-")</f>
        <v>1285.7142857143</v>
      </c>
      <c r="BT27" s="123">
        <v>1</v>
      </c>
      <c r="BU27" s="123">
        <v>1</v>
      </c>
      <c r="BV27" s="123"/>
      <c r="BW27" s="124">
        <v>4</v>
      </c>
      <c r="BX27" s="125">
        <f>IF(P27=0,"",IF(BW27=0,"",(BW27/P27)))</f>
        <v>0.33333333333333</v>
      </c>
      <c r="BY27" s="126">
        <v>1</v>
      </c>
      <c r="BZ27" s="127">
        <f>IFERROR(BY27/BW27,"-")</f>
        <v>0.25</v>
      </c>
      <c r="CA27" s="128">
        <v>260000</v>
      </c>
      <c r="CB27" s="129">
        <f>IFERROR(CA27/BW27,"-")</f>
        <v>65000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266000</v>
      </c>
      <c r="CQ27" s="139">
        <v>260000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2.5138888888889</v>
      </c>
      <c r="B28" s="189" t="s">
        <v>125</v>
      </c>
      <c r="C28" s="189"/>
      <c r="D28" s="189" t="s">
        <v>90</v>
      </c>
      <c r="E28" s="189" t="s">
        <v>126</v>
      </c>
      <c r="F28" s="189" t="s">
        <v>65</v>
      </c>
      <c r="G28" s="88" t="s">
        <v>66</v>
      </c>
      <c r="H28" s="88" t="s">
        <v>86</v>
      </c>
      <c r="I28" s="191" t="s">
        <v>127</v>
      </c>
      <c r="J28" s="180">
        <v>144000</v>
      </c>
      <c r="K28" s="79">
        <v>23</v>
      </c>
      <c r="L28" s="79">
        <v>0</v>
      </c>
      <c r="M28" s="79">
        <v>91</v>
      </c>
      <c r="N28" s="89">
        <v>6</v>
      </c>
      <c r="O28" s="90">
        <v>0</v>
      </c>
      <c r="P28" s="91">
        <f>N28+O28</f>
        <v>6</v>
      </c>
      <c r="Q28" s="80">
        <f>IFERROR(P28/M28,"-")</f>
        <v>0.065934065934066</v>
      </c>
      <c r="R28" s="79">
        <v>2</v>
      </c>
      <c r="S28" s="79">
        <v>2</v>
      </c>
      <c r="T28" s="80">
        <f>IFERROR(R28/(P28),"-")</f>
        <v>0.33333333333333</v>
      </c>
      <c r="U28" s="186">
        <f>IFERROR(J28/SUM(N28:O29),"-")</f>
        <v>13090.909090909</v>
      </c>
      <c r="V28" s="82">
        <v>2</v>
      </c>
      <c r="W28" s="80">
        <f>IF(P28=0,"-",V28/P28)</f>
        <v>0.33333333333333</v>
      </c>
      <c r="X28" s="185">
        <v>24000</v>
      </c>
      <c r="Y28" s="186">
        <f>IFERROR(X28/P28,"-")</f>
        <v>4000</v>
      </c>
      <c r="Z28" s="186">
        <f>IFERROR(X28/V28,"-")</f>
        <v>12000</v>
      </c>
      <c r="AA28" s="180">
        <f>SUM(X28:X29)-SUM(J28:J29)</f>
        <v>218000</v>
      </c>
      <c r="AB28" s="83">
        <f>SUM(X28:X29)/SUM(J28:J29)</f>
        <v>2.5138888888889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0.16666666666667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0.16666666666667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4</v>
      </c>
      <c r="BX28" s="125">
        <f>IF(P28=0,"",IF(BW28=0,"",(BW28/P28)))</f>
        <v>0.66666666666667</v>
      </c>
      <c r="BY28" s="126">
        <v>2</v>
      </c>
      <c r="BZ28" s="127">
        <f>IFERROR(BY28/BW28,"-")</f>
        <v>0.5</v>
      </c>
      <c r="CA28" s="128">
        <v>24000</v>
      </c>
      <c r="CB28" s="129">
        <f>IFERROR(CA28/BW28,"-")</f>
        <v>6000</v>
      </c>
      <c r="CC28" s="130"/>
      <c r="CD28" s="130">
        <v>1</v>
      </c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24000</v>
      </c>
      <c r="CQ28" s="139">
        <v>18000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128</v>
      </c>
      <c r="C29" s="189"/>
      <c r="D29" s="189" t="s">
        <v>90</v>
      </c>
      <c r="E29" s="189" t="s">
        <v>126</v>
      </c>
      <c r="F29" s="189" t="s">
        <v>77</v>
      </c>
      <c r="G29" s="88"/>
      <c r="H29" s="88"/>
      <c r="I29" s="88"/>
      <c r="J29" s="180"/>
      <c r="K29" s="79">
        <v>42</v>
      </c>
      <c r="L29" s="79">
        <v>22</v>
      </c>
      <c r="M29" s="79">
        <v>16</v>
      </c>
      <c r="N29" s="89">
        <v>5</v>
      </c>
      <c r="O29" s="90">
        <v>0</v>
      </c>
      <c r="P29" s="91">
        <f>N29+O29</f>
        <v>5</v>
      </c>
      <c r="Q29" s="80">
        <f>IFERROR(P29/M29,"-")</f>
        <v>0.3125</v>
      </c>
      <c r="R29" s="79">
        <v>1</v>
      </c>
      <c r="S29" s="79">
        <v>1</v>
      </c>
      <c r="T29" s="80">
        <f>IFERROR(R29/(P29),"-")</f>
        <v>0.2</v>
      </c>
      <c r="U29" s="186"/>
      <c r="V29" s="82">
        <v>4</v>
      </c>
      <c r="W29" s="80">
        <f>IF(P29=0,"-",V29/P29)</f>
        <v>0.8</v>
      </c>
      <c r="X29" s="185">
        <v>338000</v>
      </c>
      <c r="Y29" s="186">
        <f>IFERROR(X29/P29,"-")</f>
        <v>67600</v>
      </c>
      <c r="Z29" s="186">
        <f>IFERROR(X29/V29,"-")</f>
        <v>84500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0.4</v>
      </c>
      <c r="BP29" s="119">
        <v>1</v>
      </c>
      <c r="BQ29" s="120">
        <f>IFERROR(BP29/BN29,"-")</f>
        <v>0.5</v>
      </c>
      <c r="BR29" s="121">
        <v>15000</v>
      </c>
      <c r="BS29" s="122">
        <f>IFERROR(BR29/BN29,"-")</f>
        <v>7500</v>
      </c>
      <c r="BT29" s="123"/>
      <c r="BU29" s="123"/>
      <c r="BV29" s="123">
        <v>1</v>
      </c>
      <c r="BW29" s="124">
        <v>2</v>
      </c>
      <c r="BX29" s="125">
        <f>IF(P29=0,"",IF(BW29=0,"",(BW29/P29)))</f>
        <v>0.4</v>
      </c>
      <c r="BY29" s="126">
        <v>2</v>
      </c>
      <c r="BZ29" s="127">
        <f>IFERROR(BY29/BW29,"-")</f>
        <v>1</v>
      </c>
      <c r="CA29" s="128">
        <v>113000</v>
      </c>
      <c r="CB29" s="129">
        <f>IFERROR(CA29/BW29,"-")</f>
        <v>56500</v>
      </c>
      <c r="CC29" s="130"/>
      <c r="CD29" s="130"/>
      <c r="CE29" s="130">
        <v>2</v>
      </c>
      <c r="CF29" s="131">
        <v>1</v>
      </c>
      <c r="CG29" s="132">
        <f>IF(P29=0,"",IF(CF29=0,"",(CF29/P29)))</f>
        <v>0.2</v>
      </c>
      <c r="CH29" s="133">
        <v>1</v>
      </c>
      <c r="CI29" s="134">
        <f>IFERROR(CH29/CF29,"-")</f>
        <v>1</v>
      </c>
      <c r="CJ29" s="135">
        <v>210000</v>
      </c>
      <c r="CK29" s="136">
        <f>IFERROR(CJ29/CF29,"-")</f>
        <v>210000</v>
      </c>
      <c r="CL29" s="137"/>
      <c r="CM29" s="137"/>
      <c r="CN29" s="137">
        <v>1</v>
      </c>
      <c r="CO29" s="138">
        <v>4</v>
      </c>
      <c r="CP29" s="139">
        <v>338000</v>
      </c>
      <c r="CQ29" s="139">
        <v>210000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0.39444444444444</v>
      </c>
      <c r="B30" s="189" t="s">
        <v>129</v>
      </c>
      <c r="C30" s="189"/>
      <c r="D30" s="189" t="s">
        <v>90</v>
      </c>
      <c r="E30" s="189" t="s">
        <v>126</v>
      </c>
      <c r="F30" s="189" t="s">
        <v>65</v>
      </c>
      <c r="G30" s="88" t="s">
        <v>70</v>
      </c>
      <c r="H30" s="88" t="s">
        <v>86</v>
      </c>
      <c r="I30" s="190" t="s">
        <v>130</v>
      </c>
      <c r="J30" s="180">
        <v>180000</v>
      </c>
      <c r="K30" s="79">
        <v>9</v>
      </c>
      <c r="L30" s="79">
        <v>0</v>
      </c>
      <c r="M30" s="79">
        <v>54</v>
      </c>
      <c r="N30" s="89">
        <v>4</v>
      </c>
      <c r="O30" s="90">
        <v>0</v>
      </c>
      <c r="P30" s="91">
        <f>N30+O30</f>
        <v>4</v>
      </c>
      <c r="Q30" s="80">
        <f>IFERROR(P30/M30,"-")</f>
        <v>0.074074074074074</v>
      </c>
      <c r="R30" s="79">
        <v>1</v>
      </c>
      <c r="S30" s="79">
        <v>2</v>
      </c>
      <c r="T30" s="80">
        <f>IFERROR(R30/(P30),"-")</f>
        <v>0.25</v>
      </c>
      <c r="U30" s="186">
        <f>IFERROR(J30/SUM(N30:O31),"-")</f>
        <v>22500</v>
      </c>
      <c r="V30" s="82">
        <v>2</v>
      </c>
      <c r="W30" s="80">
        <f>IF(P30=0,"-",V30/P30)</f>
        <v>0.5</v>
      </c>
      <c r="X30" s="185">
        <v>21000</v>
      </c>
      <c r="Y30" s="186">
        <f>IFERROR(X30/P30,"-")</f>
        <v>5250</v>
      </c>
      <c r="Z30" s="186">
        <f>IFERROR(X30/V30,"-")</f>
        <v>10500</v>
      </c>
      <c r="AA30" s="180">
        <f>SUM(X30:X31)-SUM(J30:J31)</f>
        <v>-109000</v>
      </c>
      <c r="AB30" s="83">
        <f>SUM(X30:X31)/SUM(J30:J31)</f>
        <v>0.39444444444444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0.75</v>
      </c>
      <c r="BP30" s="119">
        <v>2</v>
      </c>
      <c r="BQ30" s="120">
        <f>IFERROR(BP30/BN30,"-")</f>
        <v>0.66666666666667</v>
      </c>
      <c r="BR30" s="121">
        <v>21000</v>
      </c>
      <c r="BS30" s="122">
        <f>IFERROR(BR30/BN30,"-")</f>
        <v>7000</v>
      </c>
      <c r="BT30" s="123">
        <v>1</v>
      </c>
      <c r="BU30" s="123"/>
      <c r="BV30" s="123">
        <v>1</v>
      </c>
      <c r="BW30" s="124">
        <v>1</v>
      </c>
      <c r="BX30" s="125">
        <f>IF(P30=0,"",IF(BW30=0,"",(BW30/P30)))</f>
        <v>0.25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21000</v>
      </c>
      <c r="CQ30" s="139">
        <v>18000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131</v>
      </c>
      <c r="C31" s="189"/>
      <c r="D31" s="189" t="s">
        <v>90</v>
      </c>
      <c r="E31" s="189" t="s">
        <v>126</v>
      </c>
      <c r="F31" s="189" t="s">
        <v>77</v>
      </c>
      <c r="G31" s="88"/>
      <c r="H31" s="88"/>
      <c r="I31" s="88"/>
      <c r="J31" s="180"/>
      <c r="K31" s="79">
        <v>22</v>
      </c>
      <c r="L31" s="79">
        <v>14</v>
      </c>
      <c r="M31" s="79">
        <v>2</v>
      </c>
      <c r="N31" s="89">
        <v>4</v>
      </c>
      <c r="O31" s="90">
        <v>0</v>
      </c>
      <c r="P31" s="91">
        <f>N31+O31</f>
        <v>4</v>
      </c>
      <c r="Q31" s="80">
        <f>IFERROR(P31/M31,"-")</f>
        <v>2</v>
      </c>
      <c r="R31" s="79">
        <v>0</v>
      </c>
      <c r="S31" s="79">
        <v>0</v>
      </c>
      <c r="T31" s="80">
        <f>IFERROR(R31/(P31),"-")</f>
        <v>0</v>
      </c>
      <c r="U31" s="186"/>
      <c r="V31" s="82">
        <v>1</v>
      </c>
      <c r="W31" s="80">
        <f>IF(P31=0,"-",V31/P31)</f>
        <v>0.25</v>
      </c>
      <c r="X31" s="185">
        <v>50000</v>
      </c>
      <c r="Y31" s="186">
        <f>IFERROR(X31/P31,"-")</f>
        <v>12500</v>
      </c>
      <c r="Z31" s="186">
        <f>IFERROR(X31/V31,"-")</f>
        <v>50000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0.75</v>
      </c>
      <c r="BY31" s="126">
        <v>1</v>
      </c>
      <c r="BZ31" s="127">
        <f>IFERROR(BY31/BW31,"-")</f>
        <v>0.33333333333333</v>
      </c>
      <c r="CA31" s="128">
        <v>50000</v>
      </c>
      <c r="CB31" s="129">
        <f>IFERROR(CA31/BW31,"-")</f>
        <v>16666.666666667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50000</v>
      </c>
      <c r="CQ31" s="139">
        <v>50000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2.2307692307692</v>
      </c>
      <c r="B32" s="189" t="s">
        <v>132</v>
      </c>
      <c r="C32" s="189"/>
      <c r="D32" s="189" t="s">
        <v>102</v>
      </c>
      <c r="E32" s="189" t="s">
        <v>103</v>
      </c>
      <c r="F32" s="189" t="s">
        <v>65</v>
      </c>
      <c r="G32" s="88" t="s">
        <v>81</v>
      </c>
      <c r="H32" s="88" t="s">
        <v>86</v>
      </c>
      <c r="I32" s="190" t="s">
        <v>133</v>
      </c>
      <c r="J32" s="180">
        <v>156000</v>
      </c>
      <c r="K32" s="79">
        <v>15</v>
      </c>
      <c r="L32" s="79">
        <v>0</v>
      </c>
      <c r="M32" s="79">
        <v>44</v>
      </c>
      <c r="N32" s="89">
        <v>6</v>
      </c>
      <c r="O32" s="90">
        <v>0</v>
      </c>
      <c r="P32" s="91">
        <f>N32+O32</f>
        <v>6</v>
      </c>
      <c r="Q32" s="80">
        <f>IFERROR(P32/M32,"-")</f>
        <v>0.13636363636364</v>
      </c>
      <c r="R32" s="79">
        <v>0</v>
      </c>
      <c r="S32" s="79">
        <v>2</v>
      </c>
      <c r="T32" s="80">
        <f>IFERROR(R32/(P32),"-")</f>
        <v>0</v>
      </c>
      <c r="U32" s="186">
        <f>IFERROR(J32/SUM(N32:O33),"-")</f>
        <v>14181.818181818</v>
      </c>
      <c r="V32" s="82">
        <v>2</v>
      </c>
      <c r="W32" s="80">
        <f>IF(P32=0,"-",V32/P32)</f>
        <v>0.33333333333333</v>
      </c>
      <c r="X32" s="185">
        <v>18000</v>
      </c>
      <c r="Y32" s="186">
        <f>IFERROR(X32/P32,"-")</f>
        <v>3000</v>
      </c>
      <c r="Z32" s="186">
        <f>IFERROR(X32/V32,"-")</f>
        <v>9000</v>
      </c>
      <c r="AA32" s="180">
        <f>SUM(X32:X33)-SUM(J32:J33)</f>
        <v>192000</v>
      </c>
      <c r="AB32" s="83">
        <f>SUM(X32:X33)/SUM(J32:J33)</f>
        <v>2.2307692307692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0.16666666666667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0.16666666666667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0.5</v>
      </c>
      <c r="BP32" s="119">
        <v>1</v>
      </c>
      <c r="BQ32" s="120">
        <f>IFERROR(BP32/BN32,"-")</f>
        <v>0.33333333333333</v>
      </c>
      <c r="BR32" s="121">
        <v>13000</v>
      </c>
      <c r="BS32" s="122">
        <f>IFERROR(BR32/BN32,"-")</f>
        <v>4333.3333333333</v>
      </c>
      <c r="BT32" s="123"/>
      <c r="BU32" s="123"/>
      <c r="BV32" s="123">
        <v>1</v>
      </c>
      <c r="BW32" s="124">
        <v>1</v>
      </c>
      <c r="BX32" s="125">
        <f>IF(P32=0,"",IF(BW32=0,"",(BW32/P32)))</f>
        <v>0.16666666666667</v>
      </c>
      <c r="BY32" s="126">
        <v>1</v>
      </c>
      <c r="BZ32" s="127">
        <f>IFERROR(BY32/BW32,"-")</f>
        <v>1</v>
      </c>
      <c r="CA32" s="128">
        <v>5000</v>
      </c>
      <c r="CB32" s="129">
        <f>IFERROR(CA32/BW32,"-")</f>
        <v>5000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18000</v>
      </c>
      <c r="CQ32" s="139">
        <v>13000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 t="s">
        <v>102</v>
      </c>
      <c r="E33" s="189" t="s">
        <v>103</v>
      </c>
      <c r="F33" s="189" t="s">
        <v>77</v>
      </c>
      <c r="G33" s="88"/>
      <c r="H33" s="88"/>
      <c r="I33" s="88"/>
      <c r="J33" s="180"/>
      <c r="K33" s="79">
        <v>49</v>
      </c>
      <c r="L33" s="79">
        <v>28</v>
      </c>
      <c r="M33" s="79">
        <v>6</v>
      </c>
      <c r="N33" s="89">
        <v>5</v>
      </c>
      <c r="O33" s="90">
        <v>0</v>
      </c>
      <c r="P33" s="91">
        <f>N33+O33</f>
        <v>5</v>
      </c>
      <c r="Q33" s="80">
        <f>IFERROR(P33/M33,"-")</f>
        <v>0.83333333333333</v>
      </c>
      <c r="R33" s="79">
        <v>1</v>
      </c>
      <c r="S33" s="79">
        <v>0</v>
      </c>
      <c r="T33" s="80">
        <f>IFERROR(R33/(P33),"-")</f>
        <v>0.2</v>
      </c>
      <c r="U33" s="186"/>
      <c r="V33" s="82">
        <v>1</v>
      </c>
      <c r="W33" s="80">
        <f>IF(P33=0,"-",V33/P33)</f>
        <v>0.2</v>
      </c>
      <c r="X33" s="185">
        <v>330000</v>
      </c>
      <c r="Y33" s="186">
        <f>IFERROR(X33/P33,"-")</f>
        <v>66000</v>
      </c>
      <c r="Z33" s="186">
        <f>IFERROR(X33/V33,"-")</f>
        <v>330000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0.6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0.2</v>
      </c>
      <c r="BY33" s="126">
        <v>1</v>
      </c>
      <c r="BZ33" s="127">
        <f>IFERROR(BY33/BW33,"-")</f>
        <v>1</v>
      </c>
      <c r="CA33" s="128">
        <v>330000</v>
      </c>
      <c r="CB33" s="129">
        <f>IFERROR(CA33/BW33,"-")</f>
        <v>330000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330000</v>
      </c>
      <c r="CQ33" s="139">
        <v>330000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0.038461538461538</v>
      </c>
      <c r="B34" s="189" t="s">
        <v>135</v>
      </c>
      <c r="C34" s="189"/>
      <c r="D34" s="189" t="s">
        <v>63</v>
      </c>
      <c r="E34" s="189" t="s">
        <v>80</v>
      </c>
      <c r="F34" s="189" t="s">
        <v>65</v>
      </c>
      <c r="G34" s="88" t="s">
        <v>136</v>
      </c>
      <c r="H34" s="88" t="s">
        <v>86</v>
      </c>
      <c r="I34" s="190" t="s">
        <v>68</v>
      </c>
      <c r="J34" s="180">
        <v>156000</v>
      </c>
      <c r="K34" s="79">
        <v>15</v>
      </c>
      <c r="L34" s="79">
        <v>0</v>
      </c>
      <c r="M34" s="79">
        <v>81</v>
      </c>
      <c r="N34" s="89">
        <v>5</v>
      </c>
      <c r="O34" s="90">
        <v>1</v>
      </c>
      <c r="P34" s="91">
        <f>N34+O34</f>
        <v>6</v>
      </c>
      <c r="Q34" s="80">
        <f>IFERROR(P34/M34,"-")</f>
        <v>0.074074074074074</v>
      </c>
      <c r="R34" s="79">
        <v>0</v>
      </c>
      <c r="S34" s="79">
        <v>1</v>
      </c>
      <c r="T34" s="80">
        <f>IFERROR(R34/(P34),"-")</f>
        <v>0</v>
      </c>
      <c r="U34" s="186">
        <f>IFERROR(J34/SUM(N34:O35),"-")</f>
        <v>17333.333333333</v>
      </c>
      <c r="V34" s="82">
        <v>1</v>
      </c>
      <c r="W34" s="80">
        <f>IF(P34=0,"-",V34/P34)</f>
        <v>0.16666666666667</v>
      </c>
      <c r="X34" s="185">
        <v>6000</v>
      </c>
      <c r="Y34" s="186">
        <f>IFERROR(X34/P34,"-")</f>
        <v>1000</v>
      </c>
      <c r="Z34" s="186">
        <f>IFERROR(X34/V34,"-")</f>
        <v>6000</v>
      </c>
      <c r="AA34" s="180">
        <f>SUM(X34:X35)-SUM(J34:J35)</f>
        <v>-150000</v>
      </c>
      <c r="AB34" s="83">
        <f>SUM(X34:X35)/SUM(J34:J35)</f>
        <v>0.038461538461538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3</v>
      </c>
      <c r="AW34" s="105">
        <f>IF(P34=0,"",IF(AV34=0,"",(AV34/P34)))</f>
        <v>0.5</v>
      </c>
      <c r="AX34" s="104">
        <v>1</v>
      </c>
      <c r="AY34" s="106">
        <f>IFERROR(AX34/AV34,"-")</f>
        <v>0.33333333333333</v>
      </c>
      <c r="AZ34" s="107">
        <v>6000</v>
      </c>
      <c r="BA34" s="108">
        <f>IFERROR(AZ34/AV34,"-")</f>
        <v>2000</v>
      </c>
      <c r="BB34" s="109"/>
      <c r="BC34" s="109">
        <v>1</v>
      </c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0.16666666666667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2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6000</v>
      </c>
      <c r="CQ34" s="139">
        <v>6000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63</v>
      </c>
      <c r="E35" s="189" t="s">
        <v>80</v>
      </c>
      <c r="F35" s="189" t="s">
        <v>77</v>
      </c>
      <c r="G35" s="88"/>
      <c r="H35" s="88"/>
      <c r="I35" s="88"/>
      <c r="J35" s="180"/>
      <c r="K35" s="79">
        <v>52</v>
      </c>
      <c r="L35" s="79">
        <v>22</v>
      </c>
      <c r="M35" s="79">
        <v>4</v>
      </c>
      <c r="N35" s="89">
        <v>3</v>
      </c>
      <c r="O35" s="90">
        <v>0</v>
      </c>
      <c r="P35" s="91">
        <f>N35+O35</f>
        <v>3</v>
      </c>
      <c r="Q35" s="80">
        <f>IFERROR(P35/M35,"-")</f>
        <v>0.75</v>
      </c>
      <c r="R35" s="79">
        <v>0</v>
      </c>
      <c r="S35" s="79">
        <v>1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0.33333333333333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2</v>
      </c>
      <c r="BX35" s="125">
        <f>IF(P35=0,"",IF(BW35=0,"",(BW35/P35)))</f>
        <v>0.66666666666667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6.5208333333333</v>
      </c>
      <c r="B36" s="189" t="s">
        <v>138</v>
      </c>
      <c r="C36" s="189"/>
      <c r="D36" s="189" t="s">
        <v>63</v>
      </c>
      <c r="E36" s="189" t="s">
        <v>64</v>
      </c>
      <c r="F36" s="189" t="s">
        <v>65</v>
      </c>
      <c r="G36" s="88" t="s">
        <v>139</v>
      </c>
      <c r="H36" s="88" t="s">
        <v>67</v>
      </c>
      <c r="I36" s="88" t="s">
        <v>140</v>
      </c>
      <c r="J36" s="180">
        <v>144000</v>
      </c>
      <c r="K36" s="79">
        <v>23</v>
      </c>
      <c r="L36" s="79">
        <v>0</v>
      </c>
      <c r="M36" s="79">
        <v>91</v>
      </c>
      <c r="N36" s="89">
        <v>9</v>
      </c>
      <c r="O36" s="90">
        <v>0</v>
      </c>
      <c r="P36" s="91">
        <f>N36+O36</f>
        <v>9</v>
      </c>
      <c r="Q36" s="80">
        <f>IFERROR(P36/M36,"-")</f>
        <v>0.098901098901099</v>
      </c>
      <c r="R36" s="79">
        <v>1</v>
      </c>
      <c r="S36" s="79">
        <v>2</v>
      </c>
      <c r="T36" s="80">
        <f>IFERROR(R36/(P36),"-")</f>
        <v>0.11111111111111</v>
      </c>
      <c r="U36" s="186">
        <f>IFERROR(J36/SUM(N36:O37),"-")</f>
        <v>8470.5882352941</v>
      </c>
      <c r="V36" s="82">
        <v>3</v>
      </c>
      <c r="W36" s="80">
        <f>IF(P36=0,"-",V36/P36)</f>
        <v>0.33333333333333</v>
      </c>
      <c r="X36" s="185">
        <v>916000</v>
      </c>
      <c r="Y36" s="186">
        <f>IFERROR(X36/P36,"-")</f>
        <v>101777.77777778</v>
      </c>
      <c r="Z36" s="186">
        <f>IFERROR(X36/V36,"-")</f>
        <v>305333.33333333</v>
      </c>
      <c r="AA36" s="180">
        <f>SUM(X36:X37)-SUM(J36:J37)</f>
        <v>795000</v>
      </c>
      <c r="AB36" s="83">
        <f>SUM(X36:X37)/SUM(J36:J37)</f>
        <v>6.5208333333333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0.11111111111111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5</v>
      </c>
      <c r="BF36" s="111">
        <f>IF(P36=0,"",IF(BE36=0,"",(BE36/P36)))</f>
        <v>0.55555555555556</v>
      </c>
      <c r="BG36" s="110">
        <v>3</v>
      </c>
      <c r="BH36" s="112">
        <f>IFERROR(BG36/BE36,"-")</f>
        <v>0.6</v>
      </c>
      <c r="BI36" s="113">
        <v>916000</v>
      </c>
      <c r="BJ36" s="114">
        <f>IFERROR(BI36/BE36,"-")</f>
        <v>183200</v>
      </c>
      <c r="BK36" s="115">
        <v>2</v>
      </c>
      <c r="BL36" s="115"/>
      <c r="BM36" s="115">
        <v>1</v>
      </c>
      <c r="BN36" s="117">
        <v>3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3</v>
      </c>
      <c r="CP36" s="139">
        <v>916000</v>
      </c>
      <c r="CQ36" s="139">
        <v>910000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/>
      <c r="B37" s="189" t="s">
        <v>141</v>
      </c>
      <c r="C37" s="189"/>
      <c r="D37" s="189" t="s">
        <v>63</v>
      </c>
      <c r="E37" s="189" t="s">
        <v>64</v>
      </c>
      <c r="F37" s="189" t="s">
        <v>77</v>
      </c>
      <c r="G37" s="88"/>
      <c r="H37" s="88"/>
      <c r="I37" s="88"/>
      <c r="J37" s="180"/>
      <c r="K37" s="79">
        <v>66</v>
      </c>
      <c r="L37" s="79">
        <v>39</v>
      </c>
      <c r="M37" s="79">
        <v>23</v>
      </c>
      <c r="N37" s="89">
        <v>8</v>
      </c>
      <c r="O37" s="90">
        <v>0</v>
      </c>
      <c r="P37" s="91">
        <f>N37+O37</f>
        <v>8</v>
      </c>
      <c r="Q37" s="80">
        <f>IFERROR(P37/M37,"-")</f>
        <v>0.34782608695652</v>
      </c>
      <c r="R37" s="79">
        <v>2</v>
      </c>
      <c r="S37" s="79">
        <v>2</v>
      </c>
      <c r="T37" s="80">
        <f>IFERROR(R37/(P37),"-")</f>
        <v>0.25</v>
      </c>
      <c r="U37" s="186"/>
      <c r="V37" s="82">
        <v>2</v>
      </c>
      <c r="W37" s="80">
        <f>IF(P37=0,"-",V37/P37)</f>
        <v>0.25</v>
      </c>
      <c r="X37" s="185">
        <v>23000</v>
      </c>
      <c r="Y37" s="186">
        <f>IFERROR(X37/P37,"-")</f>
        <v>2875</v>
      </c>
      <c r="Z37" s="186">
        <f>IFERROR(X37/V37,"-")</f>
        <v>11500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0.125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0.375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0.375</v>
      </c>
      <c r="BY37" s="126">
        <v>2</v>
      </c>
      <c r="BZ37" s="127">
        <f>IFERROR(BY37/BW37,"-")</f>
        <v>0.66666666666667</v>
      </c>
      <c r="CA37" s="128">
        <v>16000</v>
      </c>
      <c r="CB37" s="129">
        <f>IFERROR(CA37/BW37,"-")</f>
        <v>5333.3333333333</v>
      </c>
      <c r="CC37" s="130">
        <v>1</v>
      </c>
      <c r="CD37" s="130"/>
      <c r="CE37" s="130">
        <v>1</v>
      </c>
      <c r="CF37" s="131">
        <v>1</v>
      </c>
      <c r="CG37" s="132">
        <f>IF(P37=0,"",IF(CF37=0,"",(CF37/P37)))</f>
        <v>0.125</v>
      </c>
      <c r="CH37" s="133">
        <v>1</v>
      </c>
      <c r="CI37" s="134">
        <f>IFERROR(CH37/CF37,"-")</f>
        <v>1</v>
      </c>
      <c r="CJ37" s="135">
        <v>18000</v>
      </c>
      <c r="CK37" s="136">
        <f>IFERROR(CJ37/CF37,"-")</f>
        <v>18000</v>
      </c>
      <c r="CL37" s="137"/>
      <c r="CM37" s="137"/>
      <c r="CN37" s="137">
        <v>1</v>
      </c>
      <c r="CO37" s="138">
        <v>2</v>
      </c>
      <c r="CP37" s="139">
        <v>23000</v>
      </c>
      <c r="CQ37" s="139">
        <v>18000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0.85416666666667</v>
      </c>
      <c r="B38" s="189" t="s">
        <v>142</v>
      </c>
      <c r="C38" s="189"/>
      <c r="D38" s="189" t="s">
        <v>98</v>
      </c>
      <c r="E38" s="189" t="s">
        <v>99</v>
      </c>
      <c r="F38" s="189" t="s">
        <v>65</v>
      </c>
      <c r="G38" s="88" t="s">
        <v>139</v>
      </c>
      <c r="H38" s="88" t="s">
        <v>67</v>
      </c>
      <c r="I38" s="88" t="s">
        <v>143</v>
      </c>
      <c r="J38" s="180">
        <v>144000</v>
      </c>
      <c r="K38" s="79">
        <v>15</v>
      </c>
      <c r="L38" s="79">
        <v>0</v>
      </c>
      <c r="M38" s="79">
        <v>50</v>
      </c>
      <c r="N38" s="89">
        <v>6</v>
      </c>
      <c r="O38" s="90">
        <v>0</v>
      </c>
      <c r="P38" s="91">
        <f>N38+O38</f>
        <v>6</v>
      </c>
      <c r="Q38" s="80">
        <f>IFERROR(P38/M38,"-")</f>
        <v>0.12</v>
      </c>
      <c r="R38" s="79">
        <v>1</v>
      </c>
      <c r="S38" s="79">
        <v>2</v>
      </c>
      <c r="T38" s="80">
        <f>IFERROR(R38/(P38),"-")</f>
        <v>0.16666666666667</v>
      </c>
      <c r="U38" s="186">
        <f>IFERROR(J38/SUM(N38:O39),"-")</f>
        <v>16000</v>
      </c>
      <c r="V38" s="82">
        <v>1</v>
      </c>
      <c r="W38" s="80">
        <f>IF(P38=0,"-",V38/P38)</f>
        <v>0.16666666666667</v>
      </c>
      <c r="X38" s="185">
        <v>118000</v>
      </c>
      <c r="Y38" s="186">
        <f>IFERROR(X38/P38,"-")</f>
        <v>19666.666666667</v>
      </c>
      <c r="Z38" s="186">
        <f>IFERROR(X38/V38,"-")</f>
        <v>118000</v>
      </c>
      <c r="AA38" s="180">
        <f>SUM(X38:X39)-SUM(J38:J39)</f>
        <v>-21000</v>
      </c>
      <c r="AB38" s="83">
        <f>SUM(X38:X39)/SUM(J38:J39)</f>
        <v>0.85416666666667</v>
      </c>
      <c r="AC38" s="77"/>
      <c r="AD38" s="92">
        <v>1</v>
      </c>
      <c r="AE38" s="93">
        <f>IF(P38=0,"",IF(AD38=0,"",(AD38/P38)))</f>
        <v>0.16666666666667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>
        <v>1</v>
      </c>
      <c r="AN38" s="99">
        <f>IF(P38=0,"",IF(AM38=0,"",(AM38/P38)))</f>
        <v>0.16666666666667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2</v>
      </c>
      <c r="BX38" s="125">
        <f>IF(P38=0,"",IF(BW38=0,"",(BW38/P38)))</f>
        <v>0.33333333333333</v>
      </c>
      <c r="BY38" s="126">
        <v>2</v>
      </c>
      <c r="BZ38" s="127">
        <f>IFERROR(BY38/BW38,"-")</f>
        <v>1</v>
      </c>
      <c r="CA38" s="128">
        <v>121000</v>
      </c>
      <c r="CB38" s="129">
        <f>IFERROR(CA38/BW38,"-")</f>
        <v>60500</v>
      </c>
      <c r="CC38" s="130">
        <v>1</v>
      </c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118000</v>
      </c>
      <c r="CQ38" s="139">
        <v>118000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144</v>
      </c>
      <c r="C39" s="189"/>
      <c r="D39" s="189" t="s">
        <v>98</v>
      </c>
      <c r="E39" s="189" t="s">
        <v>99</v>
      </c>
      <c r="F39" s="189" t="s">
        <v>77</v>
      </c>
      <c r="G39" s="88"/>
      <c r="H39" s="88"/>
      <c r="I39" s="88"/>
      <c r="J39" s="180"/>
      <c r="K39" s="79">
        <v>45</v>
      </c>
      <c r="L39" s="79">
        <v>22</v>
      </c>
      <c r="M39" s="79">
        <v>1</v>
      </c>
      <c r="N39" s="89">
        <v>3</v>
      </c>
      <c r="O39" s="90">
        <v>0</v>
      </c>
      <c r="P39" s="91">
        <f>N39+O39</f>
        <v>3</v>
      </c>
      <c r="Q39" s="80">
        <f>IFERROR(P39/M39,"-")</f>
        <v>3</v>
      </c>
      <c r="R39" s="79">
        <v>1</v>
      </c>
      <c r="S39" s="79">
        <v>1</v>
      </c>
      <c r="T39" s="80">
        <f>IFERROR(R39/(P39),"-")</f>
        <v>0.33333333333333</v>
      </c>
      <c r="U39" s="186"/>
      <c r="V39" s="82">
        <v>1</v>
      </c>
      <c r="W39" s="80">
        <f>IF(P39=0,"-",V39/P39)</f>
        <v>0.33333333333333</v>
      </c>
      <c r="X39" s="185">
        <v>5000</v>
      </c>
      <c r="Y39" s="186">
        <f>IFERROR(X39/P39,"-")</f>
        <v>1666.6666666667</v>
      </c>
      <c r="Z39" s="186">
        <f>IFERROR(X39/V39,"-")</f>
        <v>5000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2</v>
      </c>
      <c r="BO39" s="118">
        <f>IF(P39=0,"",IF(BN39=0,"",(BN39/P39)))</f>
        <v>0.66666666666667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1</v>
      </c>
      <c r="BX39" s="125">
        <f>IF(P39=0,"",IF(BW39=0,"",(BW39/P39)))</f>
        <v>0.33333333333333</v>
      </c>
      <c r="BY39" s="126">
        <v>1</v>
      </c>
      <c r="BZ39" s="127">
        <f>IFERROR(BY39/BW39,"-")</f>
        <v>1</v>
      </c>
      <c r="CA39" s="128">
        <v>5000</v>
      </c>
      <c r="CB39" s="129">
        <f>IFERROR(CA39/BW39,"-")</f>
        <v>5000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0.046875</v>
      </c>
      <c r="B40" s="189" t="s">
        <v>145</v>
      </c>
      <c r="C40" s="189"/>
      <c r="D40" s="189" t="s">
        <v>63</v>
      </c>
      <c r="E40" s="189" t="s">
        <v>64</v>
      </c>
      <c r="F40" s="189" t="s">
        <v>65</v>
      </c>
      <c r="G40" s="88" t="s">
        <v>146</v>
      </c>
      <c r="H40" s="88" t="s">
        <v>86</v>
      </c>
      <c r="I40" s="190" t="s">
        <v>68</v>
      </c>
      <c r="J40" s="180">
        <v>96000</v>
      </c>
      <c r="K40" s="79">
        <v>4</v>
      </c>
      <c r="L40" s="79">
        <v>0</v>
      </c>
      <c r="M40" s="79">
        <v>36</v>
      </c>
      <c r="N40" s="89">
        <v>3</v>
      </c>
      <c r="O40" s="90">
        <v>0</v>
      </c>
      <c r="P40" s="91">
        <f>N40+O40</f>
        <v>3</v>
      </c>
      <c r="Q40" s="80">
        <f>IFERROR(P40/M40,"-")</f>
        <v>0.083333333333333</v>
      </c>
      <c r="R40" s="79">
        <v>0</v>
      </c>
      <c r="S40" s="79">
        <v>2</v>
      </c>
      <c r="T40" s="80">
        <f>IFERROR(R40/(P40),"-")</f>
        <v>0</v>
      </c>
      <c r="U40" s="186">
        <f>IFERROR(J40/SUM(N40:O41),"-")</f>
        <v>13714.285714286</v>
      </c>
      <c r="V40" s="82">
        <v>1</v>
      </c>
      <c r="W40" s="80">
        <f>IF(P40=0,"-",V40/P40)</f>
        <v>0.33333333333333</v>
      </c>
      <c r="X40" s="185">
        <v>3000</v>
      </c>
      <c r="Y40" s="186">
        <f>IFERROR(X40/P40,"-")</f>
        <v>1000</v>
      </c>
      <c r="Z40" s="186">
        <f>IFERROR(X40/V40,"-")</f>
        <v>3000</v>
      </c>
      <c r="AA40" s="180">
        <f>SUM(X40:X41)-SUM(J40:J41)</f>
        <v>-91500</v>
      </c>
      <c r="AB40" s="83">
        <f>SUM(X40:X41)/SUM(J40:J41)</f>
        <v>0.046875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0.66666666666667</v>
      </c>
      <c r="BP40" s="119">
        <v>1</v>
      </c>
      <c r="BQ40" s="120">
        <f>IFERROR(BP40/BN40,"-")</f>
        <v>0.5</v>
      </c>
      <c r="BR40" s="121">
        <v>3000</v>
      </c>
      <c r="BS40" s="122">
        <f>IFERROR(BR40/BN40,"-")</f>
        <v>1500</v>
      </c>
      <c r="BT40" s="123">
        <v>1</v>
      </c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147</v>
      </c>
      <c r="C41" s="189"/>
      <c r="D41" s="189" t="s">
        <v>63</v>
      </c>
      <c r="E41" s="189" t="s">
        <v>64</v>
      </c>
      <c r="F41" s="189" t="s">
        <v>77</v>
      </c>
      <c r="G41" s="88"/>
      <c r="H41" s="88"/>
      <c r="I41" s="88"/>
      <c r="J41" s="180"/>
      <c r="K41" s="79">
        <v>17</v>
      </c>
      <c r="L41" s="79">
        <v>15</v>
      </c>
      <c r="M41" s="79">
        <v>4</v>
      </c>
      <c r="N41" s="89">
        <v>4</v>
      </c>
      <c r="O41" s="90">
        <v>0</v>
      </c>
      <c r="P41" s="91">
        <f>N41+O41</f>
        <v>4</v>
      </c>
      <c r="Q41" s="80">
        <f>IFERROR(P41/M41,"-")</f>
        <v>1</v>
      </c>
      <c r="R41" s="79">
        <v>1</v>
      </c>
      <c r="S41" s="79">
        <v>1</v>
      </c>
      <c r="T41" s="80">
        <f>IFERROR(R41/(P41),"-")</f>
        <v>0.25</v>
      </c>
      <c r="U41" s="186"/>
      <c r="V41" s="82">
        <v>1</v>
      </c>
      <c r="W41" s="80">
        <f>IF(P41=0,"-",V41/P41)</f>
        <v>0.25</v>
      </c>
      <c r="X41" s="185">
        <v>1500</v>
      </c>
      <c r="Y41" s="186">
        <f>IFERROR(X41/P41,"-")</f>
        <v>375</v>
      </c>
      <c r="Z41" s="186">
        <f>IFERROR(X41/V41,"-")</f>
        <v>1500</v>
      </c>
      <c r="AA41" s="180"/>
      <c r="AB41" s="83"/>
      <c r="AC41" s="77"/>
      <c r="AD41" s="92">
        <v>1</v>
      </c>
      <c r="AE41" s="93">
        <f>IF(P41=0,"",IF(AD41=0,"",(AD41/P41)))</f>
        <v>0.25</v>
      </c>
      <c r="AF41" s="92"/>
      <c r="AG41" s="94">
        <f>IFERROR(AF41/AD41,"-")</f>
        <v>0</v>
      </c>
      <c r="AH41" s="95"/>
      <c r="AI41" s="96">
        <f>IFERROR(AH41/AD41,"-")</f>
        <v>0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>
        <v>1</v>
      </c>
      <c r="BQ41" s="120">
        <f>IFERROR(BP41/BN41,"-")</f>
        <v>1</v>
      </c>
      <c r="BR41" s="121">
        <v>1500</v>
      </c>
      <c r="BS41" s="122">
        <f>IFERROR(BR41/BN41,"-")</f>
        <v>1500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1500</v>
      </c>
      <c r="CQ41" s="139">
        <v>1500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0.1875</v>
      </c>
      <c r="B42" s="189" t="s">
        <v>148</v>
      </c>
      <c r="C42" s="189"/>
      <c r="D42" s="189" t="s">
        <v>98</v>
      </c>
      <c r="E42" s="189" t="s">
        <v>99</v>
      </c>
      <c r="F42" s="189" t="s">
        <v>65</v>
      </c>
      <c r="G42" s="88" t="s">
        <v>146</v>
      </c>
      <c r="H42" s="88" t="s">
        <v>86</v>
      </c>
      <c r="I42" s="190" t="s">
        <v>133</v>
      </c>
      <c r="J42" s="180">
        <v>96000</v>
      </c>
      <c r="K42" s="79">
        <v>6</v>
      </c>
      <c r="L42" s="79">
        <v>0</v>
      </c>
      <c r="M42" s="79">
        <v>28</v>
      </c>
      <c r="N42" s="89">
        <v>1</v>
      </c>
      <c r="O42" s="90">
        <v>0</v>
      </c>
      <c r="P42" s="91">
        <f>N42+O42</f>
        <v>1</v>
      </c>
      <c r="Q42" s="80">
        <f>IFERROR(P42/M42,"-")</f>
        <v>0.035714285714286</v>
      </c>
      <c r="R42" s="79">
        <v>0</v>
      </c>
      <c r="S42" s="79">
        <v>1</v>
      </c>
      <c r="T42" s="80">
        <f>IFERROR(R42/(P42),"-")</f>
        <v>0</v>
      </c>
      <c r="U42" s="186">
        <f>IFERROR(J42/SUM(N42:O43),"-")</f>
        <v>19200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-78000</v>
      </c>
      <c r="AB42" s="83">
        <f>SUM(X42:X43)/SUM(J42:J43)</f>
        <v>0.1875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149</v>
      </c>
      <c r="C43" s="189"/>
      <c r="D43" s="189" t="s">
        <v>98</v>
      </c>
      <c r="E43" s="189" t="s">
        <v>99</v>
      </c>
      <c r="F43" s="189" t="s">
        <v>77</v>
      </c>
      <c r="G43" s="88"/>
      <c r="H43" s="88"/>
      <c r="I43" s="88"/>
      <c r="J43" s="180"/>
      <c r="K43" s="79">
        <v>49</v>
      </c>
      <c r="L43" s="79">
        <v>28</v>
      </c>
      <c r="M43" s="79">
        <v>23</v>
      </c>
      <c r="N43" s="89">
        <v>4</v>
      </c>
      <c r="O43" s="90">
        <v>0</v>
      </c>
      <c r="P43" s="91">
        <f>N43+O43</f>
        <v>4</v>
      </c>
      <c r="Q43" s="80">
        <f>IFERROR(P43/M43,"-")</f>
        <v>0.17391304347826</v>
      </c>
      <c r="R43" s="79">
        <v>1</v>
      </c>
      <c r="S43" s="79">
        <v>0</v>
      </c>
      <c r="T43" s="80">
        <f>IFERROR(R43/(P43),"-")</f>
        <v>0.25</v>
      </c>
      <c r="U43" s="186"/>
      <c r="V43" s="82">
        <v>2</v>
      </c>
      <c r="W43" s="80">
        <f>IF(P43=0,"-",V43/P43)</f>
        <v>0.5</v>
      </c>
      <c r="X43" s="185">
        <v>18000</v>
      </c>
      <c r="Y43" s="186">
        <f>IFERROR(X43/P43,"-")</f>
        <v>4500</v>
      </c>
      <c r="Z43" s="186">
        <f>IFERROR(X43/V43,"-")</f>
        <v>9000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0.75</v>
      </c>
      <c r="BP43" s="119">
        <v>2</v>
      </c>
      <c r="BQ43" s="120">
        <f>IFERROR(BP43/BN43,"-")</f>
        <v>0.66666666666667</v>
      </c>
      <c r="BR43" s="121">
        <v>18000</v>
      </c>
      <c r="BS43" s="122">
        <f>IFERROR(BR43/BN43,"-")</f>
        <v>6000</v>
      </c>
      <c r="BT43" s="123">
        <v>1</v>
      </c>
      <c r="BU43" s="123"/>
      <c r="BV43" s="123">
        <v>1</v>
      </c>
      <c r="BW43" s="124">
        <v>1</v>
      </c>
      <c r="BX43" s="125">
        <f>IF(P43=0,"",IF(BW43=0,"",(BW43/P43)))</f>
        <v>0.25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2</v>
      </c>
      <c r="CP43" s="139">
        <v>18000</v>
      </c>
      <c r="CQ43" s="139">
        <v>13000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 t="str">
        <f>AB44</f>
        <v>0</v>
      </c>
      <c r="B44" s="189" t="s">
        <v>150</v>
      </c>
      <c r="C44" s="189"/>
      <c r="D44" s="189"/>
      <c r="E44" s="189"/>
      <c r="F44" s="189" t="s">
        <v>65</v>
      </c>
      <c r="G44" s="88" t="s">
        <v>146</v>
      </c>
      <c r="H44" s="88" t="s">
        <v>151</v>
      </c>
      <c r="I44" s="191" t="s">
        <v>87</v>
      </c>
      <c r="J44" s="180">
        <v>0</v>
      </c>
      <c r="K44" s="79">
        <v>10</v>
      </c>
      <c r="L44" s="79">
        <v>0</v>
      </c>
      <c r="M44" s="79">
        <v>64</v>
      </c>
      <c r="N44" s="89">
        <v>3</v>
      </c>
      <c r="O44" s="90">
        <v>0</v>
      </c>
      <c r="P44" s="91">
        <f>N44+O44</f>
        <v>3</v>
      </c>
      <c r="Q44" s="80">
        <f>IFERROR(P44/M44,"-")</f>
        <v>0.046875</v>
      </c>
      <c r="R44" s="79">
        <v>0</v>
      </c>
      <c r="S44" s="79">
        <v>0</v>
      </c>
      <c r="T44" s="80">
        <f>IFERROR(R44/(P44),"-")</f>
        <v>0</v>
      </c>
      <c r="U44" s="186">
        <f>IFERROR(J44/SUM(N44:O45),"-")</f>
        <v>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SUM(X44:X45)-SUM(J44:J45)</f>
        <v>0</v>
      </c>
      <c r="AB44" s="83" t="str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3</v>
      </c>
      <c r="BF44" s="111">
        <f>IF(P44=0,"",IF(BE44=0,"",(BE44/P44)))</f>
        <v>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152</v>
      </c>
      <c r="C45" s="189"/>
      <c r="D45" s="189"/>
      <c r="E45" s="189"/>
      <c r="F45" s="189" t="s">
        <v>77</v>
      </c>
      <c r="G45" s="88"/>
      <c r="H45" s="88"/>
      <c r="I45" s="88"/>
      <c r="J45" s="180"/>
      <c r="K45" s="79">
        <v>1</v>
      </c>
      <c r="L45" s="79">
        <v>1</v>
      </c>
      <c r="M45" s="79">
        <v>0</v>
      </c>
      <c r="N45" s="89">
        <v>0</v>
      </c>
      <c r="O45" s="90">
        <v>0</v>
      </c>
      <c r="P45" s="91">
        <f>N45+O45</f>
        <v>0</v>
      </c>
      <c r="Q45" s="80" t="str">
        <f>IFERROR(P45/M45,"-")</f>
        <v>-</v>
      </c>
      <c r="R45" s="79">
        <v>0</v>
      </c>
      <c r="S45" s="79">
        <v>0</v>
      </c>
      <c r="T45" s="80" t="str">
        <f>IFERROR(R45/(P45),"-")</f>
        <v>-</v>
      </c>
      <c r="U45" s="186"/>
      <c r="V45" s="82">
        <v>0</v>
      </c>
      <c r="W45" s="80" t="str">
        <f>IF(P45=0,"-",V45/P45)</f>
        <v>-</v>
      </c>
      <c r="X45" s="185">
        <v>0</v>
      </c>
      <c r="Y45" s="186" t="str">
        <f>IFERROR(X45/P45,"-")</f>
        <v>-</v>
      </c>
      <c r="Z45" s="186" t="str">
        <f>IFERROR(X45/V45,"-")</f>
        <v>-</v>
      </c>
      <c r="AA45" s="18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30"/>
      <c r="B46" s="85"/>
      <c r="C46" s="86"/>
      <c r="D46" s="86"/>
      <c r="E46" s="86"/>
      <c r="F46" s="87"/>
      <c r="G46" s="88"/>
      <c r="H46" s="88"/>
      <c r="I46" s="88"/>
      <c r="J46" s="181"/>
      <c r="K46" s="34"/>
      <c r="L46" s="34"/>
      <c r="M46" s="31"/>
      <c r="N46" s="23"/>
      <c r="O46" s="23"/>
      <c r="P46" s="23"/>
      <c r="Q46" s="32"/>
      <c r="R46" s="32"/>
      <c r="S46" s="23"/>
      <c r="T46" s="32"/>
      <c r="U46" s="187"/>
      <c r="V46" s="25"/>
      <c r="W46" s="25"/>
      <c r="X46" s="187"/>
      <c r="Y46" s="187"/>
      <c r="Z46" s="187"/>
      <c r="AA46" s="187"/>
      <c r="AB46" s="33"/>
      <c r="AC46" s="57"/>
      <c r="AD46" s="61"/>
      <c r="AE46" s="62"/>
      <c r="AF46" s="61"/>
      <c r="AG46" s="65"/>
      <c r="AH46" s="66"/>
      <c r="AI46" s="67"/>
      <c r="AJ46" s="68"/>
      <c r="AK46" s="68"/>
      <c r="AL46" s="68"/>
      <c r="AM46" s="61"/>
      <c r="AN46" s="62"/>
      <c r="AO46" s="61"/>
      <c r="AP46" s="65"/>
      <c r="AQ46" s="66"/>
      <c r="AR46" s="67"/>
      <c r="AS46" s="68"/>
      <c r="AT46" s="68"/>
      <c r="AU46" s="68"/>
      <c r="AV46" s="61"/>
      <c r="AW46" s="62"/>
      <c r="AX46" s="61"/>
      <c r="AY46" s="65"/>
      <c r="AZ46" s="66"/>
      <c r="BA46" s="67"/>
      <c r="BB46" s="68"/>
      <c r="BC46" s="68"/>
      <c r="BD46" s="68"/>
      <c r="BE46" s="61"/>
      <c r="BF46" s="62"/>
      <c r="BG46" s="61"/>
      <c r="BH46" s="65"/>
      <c r="BI46" s="66"/>
      <c r="BJ46" s="67"/>
      <c r="BK46" s="68"/>
      <c r="BL46" s="68"/>
      <c r="BM46" s="68"/>
      <c r="BN46" s="63"/>
      <c r="BO46" s="64"/>
      <c r="BP46" s="61"/>
      <c r="BQ46" s="65"/>
      <c r="BR46" s="66"/>
      <c r="BS46" s="67"/>
      <c r="BT46" s="68"/>
      <c r="BU46" s="68"/>
      <c r="BV46" s="68"/>
      <c r="BW46" s="63"/>
      <c r="BX46" s="64"/>
      <c r="BY46" s="61"/>
      <c r="BZ46" s="65"/>
      <c r="CA46" s="66"/>
      <c r="CB46" s="67"/>
      <c r="CC46" s="68"/>
      <c r="CD46" s="68"/>
      <c r="CE46" s="68"/>
      <c r="CF46" s="63"/>
      <c r="CG46" s="64"/>
      <c r="CH46" s="61"/>
      <c r="CI46" s="65"/>
      <c r="CJ46" s="66"/>
      <c r="CK46" s="67"/>
      <c r="CL46" s="68"/>
      <c r="CM46" s="68"/>
      <c r="CN46" s="68"/>
      <c r="CO46" s="69"/>
      <c r="CP46" s="66"/>
      <c r="CQ46" s="66"/>
      <c r="CR46" s="66"/>
      <c r="CS46" s="70"/>
    </row>
    <row r="47" spans="1:98">
      <c r="A47" s="30"/>
      <c r="B47" s="37"/>
      <c r="C47" s="21"/>
      <c r="D47" s="21"/>
      <c r="E47" s="21"/>
      <c r="F47" s="22"/>
      <c r="G47" s="36"/>
      <c r="H47" s="36"/>
      <c r="I47" s="73"/>
      <c r="J47" s="182"/>
      <c r="K47" s="34"/>
      <c r="L47" s="34"/>
      <c r="M47" s="31"/>
      <c r="N47" s="23"/>
      <c r="O47" s="23"/>
      <c r="P47" s="23"/>
      <c r="Q47" s="32"/>
      <c r="R47" s="32"/>
      <c r="S47" s="23"/>
      <c r="T47" s="32"/>
      <c r="U47" s="187"/>
      <c r="V47" s="25"/>
      <c r="W47" s="25"/>
      <c r="X47" s="187"/>
      <c r="Y47" s="187"/>
      <c r="Z47" s="187"/>
      <c r="AA47" s="187"/>
      <c r="AB47" s="33"/>
      <c r="AC47" s="59"/>
      <c r="AD47" s="61"/>
      <c r="AE47" s="62"/>
      <c r="AF47" s="61"/>
      <c r="AG47" s="65"/>
      <c r="AH47" s="66"/>
      <c r="AI47" s="67"/>
      <c r="AJ47" s="68"/>
      <c r="AK47" s="68"/>
      <c r="AL47" s="68"/>
      <c r="AM47" s="61"/>
      <c r="AN47" s="62"/>
      <c r="AO47" s="61"/>
      <c r="AP47" s="65"/>
      <c r="AQ47" s="66"/>
      <c r="AR47" s="67"/>
      <c r="AS47" s="68"/>
      <c r="AT47" s="68"/>
      <c r="AU47" s="68"/>
      <c r="AV47" s="61"/>
      <c r="AW47" s="62"/>
      <c r="AX47" s="61"/>
      <c r="AY47" s="65"/>
      <c r="AZ47" s="66"/>
      <c r="BA47" s="67"/>
      <c r="BB47" s="68"/>
      <c r="BC47" s="68"/>
      <c r="BD47" s="68"/>
      <c r="BE47" s="61"/>
      <c r="BF47" s="62"/>
      <c r="BG47" s="61"/>
      <c r="BH47" s="65"/>
      <c r="BI47" s="66"/>
      <c r="BJ47" s="67"/>
      <c r="BK47" s="68"/>
      <c r="BL47" s="68"/>
      <c r="BM47" s="68"/>
      <c r="BN47" s="63"/>
      <c r="BO47" s="64"/>
      <c r="BP47" s="61"/>
      <c r="BQ47" s="65"/>
      <c r="BR47" s="66"/>
      <c r="BS47" s="67"/>
      <c r="BT47" s="68"/>
      <c r="BU47" s="68"/>
      <c r="BV47" s="68"/>
      <c r="BW47" s="63"/>
      <c r="BX47" s="64"/>
      <c r="BY47" s="61"/>
      <c r="BZ47" s="65"/>
      <c r="CA47" s="66"/>
      <c r="CB47" s="67"/>
      <c r="CC47" s="68"/>
      <c r="CD47" s="68"/>
      <c r="CE47" s="68"/>
      <c r="CF47" s="63"/>
      <c r="CG47" s="64"/>
      <c r="CH47" s="61"/>
      <c r="CI47" s="65"/>
      <c r="CJ47" s="66"/>
      <c r="CK47" s="67"/>
      <c r="CL47" s="68"/>
      <c r="CM47" s="68"/>
      <c r="CN47" s="68"/>
      <c r="CO47" s="69"/>
      <c r="CP47" s="66"/>
      <c r="CQ47" s="66"/>
      <c r="CR47" s="66"/>
      <c r="CS47" s="70"/>
    </row>
    <row r="48" spans="1:98">
      <c r="A48" s="19">
        <f>AB48</f>
        <v>1.8419821240799</v>
      </c>
      <c r="B48" s="39"/>
      <c r="C48" s="39"/>
      <c r="D48" s="39"/>
      <c r="E48" s="39"/>
      <c r="F48" s="39"/>
      <c r="G48" s="40" t="s">
        <v>153</v>
      </c>
      <c r="H48" s="40"/>
      <c r="I48" s="40"/>
      <c r="J48" s="183">
        <f>SUM(J6:J47)</f>
        <v>3804000</v>
      </c>
      <c r="K48" s="41">
        <f>SUM(K6:K47)</f>
        <v>1754</v>
      </c>
      <c r="L48" s="41">
        <f>SUM(L6:L47)</f>
        <v>681</v>
      </c>
      <c r="M48" s="41">
        <f>SUM(M6:M47)</f>
        <v>2044</v>
      </c>
      <c r="N48" s="41">
        <f>SUM(N6:N47)</f>
        <v>317</v>
      </c>
      <c r="O48" s="41">
        <f>SUM(O6:O47)</f>
        <v>1</v>
      </c>
      <c r="P48" s="41">
        <f>SUM(P6:P47)</f>
        <v>318</v>
      </c>
      <c r="Q48" s="42">
        <f>IFERROR(P48/M48,"-")</f>
        <v>0.15557729941292</v>
      </c>
      <c r="R48" s="76">
        <f>SUM(R6:R47)</f>
        <v>40</v>
      </c>
      <c r="S48" s="76">
        <f>SUM(S6:S47)</f>
        <v>70</v>
      </c>
      <c r="T48" s="42">
        <f>IFERROR(R48/P48,"-")</f>
        <v>0.12578616352201</v>
      </c>
      <c r="U48" s="188">
        <f>IFERROR(J48/P48,"-")</f>
        <v>11962.264150943</v>
      </c>
      <c r="V48" s="44">
        <f>SUM(V6:V47)</f>
        <v>69</v>
      </c>
      <c r="W48" s="42">
        <f>IFERROR(V48/P48,"-")</f>
        <v>0.21698113207547</v>
      </c>
      <c r="X48" s="183">
        <f>SUM(X6:X47)</f>
        <v>7006900</v>
      </c>
      <c r="Y48" s="183">
        <f>IFERROR(X48/P48,"-")</f>
        <v>22034.27672956</v>
      </c>
      <c r="Z48" s="183">
        <f>IFERROR(X48/V48,"-")</f>
        <v>101549.27536232</v>
      </c>
      <c r="AA48" s="183">
        <f>X48-J48</f>
        <v>3202900</v>
      </c>
      <c r="AB48" s="45">
        <f>X48/J48</f>
        <v>1.8419821240799</v>
      </c>
      <c r="AC48" s="58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2.0416666666667</v>
      </c>
      <c r="B6" s="189" t="s">
        <v>155</v>
      </c>
      <c r="C6" s="189" t="s">
        <v>156</v>
      </c>
      <c r="D6" s="189" t="s">
        <v>157</v>
      </c>
      <c r="E6" s="189"/>
      <c r="F6" s="189" t="s">
        <v>77</v>
      </c>
      <c r="G6" s="88" t="s">
        <v>158</v>
      </c>
      <c r="H6" s="88" t="s">
        <v>159</v>
      </c>
      <c r="I6" s="88" t="s">
        <v>160</v>
      </c>
      <c r="J6" s="180">
        <v>72000</v>
      </c>
      <c r="K6" s="79">
        <v>256</v>
      </c>
      <c r="L6" s="79">
        <v>150</v>
      </c>
      <c r="M6" s="79">
        <v>56</v>
      </c>
      <c r="N6" s="89">
        <v>38</v>
      </c>
      <c r="O6" s="90">
        <v>1</v>
      </c>
      <c r="P6" s="91">
        <f>N6+O6</f>
        <v>39</v>
      </c>
      <c r="Q6" s="80">
        <f>IFERROR(P6/M6,"-")</f>
        <v>0.69642857142857</v>
      </c>
      <c r="R6" s="79">
        <v>4</v>
      </c>
      <c r="S6" s="79">
        <v>3</v>
      </c>
      <c r="T6" s="80">
        <f>IFERROR(R6/(P6),"-")</f>
        <v>0.1025641025641</v>
      </c>
      <c r="U6" s="186">
        <f>IFERROR(J6/SUM(N6:O6),"-")</f>
        <v>1846.1538461538</v>
      </c>
      <c r="V6" s="82">
        <v>7</v>
      </c>
      <c r="W6" s="80">
        <f>IF(P6=0,"-",V6/P6)</f>
        <v>0.17948717948718</v>
      </c>
      <c r="X6" s="185">
        <v>147000</v>
      </c>
      <c r="Y6" s="186">
        <f>IFERROR(X6/P6,"-")</f>
        <v>3769.2307692308</v>
      </c>
      <c r="Z6" s="186">
        <f>IFERROR(X6/V6,"-")</f>
        <v>21000</v>
      </c>
      <c r="AA6" s="180">
        <f>SUM(X6:X6)-SUM(J6:J6)</f>
        <v>75000</v>
      </c>
      <c r="AB6" s="83">
        <f>SUM(X6:X6)/SUM(J6:J6)</f>
        <v>2.0416666666667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0.025641025641026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4</v>
      </c>
      <c r="AW6" s="105">
        <f>IF(P6=0,"",IF(AV6=0,"",(AV6/P6)))</f>
        <v>0.1025641025641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11</v>
      </c>
      <c r="BF6" s="111">
        <f>IF(P6=0,"",IF(BE6=0,"",(BE6/P6)))</f>
        <v>0.28205128205128</v>
      </c>
      <c r="BG6" s="110">
        <v>2</v>
      </c>
      <c r="BH6" s="112">
        <f>IFERROR(BG6/BE6,"-")</f>
        <v>0.18181818181818</v>
      </c>
      <c r="BI6" s="113">
        <v>27000</v>
      </c>
      <c r="BJ6" s="114">
        <f>IFERROR(BI6/BE6,"-")</f>
        <v>2454.5454545455</v>
      </c>
      <c r="BK6" s="115"/>
      <c r="BL6" s="115">
        <v>1</v>
      </c>
      <c r="BM6" s="115">
        <v>1</v>
      </c>
      <c r="BN6" s="117">
        <v>14</v>
      </c>
      <c r="BO6" s="118">
        <f>IF(P6=0,"",IF(BN6=0,"",(BN6/P6)))</f>
        <v>0.35897435897436</v>
      </c>
      <c r="BP6" s="119">
        <v>1</v>
      </c>
      <c r="BQ6" s="120">
        <f>IFERROR(BP6/BN6,"-")</f>
        <v>0.071428571428571</v>
      </c>
      <c r="BR6" s="121">
        <v>5000</v>
      </c>
      <c r="BS6" s="122">
        <f>IFERROR(BR6/BN6,"-")</f>
        <v>357.14285714286</v>
      </c>
      <c r="BT6" s="123">
        <v>1</v>
      </c>
      <c r="BU6" s="123"/>
      <c r="BV6" s="123"/>
      <c r="BW6" s="124">
        <v>7</v>
      </c>
      <c r="BX6" s="125">
        <f>IF(P6=0,"",IF(BW6=0,"",(BW6/P6)))</f>
        <v>0.17948717948718</v>
      </c>
      <c r="BY6" s="126">
        <v>4</v>
      </c>
      <c r="BZ6" s="127">
        <f>IFERROR(BY6/BW6,"-")</f>
        <v>0.57142857142857</v>
      </c>
      <c r="CA6" s="128">
        <v>112000</v>
      </c>
      <c r="CB6" s="129">
        <f>IFERROR(CA6/BW6,"-")</f>
        <v>16000</v>
      </c>
      <c r="CC6" s="130">
        <v>2</v>
      </c>
      <c r="CD6" s="130"/>
      <c r="CE6" s="130">
        <v>2</v>
      </c>
      <c r="CF6" s="131">
        <v>2</v>
      </c>
      <c r="CG6" s="132">
        <f>IF(P6=0,"",IF(CF6=0,"",(CF6/P6)))</f>
        <v>0.051282051282051</v>
      </c>
      <c r="CH6" s="133">
        <v>1</v>
      </c>
      <c r="CI6" s="134">
        <f>IFERROR(CH6/CF6,"-")</f>
        <v>0.5</v>
      </c>
      <c r="CJ6" s="135">
        <v>3000</v>
      </c>
      <c r="CK6" s="136">
        <f>IFERROR(CJ6/CF6,"-")</f>
        <v>1500</v>
      </c>
      <c r="CL6" s="137">
        <v>1</v>
      </c>
      <c r="CM6" s="137"/>
      <c r="CN6" s="137"/>
      <c r="CO6" s="138">
        <v>7</v>
      </c>
      <c r="CP6" s="139">
        <v>147000</v>
      </c>
      <c r="CQ6" s="139">
        <v>90000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0.34848484848485</v>
      </c>
      <c r="B7" s="189" t="s">
        <v>161</v>
      </c>
      <c r="C7" s="189" t="s">
        <v>162</v>
      </c>
      <c r="D7" s="189" t="s">
        <v>163</v>
      </c>
      <c r="E7" s="189"/>
      <c r="F7" s="189" t="s">
        <v>65</v>
      </c>
      <c r="G7" s="88" t="s">
        <v>164</v>
      </c>
      <c r="H7" s="88" t="s">
        <v>165</v>
      </c>
      <c r="I7" s="88" t="s">
        <v>160</v>
      </c>
      <c r="J7" s="180">
        <v>66000</v>
      </c>
      <c r="K7" s="79">
        <v>2</v>
      </c>
      <c r="L7" s="79">
        <v>0</v>
      </c>
      <c r="M7" s="79">
        <v>12</v>
      </c>
      <c r="N7" s="89">
        <v>0</v>
      </c>
      <c r="O7" s="90">
        <v>0</v>
      </c>
      <c r="P7" s="91">
        <f>N7+O7</f>
        <v>0</v>
      </c>
      <c r="Q7" s="80">
        <f>IFERROR(P7/M7,"-")</f>
        <v>0</v>
      </c>
      <c r="R7" s="79">
        <v>0</v>
      </c>
      <c r="S7" s="79">
        <v>0</v>
      </c>
      <c r="T7" s="80" t="str">
        <f>IFERROR(R7/(P7),"-")</f>
        <v>-</v>
      </c>
      <c r="U7" s="186">
        <f>IFERROR(J7/SUM(N7:O8),"-")</f>
        <v>9428.5714285714</v>
      </c>
      <c r="V7" s="82">
        <v>0</v>
      </c>
      <c r="W7" s="80" t="str">
        <f>IF(P7=0,"-",V7/P7)</f>
        <v>-</v>
      </c>
      <c r="X7" s="185">
        <v>0</v>
      </c>
      <c r="Y7" s="186" t="str">
        <f>IFERROR(X7/P7,"-")</f>
        <v>-</v>
      </c>
      <c r="Z7" s="186" t="str">
        <f>IFERROR(X7/V7,"-")</f>
        <v>-</v>
      </c>
      <c r="AA7" s="180">
        <f>SUM(X7:X8)-SUM(J7:J8)</f>
        <v>-43000</v>
      </c>
      <c r="AB7" s="83">
        <f>SUM(X7:X8)/SUM(J7:J8)</f>
        <v>0.34848484848485</v>
      </c>
      <c r="AC7" s="77"/>
      <c r="AD7" s="92"/>
      <c r="AE7" s="93" t="str">
        <f>IF(P7=0,"",IF(AD7=0,"",(AD7/P7)))</f>
        <v/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 t="str">
        <f>IF(P7=0,"",IF(AM7=0,"",(AM7/P7)))</f>
        <v/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 t="str">
        <f>IF(P7=0,"",IF(AV7=0,"",(AV7/P7)))</f>
        <v/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 t="str">
        <f>IF(P7=0,"",IF(BE7=0,"",(BE7/P7)))</f>
        <v/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 t="str">
        <f>IF(P7=0,"",IF(BN7=0,"",(BN7/P7)))</f>
        <v/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 t="str">
        <f>IF(P7=0,"",IF(BW7=0,"",(BW7/P7)))</f>
        <v/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 t="str">
        <f>IF(P7=0,"",IF(CF7=0,"",(CF7/P7)))</f>
        <v/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166</v>
      </c>
      <c r="C8" s="189"/>
      <c r="D8" s="189"/>
      <c r="E8" s="189"/>
      <c r="F8" s="189" t="s">
        <v>77</v>
      </c>
      <c r="G8" s="88"/>
      <c r="H8" s="88"/>
      <c r="I8" s="88"/>
      <c r="J8" s="180"/>
      <c r="K8" s="79">
        <v>60</v>
      </c>
      <c r="L8" s="79">
        <v>35</v>
      </c>
      <c r="M8" s="79">
        <v>14</v>
      </c>
      <c r="N8" s="89">
        <v>7</v>
      </c>
      <c r="O8" s="90">
        <v>0</v>
      </c>
      <c r="P8" s="91">
        <f>N8+O8</f>
        <v>7</v>
      </c>
      <c r="Q8" s="80">
        <f>IFERROR(P8/M8,"-")</f>
        <v>0.5</v>
      </c>
      <c r="R8" s="79">
        <v>1</v>
      </c>
      <c r="S8" s="79">
        <v>0</v>
      </c>
      <c r="T8" s="80">
        <f>IFERROR(R8/(P8),"-")</f>
        <v>0.14285714285714</v>
      </c>
      <c r="U8" s="186"/>
      <c r="V8" s="82">
        <v>2</v>
      </c>
      <c r="W8" s="80">
        <f>IF(P8=0,"-",V8/P8)</f>
        <v>0.28571428571429</v>
      </c>
      <c r="X8" s="185">
        <v>23000</v>
      </c>
      <c r="Y8" s="186">
        <f>IFERROR(X8/P8,"-")</f>
        <v>3285.7142857143</v>
      </c>
      <c r="Z8" s="186">
        <f>IFERROR(X8/V8,"-")</f>
        <v>11500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0.28571428571429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0.42857142857143</v>
      </c>
      <c r="BP8" s="119">
        <v>1</v>
      </c>
      <c r="BQ8" s="120">
        <f>IFERROR(BP8/BN8,"-")</f>
        <v>0.33333333333333</v>
      </c>
      <c r="BR8" s="121">
        <v>20000</v>
      </c>
      <c r="BS8" s="122">
        <f>IFERROR(BR8/BN8,"-")</f>
        <v>6666.6666666667</v>
      </c>
      <c r="BT8" s="123">
        <v>1</v>
      </c>
      <c r="BU8" s="123"/>
      <c r="BV8" s="123"/>
      <c r="BW8" s="124">
        <v>2</v>
      </c>
      <c r="BX8" s="125">
        <f>IF(P8=0,"",IF(BW8=0,"",(BW8/P8)))</f>
        <v>0.28571428571429</v>
      </c>
      <c r="BY8" s="126">
        <v>1</v>
      </c>
      <c r="BZ8" s="127">
        <f>IFERROR(BY8/BW8,"-")</f>
        <v>0.5</v>
      </c>
      <c r="CA8" s="128">
        <v>3000</v>
      </c>
      <c r="CB8" s="129">
        <f>IFERROR(CA8/BW8,"-")</f>
        <v>1500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23000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>
        <f>AB9</f>
        <v>8.0733333333333</v>
      </c>
      <c r="B9" s="189" t="s">
        <v>167</v>
      </c>
      <c r="C9" s="189" t="s">
        <v>168</v>
      </c>
      <c r="D9" s="189" t="s">
        <v>163</v>
      </c>
      <c r="E9" s="189"/>
      <c r="F9" s="189" t="s">
        <v>65</v>
      </c>
      <c r="G9" s="88" t="s">
        <v>169</v>
      </c>
      <c r="H9" s="88" t="s">
        <v>170</v>
      </c>
      <c r="I9" s="88" t="s">
        <v>171</v>
      </c>
      <c r="J9" s="180">
        <v>150000</v>
      </c>
      <c r="K9" s="79">
        <v>19</v>
      </c>
      <c r="L9" s="79">
        <v>0</v>
      </c>
      <c r="M9" s="79">
        <v>40</v>
      </c>
      <c r="N9" s="89">
        <v>11</v>
      </c>
      <c r="O9" s="90">
        <v>0</v>
      </c>
      <c r="P9" s="91">
        <f>N9+O9</f>
        <v>11</v>
      </c>
      <c r="Q9" s="80">
        <f>IFERROR(P9/M9,"-")</f>
        <v>0.275</v>
      </c>
      <c r="R9" s="79">
        <v>1</v>
      </c>
      <c r="S9" s="79">
        <v>5</v>
      </c>
      <c r="T9" s="80">
        <f>IFERROR(R9/(P9),"-")</f>
        <v>0.090909090909091</v>
      </c>
      <c r="U9" s="186">
        <f>IFERROR(J9/SUM(N9:O10),"-")</f>
        <v>6818.1818181818</v>
      </c>
      <c r="V9" s="82">
        <v>2</v>
      </c>
      <c r="W9" s="80">
        <f>IF(P9=0,"-",V9/P9)</f>
        <v>0.18181818181818</v>
      </c>
      <c r="X9" s="185">
        <v>23000</v>
      </c>
      <c r="Y9" s="186">
        <f>IFERROR(X9/P9,"-")</f>
        <v>2090.9090909091</v>
      </c>
      <c r="Z9" s="186">
        <f>IFERROR(X9/V9,"-")</f>
        <v>11500</v>
      </c>
      <c r="AA9" s="180">
        <f>SUM(X9:X10)-SUM(J9:J10)</f>
        <v>1061000</v>
      </c>
      <c r="AB9" s="83">
        <f>SUM(X9:X10)/SUM(J9:J10)</f>
        <v>8.0733333333333</v>
      </c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0.090909090909091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0.27272727272727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0.36363636363636</v>
      </c>
      <c r="BP9" s="119">
        <v>1</v>
      </c>
      <c r="BQ9" s="120">
        <f>IFERROR(BP9/BN9,"-")</f>
        <v>0.25</v>
      </c>
      <c r="BR9" s="121">
        <v>3000</v>
      </c>
      <c r="BS9" s="122">
        <f>IFERROR(BR9/BN9,"-")</f>
        <v>750</v>
      </c>
      <c r="BT9" s="123">
        <v>1</v>
      </c>
      <c r="BU9" s="123"/>
      <c r="BV9" s="123"/>
      <c r="BW9" s="124">
        <v>3</v>
      </c>
      <c r="BX9" s="125">
        <f>IF(P9=0,"",IF(BW9=0,"",(BW9/P9)))</f>
        <v>0.27272727272727</v>
      </c>
      <c r="BY9" s="126">
        <v>1</v>
      </c>
      <c r="BZ9" s="127">
        <f>IFERROR(BY9/BW9,"-")</f>
        <v>0.33333333333333</v>
      </c>
      <c r="CA9" s="128">
        <v>20000</v>
      </c>
      <c r="CB9" s="129">
        <f>IFERROR(CA9/BW9,"-")</f>
        <v>6666.6666666667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23000</v>
      </c>
      <c r="CQ9" s="139">
        <v>20000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172</v>
      </c>
      <c r="C10" s="189"/>
      <c r="D10" s="189"/>
      <c r="E10" s="189"/>
      <c r="F10" s="189" t="s">
        <v>77</v>
      </c>
      <c r="G10" s="88"/>
      <c r="H10" s="88"/>
      <c r="I10" s="88"/>
      <c r="J10" s="180"/>
      <c r="K10" s="79">
        <v>64</v>
      </c>
      <c r="L10" s="79">
        <v>36</v>
      </c>
      <c r="M10" s="79">
        <v>8</v>
      </c>
      <c r="N10" s="89">
        <v>11</v>
      </c>
      <c r="O10" s="90">
        <v>0</v>
      </c>
      <c r="P10" s="91">
        <f>N10+O10</f>
        <v>11</v>
      </c>
      <c r="Q10" s="80">
        <f>IFERROR(P10/M10,"-")</f>
        <v>1.375</v>
      </c>
      <c r="R10" s="79">
        <v>3</v>
      </c>
      <c r="S10" s="79">
        <v>0</v>
      </c>
      <c r="T10" s="80">
        <f>IFERROR(R10/(P10),"-")</f>
        <v>0.27272727272727</v>
      </c>
      <c r="U10" s="186"/>
      <c r="V10" s="82">
        <v>4</v>
      </c>
      <c r="W10" s="80">
        <f>IF(P10=0,"-",V10/P10)</f>
        <v>0.36363636363636</v>
      </c>
      <c r="X10" s="185">
        <v>1188000</v>
      </c>
      <c r="Y10" s="186">
        <f>IFERROR(X10/P10,"-")</f>
        <v>108000</v>
      </c>
      <c r="Z10" s="186">
        <f>IFERROR(X10/V10,"-")</f>
        <v>297000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0.090909090909091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0.18181818181818</v>
      </c>
      <c r="BG10" s="110">
        <v>1</v>
      </c>
      <c r="BH10" s="112">
        <f>IFERROR(BG10/BE10,"-")</f>
        <v>0.5</v>
      </c>
      <c r="BI10" s="113">
        <v>3000</v>
      </c>
      <c r="BJ10" s="114">
        <f>IFERROR(BI10/BE10,"-")</f>
        <v>1500</v>
      </c>
      <c r="BK10" s="115">
        <v>1</v>
      </c>
      <c r="BL10" s="115"/>
      <c r="BM10" s="115"/>
      <c r="BN10" s="117">
        <v>6</v>
      </c>
      <c r="BO10" s="118">
        <f>IF(P10=0,"",IF(BN10=0,"",(BN10/P10)))</f>
        <v>0.54545454545455</v>
      </c>
      <c r="BP10" s="119">
        <v>3</v>
      </c>
      <c r="BQ10" s="120">
        <f>IFERROR(BP10/BN10,"-")</f>
        <v>0.5</v>
      </c>
      <c r="BR10" s="121">
        <v>991000</v>
      </c>
      <c r="BS10" s="122">
        <f>IFERROR(BR10/BN10,"-")</f>
        <v>165166.66666667</v>
      </c>
      <c r="BT10" s="123">
        <v>2</v>
      </c>
      <c r="BU10" s="123"/>
      <c r="BV10" s="123">
        <v>1</v>
      </c>
      <c r="BW10" s="124">
        <v>1</v>
      </c>
      <c r="BX10" s="125">
        <f>IF(P10=0,"",IF(BW10=0,"",(BW10/P10)))</f>
        <v>0.090909090909091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0.090909090909091</v>
      </c>
      <c r="CH10" s="133">
        <v>1</v>
      </c>
      <c r="CI10" s="134">
        <f>IFERROR(CH10/CF10,"-")</f>
        <v>1</v>
      </c>
      <c r="CJ10" s="135">
        <v>197000</v>
      </c>
      <c r="CK10" s="136">
        <f>IFERROR(CJ10/CF10,"-")</f>
        <v>197000</v>
      </c>
      <c r="CL10" s="137"/>
      <c r="CM10" s="137"/>
      <c r="CN10" s="137">
        <v>1</v>
      </c>
      <c r="CO10" s="138">
        <v>4</v>
      </c>
      <c r="CP10" s="139">
        <v>1188000</v>
      </c>
      <c r="CQ10" s="139">
        <v>985000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0.75</v>
      </c>
      <c r="B11" s="189" t="s">
        <v>173</v>
      </c>
      <c r="C11" s="189" t="s">
        <v>174</v>
      </c>
      <c r="D11" s="189" t="s">
        <v>163</v>
      </c>
      <c r="E11" s="189"/>
      <c r="F11" s="189" t="s">
        <v>65</v>
      </c>
      <c r="G11" s="88" t="s">
        <v>175</v>
      </c>
      <c r="H11" s="88" t="s">
        <v>165</v>
      </c>
      <c r="I11" s="88" t="s">
        <v>176</v>
      </c>
      <c r="J11" s="180">
        <v>78000</v>
      </c>
      <c r="K11" s="79">
        <v>40</v>
      </c>
      <c r="L11" s="79">
        <v>0</v>
      </c>
      <c r="M11" s="79">
        <v>75</v>
      </c>
      <c r="N11" s="89">
        <v>14</v>
      </c>
      <c r="O11" s="90">
        <v>0</v>
      </c>
      <c r="P11" s="91">
        <f>N11+O11</f>
        <v>14</v>
      </c>
      <c r="Q11" s="80">
        <f>IFERROR(P11/M11,"-")</f>
        <v>0.18666666666667</v>
      </c>
      <c r="R11" s="79">
        <v>0</v>
      </c>
      <c r="S11" s="79">
        <v>7</v>
      </c>
      <c r="T11" s="80">
        <f>IFERROR(R11/(P11),"-")</f>
        <v>0</v>
      </c>
      <c r="U11" s="186">
        <f>IFERROR(J11/SUM(N11:O12),"-")</f>
        <v>2294.1176470588</v>
      </c>
      <c r="V11" s="82">
        <v>2</v>
      </c>
      <c r="W11" s="80">
        <f>IF(P11=0,"-",V11/P11)</f>
        <v>0.14285714285714</v>
      </c>
      <c r="X11" s="185">
        <v>44000</v>
      </c>
      <c r="Y11" s="186">
        <f>IFERROR(X11/P11,"-")</f>
        <v>3142.8571428571</v>
      </c>
      <c r="Z11" s="186">
        <f>IFERROR(X11/V11,"-")</f>
        <v>22000</v>
      </c>
      <c r="AA11" s="180">
        <f>SUM(X11:X12)-SUM(J11:J12)</f>
        <v>-19500</v>
      </c>
      <c r="AB11" s="83">
        <f>SUM(X11:X12)/SUM(J11:J12)</f>
        <v>0.75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0.071428571428571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0.071428571428571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0.42857142857143</v>
      </c>
      <c r="BG11" s="110">
        <v>1</v>
      </c>
      <c r="BH11" s="112">
        <f>IFERROR(BG11/BE11,"-")</f>
        <v>0.16666666666667</v>
      </c>
      <c r="BI11" s="113">
        <v>23000</v>
      </c>
      <c r="BJ11" s="114">
        <f>IFERROR(BI11/BE11,"-")</f>
        <v>3833.3333333333</v>
      </c>
      <c r="BK11" s="115"/>
      <c r="BL11" s="115"/>
      <c r="BM11" s="115">
        <v>1</v>
      </c>
      <c r="BN11" s="117">
        <v>5</v>
      </c>
      <c r="BO11" s="118">
        <f>IF(P11=0,"",IF(BN11=0,"",(BN11/P11)))</f>
        <v>0.35714285714286</v>
      </c>
      <c r="BP11" s="119">
        <v>1</v>
      </c>
      <c r="BQ11" s="120">
        <f>IFERROR(BP11/BN11,"-")</f>
        <v>0.2</v>
      </c>
      <c r="BR11" s="121">
        <v>21000</v>
      </c>
      <c r="BS11" s="122">
        <f>IFERROR(BR11/BN11,"-")</f>
        <v>4200</v>
      </c>
      <c r="BT11" s="123"/>
      <c r="BU11" s="123"/>
      <c r="BV11" s="123">
        <v>1</v>
      </c>
      <c r="BW11" s="124">
        <v>1</v>
      </c>
      <c r="BX11" s="125">
        <f>IF(P11=0,"",IF(BW11=0,"",(BW11/P11)))</f>
        <v>0.071428571428571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44000</v>
      </c>
      <c r="CQ11" s="139">
        <v>23000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177</v>
      </c>
      <c r="C12" s="189"/>
      <c r="D12" s="189"/>
      <c r="E12" s="189"/>
      <c r="F12" s="189" t="s">
        <v>77</v>
      </c>
      <c r="G12" s="88"/>
      <c r="H12" s="88"/>
      <c r="I12" s="88"/>
      <c r="J12" s="180"/>
      <c r="K12" s="79">
        <v>94</v>
      </c>
      <c r="L12" s="79">
        <v>60</v>
      </c>
      <c r="M12" s="79">
        <v>34</v>
      </c>
      <c r="N12" s="89">
        <v>20</v>
      </c>
      <c r="O12" s="90">
        <v>0</v>
      </c>
      <c r="P12" s="91">
        <f>N12+O12</f>
        <v>20</v>
      </c>
      <c r="Q12" s="80">
        <f>IFERROR(P12/M12,"-")</f>
        <v>0.58823529411765</v>
      </c>
      <c r="R12" s="79">
        <v>3</v>
      </c>
      <c r="S12" s="79">
        <v>5</v>
      </c>
      <c r="T12" s="80">
        <f>IFERROR(R12/(P12),"-")</f>
        <v>0.15</v>
      </c>
      <c r="U12" s="186"/>
      <c r="V12" s="82">
        <v>2</v>
      </c>
      <c r="W12" s="80">
        <f>IF(P12=0,"-",V12/P12)</f>
        <v>0.1</v>
      </c>
      <c r="X12" s="185">
        <v>14500</v>
      </c>
      <c r="Y12" s="186">
        <f>IFERROR(X12/P12,"-")</f>
        <v>725</v>
      </c>
      <c r="Z12" s="186">
        <f>IFERROR(X12/V12,"-")</f>
        <v>7250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7</v>
      </c>
      <c r="BF12" s="111">
        <f>IF(P12=0,"",IF(BE12=0,"",(BE12/P12)))</f>
        <v>0.35</v>
      </c>
      <c r="BG12" s="110">
        <v>1</v>
      </c>
      <c r="BH12" s="112">
        <f>IFERROR(BG12/BE12,"-")</f>
        <v>0.14285714285714</v>
      </c>
      <c r="BI12" s="113">
        <v>1500</v>
      </c>
      <c r="BJ12" s="114">
        <f>IFERROR(BI12/BE12,"-")</f>
        <v>214.28571428571</v>
      </c>
      <c r="BK12" s="115">
        <v>1</v>
      </c>
      <c r="BL12" s="115"/>
      <c r="BM12" s="115"/>
      <c r="BN12" s="117">
        <v>8</v>
      </c>
      <c r="BO12" s="118">
        <f>IF(P12=0,"",IF(BN12=0,"",(BN12/P12)))</f>
        <v>0.4</v>
      </c>
      <c r="BP12" s="119">
        <v>1</v>
      </c>
      <c r="BQ12" s="120">
        <f>IFERROR(BP12/BN12,"-")</f>
        <v>0.125</v>
      </c>
      <c r="BR12" s="121">
        <v>10000</v>
      </c>
      <c r="BS12" s="122">
        <f>IFERROR(BR12/BN12,"-")</f>
        <v>1250</v>
      </c>
      <c r="BT12" s="123"/>
      <c r="BU12" s="123">
        <v>1</v>
      </c>
      <c r="BV12" s="123"/>
      <c r="BW12" s="124">
        <v>4</v>
      </c>
      <c r="BX12" s="125">
        <f>IF(P12=0,"",IF(BW12=0,"",(BW12/P12)))</f>
        <v>0.2</v>
      </c>
      <c r="BY12" s="126">
        <v>1</v>
      </c>
      <c r="BZ12" s="127">
        <f>IFERROR(BY12/BW12,"-")</f>
        <v>0.25</v>
      </c>
      <c r="CA12" s="128">
        <v>3000</v>
      </c>
      <c r="CB12" s="129">
        <f>IFERROR(CA12/BW12,"-")</f>
        <v>750</v>
      </c>
      <c r="CC12" s="130">
        <v>1</v>
      </c>
      <c r="CD12" s="130"/>
      <c r="CE12" s="130"/>
      <c r="CF12" s="131">
        <v>1</v>
      </c>
      <c r="CG12" s="132">
        <f>IF(P12=0,"",IF(CF12=0,"",(CF12/P12)))</f>
        <v>0.05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2</v>
      </c>
      <c r="CP12" s="139">
        <v>14500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0.73076923076923</v>
      </c>
      <c r="B13" s="189" t="s">
        <v>178</v>
      </c>
      <c r="C13" s="189" t="s">
        <v>162</v>
      </c>
      <c r="D13" s="189" t="s">
        <v>179</v>
      </c>
      <c r="E13" s="189"/>
      <c r="F13" s="189" t="s">
        <v>65</v>
      </c>
      <c r="G13" s="88" t="s">
        <v>180</v>
      </c>
      <c r="H13" s="88" t="s">
        <v>181</v>
      </c>
      <c r="I13" s="88" t="s">
        <v>182</v>
      </c>
      <c r="J13" s="180">
        <v>78000</v>
      </c>
      <c r="K13" s="79">
        <v>6</v>
      </c>
      <c r="L13" s="79">
        <v>0</v>
      </c>
      <c r="M13" s="79">
        <v>15</v>
      </c>
      <c r="N13" s="89">
        <v>2</v>
      </c>
      <c r="O13" s="90">
        <v>0</v>
      </c>
      <c r="P13" s="91">
        <f>N13+O13</f>
        <v>2</v>
      </c>
      <c r="Q13" s="80">
        <f>IFERROR(P13/M13,"-")</f>
        <v>0.13333333333333</v>
      </c>
      <c r="R13" s="79">
        <v>0</v>
      </c>
      <c r="S13" s="79">
        <v>0</v>
      </c>
      <c r="T13" s="80">
        <f>IFERROR(R13/(P13),"-")</f>
        <v>0</v>
      </c>
      <c r="U13" s="186">
        <f>IFERROR(J13/SUM(N13:O14),"-")</f>
        <v>5571.4285714286</v>
      </c>
      <c r="V13" s="82">
        <v>1</v>
      </c>
      <c r="W13" s="80">
        <f>IF(P13=0,"-",V13/P13)</f>
        <v>0.5</v>
      </c>
      <c r="X13" s="185">
        <v>9000</v>
      </c>
      <c r="Y13" s="186">
        <f>IFERROR(X13/P13,"-")</f>
        <v>4500</v>
      </c>
      <c r="Z13" s="186">
        <f>IFERROR(X13/V13,"-")</f>
        <v>9000</v>
      </c>
      <c r="AA13" s="180">
        <f>SUM(X13:X14)-SUM(J13:J14)</f>
        <v>-21000</v>
      </c>
      <c r="AB13" s="83">
        <f>SUM(X13:X14)/SUM(J13:J14)</f>
        <v>0.73076923076923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>
        <v>1</v>
      </c>
      <c r="BZ13" s="127">
        <f>IFERROR(BY13/BW13,"-")</f>
        <v>1</v>
      </c>
      <c r="CA13" s="128">
        <v>9000</v>
      </c>
      <c r="CB13" s="129">
        <f>IFERROR(CA13/BW13,"-")</f>
        <v>9000</v>
      </c>
      <c r="CC13" s="130"/>
      <c r="CD13" s="130"/>
      <c r="CE13" s="130">
        <v>1</v>
      </c>
      <c r="CF13" s="131">
        <v>1</v>
      </c>
      <c r="CG13" s="132">
        <f>IF(P13=0,"",IF(CF13=0,"",(CF13/P13)))</f>
        <v>0.5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9000</v>
      </c>
      <c r="CQ13" s="139">
        <v>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183</v>
      </c>
      <c r="C14" s="189"/>
      <c r="D14" s="189"/>
      <c r="E14" s="189"/>
      <c r="F14" s="189" t="s">
        <v>77</v>
      </c>
      <c r="G14" s="88"/>
      <c r="H14" s="88"/>
      <c r="I14" s="88"/>
      <c r="J14" s="180"/>
      <c r="K14" s="79">
        <v>61</v>
      </c>
      <c r="L14" s="79">
        <v>38</v>
      </c>
      <c r="M14" s="79">
        <v>11</v>
      </c>
      <c r="N14" s="89">
        <v>12</v>
      </c>
      <c r="O14" s="90">
        <v>0</v>
      </c>
      <c r="P14" s="91">
        <f>N14+O14</f>
        <v>12</v>
      </c>
      <c r="Q14" s="80">
        <f>IFERROR(P14/M14,"-")</f>
        <v>1.0909090909091</v>
      </c>
      <c r="R14" s="79">
        <v>1</v>
      </c>
      <c r="S14" s="79">
        <v>1</v>
      </c>
      <c r="T14" s="80">
        <f>IFERROR(R14/(P14),"-")</f>
        <v>0.083333333333333</v>
      </c>
      <c r="U14" s="186"/>
      <c r="V14" s="82">
        <v>1</v>
      </c>
      <c r="W14" s="80">
        <f>IF(P14=0,"-",V14/P14)</f>
        <v>0.083333333333333</v>
      </c>
      <c r="X14" s="185">
        <v>48000</v>
      </c>
      <c r="Y14" s="186">
        <f>IFERROR(X14/P14,"-")</f>
        <v>4000</v>
      </c>
      <c r="Z14" s="186">
        <f>IFERROR(X14/V14,"-")</f>
        <v>48000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0.083333333333333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0.16666666666667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4</v>
      </c>
      <c r="BF14" s="111">
        <f>IF(P14=0,"",IF(BE14=0,"",(BE14/P14)))</f>
        <v>0.33333333333333</v>
      </c>
      <c r="BG14" s="110">
        <v>1</v>
      </c>
      <c r="BH14" s="112">
        <f>IFERROR(BG14/BE14,"-")</f>
        <v>0.25</v>
      </c>
      <c r="BI14" s="113">
        <v>5000</v>
      </c>
      <c r="BJ14" s="114">
        <f>IFERROR(BI14/BE14,"-")</f>
        <v>1250</v>
      </c>
      <c r="BK14" s="115">
        <v>1</v>
      </c>
      <c r="BL14" s="115"/>
      <c r="BM14" s="115"/>
      <c r="BN14" s="117">
        <v>3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0.083333333333333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0.083333333333333</v>
      </c>
      <c r="CH14" s="133">
        <v>1</v>
      </c>
      <c r="CI14" s="134">
        <f>IFERROR(CH14/CF14,"-")</f>
        <v>1</v>
      </c>
      <c r="CJ14" s="135">
        <v>43000</v>
      </c>
      <c r="CK14" s="136">
        <f>IFERROR(CJ14/CF14,"-")</f>
        <v>43000</v>
      </c>
      <c r="CL14" s="137"/>
      <c r="CM14" s="137"/>
      <c r="CN14" s="137">
        <v>1</v>
      </c>
      <c r="CO14" s="138">
        <v>1</v>
      </c>
      <c r="CP14" s="139">
        <v>48000</v>
      </c>
      <c r="CQ14" s="139">
        <v>43000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16.948020833333</v>
      </c>
      <c r="B15" s="189" t="s">
        <v>184</v>
      </c>
      <c r="C15" s="189" t="s">
        <v>174</v>
      </c>
      <c r="D15" s="189" t="s">
        <v>163</v>
      </c>
      <c r="E15" s="189"/>
      <c r="F15" s="189" t="s">
        <v>65</v>
      </c>
      <c r="G15" s="88" t="s">
        <v>185</v>
      </c>
      <c r="H15" s="88" t="s">
        <v>170</v>
      </c>
      <c r="I15" s="88" t="s">
        <v>186</v>
      </c>
      <c r="J15" s="180">
        <v>48000</v>
      </c>
      <c r="K15" s="79">
        <v>32</v>
      </c>
      <c r="L15" s="79">
        <v>0</v>
      </c>
      <c r="M15" s="79">
        <v>89</v>
      </c>
      <c r="N15" s="89">
        <v>17</v>
      </c>
      <c r="O15" s="90">
        <v>0</v>
      </c>
      <c r="P15" s="91">
        <f>N15+O15</f>
        <v>17</v>
      </c>
      <c r="Q15" s="80">
        <f>IFERROR(P15/M15,"-")</f>
        <v>0.19101123595506</v>
      </c>
      <c r="R15" s="79">
        <v>1</v>
      </c>
      <c r="S15" s="79">
        <v>3</v>
      </c>
      <c r="T15" s="80">
        <f>IFERROR(R15/(P15),"-")</f>
        <v>0.058823529411765</v>
      </c>
      <c r="U15" s="186">
        <f>IFERROR(J15/SUM(N15:O16),"-")</f>
        <v>1021.2765957447</v>
      </c>
      <c r="V15" s="82">
        <v>6</v>
      </c>
      <c r="W15" s="80">
        <f>IF(P15=0,"-",V15/P15)</f>
        <v>0.35294117647059</v>
      </c>
      <c r="X15" s="185">
        <v>39000</v>
      </c>
      <c r="Y15" s="186">
        <f>IFERROR(X15/P15,"-")</f>
        <v>2294.1176470588</v>
      </c>
      <c r="Z15" s="186">
        <f>IFERROR(X15/V15,"-")</f>
        <v>6500</v>
      </c>
      <c r="AA15" s="180">
        <f>SUM(X15:X16)-SUM(J15:J16)</f>
        <v>765505</v>
      </c>
      <c r="AB15" s="83">
        <f>SUM(X15:X16)/SUM(J15:J16)</f>
        <v>16.948020833333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0.058823529411765</v>
      </c>
      <c r="AO15" s="98">
        <v>1</v>
      </c>
      <c r="AP15" s="100">
        <f>IFERROR(AO15/AM15,"-")</f>
        <v>1</v>
      </c>
      <c r="AQ15" s="101">
        <v>3000</v>
      </c>
      <c r="AR15" s="102">
        <f>IFERROR(AQ15/AM15,"-")</f>
        <v>3000</v>
      </c>
      <c r="AS15" s="103">
        <v>1</v>
      </c>
      <c r="AT15" s="103"/>
      <c r="AU15" s="103"/>
      <c r="AV15" s="104">
        <v>2</v>
      </c>
      <c r="AW15" s="105">
        <f>IF(P15=0,"",IF(AV15=0,"",(AV15/P15)))</f>
        <v>0.11764705882353</v>
      </c>
      <c r="AX15" s="104">
        <v>1</v>
      </c>
      <c r="AY15" s="106">
        <f>IFERROR(AX15/AV15,"-")</f>
        <v>0.5</v>
      </c>
      <c r="AZ15" s="107">
        <v>3000</v>
      </c>
      <c r="BA15" s="108">
        <f>IFERROR(AZ15/AV15,"-")</f>
        <v>1500</v>
      </c>
      <c r="BB15" s="109">
        <v>1</v>
      </c>
      <c r="BC15" s="109"/>
      <c r="BD15" s="109"/>
      <c r="BE15" s="110">
        <v>8</v>
      </c>
      <c r="BF15" s="111">
        <f>IF(P15=0,"",IF(BE15=0,"",(BE15/P15)))</f>
        <v>0.47058823529412</v>
      </c>
      <c r="BG15" s="110">
        <v>5</v>
      </c>
      <c r="BH15" s="112">
        <f>IFERROR(BG15/BE15,"-")</f>
        <v>0.625</v>
      </c>
      <c r="BI15" s="113">
        <v>53000</v>
      </c>
      <c r="BJ15" s="114">
        <f>IFERROR(BI15/BE15,"-")</f>
        <v>6625</v>
      </c>
      <c r="BK15" s="115">
        <v>1</v>
      </c>
      <c r="BL15" s="115">
        <v>2</v>
      </c>
      <c r="BM15" s="115">
        <v>2</v>
      </c>
      <c r="BN15" s="117">
        <v>5</v>
      </c>
      <c r="BO15" s="118">
        <f>IF(P15=0,"",IF(BN15=0,"",(BN15/P15)))</f>
        <v>0.29411764705882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0.058823529411765</v>
      </c>
      <c r="BY15" s="126">
        <v>1</v>
      </c>
      <c r="BZ15" s="127">
        <f>IFERROR(BY15/BW15,"-")</f>
        <v>1</v>
      </c>
      <c r="CA15" s="128">
        <v>3000</v>
      </c>
      <c r="CB15" s="129">
        <f>IFERROR(CA15/BW15,"-")</f>
        <v>3000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6</v>
      </c>
      <c r="CP15" s="139">
        <v>39000</v>
      </c>
      <c r="CQ15" s="139">
        <v>23000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187</v>
      </c>
      <c r="C16" s="189"/>
      <c r="D16" s="189"/>
      <c r="E16" s="189"/>
      <c r="F16" s="189" t="s">
        <v>77</v>
      </c>
      <c r="G16" s="88"/>
      <c r="H16" s="88"/>
      <c r="I16" s="88"/>
      <c r="J16" s="180"/>
      <c r="K16" s="79">
        <v>130</v>
      </c>
      <c r="L16" s="79">
        <v>87</v>
      </c>
      <c r="M16" s="79">
        <v>55</v>
      </c>
      <c r="N16" s="89">
        <v>30</v>
      </c>
      <c r="O16" s="90">
        <v>0</v>
      </c>
      <c r="P16" s="91">
        <f>N16+O16</f>
        <v>30</v>
      </c>
      <c r="Q16" s="80">
        <f>IFERROR(P16/M16,"-")</f>
        <v>0.54545454545455</v>
      </c>
      <c r="R16" s="79">
        <v>6</v>
      </c>
      <c r="S16" s="79">
        <v>4</v>
      </c>
      <c r="T16" s="80">
        <f>IFERROR(R16/(P16),"-")</f>
        <v>0.2</v>
      </c>
      <c r="U16" s="186"/>
      <c r="V16" s="82">
        <v>8</v>
      </c>
      <c r="W16" s="80">
        <f>IF(P16=0,"-",V16/P16)</f>
        <v>0.26666666666667</v>
      </c>
      <c r="X16" s="185">
        <v>774505</v>
      </c>
      <c r="Y16" s="186">
        <f>IFERROR(X16/P16,"-")</f>
        <v>25816.833333333</v>
      </c>
      <c r="Z16" s="186">
        <f>IFERROR(X16/V16,"-")</f>
        <v>96813.125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9</v>
      </c>
      <c r="BF16" s="111">
        <f>IF(P16=0,"",IF(BE16=0,"",(BE16/P16)))</f>
        <v>0.3</v>
      </c>
      <c r="BG16" s="110">
        <v>1</v>
      </c>
      <c r="BH16" s="112">
        <f>IFERROR(BG16/BE16,"-")</f>
        <v>0.11111111111111</v>
      </c>
      <c r="BI16" s="113">
        <v>13000</v>
      </c>
      <c r="BJ16" s="114">
        <f>IFERROR(BI16/BE16,"-")</f>
        <v>1444.4444444444</v>
      </c>
      <c r="BK16" s="115"/>
      <c r="BL16" s="115"/>
      <c r="BM16" s="115">
        <v>1</v>
      </c>
      <c r="BN16" s="117">
        <v>7</v>
      </c>
      <c r="BO16" s="118">
        <f>IF(P16=0,"",IF(BN16=0,"",(BN16/P16)))</f>
        <v>0.23333333333333</v>
      </c>
      <c r="BP16" s="119">
        <v>2</v>
      </c>
      <c r="BQ16" s="120">
        <f>IFERROR(BP16/BN16,"-")</f>
        <v>0.28571428571429</v>
      </c>
      <c r="BR16" s="121">
        <v>83000</v>
      </c>
      <c r="BS16" s="122">
        <f>IFERROR(BR16/BN16,"-")</f>
        <v>11857.142857143</v>
      </c>
      <c r="BT16" s="123">
        <v>1</v>
      </c>
      <c r="BU16" s="123"/>
      <c r="BV16" s="123">
        <v>1</v>
      </c>
      <c r="BW16" s="124">
        <v>10</v>
      </c>
      <c r="BX16" s="125">
        <f>IF(P16=0,"",IF(BW16=0,"",(BW16/P16)))</f>
        <v>0.33333333333333</v>
      </c>
      <c r="BY16" s="126">
        <v>3</v>
      </c>
      <c r="BZ16" s="127">
        <f>IFERROR(BY16/BW16,"-")</f>
        <v>0.3</v>
      </c>
      <c r="CA16" s="128">
        <v>528505</v>
      </c>
      <c r="CB16" s="129">
        <f>IFERROR(CA16/BW16,"-")</f>
        <v>52850.5</v>
      </c>
      <c r="CC16" s="130">
        <v>1</v>
      </c>
      <c r="CD16" s="130"/>
      <c r="CE16" s="130">
        <v>2</v>
      </c>
      <c r="CF16" s="131">
        <v>3</v>
      </c>
      <c r="CG16" s="132">
        <f>IF(P16=0,"",IF(CF16=0,"",(CF16/P16)))</f>
        <v>0.1</v>
      </c>
      <c r="CH16" s="133">
        <v>2</v>
      </c>
      <c r="CI16" s="134">
        <f>IFERROR(CH16/CF16,"-")</f>
        <v>0.66666666666667</v>
      </c>
      <c r="CJ16" s="135">
        <v>150000</v>
      </c>
      <c r="CK16" s="136">
        <f>IFERROR(CJ16/CF16,"-")</f>
        <v>50000</v>
      </c>
      <c r="CL16" s="137"/>
      <c r="CM16" s="137"/>
      <c r="CN16" s="137">
        <v>2</v>
      </c>
      <c r="CO16" s="138">
        <v>8</v>
      </c>
      <c r="CP16" s="139">
        <v>774505</v>
      </c>
      <c r="CQ16" s="139">
        <v>435505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5.3777777777778</v>
      </c>
      <c r="B17" s="189" t="s">
        <v>188</v>
      </c>
      <c r="C17" s="189" t="s">
        <v>189</v>
      </c>
      <c r="D17" s="189" t="s">
        <v>190</v>
      </c>
      <c r="E17" s="189"/>
      <c r="F17" s="189" t="s">
        <v>65</v>
      </c>
      <c r="G17" s="88" t="s">
        <v>191</v>
      </c>
      <c r="H17" s="88" t="s">
        <v>192</v>
      </c>
      <c r="I17" s="88" t="s">
        <v>193</v>
      </c>
      <c r="J17" s="180">
        <v>90000</v>
      </c>
      <c r="K17" s="79">
        <v>97</v>
      </c>
      <c r="L17" s="79">
        <v>0</v>
      </c>
      <c r="M17" s="79">
        <v>329</v>
      </c>
      <c r="N17" s="89">
        <v>34</v>
      </c>
      <c r="O17" s="90">
        <v>0</v>
      </c>
      <c r="P17" s="91">
        <f>N17+O17</f>
        <v>34</v>
      </c>
      <c r="Q17" s="80">
        <f>IFERROR(P17/M17,"-")</f>
        <v>0.10334346504559</v>
      </c>
      <c r="R17" s="79">
        <v>3</v>
      </c>
      <c r="S17" s="79">
        <v>6</v>
      </c>
      <c r="T17" s="80">
        <f>IFERROR(R17/(P17),"-")</f>
        <v>0.088235294117647</v>
      </c>
      <c r="U17" s="186">
        <f>IFERROR(J17/SUM(N17:O18),"-")</f>
        <v>1475.4098360656</v>
      </c>
      <c r="V17" s="82">
        <v>5</v>
      </c>
      <c r="W17" s="80">
        <f>IF(P17=0,"-",V17/P17)</f>
        <v>0.14705882352941</v>
      </c>
      <c r="X17" s="185">
        <v>218000</v>
      </c>
      <c r="Y17" s="186">
        <f>IFERROR(X17/P17,"-")</f>
        <v>6411.7647058824</v>
      </c>
      <c r="Z17" s="186">
        <f>IFERROR(X17/V17,"-")</f>
        <v>43600</v>
      </c>
      <c r="AA17" s="180">
        <f>SUM(X17:X18)-SUM(J17:J18)</f>
        <v>394000</v>
      </c>
      <c r="AB17" s="83">
        <f>SUM(X17:X18)/SUM(J17:J18)</f>
        <v>5.3777777777778</v>
      </c>
      <c r="AC17" s="77"/>
      <c r="AD17" s="92">
        <v>1</v>
      </c>
      <c r="AE17" s="93">
        <f>IF(P17=0,"",IF(AD17=0,"",(AD17/P17)))</f>
        <v>0.029411764705882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3</v>
      </c>
      <c r="AN17" s="99">
        <f>IF(P17=0,"",IF(AM17=0,"",(AM17/P17)))</f>
        <v>0.088235294117647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0.058823529411765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10</v>
      </c>
      <c r="BF17" s="111">
        <f>IF(P17=0,"",IF(BE17=0,"",(BE17/P17)))</f>
        <v>0.29411764705882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8</v>
      </c>
      <c r="BO17" s="118">
        <f>IF(P17=0,"",IF(BN17=0,"",(BN17/P17)))</f>
        <v>0.23529411764706</v>
      </c>
      <c r="BP17" s="119">
        <v>2</v>
      </c>
      <c r="BQ17" s="120">
        <f>IFERROR(BP17/BN17,"-")</f>
        <v>0.25</v>
      </c>
      <c r="BR17" s="121">
        <v>97000</v>
      </c>
      <c r="BS17" s="122">
        <f>IFERROR(BR17/BN17,"-")</f>
        <v>12125</v>
      </c>
      <c r="BT17" s="123">
        <v>1</v>
      </c>
      <c r="BU17" s="123"/>
      <c r="BV17" s="123">
        <v>1</v>
      </c>
      <c r="BW17" s="124">
        <v>6</v>
      </c>
      <c r="BX17" s="125">
        <f>IF(P17=0,"",IF(BW17=0,"",(BW17/P17)))</f>
        <v>0.17647058823529</v>
      </c>
      <c r="BY17" s="126">
        <v>2</v>
      </c>
      <c r="BZ17" s="127">
        <f>IFERROR(BY17/BW17,"-")</f>
        <v>0.33333333333333</v>
      </c>
      <c r="CA17" s="128">
        <v>85000</v>
      </c>
      <c r="CB17" s="129">
        <f>IFERROR(CA17/BW17,"-")</f>
        <v>14166.666666667</v>
      </c>
      <c r="CC17" s="130"/>
      <c r="CD17" s="130">
        <v>1</v>
      </c>
      <c r="CE17" s="130">
        <v>1</v>
      </c>
      <c r="CF17" s="131">
        <v>4</v>
      </c>
      <c r="CG17" s="132">
        <f>IF(P17=0,"",IF(CF17=0,"",(CF17/P17)))</f>
        <v>0.11764705882353</v>
      </c>
      <c r="CH17" s="133">
        <v>1</v>
      </c>
      <c r="CI17" s="134">
        <f>IFERROR(CH17/CF17,"-")</f>
        <v>0.25</v>
      </c>
      <c r="CJ17" s="135">
        <v>36000</v>
      </c>
      <c r="CK17" s="136">
        <f>IFERROR(CJ17/CF17,"-")</f>
        <v>9000</v>
      </c>
      <c r="CL17" s="137"/>
      <c r="CM17" s="137"/>
      <c r="CN17" s="137">
        <v>1</v>
      </c>
      <c r="CO17" s="138">
        <v>5</v>
      </c>
      <c r="CP17" s="139">
        <v>218000</v>
      </c>
      <c r="CQ17" s="139">
        <v>94000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194</v>
      </c>
      <c r="C18" s="189"/>
      <c r="D18" s="189"/>
      <c r="E18" s="189"/>
      <c r="F18" s="189" t="s">
        <v>77</v>
      </c>
      <c r="G18" s="88"/>
      <c r="H18" s="88"/>
      <c r="I18" s="88"/>
      <c r="J18" s="180"/>
      <c r="K18" s="79">
        <v>162</v>
      </c>
      <c r="L18" s="79">
        <v>113</v>
      </c>
      <c r="M18" s="79">
        <v>41</v>
      </c>
      <c r="N18" s="89">
        <v>27</v>
      </c>
      <c r="O18" s="90">
        <v>0</v>
      </c>
      <c r="P18" s="91">
        <f>N18+O18</f>
        <v>27</v>
      </c>
      <c r="Q18" s="80">
        <f>IFERROR(P18/M18,"-")</f>
        <v>0.65853658536585</v>
      </c>
      <c r="R18" s="79">
        <v>3</v>
      </c>
      <c r="S18" s="79">
        <v>5</v>
      </c>
      <c r="T18" s="80">
        <f>IFERROR(R18/(P18),"-")</f>
        <v>0.11111111111111</v>
      </c>
      <c r="U18" s="186"/>
      <c r="V18" s="82">
        <v>9</v>
      </c>
      <c r="W18" s="80">
        <f>IF(P18=0,"-",V18/P18)</f>
        <v>0.33333333333333</v>
      </c>
      <c r="X18" s="185">
        <v>266000</v>
      </c>
      <c r="Y18" s="186">
        <f>IFERROR(X18/P18,"-")</f>
        <v>9851.8518518519</v>
      </c>
      <c r="Z18" s="186">
        <f>IFERROR(X18/V18,"-")</f>
        <v>29555.555555556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2</v>
      </c>
      <c r="AW18" s="105">
        <f>IF(P18=0,"",IF(AV18=0,"",(AV18/P18)))</f>
        <v>0.074074074074074</v>
      </c>
      <c r="AX18" s="104">
        <v>1</v>
      </c>
      <c r="AY18" s="106">
        <f>IFERROR(AX18/AV18,"-")</f>
        <v>0.5</v>
      </c>
      <c r="AZ18" s="107">
        <v>50000</v>
      </c>
      <c r="BA18" s="108">
        <f>IFERROR(AZ18/AV18,"-")</f>
        <v>25000</v>
      </c>
      <c r="BB18" s="109">
        <v>1</v>
      </c>
      <c r="BC18" s="109"/>
      <c r="BD18" s="109"/>
      <c r="BE18" s="110">
        <v>5</v>
      </c>
      <c r="BF18" s="111">
        <f>IF(P18=0,"",IF(BE18=0,"",(BE18/P18)))</f>
        <v>0.18518518518519</v>
      </c>
      <c r="BG18" s="110">
        <v>1</v>
      </c>
      <c r="BH18" s="112">
        <f>IFERROR(BG18/BE18,"-")</f>
        <v>0.2</v>
      </c>
      <c r="BI18" s="113">
        <v>23000</v>
      </c>
      <c r="BJ18" s="114">
        <f>IFERROR(BI18/BE18,"-")</f>
        <v>4600</v>
      </c>
      <c r="BK18" s="115"/>
      <c r="BL18" s="115"/>
      <c r="BM18" s="115">
        <v>1</v>
      </c>
      <c r="BN18" s="117">
        <v>9</v>
      </c>
      <c r="BO18" s="118">
        <f>IF(P18=0,"",IF(BN18=0,"",(BN18/P18)))</f>
        <v>0.33333333333333</v>
      </c>
      <c r="BP18" s="119">
        <v>1</v>
      </c>
      <c r="BQ18" s="120">
        <f>IFERROR(BP18/BN18,"-")</f>
        <v>0.11111111111111</v>
      </c>
      <c r="BR18" s="121">
        <v>21000</v>
      </c>
      <c r="BS18" s="122">
        <f>IFERROR(BR18/BN18,"-")</f>
        <v>2333.3333333333</v>
      </c>
      <c r="BT18" s="123"/>
      <c r="BU18" s="123"/>
      <c r="BV18" s="123">
        <v>1</v>
      </c>
      <c r="BW18" s="124">
        <v>8</v>
      </c>
      <c r="BX18" s="125">
        <f>IF(P18=0,"",IF(BW18=0,"",(BW18/P18)))</f>
        <v>0.2962962962963</v>
      </c>
      <c r="BY18" s="126">
        <v>5</v>
      </c>
      <c r="BZ18" s="127">
        <f>IFERROR(BY18/BW18,"-")</f>
        <v>0.625</v>
      </c>
      <c r="CA18" s="128">
        <v>120000</v>
      </c>
      <c r="CB18" s="129">
        <f>IFERROR(CA18/BW18,"-")</f>
        <v>15000</v>
      </c>
      <c r="CC18" s="130">
        <v>2</v>
      </c>
      <c r="CD18" s="130"/>
      <c r="CE18" s="130">
        <v>3</v>
      </c>
      <c r="CF18" s="131">
        <v>3</v>
      </c>
      <c r="CG18" s="132">
        <f>IF(P18=0,"",IF(CF18=0,"",(CF18/P18)))</f>
        <v>0.11111111111111</v>
      </c>
      <c r="CH18" s="133">
        <v>2</v>
      </c>
      <c r="CI18" s="134">
        <f>IFERROR(CH18/CF18,"-")</f>
        <v>0.66666666666667</v>
      </c>
      <c r="CJ18" s="135">
        <v>660000</v>
      </c>
      <c r="CK18" s="136">
        <f>IFERROR(CJ18/CF18,"-")</f>
        <v>220000</v>
      </c>
      <c r="CL18" s="137"/>
      <c r="CM18" s="137"/>
      <c r="CN18" s="137">
        <v>2</v>
      </c>
      <c r="CO18" s="138">
        <v>9</v>
      </c>
      <c r="CP18" s="139">
        <v>266000</v>
      </c>
      <c r="CQ18" s="139">
        <v>608000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30"/>
      <c r="B19" s="85"/>
      <c r="C19" s="86"/>
      <c r="D19" s="86"/>
      <c r="E19" s="86"/>
      <c r="F19" s="87"/>
      <c r="G19" s="88"/>
      <c r="H19" s="88"/>
      <c r="I19" s="88"/>
      <c r="J19" s="181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7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30"/>
      <c r="B20" s="37"/>
      <c r="C20" s="21"/>
      <c r="D20" s="21"/>
      <c r="E20" s="21"/>
      <c r="F20" s="22"/>
      <c r="G20" s="36"/>
      <c r="H20" s="36"/>
      <c r="I20" s="73"/>
      <c r="J20" s="182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9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19">
        <f>AB21</f>
        <v>4.8006958762887</v>
      </c>
      <c r="B21" s="39"/>
      <c r="C21" s="39"/>
      <c r="D21" s="39"/>
      <c r="E21" s="39"/>
      <c r="F21" s="39"/>
      <c r="G21" s="40" t="s">
        <v>195</v>
      </c>
      <c r="H21" s="40"/>
      <c r="I21" s="40"/>
      <c r="J21" s="183">
        <f>SUM(J6:J20)</f>
        <v>582000</v>
      </c>
      <c r="K21" s="41">
        <f>SUM(K6:K20)</f>
        <v>1023</v>
      </c>
      <c r="L21" s="41">
        <f>SUM(L6:L20)</f>
        <v>519</v>
      </c>
      <c r="M21" s="41">
        <f>SUM(M6:M20)</f>
        <v>779</v>
      </c>
      <c r="N21" s="41">
        <f>SUM(N6:N20)</f>
        <v>223</v>
      </c>
      <c r="O21" s="41">
        <f>SUM(O6:O20)</f>
        <v>1</v>
      </c>
      <c r="P21" s="41">
        <f>SUM(P6:P20)</f>
        <v>224</v>
      </c>
      <c r="Q21" s="42">
        <f>IFERROR(P21/M21,"-")</f>
        <v>0.28754813863928</v>
      </c>
      <c r="R21" s="76">
        <f>SUM(R6:R20)</f>
        <v>26</v>
      </c>
      <c r="S21" s="76">
        <f>SUM(S6:S20)</f>
        <v>39</v>
      </c>
      <c r="T21" s="42">
        <f>IFERROR(R21/P21,"-")</f>
        <v>0.11607142857143</v>
      </c>
      <c r="U21" s="188">
        <f>IFERROR(J21/P21,"-")</f>
        <v>2598.2142857143</v>
      </c>
      <c r="V21" s="44">
        <f>SUM(V6:V20)</f>
        <v>49</v>
      </c>
      <c r="W21" s="42">
        <f>IFERROR(V21/P21,"-")</f>
        <v>0.21875</v>
      </c>
      <c r="X21" s="183">
        <f>SUM(X6:X20)</f>
        <v>2794005</v>
      </c>
      <c r="Y21" s="183">
        <f>IFERROR(X21/P21,"-")</f>
        <v>12473.236607143</v>
      </c>
      <c r="Z21" s="183">
        <f>IFERROR(X21/V21,"-")</f>
        <v>57020.510204082</v>
      </c>
      <c r="AA21" s="183">
        <f>X21-J21</f>
        <v>2212005</v>
      </c>
      <c r="AB21" s="45">
        <f>X21/J21</f>
        <v>4.8006958762887</v>
      </c>
      <c r="AC21" s="58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196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7.4888888888889</v>
      </c>
      <c r="B6" s="189" t="s">
        <v>197</v>
      </c>
      <c r="C6" s="189" t="s">
        <v>198</v>
      </c>
      <c r="D6" s="189" t="s">
        <v>199</v>
      </c>
      <c r="E6" s="189" t="s">
        <v>200</v>
      </c>
      <c r="F6" s="189" t="s">
        <v>65</v>
      </c>
      <c r="G6" s="88" t="s">
        <v>201</v>
      </c>
      <c r="H6" s="88" t="s">
        <v>202</v>
      </c>
      <c r="I6" s="88" t="s">
        <v>203</v>
      </c>
      <c r="J6" s="180">
        <v>90000</v>
      </c>
      <c r="K6" s="79">
        <v>7</v>
      </c>
      <c r="L6" s="79">
        <v>0</v>
      </c>
      <c r="M6" s="79">
        <v>28</v>
      </c>
      <c r="N6" s="89">
        <v>3</v>
      </c>
      <c r="O6" s="90">
        <v>0</v>
      </c>
      <c r="P6" s="91">
        <f>N6+O6</f>
        <v>3</v>
      </c>
      <c r="Q6" s="80">
        <f>IFERROR(P6/M6,"-")</f>
        <v>0.10714285714286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2500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584000</v>
      </c>
      <c r="AB6" s="83">
        <f>SUM(X6:X7)/SUM(J6:J7)</f>
        <v>7.4888888888889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0.66666666666667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204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158</v>
      </c>
      <c r="L7" s="79">
        <v>114</v>
      </c>
      <c r="M7" s="79">
        <v>59</v>
      </c>
      <c r="N7" s="89">
        <v>32</v>
      </c>
      <c r="O7" s="90">
        <v>1</v>
      </c>
      <c r="P7" s="91">
        <f>N7+O7</f>
        <v>33</v>
      </c>
      <c r="Q7" s="80">
        <f>IFERROR(P7/M7,"-")</f>
        <v>0.55932203389831</v>
      </c>
      <c r="R7" s="79">
        <v>4</v>
      </c>
      <c r="S7" s="79">
        <v>5</v>
      </c>
      <c r="T7" s="80">
        <f>IFERROR(R7/(P7),"-")</f>
        <v>0.12121212121212</v>
      </c>
      <c r="U7" s="186"/>
      <c r="V7" s="82">
        <v>5</v>
      </c>
      <c r="W7" s="80">
        <f>IF(P7=0,"-",V7/P7)</f>
        <v>0.15151515151515</v>
      </c>
      <c r="X7" s="185">
        <v>674000</v>
      </c>
      <c r="Y7" s="186">
        <f>IFERROR(X7/P7,"-")</f>
        <v>20424.242424242</v>
      </c>
      <c r="Z7" s="186">
        <f>IFERROR(X7/V7,"-")</f>
        <v>134800</v>
      </c>
      <c r="AA7" s="180"/>
      <c r="AB7" s="83"/>
      <c r="AC7" s="77"/>
      <c r="AD7" s="92">
        <v>4</v>
      </c>
      <c r="AE7" s="93">
        <f>IF(P7=0,"",IF(AD7=0,"",(AD7/P7)))</f>
        <v>0.12121212121212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6</v>
      </c>
      <c r="AN7" s="99">
        <f>IF(P7=0,"",IF(AM7=0,"",(AM7/P7)))</f>
        <v>0.18181818181818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0.24242424242424</v>
      </c>
      <c r="BG7" s="110">
        <v>2</v>
      </c>
      <c r="BH7" s="112">
        <f>IFERROR(BG7/BE7,"-")</f>
        <v>0.25</v>
      </c>
      <c r="BI7" s="113">
        <v>36000</v>
      </c>
      <c r="BJ7" s="114">
        <f>IFERROR(BI7/BE7,"-")</f>
        <v>4500</v>
      </c>
      <c r="BK7" s="115"/>
      <c r="BL7" s="115"/>
      <c r="BM7" s="115">
        <v>2</v>
      </c>
      <c r="BN7" s="117">
        <v>9</v>
      </c>
      <c r="BO7" s="118">
        <f>IF(P7=0,"",IF(BN7=0,"",(BN7/P7)))</f>
        <v>0.27272727272727</v>
      </c>
      <c r="BP7" s="119">
        <v>3</v>
      </c>
      <c r="BQ7" s="120">
        <f>IFERROR(BP7/BN7,"-")</f>
        <v>0.33333333333333</v>
      </c>
      <c r="BR7" s="121">
        <v>208000</v>
      </c>
      <c r="BS7" s="122">
        <f>IFERROR(BR7/BN7,"-")</f>
        <v>23111.111111111</v>
      </c>
      <c r="BT7" s="123"/>
      <c r="BU7" s="123"/>
      <c r="BV7" s="123">
        <v>3</v>
      </c>
      <c r="BW7" s="124">
        <v>2</v>
      </c>
      <c r="BX7" s="125">
        <f>IF(P7=0,"",IF(BW7=0,"",(BW7/P7)))</f>
        <v>0.060606060606061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0.03030303030303</v>
      </c>
      <c r="CH7" s="133">
        <v>1</v>
      </c>
      <c r="CI7" s="134">
        <f>IFERROR(CH7/CF7,"-")</f>
        <v>1</v>
      </c>
      <c r="CJ7" s="135">
        <v>491000</v>
      </c>
      <c r="CK7" s="136">
        <f>IFERROR(CJ7/CF7,"-")</f>
        <v>491000</v>
      </c>
      <c r="CL7" s="137"/>
      <c r="CM7" s="137"/>
      <c r="CN7" s="137">
        <v>1</v>
      </c>
      <c r="CO7" s="138">
        <v>5</v>
      </c>
      <c r="CP7" s="139">
        <v>674000</v>
      </c>
      <c r="CQ7" s="139">
        <v>491000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15.97</v>
      </c>
      <c r="B8" s="189" t="s">
        <v>205</v>
      </c>
      <c r="C8" s="189" t="s">
        <v>198</v>
      </c>
      <c r="D8" s="189" t="s">
        <v>199</v>
      </c>
      <c r="E8" s="189" t="s">
        <v>206</v>
      </c>
      <c r="F8" s="189" t="s">
        <v>65</v>
      </c>
      <c r="G8" s="88" t="s">
        <v>207</v>
      </c>
      <c r="H8" s="88" t="s">
        <v>208</v>
      </c>
      <c r="I8" s="88" t="s">
        <v>209</v>
      </c>
      <c r="J8" s="180">
        <v>150000</v>
      </c>
      <c r="K8" s="79">
        <v>131</v>
      </c>
      <c r="L8" s="79">
        <v>0</v>
      </c>
      <c r="M8" s="79">
        <v>634</v>
      </c>
      <c r="N8" s="89">
        <v>65</v>
      </c>
      <c r="O8" s="90">
        <v>1</v>
      </c>
      <c r="P8" s="91">
        <f>N8+O8</f>
        <v>66</v>
      </c>
      <c r="Q8" s="80">
        <f>IFERROR(P8/M8,"-")</f>
        <v>0.10410094637224</v>
      </c>
      <c r="R8" s="79">
        <v>3</v>
      </c>
      <c r="S8" s="79">
        <v>19</v>
      </c>
      <c r="T8" s="80">
        <f>IFERROR(R8/(P8),"-")</f>
        <v>0.045454545454545</v>
      </c>
      <c r="U8" s="186">
        <f>IFERROR(J8/SUM(N8:O9),"-")</f>
        <v>427.35042735043</v>
      </c>
      <c r="V8" s="82">
        <v>3</v>
      </c>
      <c r="W8" s="80">
        <f>IF(P8=0,"-",V8/P8)</f>
        <v>0.045454545454545</v>
      </c>
      <c r="X8" s="185">
        <v>432000</v>
      </c>
      <c r="Y8" s="186">
        <f>IFERROR(X8/P8,"-")</f>
        <v>6545.4545454545</v>
      </c>
      <c r="Z8" s="186">
        <f>IFERROR(X8/V8,"-")</f>
        <v>144000</v>
      </c>
      <c r="AA8" s="180">
        <f>SUM(X8:X9)-SUM(J8:J9)</f>
        <v>2245500</v>
      </c>
      <c r="AB8" s="83">
        <f>SUM(X8:X9)/SUM(J8:J9)</f>
        <v>15.97</v>
      </c>
      <c r="AC8" s="77"/>
      <c r="AD8" s="92">
        <v>4</v>
      </c>
      <c r="AE8" s="93">
        <f>IF(P8=0,"",IF(AD8=0,"",(AD8/P8)))</f>
        <v>0.060606060606061</v>
      </c>
      <c r="AF8" s="92">
        <v>1</v>
      </c>
      <c r="AG8" s="94">
        <f>IFERROR(AF8/AD8,"-")</f>
        <v>0.25</v>
      </c>
      <c r="AH8" s="95">
        <v>5000</v>
      </c>
      <c r="AI8" s="96">
        <f>IFERROR(AH8/AD8,"-")</f>
        <v>1250</v>
      </c>
      <c r="AJ8" s="97">
        <v>1</v>
      </c>
      <c r="AK8" s="97"/>
      <c r="AL8" s="97"/>
      <c r="AM8" s="98">
        <v>22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9</v>
      </c>
      <c r="AW8" s="105">
        <f>IF(P8=0,"",IF(AV8=0,"",(AV8/P8)))</f>
        <v>0.13636363636364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10</v>
      </c>
      <c r="BF8" s="111">
        <f>IF(P8=0,"",IF(BE8=0,"",(BE8/P8)))</f>
        <v>0.15151515151515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17</v>
      </c>
      <c r="BO8" s="118">
        <f>IF(P8=0,"",IF(BN8=0,"",(BN8/P8)))</f>
        <v>0.25757575757576</v>
      </c>
      <c r="BP8" s="119">
        <v>2</v>
      </c>
      <c r="BQ8" s="120">
        <f>IFERROR(BP8/BN8,"-")</f>
        <v>0.11764705882353</v>
      </c>
      <c r="BR8" s="121">
        <v>427000</v>
      </c>
      <c r="BS8" s="122">
        <f>IFERROR(BR8/BN8,"-")</f>
        <v>25117.647058824</v>
      </c>
      <c r="BT8" s="123"/>
      <c r="BU8" s="123">
        <v>1</v>
      </c>
      <c r="BV8" s="123">
        <v>1</v>
      </c>
      <c r="BW8" s="124">
        <v>4</v>
      </c>
      <c r="BX8" s="125">
        <f>IF(P8=0,"",IF(BW8=0,"",(BW8/P8)))</f>
        <v>0.060606060606061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432000</v>
      </c>
      <c r="CQ8" s="139">
        <v>417000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210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708</v>
      </c>
      <c r="L9" s="79">
        <v>524</v>
      </c>
      <c r="M9" s="79">
        <v>446</v>
      </c>
      <c r="N9" s="89">
        <v>277</v>
      </c>
      <c r="O9" s="90">
        <v>8</v>
      </c>
      <c r="P9" s="91">
        <f>N9+O9</f>
        <v>285</v>
      </c>
      <c r="Q9" s="80">
        <f>IFERROR(P9/M9,"-")</f>
        <v>0.6390134529148</v>
      </c>
      <c r="R9" s="79">
        <v>13</v>
      </c>
      <c r="S9" s="79">
        <v>71</v>
      </c>
      <c r="T9" s="80">
        <f>IFERROR(R9/(P9),"-")</f>
        <v>0.045614035087719</v>
      </c>
      <c r="U9" s="186"/>
      <c r="V9" s="82">
        <v>14</v>
      </c>
      <c r="W9" s="80">
        <f>IF(P9=0,"-",V9/P9)</f>
        <v>0.049122807017544</v>
      </c>
      <c r="X9" s="185">
        <v>1963500</v>
      </c>
      <c r="Y9" s="186">
        <f>IFERROR(X9/P9,"-")</f>
        <v>6889.4736842105</v>
      </c>
      <c r="Z9" s="186">
        <f>IFERROR(X9/V9,"-")</f>
        <v>140250</v>
      </c>
      <c r="AA9" s="180"/>
      <c r="AB9" s="83"/>
      <c r="AC9" s="77"/>
      <c r="AD9" s="92">
        <v>34</v>
      </c>
      <c r="AE9" s="93">
        <f>IF(P9=0,"",IF(AD9=0,"",(AD9/P9)))</f>
        <v>0.11929824561404</v>
      </c>
      <c r="AF9" s="92">
        <v>1</v>
      </c>
      <c r="AG9" s="94">
        <f>IFERROR(AF9/AD9,"-")</f>
        <v>0.029411764705882</v>
      </c>
      <c r="AH9" s="95">
        <v>60000</v>
      </c>
      <c r="AI9" s="96">
        <f>IFERROR(AH9/AD9,"-")</f>
        <v>1764.7058823529</v>
      </c>
      <c r="AJ9" s="97"/>
      <c r="AK9" s="97"/>
      <c r="AL9" s="97">
        <v>1</v>
      </c>
      <c r="AM9" s="98">
        <v>52</v>
      </c>
      <c r="AN9" s="99">
        <f>IF(P9=0,"",IF(AM9=0,"",(AM9/P9)))</f>
        <v>0.18245614035088</v>
      </c>
      <c r="AO9" s="98">
        <v>1</v>
      </c>
      <c r="AP9" s="100">
        <f>IFERROR(AO9/AM9,"-")</f>
        <v>0.019230769230769</v>
      </c>
      <c r="AQ9" s="101">
        <v>3000</v>
      </c>
      <c r="AR9" s="102">
        <f>IFERROR(AQ9/AM9,"-")</f>
        <v>57.692307692308</v>
      </c>
      <c r="AS9" s="103">
        <v>1</v>
      </c>
      <c r="AT9" s="103"/>
      <c r="AU9" s="103"/>
      <c r="AV9" s="104">
        <v>36</v>
      </c>
      <c r="AW9" s="105">
        <f>IF(P9=0,"",IF(AV9=0,"",(AV9/P9)))</f>
        <v>0.12631578947368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67</v>
      </c>
      <c r="BF9" s="111">
        <f>IF(P9=0,"",IF(BE9=0,"",(BE9/P9)))</f>
        <v>0.23508771929825</v>
      </c>
      <c r="BG9" s="110">
        <v>3</v>
      </c>
      <c r="BH9" s="112">
        <f>IFERROR(BG9/BE9,"-")</f>
        <v>0.044776119402985</v>
      </c>
      <c r="BI9" s="113">
        <v>72000</v>
      </c>
      <c r="BJ9" s="114">
        <f>IFERROR(BI9/BE9,"-")</f>
        <v>1074.6268656716</v>
      </c>
      <c r="BK9" s="115">
        <v>1</v>
      </c>
      <c r="BL9" s="115">
        <v>1</v>
      </c>
      <c r="BM9" s="115">
        <v>1</v>
      </c>
      <c r="BN9" s="117">
        <v>66</v>
      </c>
      <c r="BO9" s="118">
        <f>IF(P9=0,"",IF(BN9=0,"",(BN9/P9)))</f>
        <v>0.23157894736842</v>
      </c>
      <c r="BP9" s="119">
        <v>7</v>
      </c>
      <c r="BQ9" s="120">
        <f>IFERROR(BP9/BN9,"-")</f>
        <v>0.10606060606061</v>
      </c>
      <c r="BR9" s="121">
        <v>577500</v>
      </c>
      <c r="BS9" s="122">
        <f>IFERROR(BR9/BN9,"-")</f>
        <v>8750</v>
      </c>
      <c r="BT9" s="123">
        <v>3</v>
      </c>
      <c r="BU9" s="123">
        <v>1</v>
      </c>
      <c r="BV9" s="123">
        <v>3</v>
      </c>
      <c r="BW9" s="124">
        <v>25</v>
      </c>
      <c r="BX9" s="125">
        <f>IF(P9=0,"",IF(BW9=0,"",(BW9/P9)))</f>
        <v>0.087719298245614</v>
      </c>
      <c r="BY9" s="126">
        <v>3</v>
      </c>
      <c r="BZ9" s="127">
        <f>IFERROR(BY9/BW9,"-")</f>
        <v>0.12</v>
      </c>
      <c r="CA9" s="128">
        <v>1210000</v>
      </c>
      <c r="CB9" s="129">
        <f>IFERROR(CA9/BW9,"-")</f>
        <v>48400</v>
      </c>
      <c r="CC9" s="130">
        <v>1</v>
      </c>
      <c r="CD9" s="130"/>
      <c r="CE9" s="130">
        <v>2</v>
      </c>
      <c r="CF9" s="131">
        <v>5</v>
      </c>
      <c r="CG9" s="132">
        <f>IF(P9=0,"",IF(CF9=0,"",(CF9/P9)))</f>
        <v>0.017543859649123</v>
      </c>
      <c r="CH9" s="133">
        <v>2</v>
      </c>
      <c r="CI9" s="134">
        <f>IFERROR(CH9/CF9,"-")</f>
        <v>0.4</v>
      </c>
      <c r="CJ9" s="135">
        <v>114000</v>
      </c>
      <c r="CK9" s="136">
        <f>IFERROR(CJ9/CF9,"-")</f>
        <v>22800</v>
      </c>
      <c r="CL9" s="137"/>
      <c r="CM9" s="137"/>
      <c r="CN9" s="137">
        <v>2</v>
      </c>
      <c r="CO9" s="138">
        <v>14</v>
      </c>
      <c r="CP9" s="139">
        <v>1963500</v>
      </c>
      <c r="CQ9" s="139">
        <v>1170000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12.789583333333</v>
      </c>
      <c r="B12" s="39"/>
      <c r="C12" s="39"/>
      <c r="D12" s="39"/>
      <c r="E12" s="39"/>
      <c r="F12" s="39"/>
      <c r="G12" s="40" t="s">
        <v>211</v>
      </c>
      <c r="H12" s="40"/>
      <c r="I12" s="40"/>
      <c r="J12" s="183">
        <f>SUM(J6:J11)</f>
        <v>240000</v>
      </c>
      <c r="K12" s="41">
        <f>SUM(K6:K11)</f>
        <v>1004</v>
      </c>
      <c r="L12" s="41">
        <f>SUM(L6:L11)</f>
        <v>638</v>
      </c>
      <c r="M12" s="41">
        <f>SUM(M6:M11)</f>
        <v>1167</v>
      </c>
      <c r="N12" s="41">
        <f>SUM(N6:N11)</f>
        <v>377</v>
      </c>
      <c r="O12" s="41">
        <f>SUM(O6:O11)</f>
        <v>10</v>
      </c>
      <c r="P12" s="41">
        <f>SUM(P6:P11)</f>
        <v>387</v>
      </c>
      <c r="Q12" s="42">
        <f>IFERROR(P12/M12,"-")</f>
        <v>0.33161953727506</v>
      </c>
      <c r="R12" s="76">
        <f>SUM(R6:R11)</f>
        <v>20</v>
      </c>
      <c r="S12" s="76">
        <f>SUM(S6:S11)</f>
        <v>96</v>
      </c>
      <c r="T12" s="42">
        <f>IFERROR(R12/P12,"-")</f>
        <v>0.051679586563307</v>
      </c>
      <c r="U12" s="188">
        <f>IFERROR(J12/P12,"-")</f>
        <v>620.15503875969</v>
      </c>
      <c r="V12" s="44">
        <f>SUM(V6:V11)</f>
        <v>22</v>
      </c>
      <c r="W12" s="42">
        <f>IFERROR(V12/P12,"-")</f>
        <v>0.056847545219638</v>
      </c>
      <c r="X12" s="183">
        <f>SUM(X6:X11)</f>
        <v>3069500</v>
      </c>
      <c r="Y12" s="183">
        <f>IFERROR(X12/P12,"-")</f>
        <v>7931.5245478036</v>
      </c>
      <c r="Z12" s="183">
        <f>IFERROR(X12/V12,"-")</f>
        <v>139522.72727273</v>
      </c>
      <c r="AA12" s="183">
        <f>X12-J12</f>
        <v>2829500</v>
      </c>
      <c r="AB12" s="45">
        <f>X12/J12</f>
        <v>12.789583333333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