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<sst xmlns="http://schemas.openxmlformats.org/spreadsheetml/2006/main" uniqueCount="221">
  <si>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</si>
  <si>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</si>
  <si>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</si>
  <si>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</si>
  <si>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</si>
  <si>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</si>
  <si>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</si>
  <si>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</si>
  <si>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</si>
  <si>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</si>
  <si>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</si>
  <si>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</si>
  <si>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</si>
  <si>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</si>
  <si>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</si>
  <si>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</si>
  <si>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</si>
  <si>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</si>
  <si>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</si>
  <si>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</si>
  <si>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</si>
  <si>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</si>
  <si>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</si>
  <si>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</si>
  <si>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</si>
  <si>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</si>
  <si>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</si>
  <si>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</si>
  <si>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</si>
  <si>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</si>
  <si>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</si>
  <si>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</si>
  <si>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</si>
  <si>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</si>
  <si>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</si>
  <si>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</si>
  <si>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</si>
  <si>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</si>
  <si>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</si>
  <si>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</si>
  <si>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</si>
  <si>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</si>
  <si>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</si>
  <si>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</si>
  <si>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</si>
  <si>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</si>
  <si>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</si>
  <si>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</si>
  <si>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</si>
  <si>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</si>
  <si>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</si>
  <si>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</si>
  <si>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</si>
  <si>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</si>
  <si>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</si>
  <si>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</si>
  <si>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</si>
  <si>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</si>
  <si>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</si>
  <si>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</si>
  <si>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</si>
  <si>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ic1560</t>
  </si>
  <si>
    <t>デリヘル版</t>
  </si>
  <si>
    <t>(新txt)もう50代の熟女だけど</t>
  </si>
  <si>
    <t>lp01</t>
  </si>
  <si>
    <t>スポニチ関東</t>
  </si>
  <si>
    <t>4C終面全5段</t>
  </si>
  <si>
    <t>3月21日(土)</t>
  </si>
  <si>
    <t>ic1561</t>
  </si>
  <si>
    <t>スポニチ関西</t>
  </si>
  <si>
    <t>ic1562</t>
  </si>
  <si>
    <t>スポニチ西部</t>
  </si>
  <si>
    <t>ic1563</t>
  </si>
  <si>
    <t>スポニチ北海道</t>
  </si>
  <si>
    <t>ic1564</t>
  </si>
  <si>
    <t>(空電共通)</t>
  </si>
  <si>
    <t>空電</t>
  </si>
  <si>
    <t>空電 (共通)</t>
  </si>
  <si>
    <t>ic1565</t>
  </si>
  <si>
    <t>中高年の出会いの場である○○に危機</t>
  </si>
  <si>
    <t>サンスポ関西</t>
  </si>
  <si>
    <t>3月07日(土)</t>
  </si>
  <si>
    <t>ic1566</t>
  </si>
  <si>
    <t>ic1567</t>
  </si>
  <si>
    <t>サンスポ関東</t>
  </si>
  <si>
    <t>全5段</t>
  </si>
  <si>
    <t>ic1568</t>
  </si>
  <si>
    <t>ic1569</t>
  </si>
  <si>
    <t>雑誌版 SPA</t>
  </si>
  <si>
    <t>学生いません！ギャルもいません！熟女！熟女！熟女！熟女！</t>
  </si>
  <si>
    <t>3月14日(土)</t>
  </si>
  <si>
    <t>ic1570</t>
  </si>
  <si>
    <t>ic1571</t>
  </si>
  <si>
    <t>LINEは使えなくても大丈夫</t>
  </si>
  <si>
    <t>デイリースポーツ関西</t>
  </si>
  <si>
    <t>全5段・半5段段つかみ10段保証</t>
  </si>
  <si>
    <t>10段保証</t>
  </si>
  <si>
    <t>ic1572</t>
  </si>
  <si>
    <t>右女３スマホ</t>
  </si>
  <si>
    <t>ic1573</t>
  </si>
  <si>
    <t>黒：記事版</t>
  </si>
  <si>
    <t>ic1574</t>
  </si>
  <si>
    <t>長年ずっと悩んでたあの時ダメ元で始めてよかった</t>
  </si>
  <si>
    <t>ic1575</t>
  </si>
  <si>
    <t>デリヘル版2</t>
  </si>
  <si>
    <t>ic1576</t>
  </si>
  <si>
    <t>ic1577</t>
  </si>
  <si>
    <t>①右女３</t>
  </si>
  <si>
    <t>①もう５０代の熟女だけど、試しに付き合ってみる？</t>
  </si>
  <si>
    <t>半2段つかみ20段保証</t>
  </si>
  <si>
    <t>20段保証</t>
  </si>
  <si>
    <t>ic1578</t>
  </si>
  <si>
    <t>②旧デイリー風</t>
  </si>
  <si>
    <t>②中高年の出会いの場である○○に危機！</t>
  </si>
  <si>
    <t>ic1579</t>
  </si>
  <si>
    <t>③新版</t>
  </si>
  <si>
    <t>③LINEは使えなくても大丈夫</t>
  </si>
  <si>
    <t>ic1580</t>
  </si>
  <si>
    <t>④求人風</t>
  </si>
  <si>
    <t>④学生いません！ギャルもいません！熟女！熟女！熟女！熟女！</t>
  </si>
  <si>
    <t>ic1581</t>
  </si>
  <si>
    <t>ic1582</t>
  </si>
  <si>
    <t>半2段・半3段つかみ10段保証</t>
  </si>
  <si>
    <t>1～10日</t>
  </si>
  <si>
    <t>ic1583</t>
  </si>
  <si>
    <t>11～20日</t>
  </si>
  <si>
    <t>ic1584</t>
  </si>
  <si>
    <t>21～31日</t>
  </si>
  <si>
    <t>ic1585</t>
  </si>
  <si>
    <t>ic1586</t>
  </si>
  <si>
    <t>ic1587</t>
  </si>
  <si>
    <t>ic1588</t>
  </si>
  <si>
    <t>ic1589</t>
  </si>
  <si>
    <t>ic1590</t>
  </si>
  <si>
    <t>3月08日(日)</t>
  </si>
  <si>
    <t>ic1591</t>
  </si>
  <si>
    <t>ic1592</t>
  </si>
  <si>
    <t>3月29日(日)</t>
  </si>
  <si>
    <t>ic1593</t>
  </si>
  <si>
    <t>ic1594</t>
  </si>
  <si>
    <t>ニッカン関西</t>
  </si>
  <si>
    <t>3月01日(日)</t>
  </si>
  <si>
    <t>ic1595</t>
  </si>
  <si>
    <t>ic1596</t>
  </si>
  <si>
    <t>ic1597</t>
  </si>
  <si>
    <t>ic1598</t>
  </si>
  <si>
    <t>ic1599</t>
  </si>
  <si>
    <t>ic1600</t>
  </si>
  <si>
    <t>九スポ</t>
  </si>
  <si>
    <t>ic1601</t>
  </si>
  <si>
    <t>ic1602</t>
  </si>
  <si>
    <t>ic1603</t>
  </si>
  <si>
    <t>ic1604</t>
  </si>
  <si>
    <t>東スポ・大スポ・九スポ・中京</t>
  </si>
  <si>
    <t>記事枠</t>
  </si>
  <si>
    <t>3月09日(月)</t>
  </si>
  <si>
    <t>ic1605</t>
  </si>
  <si>
    <t>ic1606</t>
  </si>
  <si>
    <t>ic1607</t>
  </si>
  <si>
    <t>新聞 TOTAL</t>
  </si>
  <si>
    <t>●雑誌 広告</t>
  </si>
  <si>
    <t>za155</t>
  </si>
  <si>
    <t>日本ジャーナル出版</t>
  </si>
  <si>
    <t>サプリ版2</t>
  </si>
  <si>
    <t>男の自身復活</t>
  </si>
  <si>
    <t>週刊実話</t>
  </si>
  <si>
    <t>表4</t>
  </si>
  <si>
    <t>3月12日(木)</t>
  </si>
  <si>
    <t>za156</t>
  </si>
  <si>
    <t>za157</t>
  </si>
  <si>
    <t>ぶんか社</t>
  </si>
  <si>
    <t>黄色黒版（ソフトver）</t>
  </si>
  <si>
    <t>出会いの場である〇〇に危機</t>
  </si>
  <si>
    <t>EXMAX!</t>
  </si>
  <si>
    <t>3月26日(木)</t>
  </si>
  <si>
    <t>za158</t>
  </si>
  <si>
    <t>za159</t>
  </si>
  <si>
    <t>扶桑社</t>
  </si>
  <si>
    <t>女性からご飯に誘われる</t>
  </si>
  <si>
    <t>Tvnavi</t>
  </si>
  <si>
    <t>(月間Tvnavi)①</t>
  </si>
  <si>
    <t>3月24日(火)</t>
  </si>
  <si>
    <t>za160</t>
  </si>
  <si>
    <t>za161</t>
  </si>
  <si>
    <t>もう50代だけど</t>
  </si>
  <si>
    <t>za162</t>
  </si>
  <si>
    <t>ad607</t>
  </si>
  <si>
    <t>いろいろ</t>
  </si>
  <si>
    <t>企画枠4コマ漫画</t>
  </si>
  <si>
    <t>実話カタログ企画</t>
  </si>
  <si>
    <t>企画枠</t>
  </si>
  <si>
    <t>ad601</t>
  </si>
  <si>
    <t>コアマガジン</t>
  </si>
  <si>
    <t>5P風俗ヘスティア(高宮菜々子さん)</t>
  </si>
  <si>
    <t>実話BUNKA超タブー</t>
  </si>
  <si>
    <t>1C5P</t>
  </si>
  <si>
    <t>3月02日(月)</t>
  </si>
  <si>
    <t>ad602</t>
  </si>
  <si>
    <t>ad603</t>
  </si>
  <si>
    <t>大洋図書</t>
  </si>
  <si>
    <t>2P逆ナンインタビュー版_ヘスティア（高宮菜々子さん）</t>
  </si>
  <si>
    <t>実話ナックルズGOLD</t>
  </si>
  <si>
    <t>1C2P</t>
  </si>
  <si>
    <t>ad604</t>
  </si>
  <si>
    <t>ad605</t>
  </si>
  <si>
    <t>ナックルズ極ベスト</t>
  </si>
  <si>
    <t>3月16日(月)</t>
  </si>
  <si>
    <t>ad606</t>
  </si>
  <si>
    <t>ad608</t>
  </si>
  <si>
    <t>一水社</t>
  </si>
  <si>
    <t>2P_対談風原稿_ヘスティア</t>
  </si>
  <si>
    <t>EX芸能モンスター</t>
  </si>
  <si>
    <t>4C2P</t>
  </si>
  <si>
    <t>3月28日(土)</t>
  </si>
  <si>
    <t>ad609</t>
  </si>
  <si>
    <t>ad610</t>
  </si>
  <si>
    <t>楽楽出版</t>
  </si>
  <si>
    <t>美女アスリートEXPRESS!</t>
  </si>
  <si>
    <t>3月31日(火)</t>
  </si>
  <si>
    <t>ad611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</si>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</sst>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48</v>
      </c>
      <c r="D6" s="180">
        <v>3750000</v>
      </c>
      <c r="E6" s="79">
        <v>2016</v>
      </c>
      <c r="F6" s="79">
        <v>771</v>
      </c>
      <c r="G6" s="79">
        <v>2612</v>
      </c>
      <c r="H6" s="89">
        <v>376</v>
      </c>
      <c r="I6" s="90">
        <v>3</v>
      </c>
      <c r="J6" s="143">
        <f>H6+I6</f>
        <v>379</v>
      </c>
      <c r="K6" s="80">
        <f>IFERROR(J6/G6,"-")</f>
        <v>0.14509954058193</v>
      </c>
      <c r="L6" s="79">
        <v>55</v>
      </c>
      <c r="M6" s="79">
        <v>67</v>
      </c>
      <c r="N6" s="80">
        <f>IFERROR(L6/J6,"-")</f>
        <v>0.14511873350923</v>
      </c>
      <c r="O6" s="81">
        <f>IFERROR(D6/J6,"-")</f>
        <v>9894.4591029024</v>
      </c>
      <c r="P6" s="82">
        <v>88</v>
      </c>
      <c r="Q6" s="80">
        <f>IFERROR(P6/J6,"-")</f>
        <v>0.23218997361478</v>
      </c>
      <c r="R6" s="185">
        <v>5011420</v>
      </c>
      <c r="S6" s="186">
        <f>IFERROR(R6/J6,"-")</f>
        <v>13222.744063325</v>
      </c>
      <c r="T6" s="186">
        <f>IFERROR(R6/P6,"-")</f>
        <v>56947.954545455</v>
      </c>
      <c r="U6" s="180">
        <f>IFERROR(R6-D6,"-")</f>
        <v>1261420</v>
      </c>
      <c r="V6" s="83">
        <f>R6/D6</f>
        <v>1.3363786666667</v>
      </c>
      <c r="W6" s="77"/>
      <c r="X6" s="142"/>
    </row>
    <row r="7" spans="1:24">
      <c r="A7" s="78"/>
      <c r="B7" s="84" t="s">
        <v>24</v>
      </c>
      <c r="C7" s="84">
        <v>19</v>
      </c>
      <c r="D7" s="180">
        <v>1182000</v>
      </c>
      <c r="E7" s="79">
        <v>923</v>
      </c>
      <c r="F7" s="79">
        <v>437</v>
      </c>
      <c r="G7" s="79">
        <v>733</v>
      </c>
      <c r="H7" s="89">
        <v>165</v>
      </c>
      <c r="I7" s="90">
        <v>1</v>
      </c>
      <c r="J7" s="143">
        <f>H7+I7</f>
        <v>166</v>
      </c>
      <c r="K7" s="80">
        <f>IFERROR(J7/G7,"-")</f>
        <v>0.22646657571623</v>
      </c>
      <c r="L7" s="79">
        <v>26</v>
      </c>
      <c r="M7" s="79">
        <v>33</v>
      </c>
      <c r="N7" s="80">
        <f>IFERROR(L7/J7,"-")</f>
        <v>0.1566265060241</v>
      </c>
      <c r="O7" s="81">
        <f>IFERROR(D7/J7,"-")</f>
        <v>7120.4819277108</v>
      </c>
      <c r="P7" s="82">
        <v>37</v>
      </c>
      <c r="Q7" s="80">
        <f>IFERROR(P7/J7,"-")</f>
        <v>0.22289156626506</v>
      </c>
      <c r="R7" s="185">
        <v>4319500</v>
      </c>
      <c r="S7" s="186">
        <f>IFERROR(R7/J7,"-")</f>
        <v>26021.084337349</v>
      </c>
      <c r="T7" s="186">
        <f>IFERROR(R7/P7,"-")</f>
        <v>116743.24324324</v>
      </c>
      <c r="U7" s="180">
        <f>IFERROR(R7-D7,"-")</f>
        <v>3137500</v>
      </c>
      <c r="V7" s="83">
        <f>R7/D7</f>
        <v>3.654399323181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4932000</v>
      </c>
      <c r="E10" s="41">
        <f>SUM(E6:E8)</f>
        <v>2939</v>
      </c>
      <c r="F10" s="41">
        <f>SUM(F6:F8)</f>
        <v>1208</v>
      </c>
      <c r="G10" s="41">
        <f>SUM(G6:G8)</f>
        <v>3345</v>
      </c>
      <c r="H10" s="41">
        <f>SUM(H6:H8)</f>
        <v>541</v>
      </c>
      <c r="I10" s="41">
        <f>SUM(I6:I8)</f>
        <v>4</v>
      </c>
      <c r="J10" s="41">
        <f>SUM(J6:J8)</f>
        <v>545</v>
      </c>
      <c r="K10" s="42">
        <f>IFERROR(J10/G10,"-")</f>
        <v>0.16292974588939</v>
      </c>
      <c r="L10" s="76">
        <f>SUM(L6:L8)</f>
        <v>81</v>
      </c>
      <c r="M10" s="76">
        <f>SUM(M6:M8)</f>
        <v>100</v>
      </c>
      <c r="N10" s="42">
        <f>IFERROR(L10/J10,"-")</f>
        <v>0.14862385321101</v>
      </c>
      <c r="O10" s="43">
        <f>IFERROR(D10/J10,"-")</f>
        <v>9049.5412844037</v>
      </c>
      <c r="P10" s="44">
        <f>SUM(P6:P8)</f>
        <v>125</v>
      </c>
      <c r="Q10" s="42">
        <f>IFERROR(P10/J10,"-")</f>
        <v>0.22935779816514</v>
      </c>
      <c r="R10" s="183">
        <f>SUM(R6:R8)</f>
        <v>9330920</v>
      </c>
      <c r="S10" s="183">
        <f>IFERROR(R10/J10,"-")</f>
        <v>17120.95412844</v>
      </c>
      <c r="T10" s="183">
        <f>IFERROR(P10/P10,"-")</f>
        <v>1</v>
      </c>
      <c r="U10" s="183">
        <f>SUM(U6:U8)</f>
        <v>4398920</v>
      </c>
      <c r="V10" s="45">
        <f>IFERROR(R10/D10,"-")</f>
        <v>1.8919140308191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0.375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75</v>
      </c>
      <c r="L6" s="79">
        <v>0</v>
      </c>
      <c r="M6" s="79">
        <v>209</v>
      </c>
      <c r="N6" s="89">
        <v>19</v>
      </c>
      <c r="O6" s="90">
        <v>0</v>
      </c>
      <c r="P6" s="91">
        <f>N6+O6</f>
        <v>19</v>
      </c>
      <c r="Q6" s="80">
        <f>IFERROR(P6/M6,"-")</f>
        <v>0.090909090909091</v>
      </c>
      <c r="R6" s="79">
        <v>2</v>
      </c>
      <c r="S6" s="79">
        <v>2</v>
      </c>
      <c r="T6" s="80">
        <f>IFERROR(R6/(P6),"-")</f>
        <v>0.10526315789474</v>
      </c>
      <c r="U6" s="186">
        <f>IFERROR(J6/SUM(N6:O10),"-")</f>
        <v>12000</v>
      </c>
      <c r="V6" s="82">
        <v>3</v>
      </c>
      <c r="W6" s="80">
        <f>IF(P6=0,"-",V6/P6)</f>
        <v>0.15789473684211</v>
      </c>
      <c r="X6" s="185">
        <v>91000</v>
      </c>
      <c r="Y6" s="186">
        <f>IFERROR(X6/P6,"-")</f>
        <v>4789.4736842105</v>
      </c>
      <c r="Z6" s="186">
        <f>IFERROR(X6/V6,"-")</f>
        <v>30333.333333333</v>
      </c>
      <c r="AA6" s="180">
        <f>SUM(X6:X10)-SUM(J6:J10)</f>
        <v>-525000</v>
      </c>
      <c r="AB6" s="83">
        <f>SUM(X6:X10)/SUM(J6:J10)</f>
        <v>0.375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0.052631578947368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12</v>
      </c>
      <c r="BO6" s="118">
        <f>IF(P6=0,"",IF(BN6=0,"",(BN6/P6)))</f>
        <v>0.63157894736842</v>
      </c>
      <c r="BP6" s="119">
        <v>3</v>
      </c>
      <c r="BQ6" s="120">
        <f>IFERROR(BP6/BN6,"-")</f>
        <v>0.25</v>
      </c>
      <c r="BR6" s="121">
        <v>91000</v>
      </c>
      <c r="BS6" s="122">
        <f>IFERROR(BR6/BN6,"-")</f>
        <v>7583.3333333333</v>
      </c>
      <c r="BT6" s="123">
        <v>1</v>
      </c>
      <c r="BU6" s="123"/>
      <c r="BV6" s="123">
        <v>2</v>
      </c>
      <c r="BW6" s="124">
        <v>4</v>
      </c>
      <c r="BX6" s="125">
        <f>IF(P6=0,"",IF(BW6=0,"",(BW6/P6)))</f>
        <v>0.21052631578947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0.10526315789474</v>
      </c>
      <c r="CH6" s="133">
        <v>1</v>
      </c>
      <c r="CI6" s="134">
        <f>IFERROR(CH6/CF6,"-")</f>
        <v>0.5</v>
      </c>
      <c r="CJ6" s="135">
        <v>54000</v>
      </c>
      <c r="CK6" s="136">
        <f>IFERROR(CJ6/CF6,"-")</f>
        <v>27000</v>
      </c>
      <c r="CL6" s="137"/>
      <c r="CM6" s="137"/>
      <c r="CN6" s="137">
        <v>1</v>
      </c>
      <c r="CO6" s="138">
        <v>3</v>
      </c>
      <c r="CP6" s="139">
        <v>91000</v>
      </c>
      <c r="CQ6" s="139">
        <v>72000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31</v>
      </c>
      <c r="L7" s="79">
        <v>0</v>
      </c>
      <c r="M7" s="79">
        <v>127</v>
      </c>
      <c r="N7" s="89">
        <v>7</v>
      </c>
      <c r="O7" s="90">
        <v>0</v>
      </c>
      <c r="P7" s="91">
        <f>N7+O7</f>
        <v>7</v>
      </c>
      <c r="Q7" s="80">
        <f>IFERROR(P7/M7,"-")</f>
        <v>0.05511811023622</v>
      </c>
      <c r="R7" s="79">
        <v>1</v>
      </c>
      <c r="S7" s="79">
        <v>5</v>
      </c>
      <c r="T7" s="80">
        <f>IFERROR(R7/(P7),"-")</f>
        <v>0.14285714285714</v>
      </c>
      <c r="U7" s="186"/>
      <c r="V7" s="82">
        <v>1</v>
      </c>
      <c r="W7" s="80">
        <f>IF(P7=0,"-",V7/P7)</f>
        <v>0.14285714285714</v>
      </c>
      <c r="X7" s="185">
        <v>18000</v>
      </c>
      <c r="Y7" s="186">
        <f>IFERROR(X7/P7,"-")</f>
        <v>2571.4285714286</v>
      </c>
      <c r="Z7" s="186">
        <f>IFERROR(X7/V7,"-")</f>
        <v>18000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0.57142857142857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18000</v>
      </c>
      <c r="CB7" s="129">
        <f>IFERROR(CA7/BW7,"-")</f>
        <v>9000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18000</v>
      </c>
      <c r="CQ7" s="139">
        <v>18000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9</v>
      </c>
      <c r="L8" s="79">
        <v>0</v>
      </c>
      <c r="M8" s="79">
        <v>39</v>
      </c>
      <c r="N8" s="89">
        <v>4</v>
      </c>
      <c r="O8" s="90">
        <v>0</v>
      </c>
      <c r="P8" s="91">
        <f>N8+O8</f>
        <v>4</v>
      </c>
      <c r="Q8" s="80">
        <f>IFERROR(P8/M8,"-")</f>
        <v>0.1025641025641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0.25</v>
      </c>
      <c r="X8" s="185">
        <v>6000</v>
      </c>
      <c r="Y8" s="186">
        <f>IFERROR(X8/P8,"-")</f>
        <v>1500</v>
      </c>
      <c r="Z8" s="186">
        <f>IFERROR(X8/V8,"-")</f>
        <v>6000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1</v>
      </c>
      <c r="BQ8" s="120">
        <f>IFERROR(BP8/BN8,"-")</f>
        <v>0.5</v>
      </c>
      <c r="BR8" s="121">
        <v>6000</v>
      </c>
      <c r="BS8" s="122">
        <f>IFERROR(BR8/BN8,"-")</f>
        <v>3000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11</v>
      </c>
      <c r="L9" s="79">
        <v>0</v>
      </c>
      <c r="M9" s="79">
        <v>39</v>
      </c>
      <c r="N9" s="89">
        <v>3</v>
      </c>
      <c r="O9" s="90">
        <v>0</v>
      </c>
      <c r="P9" s="91">
        <f>N9+O9</f>
        <v>3</v>
      </c>
      <c r="Q9" s="80">
        <f>IFERROR(P9/M9,"-")</f>
        <v>0.076923076923077</v>
      </c>
      <c r="R9" s="79">
        <v>0</v>
      </c>
      <c r="S9" s="79">
        <v>2</v>
      </c>
      <c r="T9" s="80">
        <f>IFERROR(R9/(P9),"-")</f>
        <v>0</v>
      </c>
      <c r="U9" s="186"/>
      <c r="V9" s="82">
        <v>2</v>
      </c>
      <c r="W9" s="80">
        <f>IF(P9=0,"-",V9/P9)</f>
        <v>0.66666666666667</v>
      </c>
      <c r="X9" s="185">
        <v>18000</v>
      </c>
      <c r="Y9" s="186">
        <f>IFERROR(X9/P9,"-")</f>
        <v>6000</v>
      </c>
      <c r="Z9" s="186">
        <f>IFERROR(X9/V9,"-")</f>
        <v>9000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>
        <v>1</v>
      </c>
      <c r="BH9" s="112">
        <f>IFERROR(BG9/BE9,"-")</f>
        <v>1</v>
      </c>
      <c r="BI9" s="113">
        <v>10000</v>
      </c>
      <c r="BJ9" s="114">
        <f>IFERROR(BI9/BE9,"-")</f>
        <v>10000</v>
      </c>
      <c r="BK9" s="115">
        <v>1</v>
      </c>
      <c r="BL9" s="115"/>
      <c r="BM9" s="115"/>
      <c r="BN9" s="117">
        <v>1</v>
      </c>
      <c r="BO9" s="118">
        <f>IF(P9=0,"",IF(BN9=0,"",(BN9/P9)))</f>
        <v>0.33333333333333</v>
      </c>
      <c r="BP9" s="119">
        <v>1</v>
      </c>
      <c r="BQ9" s="120">
        <f>IFERROR(BP9/BN9,"-")</f>
        <v>1</v>
      </c>
      <c r="BR9" s="121">
        <v>8000</v>
      </c>
      <c r="BS9" s="122">
        <f>IFERROR(BR9/BN9,"-")</f>
        <v>8000</v>
      </c>
      <c r="BT9" s="123"/>
      <c r="BU9" s="123">
        <v>1</v>
      </c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18000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196</v>
      </c>
      <c r="L10" s="79">
        <v>144</v>
      </c>
      <c r="M10" s="79">
        <v>63</v>
      </c>
      <c r="N10" s="89">
        <v>36</v>
      </c>
      <c r="O10" s="90">
        <v>1</v>
      </c>
      <c r="P10" s="91">
        <f>N10+O10</f>
        <v>37</v>
      </c>
      <c r="Q10" s="80">
        <f>IFERROR(P10/M10,"-")</f>
        <v>0.58730158730159</v>
      </c>
      <c r="R10" s="79">
        <v>7</v>
      </c>
      <c r="S10" s="79">
        <v>3</v>
      </c>
      <c r="T10" s="80">
        <f>IFERROR(R10/(P10),"-")</f>
        <v>0.18918918918919</v>
      </c>
      <c r="U10" s="186"/>
      <c r="V10" s="82">
        <v>12</v>
      </c>
      <c r="W10" s="80">
        <f>IF(P10=0,"-",V10/P10)</f>
        <v>0.32432432432432</v>
      </c>
      <c r="X10" s="185">
        <v>182000</v>
      </c>
      <c r="Y10" s="186">
        <f>IFERROR(X10/P10,"-")</f>
        <v>4918.9189189189</v>
      </c>
      <c r="Z10" s="186">
        <f>IFERROR(X10/V10,"-")</f>
        <v>15166.666666667</v>
      </c>
      <c r="AA10" s="180"/>
      <c r="AB10" s="83"/>
      <c r="AC10" s="77"/>
      <c r="AD10" s="92">
        <v>1</v>
      </c>
      <c r="AE10" s="93">
        <f>IF(P10=0,"",IF(AD10=0,"",(AD10/P10)))</f>
        <v>0.027027027027027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0.027027027027027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0.16216216216216</v>
      </c>
      <c r="BG10" s="110">
        <v>1</v>
      </c>
      <c r="BH10" s="112">
        <f>IFERROR(BG10/BE10,"-")</f>
        <v>0.16666666666667</v>
      </c>
      <c r="BI10" s="113">
        <v>16000</v>
      </c>
      <c r="BJ10" s="114">
        <f>IFERROR(BI10/BE10,"-")</f>
        <v>2666.6666666667</v>
      </c>
      <c r="BK10" s="115"/>
      <c r="BL10" s="115"/>
      <c r="BM10" s="115">
        <v>1</v>
      </c>
      <c r="BN10" s="117">
        <v>9</v>
      </c>
      <c r="BO10" s="118">
        <f>IF(P10=0,"",IF(BN10=0,"",(BN10/P10)))</f>
        <v>0.24324324324324</v>
      </c>
      <c r="BP10" s="119">
        <v>3</v>
      </c>
      <c r="BQ10" s="120">
        <f>IFERROR(BP10/BN10,"-")</f>
        <v>0.33333333333333</v>
      </c>
      <c r="BR10" s="121">
        <v>34000</v>
      </c>
      <c r="BS10" s="122">
        <f>IFERROR(BR10/BN10,"-")</f>
        <v>3777.7777777778</v>
      </c>
      <c r="BT10" s="123"/>
      <c r="BU10" s="123">
        <v>2</v>
      </c>
      <c r="BV10" s="123">
        <v>1</v>
      </c>
      <c r="BW10" s="124">
        <v>18</v>
      </c>
      <c r="BX10" s="125">
        <f>IF(P10=0,"",IF(BW10=0,"",(BW10/P10)))</f>
        <v>0.48648648648649</v>
      </c>
      <c r="BY10" s="126">
        <v>8</v>
      </c>
      <c r="BZ10" s="127">
        <f>IFERROR(BY10/BW10,"-")</f>
        <v>0.44444444444444</v>
      </c>
      <c r="CA10" s="128">
        <v>127000</v>
      </c>
      <c r="CB10" s="129">
        <f>IFERROR(CA10/BW10,"-")</f>
        <v>7055.5555555556</v>
      </c>
      <c r="CC10" s="130">
        <v>2</v>
      </c>
      <c r="CD10" s="130">
        <v>2</v>
      </c>
      <c r="CE10" s="130">
        <v>4</v>
      </c>
      <c r="CF10" s="131">
        <v>2</v>
      </c>
      <c r="CG10" s="132">
        <f>IF(P10=0,"",IF(CF10=0,"",(CF10/P10)))</f>
        <v>0.054054054054054</v>
      </c>
      <c r="CH10" s="133">
        <v>1</v>
      </c>
      <c r="CI10" s="134">
        <f>IFERROR(CH10/CF10,"-")</f>
        <v>0.5</v>
      </c>
      <c r="CJ10" s="135">
        <v>15000</v>
      </c>
      <c r="CK10" s="136">
        <f>IFERROR(CJ10/CF10,"-")</f>
        <v>7500</v>
      </c>
      <c r="CL10" s="137"/>
      <c r="CM10" s="137"/>
      <c r="CN10" s="137">
        <v>1</v>
      </c>
      <c r="CO10" s="138">
        <v>12</v>
      </c>
      <c r="CP10" s="139">
        <v>182000</v>
      </c>
      <c r="CQ10" s="139">
        <v>45000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2.4519005847953</v>
      </c>
      <c r="B11" s="189" t="s">
        <v>78</v>
      </c>
      <c r="C11" s="189"/>
      <c r="D11" s="189" t="s">
        <v>62</v>
      </c>
      <c r="E11" s="189" t="s">
        <v>79</v>
      </c>
      <c r="F11" s="189" t="s">
        <v>64</v>
      </c>
      <c r="G11" s="88" t="s">
        <v>80</v>
      </c>
      <c r="H11" s="88" t="s">
        <v>66</v>
      </c>
      <c r="I11" s="190" t="s">
        <v>81</v>
      </c>
      <c r="J11" s="180">
        <v>684000</v>
      </c>
      <c r="K11" s="79">
        <v>50</v>
      </c>
      <c r="L11" s="79">
        <v>0</v>
      </c>
      <c r="M11" s="79">
        <v>153</v>
      </c>
      <c r="N11" s="89">
        <v>21</v>
      </c>
      <c r="O11" s="90">
        <v>0</v>
      </c>
      <c r="P11" s="91">
        <f>N11+O11</f>
        <v>21</v>
      </c>
      <c r="Q11" s="80">
        <f>IFERROR(P11/M11,"-")</f>
        <v>0.13725490196078</v>
      </c>
      <c r="R11" s="79">
        <v>3</v>
      </c>
      <c r="S11" s="79">
        <v>4</v>
      </c>
      <c r="T11" s="80">
        <f>IFERROR(R11/(P11),"-")</f>
        <v>0.14285714285714</v>
      </c>
      <c r="U11" s="186">
        <f>IFERROR(J11/SUM(N11:O16),"-")</f>
        <v>11213.114754098</v>
      </c>
      <c r="V11" s="82">
        <v>4</v>
      </c>
      <c r="W11" s="80">
        <f>IF(P11=0,"-",V11/P11)</f>
        <v>0.19047619047619</v>
      </c>
      <c r="X11" s="185">
        <v>1014000</v>
      </c>
      <c r="Y11" s="186">
        <f>IFERROR(X11/P11,"-")</f>
        <v>48285.714285714</v>
      </c>
      <c r="Z11" s="186">
        <f>IFERROR(X11/V11,"-")</f>
        <v>253500</v>
      </c>
      <c r="AA11" s="180">
        <f>SUM(X11:X16)-SUM(J11:J16)</f>
        <v>993100</v>
      </c>
      <c r="AB11" s="83">
        <f>SUM(X11:X16)/SUM(J11:J16)</f>
        <v>2.4519005847953</v>
      </c>
      <c r="AC11" s="77"/>
      <c r="AD11" s="92">
        <v>1</v>
      </c>
      <c r="AE11" s="93">
        <f>IF(P11=0,"",IF(AD11=0,"",(AD11/P11)))</f>
        <v>0.047619047619048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2</v>
      </c>
      <c r="AN11" s="99">
        <f>IF(P11=0,"",IF(AM11=0,"",(AM11/P11)))</f>
        <v>0.095238095238095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0.047619047619048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0.28571428571429</v>
      </c>
      <c r="BG11" s="110">
        <v>2</v>
      </c>
      <c r="BH11" s="112">
        <f>IFERROR(BG11/BE11,"-")</f>
        <v>0.33333333333333</v>
      </c>
      <c r="BI11" s="113">
        <v>565000</v>
      </c>
      <c r="BJ11" s="114">
        <f>IFERROR(BI11/BE11,"-")</f>
        <v>94166.666666667</v>
      </c>
      <c r="BK11" s="115">
        <v>1</v>
      </c>
      <c r="BL11" s="115"/>
      <c r="BM11" s="115">
        <v>1</v>
      </c>
      <c r="BN11" s="117">
        <v>8</v>
      </c>
      <c r="BO11" s="118">
        <f>IF(P11=0,"",IF(BN11=0,"",(BN11/P11)))</f>
        <v>0.38095238095238</v>
      </c>
      <c r="BP11" s="119">
        <v>1</v>
      </c>
      <c r="BQ11" s="120">
        <f>IFERROR(BP11/BN11,"-")</f>
        <v>0.125</v>
      </c>
      <c r="BR11" s="121">
        <v>21000</v>
      </c>
      <c r="BS11" s="122">
        <f>IFERROR(BR11/BN11,"-")</f>
        <v>2625</v>
      </c>
      <c r="BT11" s="123"/>
      <c r="BU11" s="123"/>
      <c r="BV11" s="123">
        <v>1</v>
      </c>
      <c r="BW11" s="124">
        <v>3</v>
      </c>
      <c r="BX11" s="125">
        <f>IF(P11=0,"",IF(BW11=0,"",(BW11/P11)))</f>
        <v>0.14285714285714</v>
      </c>
      <c r="BY11" s="126">
        <v>1</v>
      </c>
      <c r="BZ11" s="127">
        <f>IFERROR(BY11/BW11,"-")</f>
        <v>0.33333333333333</v>
      </c>
      <c r="CA11" s="128">
        <v>428000</v>
      </c>
      <c r="CB11" s="129">
        <f>IFERROR(CA11/BW11,"-")</f>
        <v>142666.66666667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1014000</v>
      </c>
      <c r="CQ11" s="139">
        <v>562000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62</v>
      </c>
      <c r="E12" s="189" t="s">
        <v>79</v>
      </c>
      <c r="F12" s="189" t="s">
        <v>76</v>
      </c>
      <c r="G12" s="88"/>
      <c r="H12" s="88"/>
      <c r="I12" s="88"/>
      <c r="J12" s="180"/>
      <c r="K12" s="79">
        <v>63</v>
      </c>
      <c r="L12" s="79">
        <v>44</v>
      </c>
      <c r="M12" s="79">
        <v>15</v>
      </c>
      <c r="N12" s="89">
        <v>12</v>
      </c>
      <c r="O12" s="90">
        <v>0</v>
      </c>
      <c r="P12" s="91">
        <f>N12+O12</f>
        <v>12</v>
      </c>
      <c r="Q12" s="80">
        <f>IFERROR(P12/M12,"-")</f>
        <v>0.8</v>
      </c>
      <c r="R12" s="79">
        <v>1</v>
      </c>
      <c r="S12" s="79">
        <v>3</v>
      </c>
      <c r="T12" s="80">
        <f>IFERROR(R12/(P12),"-")</f>
        <v>0.083333333333333</v>
      </c>
      <c r="U12" s="186"/>
      <c r="V12" s="82">
        <v>2</v>
      </c>
      <c r="W12" s="80">
        <f>IF(P12=0,"-",V12/P12)</f>
        <v>0.16666666666667</v>
      </c>
      <c r="X12" s="185">
        <v>17000</v>
      </c>
      <c r="Y12" s="186">
        <f>IFERROR(X12/P12,"-")</f>
        <v>1416.6666666667</v>
      </c>
      <c r="Z12" s="186">
        <f>IFERROR(X12/V12,"-")</f>
        <v>8500</v>
      </c>
      <c r="AA12" s="180"/>
      <c r="AB12" s="83"/>
      <c r="AC12" s="77"/>
      <c r="AD12" s="92">
        <v>1</v>
      </c>
      <c r="AE12" s="93">
        <f>IF(P12=0,"",IF(AD12=0,"",(AD12/P12)))</f>
        <v>0.083333333333333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0.16666666666667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0.33333333333333</v>
      </c>
      <c r="BY12" s="126">
        <v>1</v>
      </c>
      <c r="BZ12" s="127">
        <f>IFERROR(BY12/BW12,"-")</f>
        <v>0.25</v>
      </c>
      <c r="CA12" s="128">
        <v>11000</v>
      </c>
      <c r="CB12" s="129">
        <f>IFERROR(CA12/BW12,"-")</f>
        <v>2750</v>
      </c>
      <c r="CC12" s="130"/>
      <c r="CD12" s="130"/>
      <c r="CE12" s="130">
        <v>1</v>
      </c>
      <c r="CF12" s="131">
        <v>3</v>
      </c>
      <c r="CG12" s="132">
        <f>IF(P12=0,"",IF(CF12=0,"",(CF12/P12)))</f>
        <v>0.25</v>
      </c>
      <c r="CH12" s="133">
        <v>1</v>
      </c>
      <c r="CI12" s="134">
        <f>IFERROR(CH12/CF12,"-")</f>
        <v>0.33333333333333</v>
      </c>
      <c r="CJ12" s="135">
        <v>6000</v>
      </c>
      <c r="CK12" s="136">
        <f>IFERROR(CJ12/CF12,"-")</f>
        <v>2000</v>
      </c>
      <c r="CL12" s="137"/>
      <c r="CM12" s="137">
        <v>1</v>
      </c>
      <c r="CN12" s="137"/>
      <c r="CO12" s="138">
        <v>2</v>
      </c>
      <c r="CP12" s="139">
        <v>17000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62</v>
      </c>
      <c r="E13" s="189" t="s">
        <v>79</v>
      </c>
      <c r="F13" s="189" t="s">
        <v>64</v>
      </c>
      <c r="G13" s="88" t="s">
        <v>84</v>
      </c>
      <c r="H13" s="88" t="s">
        <v>85</v>
      </c>
      <c r="I13" s="190" t="s">
        <v>81</v>
      </c>
      <c r="J13" s="180"/>
      <c r="K13" s="79">
        <v>19</v>
      </c>
      <c r="L13" s="79">
        <v>0</v>
      </c>
      <c r="M13" s="79">
        <v>51</v>
      </c>
      <c r="N13" s="89">
        <v>6</v>
      </c>
      <c r="O13" s="90">
        <v>0</v>
      </c>
      <c r="P13" s="91">
        <f>N13+O13</f>
        <v>6</v>
      </c>
      <c r="Q13" s="80">
        <f>IFERROR(P13/M13,"-")</f>
        <v>0.11764705882353</v>
      </c>
      <c r="R13" s="79">
        <v>1</v>
      </c>
      <c r="S13" s="79">
        <v>1</v>
      </c>
      <c r="T13" s="80">
        <f>IFERROR(R13/(P13),"-")</f>
        <v>0.16666666666667</v>
      </c>
      <c r="U13" s="186"/>
      <c r="V13" s="82">
        <v>2</v>
      </c>
      <c r="W13" s="80">
        <f>IF(P13=0,"-",V13/P13)</f>
        <v>0.33333333333333</v>
      </c>
      <c r="X13" s="185">
        <v>134000</v>
      </c>
      <c r="Y13" s="186">
        <f>IFERROR(X13/P13,"-")</f>
        <v>22333.333333333</v>
      </c>
      <c r="Z13" s="186">
        <f>IFERROR(X13/V13,"-")</f>
        <v>67000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>
        <v>1</v>
      </c>
      <c r="BH13" s="112">
        <f>IFERROR(BG13/BE13,"-")</f>
        <v>1</v>
      </c>
      <c r="BI13" s="113">
        <v>16000</v>
      </c>
      <c r="BJ13" s="114">
        <f>IFERROR(BI13/BE13,"-")</f>
        <v>16000</v>
      </c>
      <c r="BK13" s="115"/>
      <c r="BL13" s="115"/>
      <c r="BM13" s="115">
        <v>1</v>
      </c>
      <c r="BN13" s="117">
        <v>3</v>
      </c>
      <c r="BO13" s="118">
        <f>IF(P13=0,"",IF(BN13=0,"",(BN13/P13)))</f>
        <v>0.5</v>
      </c>
      <c r="BP13" s="119">
        <v>1</v>
      </c>
      <c r="BQ13" s="120">
        <f>IFERROR(BP13/BN13,"-")</f>
        <v>0.33333333333333</v>
      </c>
      <c r="BR13" s="121">
        <v>118000</v>
      </c>
      <c r="BS13" s="122">
        <f>IFERROR(BR13/BN13,"-")</f>
        <v>39333.333333333</v>
      </c>
      <c r="BT13" s="123"/>
      <c r="BU13" s="123"/>
      <c r="BV13" s="123">
        <v>1</v>
      </c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134000</v>
      </c>
      <c r="CQ13" s="139">
        <v>118000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86</v>
      </c>
      <c r="C14" s="189"/>
      <c r="D14" s="189" t="s">
        <v>62</v>
      </c>
      <c r="E14" s="189" t="s">
        <v>79</v>
      </c>
      <c r="F14" s="189" t="s">
        <v>76</v>
      </c>
      <c r="G14" s="88"/>
      <c r="H14" s="88"/>
      <c r="I14" s="88"/>
      <c r="J14" s="180"/>
      <c r="K14" s="79">
        <v>33</v>
      </c>
      <c r="L14" s="79">
        <v>22</v>
      </c>
      <c r="M14" s="79">
        <v>15</v>
      </c>
      <c r="N14" s="89">
        <v>3</v>
      </c>
      <c r="O14" s="90">
        <v>1</v>
      </c>
      <c r="P14" s="91">
        <f>N14+O14</f>
        <v>4</v>
      </c>
      <c r="Q14" s="80">
        <f>IFERROR(P14/M14,"-")</f>
        <v>0.26666666666667</v>
      </c>
      <c r="R14" s="79">
        <v>3</v>
      </c>
      <c r="S14" s="79">
        <v>0</v>
      </c>
      <c r="T14" s="80">
        <f>IFERROR(R14/(P14),"-")</f>
        <v>0.75</v>
      </c>
      <c r="U14" s="186"/>
      <c r="V14" s="82">
        <v>3</v>
      </c>
      <c r="W14" s="80">
        <f>IF(P14=0,"-",V14/P14)</f>
        <v>0.75</v>
      </c>
      <c r="X14" s="185">
        <v>164100</v>
      </c>
      <c r="Y14" s="186">
        <f>IFERROR(X14/P14,"-")</f>
        <v>41025</v>
      </c>
      <c r="Z14" s="186">
        <f>IFERROR(X14/V14,"-")</f>
        <v>54700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2</v>
      </c>
      <c r="BQ14" s="120">
        <f>IFERROR(BP14/BN14,"-")</f>
        <v>1</v>
      </c>
      <c r="BR14" s="121">
        <v>123000</v>
      </c>
      <c r="BS14" s="122">
        <f>IFERROR(BR14/BN14,"-")</f>
        <v>61500</v>
      </c>
      <c r="BT14" s="123"/>
      <c r="BU14" s="123"/>
      <c r="BV14" s="123">
        <v>2</v>
      </c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41100</v>
      </c>
      <c r="CB14" s="129">
        <f>IFERROR(CA14/BW14,"-")</f>
        <v>41100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164100</v>
      </c>
      <c r="CQ14" s="139">
        <v>70000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88</v>
      </c>
      <c r="E15" s="189" t="s">
        <v>89</v>
      </c>
      <c r="F15" s="189" t="s">
        <v>64</v>
      </c>
      <c r="G15" s="88" t="s">
        <v>84</v>
      </c>
      <c r="H15" s="88" t="s">
        <v>85</v>
      </c>
      <c r="I15" s="190" t="s">
        <v>90</v>
      </c>
      <c r="J15" s="180"/>
      <c r="K15" s="79">
        <v>24</v>
      </c>
      <c r="L15" s="79">
        <v>0</v>
      </c>
      <c r="M15" s="79">
        <v>57</v>
      </c>
      <c r="N15" s="89">
        <v>13</v>
      </c>
      <c r="O15" s="90">
        <v>0</v>
      </c>
      <c r="P15" s="91">
        <f>N15+O15</f>
        <v>13</v>
      </c>
      <c r="Q15" s="80">
        <f>IFERROR(P15/M15,"-")</f>
        <v>0.2280701754386</v>
      </c>
      <c r="R15" s="79">
        <v>1</v>
      </c>
      <c r="S15" s="79">
        <v>3</v>
      </c>
      <c r="T15" s="80">
        <f>IFERROR(R15/(P15),"-")</f>
        <v>0.076923076923077</v>
      </c>
      <c r="U15" s="186"/>
      <c r="V15" s="82">
        <v>3</v>
      </c>
      <c r="W15" s="80">
        <f>IF(P15=0,"-",V15/P15)</f>
        <v>0.23076923076923</v>
      </c>
      <c r="X15" s="185">
        <v>178000</v>
      </c>
      <c r="Y15" s="186">
        <f>IFERROR(X15/P15,"-")</f>
        <v>13692.307692308</v>
      </c>
      <c r="Z15" s="186">
        <f>IFERROR(X15/V15,"-")</f>
        <v>59333.333333333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0.15384615384615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0.23076923076923</v>
      </c>
      <c r="BG15" s="110">
        <v>2</v>
      </c>
      <c r="BH15" s="112">
        <f>IFERROR(BG15/BE15,"-")</f>
        <v>0.66666666666667</v>
      </c>
      <c r="BI15" s="113">
        <v>170000</v>
      </c>
      <c r="BJ15" s="114">
        <f>IFERROR(BI15/BE15,"-")</f>
        <v>56666.666666667</v>
      </c>
      <c r="BK15" s="115"/>
      <c r="BL15" s="115"/>
      <c r="BM15" s="115">
        <v>2</v>
      </c>
      <c r="BN15" s="117">
        <v>5</v>
      </c>
      <c r="BO15" s="118">
        <f>IF(P15=0,"",IF(BN15=0,"",(BN15/P15)))</f>
        <v>0.38461538461538</v>
      </c>
      <c r="BP15" s="119">
        <v>1</v>
      </c>
      <c r="BQ15" s="120">
        <f>IFERROR(BP15/BN15,"-")</f>
        <v>0.2</v>
      </c>
      <c r="BR15" s="121">
        <v>8000</v>
      </c>
      <c r="BS15" s="122">
        <f>IFERROR(BR15/BN15,"-")</f>
        <v>1600</v>
      </c>
      <c r="BT15" s="123"/>
      <c r="BU15" s="123">
        <v>1</v>
      </c>
      <c r="BV15" s="123"/>
      <c r="BW15" s="124">
        <v>3</v>
      </c>
      <c r="BX15" s="125">
        <f>IF(P15=0,"",IF(BW15=0,"",(BW15/P15)))</f>
        <v>0.23076923076923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178000</v>
      </c>
      <c r="CQ15" s="139">
        <v>150000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91</v>
      </c>
      <c r="C16" s="189"/>
      <c r="D16" s="189" t="s">
        <v>88</v>
      </c>
      <c r="E16" s="189" t="s">
        <v>89</v>
      </c>
      <c r="F16" s="189" t="s">
        <v>76</v>
      </c>
      <c r="G16" s="88"/>
      <c r="H16" s="88"/>
      <c r="I16" s="88"/>
      <c r="J16" s="180"/>
      <c r="K16" s="79">
        <v>41</v>
      </c>
      <c r="L16" s="79">
        <v>23</v>
      </c>
      <c r="M16" s="79">
        <v>17</v>
      </c>
      <c r="N16" s="89">
        <v>5</v>
      </c>
      <c r="O16" s="90">
        <v>0</v>
      </c>
      <c r="P16" s="91">
        <f>N16+O16</f>
        <v>5</v>
      </c>
      <c r="Q16" s="80">
        <f>IFERROR(P16/M16,"-")</f>
        <v>0.29411764705882</v>
      </c>
      <c r="R16" s="79">
        <v>0</v>
      </c>
      <c r="S16" s="79">
        <v>0</v>
      </c>
      <c r="T16" s="80">
        <f>IFERROR(R16/(P16),"-")</f>
        <v>0</v>
      </c>
      <c r="U16" s="186"/>
      <c r="V16" s="82">
        <v>1</v>
      </c>
      <c r="W16" s="80">
        <f>IF(P16=0,"-",V16/P16)</f>
        <v>0.2</v>
      </c>
      <c r="X16" s="185">
        <v>170000</v>
      </c>
      <c r="Y16" s="186">
        <f>IFERROR(X16/P16,"-")</f>
        <v>34000</v>
      </c>
      <c r="Z16" s="186">
        <f>IFERROR(X16/V16,"-")</f>
        <v>170000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0.6</v>
      </c>
      <c r="BY16" s="126">
        <v>1</v>
      </c>
      <c r="BZ16" s="127">
        <f>IFERROR(BY16/BW16,"-")</f>
        <v>0.33333333333333</v>
      </c>
      <c r="CA16" s="128">
        <v>170000</v>
      </c>
      <c r="CB16" s="129">
        <f>IFERROR(CA16/BW16,"-")</f>
        <v>56666.666666667</v>
      </c>
      <c r="CC16" s="130"/>
      <c r="CD16" s="130"/>
      <c r="CE16" s="130">
        <v>1</v>
      </c>
      <c r="CF16" s="131">
        <v>1</v>
      </c>
      <c r="CG16" s="132">
        <f>IF(P16=0,"",IF(CF16=0,"",(CF16/P16)))</f>
        <v>0.2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170000</v>
      </c>
      <c r="CQ16" s="139">
        <v>170000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3.7291666666667</v>
      </c>
      <c r="B17" s="189" t="s">
        <v>92</v>
      </c>
      <c r="C17" s="189"/>
      <c r="D17" s="189" t="s">
        <v>62</v>
      </c>
      <c r="E17" s="189" t="s">
        <v>93</v>
      </c>
      <c r="F17" s="189" t="s">
        <v>64</v>
      </c>
      <c r="G17" s="88" t="s">
        <v>94</v>
      </c>
      <c r="H17" s="88" t="s">
        <v>95</v>
      </c>
      <c r="I17" s="88" t="s">
        <v>96</v>
      </c>
      <c r="J17" s="180">
        <v>240000</v>
      </c>
      <c r="K17" s="79">
        <v>9</v>
      </c>
      <c r="L17" s="79">
        <v>0</v>
      </c>
      <c r="M17" s="79">
        <v>40</v>
      </c>
      <c r="N17" s="89">
        <v>3</v>
      </c>
      <c r="O17" s="90">
        <v>0</v>
      </c>
      <c r="P17" s="91">
        <f>N17+O17</f>
        <v>3</v>
      </c>
      <c r="Q17" s="80">
        <f>IFERROR(P17/M17,"-")</f>
        <v>0.075</v>
      </c>
      <c r="R17" s="79">
        <v>0</v>
      </c>
      <c r="S17" s="79">
        <v>0</v>
      </c>
      <c r="T17" s="80">
        <f>IFERROR(R17/(P17),"-")</f>
        <v>0</v>
      </c>
      <c r="U17" s="186">
        <f>IFERROR(J17/SUM(N17:O22),"-")</f>
        <v>7272.7272727273</v>
      </c>
      <c r="V17" s="82">
        <v>1</v>
      </c>
      <c r="W17" s="80">
        <f>IF(P17=0,"-",V17/P17)</f>
        <v>0.33333333333333</v>
      </c>
      <c r="X17" s="185">
        <v>5000</v>
      </c>
      <c r="Y17" s="186">
        <f>IFERROR(X17/P17,"-")</f>
        <v>1666.6666666667</v>
      </c>
      <c r="Z17" s="186">
        <f>IFERROR(X17/V17,"-")</f>
        <v>5000</v>
      </c>
      <c r="AA17" s="180">
        <f>SUM(X17:X22)-SUM(J17:J22)</f>
        <v>655000</v>
      </c>
      <c r="AB17" s="83">
        <f>SUM(X17:X22)/SUM(J17:J22)</f>
        <v>3.7291666666667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0.33333333333333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>
        <v>1</v>
      </c>
      <c r="BQ17" s="120">
        <f>IFERROR(BP17/BN17,"-")</f>
        <v>0.5</v>
      </c>
      <c r="BR17" s="121">
        <v>5000</v>
      </c>
      <c r="BS17" s="122">
        <f>IFERROR(BR17/BN17,"-")</f>
        <v>2500</v>
      </c>
      <c r="BT17" s="123">
        <v>1</v>
      </c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98</v>
      </c>
      <c r="E18" s="189" t="s">
        <v>63</v>
      </c>
      <c r="F18" s="189" t="s">
        <v>64</v>
      </c>
      <c r="G18" s="88"/>
      <c r="H18" s="88" t="s">
        <v>95</v>
      </c>
      <c r="I18" s="88"/>
      <c r="J18" s="180"/>
      <c r="K18" s="79">
        <v>18</v>
      </c>
      <c r="L18" s="79">
        <v>0</v>
      </c>
      <c r="M18" s="79">
        <v>51</v>
      </c>
      <c r="N18" s="89">
        <v>6</v>
      </c>
      <c r="O18" s="90">
        <v>0</v>
      </c>
      <c r="P18" s="91">
        <f>N18+O18</f>
        <v>6</v>
      </c>
      <c r="Q18" s="80">
        <f>IFERROR(P18/M18,"-")</f>
        <v>0.11764705882353</v>
      </c>
      <c r="R18" s="79">
        <v>1</v>
      </c>
      <c r="S18" s="79">
        <v>1</v>
      </c>
      <c r="T18" s="80">
        <f>IFERROR(R18/(P18),"-")</f>
        <v>0.16666666666667</v>
      </c>
      <c r="U18" s="186"/>
      <c r="V18" s="82">
        <v>1</v>
      </c>
      <c r="W18" s="80">
        <f>IF(P18=0,"-",V18/P18)</f>
        <v>0.16666666666667</v>
      </c>
      <c r="X18" s="185">
        <v>27000</v>
      </c>
      <c r="Y18" s="186">
        <f>IFERROR(X18/P18,"-")</f>
        <v>4500</v>
      </c>
      <c r="Z18" s="186">
        <f>IFERROR(X18/V18,"-")</f>
        <v>27000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0.33333333333333</v>
      </c>
      <c r="CH18" s="133">
        <v>1</v>
      </c>
      <c r="CI18" s="134">
        <f>IFERROR(CH18/CF18,"-")</f>
        <v>0.5</v>
      </c>
      <c r="CJ18" s="135">
        <v>27000</v>
      </c>
      <c r="CK18" s="136">
        <f>IFERROR(CJ18/CF18,"-")</f>
        <v>13500</v>
      </c>
      <c r="CL18" s="137"/>
      <c r="CM18" s="137"/>
      <c r="CN18" s="137">
        <v>1</v>
      </c>
      <c r="CO18" s="138">
        <v>1</v>
      </c>
      <c r="CP18" s="139">
        <v>27000</v>
      </c>
      <c r="CQ18" s="139">
        <v>27000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99</v>
      </c>
      <c r="C19" s="189"/>
      <c r="D19" s="189" t="s">
        <v>100</v>
      </c>
      <c r="E19" s="189" t="s">
        <v>79</v>
      </c>
      <c r="F19" s="189" t="s">
        <v>64</v>
      </c>
      <c r="G19" s="88"/>
      <c r="H19" s="88" t="s">
        <v>95</v>
      </c>
      <c r="I19" s="88"/>
      <c r="J19" s="180"/>
      <c r="K19" s="79">
        <v>11</v>
      </c>
      <c r="L19" s="79">
        <v>0</v>
      </c>
      <c r="M19" s="79">
        <v>40</v>
      </c>
      <c r="N19" s="89">
        <v>5</v>
      </c>
      <c r="O19" s="90">
        <v>0</v>
      </c>
      <c r="P19" s="91">
        <f>N19+O19</f>
        <v>5</v>
      </c>
      <c r="Q19" s="80">
        <f>IFERROR(P19/M19,"-")</f>
        <v>0.125</v>
      </c>
      <c r="R19" s="79">
        <v>0</v>
      </c>
      <c r="S19" s="79">
        <v>0</v>
      </c>
      <c r="T19" s="80">
        <f>IFERROR(R19/(P19),"-")</f>
        <v>0</v>
      </c>
      <c r="U19" s="186"/>
      <c r="V19" s="82">
        <v>1</v>
      </c>
      <c r="W19" s="80">
        <f>IF(P19=0,"-",V19/P19)</f>
        <v>0.2</v>
      </c>
      <c r="X19" s="185">
        <v>3000</v>
      </c>
      <c r="Y19" s="186">
        <f>IFERROR(X19/P19,"-")</f>
        <v>600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>
        <v>1</v>
      </c>
      <c r="BQ19" s="120">
        <f>IFERROR(BP19/BN19,"-")</f>
        <v>1</v>
      </c>
      <c r="BR19" s="121">
        <v>3000</v>
      </c>
      <c r="BS19" s="122">
        <f>IFERROR(BR19/BN19,"-")</f>
        <v>3000</v>
      </c>
      <c r="BT19" s="123">
        <v>1</v>
      </c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0.2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88</v>
      </c>
      <c r="E20" s="189" t="s">
        <v>102</v>
      </c>
      <c r="F20" s="189" t="s">
        <v>64</v>
      </c>
      <c r="G20" s="88"/>
      <c r="H20" s="88" t="s">
        <v>95</v>
      </c>
      <c r="I20" s="88"/>
      <c r="J20" s="180"/>
      <c r="K20" s="79">
        <v>1</v>
      </c>
      <c r="L20" s="79">
        <v>0</v>
      </c>
      <c r="M20" s="79">
        <v>28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104</v>
      </c>
      <c r="E21" s="189" t="s">
        <v>89</v>
      </c>
      <c r="F21" s="189" t="s">
        <v>64</v>
      </c>
      <c r="G21" s="88"/>
      <c r="H21" s="88" t="s">
        <v>95</v>
      </c>
      <c r="I21" s="88"/>
      <c r="J21" s="180"/>
      <c r="K21" s="79">
        <v>5</v>
      </c>
      <c r="L21" s="79">
        <v>0</v>
      </c>
      <c r="M21" s="79">
        <v>20</v>
      </c>
      <c r="N21" s="89">
        <v>2</v>
      </c>
      <c r="O21" s="90">
        <v>0</v>
      </c>
      <c r="P21" s="91">
        <f>N21+O21</f>
        <v>2</v>
      </c>
      <c r="Q21" s="80">
        <f>IFERROR(P21/M21,"-")</f>
        <v>0.1</v>
      </c>
      <c r="R21" s="79">
        <v>0</v>
      </c>
      <c r="S21" s="79">
        <v>0</v>
      </c>
      <c r="T21" s="80">
        <f>IFERROR(R21/(P21),"-")</f>
        <v>0</v>
      </c>
      <c r="U21" s="186"/>
      <c r="V21" s="82">
        <v>1</v>
      </c>
      <c r="W21" s="80">
        <f>IF(P21=0,"-",V21/P21)</f>
        <v>0.5</v>
      </c>
      <c r="X21" s="185">
        <v>3000</v>
      </c>
      <c r="Y21" s="186">
        <f>IFERROR(X21/P21,"-")</f>
        <v>1500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>
        <v>1</v>
      </c>
      <c r="BQ21" s="120">
        <f>IFERROR(BP21/BN21,"-")</f>
        <v>1</v>
      </c>
      <c r="BR21" s="121">
        <v>3000</v>
      </c>
      <c r="BS21" s="122">
        <f>IFERROR(BR21/BN21,"-")</f>
        <v>3000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105</v>
      </c>
      <c r="C22" s="189"/>
      <c r="D22" s="189" t="s">
        <v>75</v>
      </c>
      <c r="E22" s="189" t="s">
        <v>75</v>
      </c>
      <c r="F22" s="189" t="s">
        <v>76</v>
      </c>
      <c r="G22" s="88"/>
      <c r="H22" s="88"/>
      <c r="I22" s="88"/>
      <c r="J22" s="180"/>
      <c r="K22" s="79">
        <v>157</v>
      </c>
      <c r="L22" s="79">
        <v>72</v>
      </c>
      <c r="M22" s="79">
        <v>21</v>
      </c>
      <c r="N22" s="89">
        <v>17</v>
      </c>
      <c r="O22" s="90">
        <v>0</v>
      </c>
      <c r="P22" s="91">
        <f>N22+O22</f>
        <v>17</v>
      </c>
      <c r="Q22" s="80">
        <f>IFERROR(P22/M22,"-")</f>
        <v>0.80952380952381</v>
      </c>
      <c r="R22" s="79">
        <v>4</v>
      </c>
      <c r="S22" s="79">
        <v>4</v>
      </c>
      <c r="T22" s="80">
        <f>IFERROR(R22/(P22),"-")</f>
        <v>0.23529411764706</v>
      </c>
      <c r="U22" s="186"/>
      <c r="V22" s="82">
        <v>4</v>
      </c>
      <c r="W22" s="80">
        <f>IF(P22=0,"-",V22/P22)</f>
        <v>0.23529411764706</v>
      </c>
      <c r="X22" s="185">
        <v>857000</v>
      </c>
      <c r="Y22" s="186">
        <f>IFERROR(X22/P22,"-")</f>
        <v>50411.764705882</v>
      </c>
      <c r="Z22" s="186">
        <f>IFERROR(X22/V22,"-")</f>
        <v>214250</v>
      </c>
      <c r="AA22" s="180"/>
      <c r="AB22" s="83"/>
      <c r="AC22" s="77"/>
      <c r="AD22" s="92">
        <v>2</v>
      </c>
      <c r="AE22" s="93">
        <f>IF(P22=0,"",IF(AD22=0,"",(AD22/P22)))</f>
        <v>0.11764705882353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0.058823529411765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0.11764705882353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0.29411764705882</v>
      </c>
      <c r="BP22" s="119">
        <v>4</v>
      </c>
      <c r="BQ22" s="120">
        <f>IFERROR(BP22/BN22,"-")</f>
        <v>0.8</v>
      </c>
      <c r="BR22" s="121">
        <v>679000</v>
      </c>
      <c r="BS22" s="122">
        <f>IFERROR(BR22/BN22,"-")</f>
        <v>135800</v>
      </c>
      <c r="BT22" s="123">
        <v>1</v>
      </c>
      <c r="BU22" s="123">
        <v>1</v>
      </c>
      <c r="BV22" s="123">
        <v>2</v>
      </c>
      <c r="BW22" s="124">
        <v>7</v>
      </c>
      <c r="BX22" s="125">
        <f>IF(P22=0,"",IF(BW22=0,"",(BW22/P22)))</f>
        <v>0.41176470588235</v>
      </c>
      <c r="BY22" s="126">
        <v>3</v>
      </c>
      <c r="BZ22" s="127">
        <f>IFERROR(BY22/BW22,"-")</f>
        <v>0.42857142857143</v>
      </c>
      <c r="CA22" s="128">
        <v>239000</v>
      </c>
      <c r="CB22" s="129">
        <f>IFERROR(CA22/BW22,"-")</f>
        <v>34142.857142857</v>
      </c>
      <c r="CC22" s="130">
        <v>1</v>
      </c>
      <c r="CD22" s="130"/>
      <c r="CE22" s="130">
        <v>2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857000</v>
      </c>
      <c r="CQ22" s="139">
        <v>633000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2.4950416666667</v>
      </c>
      <c r="B23" s="189" t="s">
        <v>106</v>
      </c>
      <c r="C23" s="189"/>
      <c r="D23" s="189" t="s">
        <v>107</v>
      </c>
      <c r="E23" s="189" t="s">
        <v>108</v>
      </c>
      <c r="F23" s="189" t="s">
        <v>64</v>
      </c>
      <c r="G23" s="88" t="s">
        <v>69</v>
      </c>
      <c r="H23" s="88" t="s">
        <v>109</v>
      </c>
      <c r="I23" s="88" t="s">
        <v>110</v>
      </c>
      <c r="J23" s="180">
        <v>480000</v>
      </c>
      <c r="K23" s="79">
        <v>15</v>
      </c>
      <c r="L23" s="79">
        <v>0</v>
      </c>
      <c r="M23" s="79">
        <v>98</v>
      </c>
      <c r="N23" s="89">
        <v>7</v>
      </c>
      <c r="O23" s="90">
        <v>0</v>
      </c>
      <c r="P23" s="91">
        <f>N23+O23</f>
        <v>7</v>
      </c>
      <c r="Q23" s="80">
        <f>IFERROR(P23/M23,"-")</f>
        <v>0.071428571428571</v>
      </c>
      <c r="R23" s="79">
        <v>1</v>
      </c>
      <c r="S23" s="79">
        <v>1</v>
      </c>
      <c r="T23" s="80">
        <f>IFERROR(R23/(P23),"-")</f>
        <v>0.14285714285714</v>
      </c>
      <c r="U23" s="186">
        <f>IFERROR(J23/SUM(N23:O27),"-")</f>
        <v>6575.3424657534</v>
      </c>
      <c r="V23" s="82">
        <v>3</v>
      </c>
      <c r="W23" s="80">
        <f>IF(P23=0,"-",V23/P23)</f>
        <v>0.42857142857143</v>
      </c>
      <c r="X23" s="185">
        <v>88560</v>
      </c>
      <c r="Y23" s="186">
        <f>IFERROR(X23/P23,"-")</f>
        <v>12651.428571429</v>
      </c>
      <c r="Z23" s="186">
        <f>IFERROR(X23/V23,"-")</f>
        <v>29520</v>
      </c>
      <c r="AA23" s="180">
        <f>SUM(X23:X27)-SUM(J23:J27)</f>
        <v>717620</v>
      </c>
      <c r="AB23" s="83">
        <f>SUM(X23:X27)/SUM(J23:J27)</f>
        <v>2.4950416666667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0.42857142857143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0.28571428571429</v>
      </c>
      <c r="BP23" s="119">
        <v>1</v>
      </c>
      <c r="BQ23" s="120">
        <f>IFERROR(BP23/BN23,"-")</f>
        <v>0.5</v>
      </c>
      <c r="BR23" s="121">
        <v>23000</v>
      </c>
      <c r="BS23" s="122">
        <f>IFERROR(BR23/BN23,"-")</f>
        <v>11500</v>
      </c>
      <c r="BT23" s="123"/>
      <c r="BU23" s="123"/>
      <c r="BV23" s="123">
        <v>1</v>
      </c>
      <c r="BW23" s="124">
        <v>2</v>
      </c>
      <c r="BX23" s="125">
        <f>IF(P23=0,"",IF(BW23=0,"",(BW23/P23)))</f>
        <v>0.28571428571429</v>
      </c>
      <c r="BY23" s="126">
        <v>2</v>
      </c>
      <c r="BZ23" s="127">
        <f>IFERROR(BY23/BW23,"-")</f>
        <v>1</v>
      </c>
      <c r="CA23" s="128">
        <v>65560</v>
      </c>
      <c r="CB23" s="129">
        <f>IFERROR(CA23/BW23,"-")</f>
        <v>32780</v>
      </c>
      <c r="CC23" s="130">
        <v>1</v>
      </c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88560</v>
      </c>
      <c r="CQ23" s="139">
        <v>55560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111</v>
      </c>
      <c r="C24" s="189"/>
      <c r="D24" s="189" t="s">
        <v>112</v>
      </c>
      <c r="E24" s="189" t="s">
        <v>113</v>
      </c>
      <c r="F24" s="189" t="s">
        <v>64</v>
      </c>
      <c r="G24" s="88"/>
      <c r="H24" s="88" t="s">
        <v>109</v>
      </c>
      <c r="I24" s="88"/>
      <c r="J24" s="180"/>
      <c r="K24" s="79">
        <v>15</v>
      </c>
      <c r="L24" s="79">
        <v>0</v>
      </c>
      <c r="M24" s="79">
        <v>78</v>
      </c>
      <c r="N24" s="89">
        <v>1</v>
      </c>
      <c r="O24" s="90">
        <v>1</v>
      </c>
      <c r="P24" s="91">
        <f>N24+O24</f>
        <v>2</v>
      </c>
      <c r="Q24" s="80">
        <f>IFERROR(P24/M24,"-")</f>
        <v>0.025641025641026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115</v>
      </c>
      <c r="E25" s="189" t="s">
        <v>116</v>
      </c>
      <c r="F25" s="189" t="s">
        <v>64</v>
      </c>
      <c r="G25" s="88"/>
      <c r="H25" s="88" t="s">
        <v>109</v>
      </c>
      <c r="I25" s="88"/>
      <c r="J25" s="180"/>
      <c r="K25" s="79">
        <v>25</v>
      </c>
      <c r="L25" s="79">
        <v>0</v>
      </c>
      <c r="M25" s="79">
        <v>141</v>
      </c>
      <c r="N25" s="89">
        <v>7</v>
      </c>
      <c r="O25" s="90">
        <v>0</v>
      </c>
      <c r="P25" s="91">
        <f>N25+O25</f>
        <v>7</v>
      </c>
      <c r="Q25" s="80">
        <f>IFERROR(P25/M25,"-")</f>
        <v>0.049645390070922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0.42857142857143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0.28571428571429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0.28571428571429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117</v>
      </c>
      <c r="C26" s="189"/>
      <c r="D26" s="189" t="s">
        <v>118</v>
      </c>
      <c r="E26" s="189" t="s">
        <v>119</v>
      </c>
      <c r="F26" s="189" t="s">
        <v>64</v>
      </c>
      <c r="G26" s="88"/>
      <c r="H26" s="88" t="s">
        <v>109</v>
      </c>
      <c r="I26" s="88"/>
      <c r="J26" s="180"/>
      <c r="K26" s="79">
        <v>18</v>
      </c>
      <c r="L26" s="79">
        <v>0</v>
      </c>
      <c r="M26" s="79">
        <v>138</v>
      </c>
      <c r="N26" s="89">
        <v>5</v>
      </c>
      <c r="O26" s="90">
        <v>0</v>
      </c>
      <c r="P26" s="91">
        <f>N26+O26</f>
        <v>5</v>
      </c>
      <c r="Q26" s="80">
        <f>IFERROR(P26/M26,"-")</f>
        <v>0.036231884057971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0.6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2</v>
      </c>
      <c r="BX26" s="125">
        <f>IF(P26=0,"",IF(BW26=0,"",(BW26/P26)))</f>
        <v>0.4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75</v>
      </c>
      <c r="E27" s="189" t="s">
        <v>75</v>
      </c>
      <c r="F27" s="189" t="s">
        <v>76</v>
      </c>
      <c r="G27" s="88"/>
      <c r="H27" s="88"/>
      <c r="I27" s="88"/>
      <c r="J27" s="180"/>
      <c r="K27" s="79">
        <v>472</v>
      </c>
      <c r="L27" s="79">
        <v>174</v>
      </c>
      <c r="M27" s="79">
        <v>99</v>
      </c>
      <c r="N27" s="89">
        <v>52</v>
      </c>
      <c r="O27" s="90">
        <v>0</v>
      </c>
      <c r="P27" s="91">
        <f>N27+O27</f>
        <v>52</v>
      </c>
      <c r="Q27" s="80">
        <f>IFERROR(P27/M27,"-")</f>
        <v>0.52525252525253</v>
      </c>
      <c r="R27" s="79">
        <v>7</v>
      </c>
      <c r="S27" s="79">
        <v>6</v>
      </c>
      <c r="T27" s="80">
        <f>IFERROR(R27/(P27),"-")</f>
        <v>0.13461538461538</v>
      </c>
      <c r="U27" s="186"/>
      <c r="V27" s="82">
        <v>9</v>
      </c>
      <c r="W27" s="80">
        <f>IF(P27=0,"-",V27/P27)</f>
        <v>0.17307692307692</v>
      </c>
      <c r="X27" s="185">
        <v>1109060</v>
      </c>
      <c r="Y27" s="186">
        <f>IFERROR(X27/P27,"-")</f>
        <v>21328.076923077</v>
      </c>
      <c r="Z27" s="186">
        <f>IFERROR(X27/V27,"-")</f>
        <v>123228.88888889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3</v>
      </c>
      <c r="AN27" s="99">
        <f>IF(P27=0,"",IF(AM27=0,"",(AM27/P27)))</f>
        <v>0.057692307692308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0.019230769230769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3</v>
      </c>
      <c r="BF27" s="111">
        <f>IF(P27=0,"",IF(BE27=0,"",(BE27/P27)))</f>
        <v>0.057692307692308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21</v>
      </c>
      <c r="BO27" s="118">
        <f>IF(P27=0,"",IF(BN27=0,"",(BN27/P27)))</f>
        <v>0.40384615384615</v>
      </c>
      <c r="BP27" s="119">
        <v>6</v>
      </c>
      <c r="BQ27" s="120">
        <f>IFERROR(BP27/BN27,"-")</f>
        <v>0.28571428571429</v>
      </c>
      <c r="BR27" s="121">
        <v>603060</v>
      </c>
      <c r="BS27" s="122">
        <f>IFERROR(BR27/BN27,"-")</f>
        <v>28717.142857143</v>
      </c>
      <c r="BT27" s="123"/>
      <c r="BU27" s="123">
        <v>3</v>
      </c>
      <c r="BV27" s="123">
        <v>3</v>
      </c>
      <c r="BW27" s="124">
        <v>19</v>
      </c>
      <c r="BX27" s="125">
        <f>IF(P27=0,"",IF(BW27=0,"",(BW27/P27)))</f>
        <v>0.36538461538462</v>
      </c>
      <c r="BY27" s="126">
        <v>4</v>
      </c>
      <c r="BZ27" s="127">
        <f>IFERROR(BY27/BW27,"-")</f>
        <v>0.21052631578947</v>
      </c>
      <c r="CA27" s="128">
        <v>519000</v>
      </c>
      <c r="CB27" s="129">
        <f>IFERROR(CA27/BW27,"-")</f>
        <v>27315.789473684</v>
      </c>
      <c r="CC27" s="130">
        <v>1</v>
      </c>
      <c r="CD27" s="130">
        <v>1</v>
      </c>
      <c r="CE27" s="130">
        <v>2</v>
      </c>
      <c r="CF27" s="131">
        <v>5</v>
      </c>
      <c r="CG27" s="132">
        <f>IF(P27=0,"",IF(CF27=0,"",(CF27/P27)))</f>
        <v>0.096153846153846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9</v>
      </c>
      <c r="CP27" s="139">
        <v>1109060</v>
      </c>
      <c r="CQ27" s="139">
        <v>478000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0.40555555555556</v>
      </c>
      <c r="B28" s="189" t="s">
        <v>121</v>
      </c>
      <c r="C28" s="189"/>
      <c r="D28" s="189" t="s">
        <v>107</v>
      </c>
      <c r="E28" s="189" t="s">
        <v>108</v>
      </c>
      <c r="F28" s="189" t="s">
        <v>64</v>
      </c>
      <c r="G28" s="88" t="s">
        <v>84</v>
      </c>
      <c r="H28" s="88" t="s">
        <v>122</v>
      </c>
      <c r="I28" s="88" t="s">
        <v>123</v>
      </c>
      <c r="J28" s="180">
        <v>450000</v>
      </c>
      <c r="K28" s="79">
        <v>14</v>
      </c>
      <c r="L28" s="79">
        <v>0</v>
      </c>
      <c r="M28" s="79">
        <v>62</v>
      </c>
      <c r="N28" s="89">
        <v>8</v>
      </c>
      <c r="O28" s="90">
        <v>0</v>
      </c>
      <c r="P28" s="91">
        <f>N28+O28</f>
        <v>8</v>
      </c>
      <c r="Q28" s="80">
        <f>IFERROR(P28/M28,"-")</f>
        <v>0.12903225806452</v>
      </c>
      <c r="R28" s="79">
        <v>1</v>
      </c>
      <c r="S28" s="79">
        <v>1</v>
      </c>
      <c r="T28" s="80">
        <f>IFERROR(R28/(P28),"-")</f>
        <v>0.125</v>
      </c>
      <c r="U28" s="186">
        <f>IFERROR(J28/SUM(N28:O35),"-")</f>
        <v>7500</v>
      </c>
      <c r="V28" s="82">
        <v>2</v>
      </c>
      <c r="W28" s="80">
        <f>IF(P28=0,"-",V28/P28)</f>
        <v>0.25</v>
      </c>
      <c r="X28" s="185">
        <v>44000</v>
      </c>
      <c r="Y28" s="186">
        <f>IFERROR(X28/P28,"-")</f>
        <v>5500</v>
      </c>
      <c r="Z28" s="186">
        <f>IFERROR(X28/V28,"-")</f>
        <v>22000</v>
      </c>
      <c r="AA28" s="180">
        <f>SUM(X28:X35)-SUM(J28:J35)</f>
        <v>-267500</v>
      </c>
      <c r="AB28" s="83">
        <f>SUM(X28:X35)/SUM(J28:J35)</f>
        <v>0.40555555555556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0.25</v>
      </c>
      <c r="AO28" s="98">
        <v>1</v>
      </c>
      <c r="AP28" s="100">
        <f>IFERROR(AO28/AM28,"-")</f>
        <v>0.5</v>
      </c>
      <c r="AQ28" s="101">
        <v>3000</v>
      </c>
      <c r="AR28" s="102">
        <f>IFERROR(AQ28/AM28,"-")</f>
        <v>1500</v>
      </c>
      <c r="AS28" s="103">
        <v>1</v>
      </c>
      <c r="AT28" s="103"/>
      <c r="AU28" s="103"/>
      <c r="AV28" s="104">
        <v>1</v>
      </c>
      <c r="AW28" s="105">
        <f>IF(P28=0,"",IF(AV28=0,"",(AV28/P28)))</f>
        <v>0.125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0.125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>
        <v>1</v>
      </c>
      <c r="BZ28" s="127">
        <f>IFERROR(BY28/BW28,"-")</f>
        <v>0.5</v>
      </c>
      <c r="CA28" s="128">
        <v>41000</v>
      </c>
      <c r="CB28" s="129">
        <f>IFERROR(CA28/BW28,"-")</f>
        <v>20500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44000</v>
      </c>
      <c r="CQ28" s="139">
        <v>41000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124</v>
      </c>
      <c r="C29" s="189"/>
      <c r="D29" s="189" t="s">
        <v>112</v>
      </c>
      <c r="E29" s="189" t="s">
        <v>113</v>
      </c>
      <c r="F29" s="189" t="s">
        <v>64</v>
      </c>
      <c r="G29" s="88"/>
      <c r="H29" s="88" t="s">
        <v>122</v>
      </c>
      <c r="I29" s="88" t="s">
        <v>125</v>
      </c>
      <c r="J29" s="180"/>
      <c r="K29" s="79">
        <v>21</v>
      </c>
      <c r="L29" s="79">
        <v>0</v>
      </c>
      <c r="M29" s="79">
        <v>57</v>
      </c>
      <c r="N29" s="89">
        <v>4</v>
      </c>
      <c r="O29" s="90">
        <v>0</v>
      </c>
      <c r="P29" s="91">
        <f>N29+O29</f>
        <v>4</v>
      </c>
      <c r="Q29" s="80">
        <f>IFERROR(P29/M29,"-")</f>
        <v>0.070175438596491</v>
      </c>
      <c r="R29" s="79">
        <v>1</v>
      </c>
      <c r="S29" s="79">
        <v>2</v>
      </c>
      <c r="T29" s="80">
        <f>IFERROR(R29/(P29),"-")</f>
        <v>0.25</v>
      </c>
      <c r="U29" s="186"/>
      <c r="V29" s="82">
        <v>3</v>
      </c>
      <c r="W29" s="80">
        <f>IF(P29=0,"-",V29/P29)</f>
        <v>0.75</v>
      </c>
      <c r="X29" s="185">
        <v>23500</v>
      </c>
      <c r="Y29" s="186">
        <f>IFERROR(X29/P29,"-")</f>
        <v>5875</v>
      </c>
      <c r="Z29" s="186">
        <f>IFERROR(X29/V29,"-")</f>
        <v>7833.3333333333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>
        <v>2</v>
      </c>
      <c r="BQ29" s="120">
        <f>IFERROR(BP29/BN29,"-")</f>
        <v>1</v>
      </c>
      <c r="BR29" s="121">
        <v>6000</v>
      </c>
      <c r="BS29" s="122">
        <f>IFERROR(BR29/BN29,"-")</f>
        <v>3000</v>
      </c>
      <c r="BT29" s="123">
        <v>2</v>
      </c>
      <c r="BU29" s="123"/>
      <c r="BV29" s="123"/>
      <c r="BW29" s="124">
        <v>2</v>
      </c>
      <c r="BX29" s="125">
        <f>IF(P29=0,"",IF(BW29=0,"",(BW29/P29)))</f>
        <v>0.5</v>
      </c>
      <c r="BY29" s="126">
        <v>2</v>
      </c>
      <c r="BZ29" s="127">
        <f>IFERROR(BY29/BW29,"-")</f>
        <v>1</v>
      </c>
      <c r="CA29" s="128">
        <v>17500</v>
      </c>
      <c r="CB29" s="129">
        <f>IFERROR(CA29/BW29,"-")</f>
        <v>8750</v>
      </c>
      <c r="CC29" s="130"/>
      <c r="CD29" s="130">
        <v>1</v>
      </c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23500</v>
      </c>
      <c r="CQ29" s="139">
        <v>11500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126</v>
      </c>
      <c r="C30" s="189"/>
      <c r="D30" s="189" t="s">
        <v>115</v>
      </c>
      <c r="E30" s="189" t="s">
        <v>116</v>
      </c>
      <c r="F30" s="189" t="s">
        <v>64</v>
      </c>
      <c r="G30" s="88"/>
      <c r="H30" s="88" t="s">
        <v>122</v>
      </c>
      <c r="I30" s="88" t="s">
        <v>127</v>
      </c>
      <c r="J30" s="180"/>
      <c r="K30" s="79">
        <v>19</v>
      </c>
      <c r="L30" s="79">
        <v>0</v>
      </c>
      <c r="M30" s="79">
        <v>31</v>
      </c>
      <c r="N30" s="89">
        <v>3</v>
      </c>
      <c r="O30" s="90">
        <v>0</v>
      </c>
      <c r="P30" s="91">
        <f>N30+O30</f>
        <v>3</v>
      </c>
      <c r="Q30" s="80">
        <f>IFERROR(P30/M30,"-")</f>
        <v>0.096774193548387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128</v>
      </c>
      <c r="C31" s="189"/>
      <c r="D31" s="189" t="s">
        <v>75</v>
      </c>
      <c r="E31" s="189" t="s">
        <v>75</v>
      </c>
      <c r="F31" s="189" t="s">
        <v>76</v>
      </c>
      <c r="G31" s="88"/>
      <c r="H31" s="88"/>
      <c r="I31" s="88"/>
      <c r="J31" s="180"/>
      <c r="K31" s="79">
        <v>103</v>
      </c>
      <c r="L31" s="79">
        <v>61</v>
      </c>
      <c r="M31" s="79">
        <v>37</v>
      </c>
      <c r="N31" s="89">
        <v>19</v>
      </c>
      <c r="O31" s="90">
        <v>0</v>
      </c>
      <c r="P31" s="91">
        <f>N31+O31</f>
        <v>19</v>
      </c>
      <c r="Q31" s="80">
        <f>IFERROR(P31/M31,"-")</f>
        <v>0.51351351351351</v>
      </c>
      <c r="R31" s="79">
        <v>5</v>
      </c>
      <c r="S31" s="79">
        <v>3</v>
      </c>
      <c r="T31" s="80">
        <f>IFERROR(R31/(P31),"-")</f>
        <v>0.26315789473684</v>
      </c>
      <c r="U31" s="186"/>
      <c r="V31" s="82">
        <v>4</v>
      </c>
      <c r="W31" s="80">
        <f>IF(P31=0,"-",V31/P31)</f>
        <v>0.21052631578947</v>
      </c>
      <c r="X31" s="185">
        <v>48000</v>
      </c>
      <c r="Y31" s="186">
        <f>IFERROR(X31/P31,"-")</f>
        <v>2526.3157894737</v>
      </c>
      <c r="Z31" s="186">
        <f>IFERROR(X31/V31,"-")</f>
        <v>12000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0.052631578947368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0.10526315789474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4</v>
      </c>
      <c r="BO31" s="118">
        <f>IF(P31=0,"",IF(BN31=0,"",(BN31/P31)))</f>
        <v>0.21052631578947</v>
      </c>
      <c r="BP31" s="119">
        <v>2</v>
      </c>
      <c r="BQ31" s="120">
        <f>IFERROR(BP31/BN31,"-")</f>
        <v>0.5</v>
      </c>
      <c r="BR31" s="121">
        <v>18000</v>
      </c>
      <c r="BS31" s="122">
        <f>IFERROR(BR31/BN31,"-")</f>
        <v>4500</v>
      </c>
      <c r="BT31" s="123">
        <v>1</v>
      </c>
      <c r="BU31" s="123">
        <v>1</v>
      </c>
      <c r="BV31" s="123"/>
      <c r="BW31" s="124">
        <v>10</v>
      </c>
      <c r="BX31" s="125">
        <f>IF(P31=0,"",IF(BW31=0,"",(BW31/P31)))</f>
        <v>0.52631578947368</v>
      </c>
      <c r="BY31" s="126">
        <v>4</v>
      </c>
      <c r="BZ31" s="127">
        <f>IFERROR(BY31/BW31,"-")</f>
        <v>0.4</v>
      </c>
      <c r="CA31" s="128">
        <v>448000</v>
      </c>
      <c r="CB31" s="129">
        <f>IFERROR(CA31/BW31,"-")</f>
        <v>44800</v>
      </c>
      <c r="CC31" s="130">
        <v>2</v>
      </c>
      <c r="CD31" s="130">
        <v>1</v>
      </c>
      <c r="CE31" s="130">
        <v>1</v>
      </c>
      <c r="CF31" s="131">
        <v>2</v>
      </c>
      <c r="CG31" s="132">
        <f>IF(P31=0,"",IF(CF31=0,"",(CF31/P31)))</f>
        <v>0.10526315789474</v>
      </c>
      <c r="CH31" s="133">
        <v>1</v>
      </c>
      <c r="CI31" s="134">
        <f>IFERROR(CH31/CF31,"-")</f>
        <v>0.5</v>
      </c>
      <c r="CJ31" s="135">
        <v>10000</v>
      </c>
      <c r="CK31" s="136">
        <f>IFERROR(CJ31/CF31,"-")</f>
        <v>5000</v>
      </c>
      <c r="CL31" s="137">
        <v>1</v>
      </c>
      <c r="CM31" s="137"/>
      <c r="CN31" s="137"/>
      <c r="CO31" s="138">
        <v>4</v>
      </c>
      <c r="CP31" s="139">
        <v>48000</v>
      </c>
      <c r="CQ31" s="139">
        <v>425000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129</v>
      </c>
      <c r="C32" s="189"/>
      <c r="D32" s="189" t="s">
        <v>107</v>
      </c>
      <c r="E32" s="189" t="s">
        <v>108</v>
      </c>
      <c r="F32" s="189" t="s">
        <v>64</v>
      </c>
      <c r="G32" s="88" t="s">
        <v>80</v>
      </c>
      <c r="H32" s="88" t="s">
        <v>122</v>
      </c>
      <c r="I32" s="88" t="s">
        <v>123</v>
      </c>
      <c r="J32" s="180"/>
      <c r="K32" s="79">
        <v>17</v>
      </c>
      <c r="L32" s="79">
        <v>0</v>
      </c>
      <c r="M32" s="79">
        <v>59</v>
      </c>
      <c r="N32" s="89">
        <v>5</v>
      </c>
      <c r="O32" s="90">
        <v>0</v>
      </c>
      <c r="P32" s="91">
        <f>N32+O32</f>
        <v>5</v>
      </c>
      <c r="Q32" s="80">
        <f>IFERROR(P32/M32,"-")</f>
        <v>0.084745762711864</v>
      </c>
      <c r="R32" s="79">
        <v>0</v>
      </c>
      <c r="S32" s="79">
        <v>1</v>
      </c>
      <c r="T32" s="80">
        <f>IFERROR(R32/(P32),"-")</f>
        <v>0</v>
      </c>
      <c r="U32" s="186"/>
      <c r="V32" s="82">
        <v>2</v>
      </c>
      <c r="W32" s="80">
        <f>IF(P32=0,"-",V32/P32)</f>
        <v>0.4</v>
      </c>
      <c r="X32" s="185">
        <v>14000</v>
      </c>
      <c r="Y32" s="186">
        <f>IFERROR(X32/P32,"-")</f>
        <v>2800</v>
      </c>
      <c r="Z32" s="186">
        <f>IFERROR(X32/V32,"-")</f>
        <v>7000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0.6</v>
      </c>
      <c r="BP32" s="119">
        <v>2</v>
      </c>
      <c r="BQ32" s="120">
        <f>IFERROR(BP32/BN32,"-")</f>
        <v>0.66666666666667</v>
      </c>
      <c r="BR32" s="121">
        <v>14000</v>
      </c>
      <c r="BS32" s="122">
        <f>IFERROR(BR32/BN32,"-")</f>
        <v>4666.6666666667</v>
      </c>
      <c r="BT32" s="123"/>
      <c r="BU32" s="123">
        <v>2</v>
      </c>
      <c r="BV32" s="123"/>
      <c r="BW32" s="124">
        <v>2</v>
      </c>
      <c r="BX32" s="125">
        <f>IF(P32=0,"",IF(BW32=0,"",(BW32/P32)))</f>
        <v>0.4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14000</v>
      </c>
      <c r="CQ32" s="139">
        <v>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130</v>
      </c>
      <c r="C33" s="189"/>
      <c r="D33" s="189" t="s">
        <v>112</v>
      </c>
      <c r="E33" s="189" t="s">
        <v>113</v>
      </c>
      <c r="F33" s="189" t="s">
        <v>64</v>
      </c>
      <c r="G33" s="88"/>
      <c r="H33" s="88" t="s">
        <v>122</v>
      </c>
      <c r="I33" s="88" t="s">
        <v>125</v>
      </c>
      <c r="J33" s="180"/>
      <c r="K33" s="79">
        <v>0</v>
      </c>
      <c r="L33" s="79">
        <v>0</v>
      </c>
      <c r="M33" s="79">
        <v>5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131</v>
      </c>
      <c r="C34" s="189"/>
      <c r="D34" s="189" t="s">
        <v>115</v>
      </c>
      <c r="E34" s="189" t="s">
        <v>116</v>
      </c>
      <c r="F34" s="189" t="s">
        <v>64</v>
      </c>
      <c r="G34" s="88"/>
      <c r="H34" s="88" t="s">
        <v>122</v>
      </c>
      <c r="I34" s="88" t="s">
        <v>127</v>
      </c>
      <c r="J34" s="180"/>
      <c r="K34" s="79">
        <v>12</v>
      </c>
      <c r="L34" s="79">
        <v>0</v>
      </c>
      <c r="M34" s="79">
        <v>59</v>
      </c>
      <c r="N34" s="89">
        <v>7</v>
      </c>
      <c r="O34" s="90">
        <v>0</v>
      </c>
      <c r="P34" s="91">
        <f>N34+O34</f>
        <v>7</v>
      </c>
      <c r="Q34" s="80">
        <f>IFERROR(P34/M34,"-")</f>
        <v>0.11864406779661</v>
      </c>
      <c r="R34" s="79">
        <v>0</v>
      </c>
      <c r="S34" s="79">
        <v>5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0.42857142857143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0.28571428571429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132</v>
      </c>
      <c r="C35" s="189"/>
      <c r="D35" s="189" t="s">
        <v>75</v>
      </c>
      <c r="E35" s="189" t="s">
        <v>75</v>
      </c>
      <c r="F35" s="189" t="s">
        <v>76</v>
      </c>
      <c r="G35" s="88"/>
      <c r="H35" s="88"/>
      <c r="I35" s="88"/>
      <c r="J35" s="180"/>
      <c r="K35" s="79">
        <v>132</v>
      </c>
      <c r="L35" s="79">
        <v>64</v>
      </c>
      <c r="M35" s="79">
        <v>20</v>
      </c>
      <c r="N35" s="89">
        <v>14</v>
      </c>
      <c r="O35" s="90">
        <v>0</v>
      </c>
      <c r="P35" s="91">
        <f>N35+O35</f>
        <v>14</v>
      </c>
      <c r="Q35" s="80">
        <f>IFERROR(P35/M35,"-")</f>
        <v>0.7</v>
      </c>
      <c r="R35" s="79">
        <v>3</v>
      </c>
      <c r="S35" s="79">
        <v>0</v>
      </c>
      <c r="T35" s="80">
        <f>IFERROR(R35/(P35),"-")</f>
        <v>0.21428571428571</v>
      </c>
      <c r="U35" s="186"/>
      <c r="V35" s="82">
        <v>4</v>
      </c>
      <c r="W35" s="80">
        <f>IF(P35=0,"-",V35/P35)</f>
        <v>0.28571428571429</v>
      </c>
      <c r="X35" s="185">
        <v>53000</v>
      </c>
      <c r="Y35" s="186">
        <f>IFERROR(X35/P35,"-")</f>
        <v>3785.7142857143</v>
      </c>
      <c r="Z35" s="186">
        <f>IFERROR(X35/V35,"-")</f>
        <v>13250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0.071428571428571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6</v>
      </c>
      <c r="BO35" s="118">
        <f>IF(P35=0,"",IF(BN35=0,"",(BN35/P35)))</f>
        <v>0.42857142857143</v>
      </c>
      <c r="BP35" s="119">
        <v>1</v>
      </c>
      <c r="BQ35" s="120">
        <f>IFERROR(BP35/BN35,"-")</f>
        <v>0.16666666666667</v>
      </c>
      <c r="BR35" s="121">
        <v>6000</v>
      </c>
      <c r="BS35" s="122">
        <f>IFERROR(BR35/BN35,"-")</f>
        <v>1000</v>
      </c>
      <c r="BT35" s="123"/>
      <c r="BU35" s="123">
        <v>1</v>
      </c>
      <c r="BV35" s="123"/>
      <c r="BW35" s="124">
        <v>7</v>
      </c>
      <c r="BX35" s="125">
        <f>IF(P35=0,"",IF(BW35=0,"",(BW35/P35)))</f>
        <v>0.5</v>
      </c>
      <c r="BY35" s="126">
        <v>4</v>
      </c>
      <c r="BZ35" s="127">
        <f>IFERROR(BY35/BW35,"-")</f>
        <v>0.57142857142857</v>
      </c>
      <c r="CA35" s="128">
        <v>178000</v>
      </c>
      <c r="CB35" s="129">
        <f>IFERROR(CA35/BW35,"-")</f>
        <v>25428.571428571</v>
      </c>
      <c r="CC35" s="130">
        <v>2</v>
      </c>
      <c r="CD35" s="130"/>
      <c r="CE35" s="130">
        <v>2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4</v>
      </c>
      <c r="CP35" s="139">
        <v>53000</v>
      </c>
      <c r="CQ35" s="139">
        <v>131000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0.81388888888889</v>
      </c>
      <c r="B36" s="189" t="s">
        <v>133</v>
      </c>
      <c r="C36" s="189"/>
      <c r="D36" s="189" t="s">
        <v>88</v>
      </c>
      <c r="E36" s="189" t="s">
        <v>79</v>
      </c>
      <c r="F36" s="189" t="s">
        <v>64</v>
      </c>
      <c r="G36" s="88" t="s">
        <v>65</v>
      </c>
      <c r="H36" s="88" t="s">
        <v>85</v>
      </c>
      <c r="I36" s="191" t="s">
        <v>134</v>
      </c>
      <c r="J36" s="180">
        <v>144000</v>
      </c>
      <c r="K36" s="79">
        <v>18</v>
      </c>
      <c r="L36" s="79">
        <v>0</v>
      </c>
      <c r="M36" s="79">
        <v>65</v>
      </c>
      <c r="N36" s="89">
        <v>5</v>
      </c>
      <c r="O36" s="90">
        <v>0</v>
      </c>
      <c r="P36" s="91">
        <f>N36+O36</f>
        <v>5</v>
      </c>
      <c r="Q36" s="80">
        <f>IFERROR(P36/M36,"-")</f>
        <v>0.076923076923077</v>
      </c>
      <c r="R36" s="79">
        <v>1</v>
      </c>
      <c r="S36" s="79">
        <v>0</v>
      </c>
      <c r="T36" s="80">
        <f>IFERROR(R36/(P36),"-")</f>
        <v>0.2</v>
      </c>
      <c r="U36" s="186">
        <f>IFERROR(J36/SUM(N36:O37),"-")</f>
        <v>10285.714285714</v>
      </c>
      <c r="V36" s="82">
        <v>1</v>
      </c>
      <c r="W36" s="80">
        <f>IF(P36=0,"-",V36/P36)</f>
        <v>0.2</v>
      </c>
      <c r="X36" s="185">
        <v>10000</v>
      </c>
      <c r="Y36" s="186">
        <f>IFERROR(X36/P36,"-")</f>
        <v>2000</v>
      </c>
      <c r="Z36" s="186">
        <f>IFERROR(X36/V36,"-")</f>
        <v>10000</v>
      </c>
      <c r="AA36" s="180">
        <f>SUM(X36:X37)-SUM(J36:J37)</f>
        <v>-26800</v>
      </c>
      <c r="AB36" s="83">
        <f>SUM(X36:X37)/SUM(J36:J37)</f>
        <v>0.81388888888889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2</v>
      </c>
      <c r="CG36" s="132">
        <f>IF(P36=0,"",IF(CF36=0,"",(CF36/P36)))</f>
        <v>0.4</v>
      </c>
      <c r="CH36" s="133">
        <v>1</v>
      </c>
      <c r="CI36" s="134">
        <f>IFERROR(CH36/CF36,"-")</f>
        <v>0.5</v>
      </c>
      <c r="CJ36" s="135">
        <v>10000</v>
      </c>
      <c r="CK36" s="136">
        <f>IFERROR(CJ36/CF36,"-")</f>
        <v>5000</v>
      </c>
      <c r="CL36" s="137">
        <v>1</v>
      </c>
      <c r="CM36" s="137"/>
      <c r="CN36" s="137"/>
      <c r="CO36" s="138">
        <v>1</v>
      </c>
      <c r="CP36" s="139">
        <v>10000</v>
      </c>
      <c r="CQ36" s="139">
        <v>10000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135</v>
      </c>
      <c r="C37" s="189"/>
      <c r="D37" s="189" t="s">
        <v>88</v>
      </c>
      <c r="E37" s="189" t="s">
        <v>79</v>
      </c>
      <c r="F37" s="189" t="s">
        <v>76</v>
      </c>
      <c r="G37" s="88"/>
      <c r="H37" s="88"/>
      <c r="I37" s="88"/>
      <c r="J37" s="180"/>
      <c r="K37" s="79">
        <v>38</v>
      </c>
      <c r="L37" s="79">
        <v>28</v>
      </c>
      <c r="M37" s="79">
        <v>7</v>
      </c>
      <c r="N37" s="89">
        <v>9</v>
      </c>
      <c r="O37" s="90">
        <v>0</v>
      </c>
      <c r="P37" s="91">
        <f>N37+O37</f>
        <v>9</v>
      </c>
      <c r="Q37" s="80">
        <f>IFERROR(P37/M37,"-")</f>
        <v>1.2857142857143</v>
      </c>
      <c r="R37" s="79">
        <v>4</v>
      </c>
      <c r="S37" s="79">
        <v>0</v>
      </c>
      <c r="T37" s="80">
        <f>IFERROR(R37/(P37),"-")</f>
        <v>0.44444444444444</v>
      </c>
      <c r="U37" s="186"/>
      <c r="V37" s="82">
        <v>3</v>
      </c>
      <c r="W37" s="80">
        <f>IF(P37=0,"-",V37/P37)</f>
        <v>0.33333333333333</v>
      </c>
      <c r="X37" s="185">
        <v>107200</v>
      </c>
      <c r="Y37" s="186">
        <f>IFERROR(X37/P37,"-")</f>
        <v>11911.111111111</v>
      </c>
      <c r="Z37" s="186">
        <f>IFERROR(X37/V37,"-")</f>
        <v>35733.333333333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0.11111111111111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5</v>
      </c>
      <c r="BO37" s="118">
        <f>IF(P37=0,"",IF(BN37=0,"",(BN37/P37)))</f>
        <v>0.55555555555556</v>
      </c>
      <c r="BP37" s="119">
        <v>2</v>
      </c>
      <c r="BQ37" s="120">
        <f>IFERROR(BP37/BN37,"-")</f>
        <v>0.4</v>
      </c>
      <c r="BR37" s="121">
        <v>67000</v>
      </c>
      <c r="BS37" s="122">
        <f>IFERROR(BR37/BN37,"-")</f>
        <v>13400</v>
      </c>
      <c r="BT37" s="123">
        <v>1</v>
      </c>
      <c r="BU37" s="123"/>
      <c r="BV37" s="123">
        <v>1</v>
      </c>
      <c r="BW37" s="124">
        <v>3</v>
      </c>
      <c r="BX37" s="125">
        <f>IF(P37=0,"",IF(BW37=0,"",(BW37/P37)))</f>
        <v>0.33333333333333</v>
      </c>
      <c r="BY37" s="126">
        <v>2</v>
      </c>
      <c r="BZ37" s="127">
        <f>IFERROR(BY37/BW37,"-")</f>
        <v>0.66666666666667</v>
      </c>
      <c r="CA37" s="128">
        <v>46200</v>
      </c>
      <c r="CB37" s="129">
        <f>IFERROR(CA37/BW37,"-")</f>
        <v>15400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107200</v>
      </c>
      <c r="CQ37" s="139">
        <v>64000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2.25</v>
      </c>
      <c r="B38" s="189" t="s">
        <v>136</v>
      </c>
      <c r="C38" s="189"/>
      <c r="D38" s="189" t="s">
        <v>100</v>
      </c>
      <c r="E38" s="189" t="s">
        <v>93</v>
      </c>
      <c r="F38" s="189" t="s">
        <v>64</v>
      </c>
      <c r="G38" s="88" t="s">
        <v>69</v>
      </c>
      <c r="H38" s="88" t="s">
        <v>85</v>
      </c>
      <c r="I38" s="191" t="s">
        <v>137</v>
      </c>
      <c r="J38" s="180">
        <v>180000</v>
      </c>
      <c r="K38" s="79">
        <v>12</v>
      </c>
      <c r="L38" s="79">
        <v>0</v>
      </c>
      <c r="M38" s="79">
        <v>50</v>
      </c>
      <c r="N38" s="89">
        <v>7</v>
      </c>
      <c r="O38" s="90">
        <v>0</v>
      </c>
      <c r="P38" s="91">
        <f>N38+O38</f>
        <v>7</v>
      </c>
      <c r="Q38" s="80">
        <f>IFERROR(P38/M38,"-")</f>
        <v>0.14</v>
      </c>
      <c r="R38" s="79">
        <v>1</v>
      </c>
      <c r="S38" s="79">
        <v>2</v>
      </c>
      <c r="T38" s="80">
        <f>IFERROR(R38/(P38),"-")</f>
        <v>0.14285714285714</v>
      </c>
      <c r="U38" s="186">
        <f>IFERROR(J38/SUM(N38:O39),"-")</f>
        <v>22500</v>
      </c>
      <c r="V38" s="82">
        <v>3</v>
      </c>
      <c r="W38" s="80">
        <f>IF(P38=0,"-",V38/P38)</f>
        <v>0.42857142857143</v>
      </c>
      <c r="X38" s="185">
        <v>405000</v>
      </c>
      <c r="Y38" s="186">
        <f>IFERROR(X38/P38,"-")</f>
        <v>57857.142857143</v>
      </c>
      <c r="Z38" s="186">
        <f>IFERROR(X38/V38,"-")</f>
        <v>135000</v>
      </c>
      <c r="AA38" s="180">
        <f>SUM(X38:X39)-SUM(J38:J39)</f>
        <v>225000</v>
      </c>
      <c r="AB38" s="83">
        <f>SUM(X38:X39)/SUM(J38:J39)</f>
        <v>2.25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0.28571428571429</v>
      </c>
      <c r="BG38" s="110">
        <v>2</v>
      </c>
      <c r="BH38" s="112">
        <f>IFERROR(BG38/BE38,"-")</f>
        <v>1</v>
      </c>
      <c r="BI38" s="113">
        <v>15000</v>
      </c>
      <c r="BJ38" s="114">
        <f>IFERROR(BI38/BE38,"-")</f>
        <v>7500</v>
      </c>
      <c r="BK38" s="115"/>
      <c r="BL38" s="115">
        <v>1</v>
      </c>
      <c r="BM38" s="115">
        <v>1</v>
      </c>
      <c r="BN38" s="117">
        <v>3</v>
      </c>
      <c r="BO38" s="118">
        <f>IF(P38=0,"",IF(BN38=0,"",(BN38/P38)))</f>
        <v>0.42857142857143</v>
      </c>
      <c r="BP38" s="119">
        <v>1</v>
      </c>
      <c r="BQ38" s="120">
        <f>IFERROR(BP38/BN38,"-")</f>
        <v>0.33333333333333</v>
      </c>
      <c r="BR38" s="121">
        <v>375000</v>
      </c>
      <c r="BS38" s="122">
        <f>IFERROR(BR38/BN38,"-")</f>
        <v>125000</v>
      </c>
      <c r="BT38" s="123"/>
      <c r="BU38" s="123"/>
      <c r="BV38" s="123">
        <v>1</v>
      </c>
      <c r="BW38" s="124">
        <v>1</v>
      </c>
      <c r="BX38" s="125">
        <f>IF(P38=0,"",IF(BW38=0,"",(BW38/P38)))</f>
        <v>0.14285714285714</v>
      </c>
      <c r="BY38" s="126">
        <v>1</v>
      </c>
      <c r="BZ38" s="127">
        <f>IFERROR(BY38/BW38,"-")</f>
        <v>1</v>
      </c>
      <c r="CA38" s="128">
        <v>20000</v>
      </c>
      <c r="CB38" s="129">
        <f>IFERROR(CA38/BW38,"-")</f>
        <v>20000</v>
      </c>
      <c r="CC38" s="130"/>
      <c r="CD38" s="130"/>
      <c r="CE38" s="130">
        <v>1</v>
      </c>
      <c r="CF38" s="131">
        <v>1</v>
      </c>
      <c r="CG38" s="132">
        <f>IF(P38=0,"",IF(CF38=0,"",(CF38/P38)))</f>
        <v>0.14285714285714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3</v>
      </c>
      <c r="CP38" s="139">
        <v>405000</v>
      </c>
      <c r="CQ38" s="139">
        <v>375000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138</v>
      </c>
      <c r="C39" s="189"/>
      <c r="D39" s="189" t="s">
        <v>100</v>
      </c>
      <c r="E39" s="189" t="s">
        <v>93</v>
      </c>
      <c r="F39" s="189" t="s">
        <v>76</v>
      </c>
      <c r="G39" s="88"/>
      <c r="H39" s="88"/>
      <c r="I39" s="88"/>
      <c r="J39" s="180"/>
      <c r="K39" s="79">
        <v>65</v>
      </c>
      <c r="L39" s="79">
        <v>28</v>
      </c>
      <c r="M39" s="79">
        <v>11</v>
      </c>
      <c r="N39" s="89">
        <v>1</v>
      </c>
      <c r="O39" s="90">
        <v>0</v>
      </c>
      <c r="P39" s="91">
        <f>N39+O39</f>
        <v>1</v>
      </c>
      <c r="Q39" s="80">
        <f>IFERROR(P39/M39,"-")</f>
        <v>0.090909090909091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1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0.58333333333333</v>
      </c>
      <c r="B40" s="189" t="s">
        <v>139</v>
      </c>
      <c r="C40" s="189"/>
      <c r="D40" s="189" t="s">
        <v>98</v>
      </c>
      <c r="E40" s="189" t="s">
        <v>89</v>
      </c>
      <c r="F40" s="189" t="s">
        <v>64</v>
      </c>
      <c r="G40" s="88" t="s">
        <v>140</v>
      </c>
      <c r="H40" s="88" t="s">
        <v>85</v>
      </c>
      <c r="I40" s="191" t="s">
        <v>141</v>
      </c>
      <c r="J40" s="180">
        <v>156000</v>
      </c>
      <c r="K40" s="79">
        <v>11</v>
      </c>
      <c r="L40" s="79">
        <v>0</v>
      </c>
      <c r="M40" s="79">
        <v>48</v>
      </c>
      <c r="N40" s="89">
        <v>7</v>
      </c>
      <c r="O40" s="90">
        <v>0</v>
      </c>
      <c r="P40" s="91">
        <f>N40+O40</f>
        <v>7</v>
      </c>
      <c r="Q40" s="80">
        <f>IFERROR(P40/M40,"-")</f>
        <v>0.14583333333333</v>
      </c>
      <c r="R40" s="79">
        <v>1</v>
      </c>
      <c r="S40" s="79">
        <v>3</v>
      </c>
      <c r="T40" s="80">
        <f>IFERROR(R40/(P40),"-")</f>
        <v>0.14285714285714</v>
      </c>
      <c r="U40" s="186">
        <f>IFERROR(J40/SUM(N40:O41),"-")</f>
        <v>13000</v>
      </c>
      <c r="V40" s="82">
        <v>3</v>
      </c>
      <c r="W40" s="80">
        <f>IF(P40=0,"-",V40/P40)</f>
        <v>0.42857142857143</v>
      </c>
      <c r="X40" s="185">
        <v>17000</v>
      </c>
      <c r="Y40" s="186">
        <f>IFERROR(X40/P40,"-")</f>
        <v>2428.5714285714</v>
      </c>
      <c r="Z40" s="186">
        <f>IFERROR(X40/V40,"-")</f>
        <v>5666.6666666667</v>
      </c>
      <c r="AA40" s="180">
        <f>SUM(X40:X41)-SUM(J40:J41)</f>
        <v>-65000</v>
      </c>
      <c r="AB40" s="83">
        <f>SUM(X40:X41)/SUM(J40:J41)</f>
        <v>0.58333333333333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0.42857142857143</v>
      </c>
      <c r="BG40" s="110">
        <v>2</v>
      </c>
      <c r="BH40" s="112">
        <f>IFERROR(BG40/BE40,"-")</f>
        <v>0.66666666666667</v>
      </c>
      <c r="BI40" s="113">
        <v>8000</v>
      </c>
      <c r="BJ40" s="114">
        <f>IFERROR(BI40/BE40,"-")</f>
        <v>2666.6666666667</v>
      </c>
      <c r="BK40" s="115">
        <v>2</v>
      </c>
      <c r="BL40" s="115"/>
      <c r="BM40" s="115"/>
      <c r="BN40" s="117">
        <v>4</v>
      </c>
      <c r="BO40" s="118">
        <f>IF(P40=0,"",IF(BN40=0,"",(BN40/P40)))</f>
        <v>0.57142857142857</v>
      </c>
      <c r="BP40" s="119">
        <v>1</v>
      </c>
      <c r="BQ40" s="120">
        <f>IFERROR(BP40/BN40,"-")</f>
        <v>0.25</v>
      </c>
      <c r="BR40" s="121">
        <v>9000</v>
      </c>
      <c r="BS40" s="122">
        <f>IFERROR(BR40/BN40,"-")</f>
        <v>2250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17000</v>
      </c>
      <c r="CQ40" s="139">
        <v>9000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142</v>
      </c>
      <c r="C41" s="189"/>
      <c r="D41" s="189" t="s">
        <v>98</v>
      </c>
      <c r="E41" s="189" t="s">
        <v>89</v>
      </c>
      <c r="F41" s="189" t="s">
        <v>76</v>
      </c>
      <c r="G41" s="88"/>
      <c r="H41" s="88"/>
      <c r="I41" s="88"/>
      <c r="J41" s="180"/>
      <c r="K41" s="79">
        <v>26</v>
      </c>
      <c r="L41" s="79">
        <v>19</v>
      </c>
      <c r="M41" s="79">
        <v>7</v>
      </c>
      <c r="N41" s="89">
        <v>5</v>
      </c>
      <c r="O41" s="90">
        <v>0</v>
      </c>
      <c r="P41" s="91">
        <f>N41+O41</f>
        <v>5</v>
      </c>
      <c r="Q41" s="80">
        <f>IFERROR(P41/M41,"-")</f>
        <v>0.71428571428571</v>
      </c>
      <c r="R41" s="79">
        <v>1</v>
      </c>
      <c r="S41" s="79">
        <v>1</v>
      </c>
      <c r="T41" s="80">
        <f>IFERROR(R41/(P41),"-")</f>
        <v>0.2</v>
      </c>
      <c r="U41" s="186"/>
      <c r="V41" s="82">
        <v>2</v>
      </c>
      <c r="W41" s="80">
        <f>IF(P41=0,"-",V41/P41)</f>
        <v>0.4</v>
      </c>
      <c r="X41" s="185">
        <v>74000</v>
      </c>
      <c r="Y41" s="186">
        <f>IFERROR(X41/P41,"-")</f>
        <v>14800</v>
      </c>
      <c r="Z41" s="186">
        <f>IFERROR(X41/V41,"-")</f>
        <v>37000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0.2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0.2</v>
      </c>
      <c r="BP41" s="119">
        <v>1</v>
      </c>
      <c r="BQ41" s="120">
        <f>IFERROR(BP41/BN41,"-")</f>
        <v>1</v>
      </c>
      <c r="BR41" s="121">
        <v>3000</v>
      </c>
      <c r="BS41" s="122">
        <f>IFERROR(BR41/BN41,"-")</f>
        <v>3000</v>
      </c>
      <c r="BT41" s="123">
        <v>1</v>
      </c>
      <c r="BU41" s="123"/>
      <c r="BV41" s="123"/>
      <c r="BW41" s="124">
        <v>2</v>
      </c>
      <c r="BX41" s="125">
        <f>IF(P41=0,"",IF(BW41=0,"",(BW41/P41)))</f>
        <v>0.4</v>
      </c>
      <c r="BY41" s="126">
        <v>1</v>
      </c>
      <c r="BZ41" s="127">
        <f>IFERROR(BY41/BW41,"-")</f>
        <v>0.5</v>
      </c>
      <c r="CA41" s="128">
        <v>71000</v>
      </c>
      <c r="CB41" s="129">
        <f>IFERROR(CA41/BW41,"-")</f>
        <v>35500</v>
      </c>
      <c r="CC41" s="130"/>
      <c r="CD41" s="130"/>
      <c r="CE41" s="130">
        <v>1</v>
      </c>
      <c r="CF41" s="131">
        <v>1</v>
      </c>
      <c r="CG41" s="132">
        <f>IF(P41=0,"",IF(CF41=0,"",(CF41/P41)))</f>
        <v>0.2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2</v>
      </c>
      <c r="CP41" s="139">
        <v>74000</v>
      </c>
      <c r="CQ41" s="139">
        <v>71000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0.55555555555556</v>
      </c>
      <c r="B42" s="189" t="s">
        <v>143</v>
      </c>
      <c r="C42" s="189"/>
      <c r="D42" s="189" t="s">
        <v>62</v>
      </c>
      <c r="E42" s="189" t="s">
        <v>63</v>
      </c>
      <c r="F42" s="189" t="s">
        <v>64</v>
      </c>
      <c r="G42" s="88" t="s">
        <v>94</v>
      </c>
      <c r="H42" s="88" t="s">
        <v>66</v>
      </c>
      <c r="I42" s="190" t="s">
        <v>81</v>
      </c>
      <c r="J42" s="180">
        <v>144000</v>
      </c>
      <c r="K42" s="79">
        <v>27</v>
      </c>
      <c r="L42" s="79">
        <v>0</v>
      </c>
      <c r="M42" s="79">
        <v>56</v>
      </c>
      <c r="N42" s="89">
        <v>12</v>
      </c>
      <c r="O42" s="90">
        <v>0</v>
      </c>
      <c r="P42" s="91">
        <f>N42+O42</f>
        <v>12</v>
      </c>
      <c r="Q42" s="80">
        <f>IFERROR(P42/M42,"-")</f>
        <v>0.21428571428571</v>
      </c>
      <c r="R42" s="79">
        <v>1</v>
      </c>
      <c r="S42" s="79">
        <v>3</v>
      </c>
      <c r="T42" s="80">
        <f>IFERROR(R42/(P42),"-")</f>
        <v>0.083333333333333</v>
      </c>
      <c r="U42" s="186">
        <f>IFERROR(J42/SUM(N42:O43),"-")</f>
        <v>8000</v>
      </c>
      <c r="V42" s="82">
        <v>2</v>
      </c>
      <c r="W42" s="80">
        <f>IF(P42=0,"-",V42/P42)</f>
        <v>0.16666666666667</v>
      </c>
      <c r="X42" s="185">
        <v>80000</v>
      </c>
      <c r="Y42" s="186">
        <f>IFERROR(X42/P42,"-")</f>
        <v>6666.6666666667</v>
      </c>
      <c r="Z42" s="186">
        <f>IFERROR(X42/V42,"-")</f>
        <v>40000</v>
      </c>
      <c r="AA42" s="180">
        <f>SUM(X42:X43)-SUM(J42:J43)</f>
        <v>-64000</v>
      </c>
      <c r="AB42" s="83">
        <f>SUM(X42:X43)/SUM(J42:J43)</f>
        <v>0.55555555555556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0.083333333333333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0.16666666666667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5</v>
      </c>
      <c r="BO42" s="118">
        <f>IF(P42=0,"",IF(BN42=0,"",(BN42/P42)))</f>
        <v>0.41666666666667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0.25</v>
      </c>
      <c r="BY42" s="126">
        <v>1</v>
      </c>
      <c r="BZ42" s="127">
        <f>IFERROR(BY42/BW42,"-")</f>
        <v>0.33333333333333</v>
      </c>
      <c r="CA42" s="128">
        <v>40000</v>
      </c>
      <c r="CB42" s="129">
        <f>IFERROR(CA42/BW42,"-")</f>
        <v>13333.333333333</v>
      </c>
      <c r="CC42" s="130"/>
      <c r="CD42" s="130">
        <v>1</v>
      </c>
      <c r="CE42" s="130"/>
      <c r="CF42" s="131">
        <v>1</v>
      </c>
      <c r="CG42" s="132">
        <f>IF(P42=0,"",IF(CF42=0,"",(CF42/P42)))</f>
        <v>0.083333333333333</v>
      </c>
      <c r="CH42" s="133">
        <v>1</v>
      </c>
      <c r="CI42" s="134">
        <f>IFERROR(CH42/CF42,"-")</f>
        <v>1</v>
      </c>
      <c r="CJ42" s="135">
        <v>40000</v>
      </c>
      <c r="CK42" s="136">
        <f>IFERROR(CJ42/CF42,"-")</f>
        <v>40000</v>
      </c>
      <c r="CL42" s="137"/>
      <c r="CM42" s="137"/>
      <c r="CN42" s="137">
        <v>1</v>
      </c>
      <c r="CO42" s="138">
        <v>2</v>
      </c>
      <c r="CP42" s="139">
        <v>80000</v>
      </c>
      <c r="CQ42" s="139">
        <v>40000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144</v>
      </c>
      <c r="C43" s="189"/>
      <c r="D43" s="189" t="s">
        <v>62</v>
      </c>
      <c r="E43" s="189" t="s">
        <v>63</v>
      </c>
      <c r="F43" s="189" t="s">
        <v>76</v>
      </c>
      <c r="G43" s="88"/>
      <c r="H43" s="88"/>
      <c r="I43" s="88"/>
      <c r="J43" s="180"/>
      <c r="K43" s="79">
        <v>59</v>
      </c>
      <c r="L43" s="79">
        <v>31</v>
      </c>
      <c r="M43" s="79">
        <v>10</v>
      </c>
      <c r="N43" s="89">
        <v>6</v>
      </c>
      <c r="O43" s="90">
        <v>0</v>
      </c>
      <c r="P43" s="91">
        <f>N43+O43</f>
        <v>6</v>
      </c>
      <c r="Q43" s="80">
        <f>IFERROR(P43/M43,"-")</f>
        <v>0.6</v>
      </c>
      <c r="R43" s="79">
        <v>0</v>
      </c>
      <c r="S43" s="79">
        <v>0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3</v>
      </c>
      <c r="BX43" s="125">
        <f>IF(P43=0,"",IF(BW43=0,"",(BW43/P43)))</f>
        <v>0.5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0.14583333333333</v>
      </c>
      <c r="B44" s="189" t="s">
        <v>145</v>
      </c>
      <c r="C44" s="189"/>
      <c r="D44" s="189" t="s">
        <v>88</v>
      </c>
      <c r="E44" s="189" t="s">
        <v>93</v>
      </c>
      <c r="F44" s="189" t="s">
        <v>64</v>
      </c>
      <c r="G44" s="88" t="s">
        <v>94</v>
      </c>
      <c r="H44" s="88" t="s">
        <v>66</v>
      </c>
      <c r="I44" s="190" t="s">
        <v>67</v>
      </c>
      <c r="J44" s="180">
        <v>144000</v>
      </c>
      <c r="K44" s="79">
        <v>9</v>
      </c>
      <c r="L44" s="79">
        <v>0</v>
      </c>
      <c r="M44" s="79">
        <v>60</v>
      </c>
      <c r="N44" s="89">
        <v>4</v>
      </c>
      <c r="O44" s="90">
        <v>0</v>
      </c>
      <c r="P44" s="91">
        <f>N44+O44</f>
        <v>4</v>
      </c>
      <c r="Q44" s="80">
        <f>IFERROR(P44/M44,"-")</f>
        <v>0.066666666666667</v>
      </c>
      <c r="R44" s="79">
        <v>1</v>
      </c>
      <c r="S44" s="79">
        <v>0</v>
      </c>
      <c r="T44" s="80">
        <f>IFERROR(R44/(P44),"-")</f>
        <v>0.25</v>
      </c>
      <c r="U44" s="186">
        <f>IFERROR(J44/SUM(N44:O45),"-")</f>
        <v>20571.428571429</v>
      </c>
      <c r="V44" s="82">
        <v>1</v>
      </c>
      <c r="W44" s="80">
        <f>IF(P44=0,"-",V44/P44)</f>
        <v>0.25</v>
      </c>
      <c r="X44" s="185">
        <v>18000</v>
      </c>
      <c r="Y44" s="186">
        <f>IFERROR(X44/P44,"-")</f>
        <v>4500</v>
      </c>
      <c r="Z44" s="186">
        <f>IFERROR(X44/V44,"-")</f>
        <v>18000</v>
      </c>
      <c r="AA44" s="180">
        <f>SUM(X44:X45)-SUM(J44:J45)</f>
        <v>-123000</v>
      </c>
      <c r="AB44" s="83">
        <f>SUM(X44:X45)/SUM(J44:J45)</f>
        <v>0.14583333333333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0.25</v>
      </c>
      <c r="BG44" s="110">
        <v>1</v>
      </c>
      <c r="BH44" s="112">
        <f>IFERROR(BG44/BE44,"-")</f>
        <v>1</v>
      </c>
      <c r="BI44" s="113">
        <v>3000</v>
      </c>
      <c r="BJ44" s="114">
        <f>IFERROR(BI44/BE44,"-")</f>
        <v>3000</v>
      </c>
      <c r="BK44" s="115">
        <v>1</v>
      </c>
      <c r="BL44" s="115"/>
      <c r="BM44" s="115"/>
      <c r="BN44" s="117">
        <v>2</v>
      </c>
      <c r="BO44" s="118">
        <f>IF(P44=0,"",IF(BN44=0,"",(BN44/P44)))</f>
        <v>0.5</v>
      </c>
      <c r="BP44" s="119">
        <v>1</v>
      </c>
      <c r="BQ44" s="120">
        <f>IFERROR(BP44/BN44,"-")</f>
        <v>0.5</v>
      </c>
      <c r="BR44" s="121">
        <v>21000</v>
      </c>
      <c r="BS44" s="122">
        <f>IFERROR(BR44/BN44,"-")</f>
        <v>10500</v>
      </c>
      <c r="BT44" s="123"/>
      <c r="BU44" s="123"/>
      <c r="BV44" s="123">
        <v>1</v>
      </c>
      <c r="BW44" s="124">
        <v>1</v>
      </c>
      <c r="BX44" s="125">
        <f>IF(P44=0,"",IF(BW44=0,"",(BW44/P44)))</f>
        <v>0.25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18000</v>
      </c>
      <c r="CQ44" s="139">
        <v>21000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146</v>
      </c>
      <c r="C45" s="189"/>
      <c r="D45" s="189" t="s">
        <v>88</v>
      </c>
      <c r="E45" s="189" t="s">
        <v>93</v>
      </c>
      <c r="F45" s="189" t="s">
        <v>76</v>
      </c>
      <c r="G45" s="88"/>
      <c r="H45" s="88"/>
      <c r="I45" s="88"/>
      <c r="J45" s="180"/>
      <c r="K45" s="79">
        <v>22</v>
      </c>
      <c r="L45" s="79">
        <v>19</v>
      </c>
      <c r="M45" s="79">
        <v>7</v>
      </c>
      <c r="N45" s="89">
        <v>3</v>
      </c>
      <c r="O45" s="90">
        <v>0</v>
      </c>
      <c r="P45" s="91">
        <f>N45+O45</f>
        <v>3</v>
      </c>
      <c r="Q45" s="80">
        <f>IFERROR(P45/M45,"-")</f>
        <v>0.42857142857143</v>
      </c>
      <c r="R45" s="79">
        <v>1</v>
      </c>
      <c r="S45" s="79">
        <v>1</v>
      </c>
      <c r="T45" s="80">
        <f>IFERROR(R45/(P45),"-")</f>
        <v>0.33333333333333</v>
      </c>
      <c r="U45" s="186"/>
      <c r="V45" s="82">
        <v>1</v>
      </c>
      <c r="W45" s="80">
        <f>IF(P45=0,"-",V45/P45)</f>
        <v>0.33333333333333</v>
      </c>
      <c r="X45" s="185">
        <v>3000</v>
      </c>
      <c r="Y45" s="186">
        <f>IFERROR(X45/P45,"-")</f>
        <v>1000</v>
      </c>
      <c r="Z45" s="186">
        <f>IFERROR(X45/V45,"-")</f>
        <v>3000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3</v>
      </c>
      <c r="BX45" s="125">
        <f>IF(P45=0,"",IF(BW45=0,"",(BW45/P45)))</f>
        <v>1</v>
      </c>
      <c r="BY45" s="126">
        <v>1</v>
      </c>
      <c r="BZ45" s="127">
        <f>IFERROR(BY45/BW45,"-")</f>
        <v>0.33333333333333</v>
      </c>
      <c r="CA45" s="128">
        <v>3000</v>
      </c>
      <c r="CB45" s="129">
        <f>IFERROR(CA45/BW45,"-")</f>
        <v>1000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189" t="s">
        <v>147</v>
      </c>
      <c r="C46" s="189"/>
      <c r="D46" s="189" t="s">
        <v>62</v>
      </c>
      <c r="E46" s="189" t="s">
        <v>79</v>
      </c>
      <c r="F46" s="189" t="s">
        <v>64</v>
      </c>
      <c r="G46" s="88" t="s">
        <v>148</v>
      </c>
      <c r="H46" s="88" t="s">
        <v>85</v>
      </c>
      <c r="I46" s="191" t="s">
        <v>134</v>
      </c>
      <c r="J46" s="180">
        <v>96000</v>
      </c>
      <c r="K46" s="79">
        <v>9</v>
      </c>
      <c r="L46" s="79">
        <v>0</v>
      </c>
      <c r="M46" s="79">
        <v>38</v>
      </c>
      <c r="N46" s="89">
        <v>1</v>
      </c>
      <c r="O46" s="90">
        <v>0</v>
      </c>
      <c r="P46" s="91">
        <f>N46+O46</f>
        <v>1</v>
      </c>
      <c r="Q46" s="80">
        <f>IFERROR(P46/M46,"-")</f>
        <v>0.026315789473684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13714.285714286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-96000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149</v>
      </c>
      <c r="C47" s="189"/>
      <c r="D47" s="189" t="s">
        <v>62</v>
      </c>
      <c r="E47" s="189" t="s">
        <v>79</v>
      </c>
      <c r="F47" s="189" t="s">
        <v>76</v>
      </c>
      <c r="G47" s="88"/>
      <c r="H47" s="88"/>
      <c r="I47" s="88"/>
      <c r="J47" s="180"/>
      <c r="K47" s="79">
        <v>23</v>
      </c>
      <c r="L47" s="79">
        <v>15</v>
      </c>
      <c r="M47" s="79">
        <v>7</v>
      </c>
      <c r="N47" s="89">
        <v>6</v>
      </c>
      <c r="O47" s="90">
        <v>0</v>
      </c>
      <c r="P47" s="91">
        <f>N47+O47</f>
        <v>6</v>
      </c>
      <c r="Q47" s="80">
        <f>IFERROR(P47/M47,"-")</f>
        <v>0.85714285714286</v>
      </c>
      <c r="R47" s="79">
        <v>1</v>
      </c>
      <c r="S47" s="79">
        <v>1</v>
      </c>
      <c r="T47" s="80">
        <f>IFERROR(R47/(P47),"-")</f>
        <v>0.16666666666667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0.16666666666667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0.66666666666667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0.03125</v>
      </c>
      <c r="B48" s="189" t="s">
        <v>150</v>
      </c>
      <c r="C48" s="189"/>
      <c r="D48" s="189" t="s">
        <v>88</v>
      </c>
      <c r="E48" s="189" t="s">
        <v>89</v>
      </c>
      <c r="F48" s="189" t="s">
        <v>64</v>
      </c>
      <c r="G48" s="88" t="s">
        <v>148</v>
      </c>
      <c r="H48" s="88" t="s">
        <v>85</v>
      </c>
      <c r="I48" s="190" t="s">
        <v>67</v>
      </c>
      <c r="J48" s="180">
        <v>96000</v>
      </c>
      <c r="K48" s="79">
        <v>6</v>
      </c>
      <c r="L48" s="79">
        <v>0</v>
      </c>
      <c r="M48" s="79">
        <v>35</v>
      </c>
      <c r="N48" s="89">
        <v>2</v>
      </c>
      <c r="O48" s="90">
        <v>0</v>
      </c>
      <c r="P48" s="91">
        <f>N48+O48</f>
        <v>2</v>
      </c>
      <c r="Q48" s="80">
        <f>IFERROR(P48/M48,"-")</f>
        <v>0.057142857142857</v>
      </c>
      <c r="R48" s="79">
        <v>0</v>
      </c>
      <c r="S48" s="79">
        <v>1</v>
      </c>
      <c r="T48" s="80">
        <f>IFERROR(R48/(P48),"-")</f>
        <v>0</v>
      </c>
      <c r="U48" s="186">
        <f>IFERROR(J48/SUM(N48:O49),"-")</f>
        <v>19200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-93000</v>
      </c>
      <c r="AB48" s="83">
        <f>SUM(X48:X49)/SUM(J48:J49)</f>
        <v>0.03125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151</v>
      </c>
      <c r="C49" s="189"/>
      <c r="D49" s="189" t="s">
        <v>88</v>
      </c>
      <c r="E49" s="189" t="s">
        <v>89</v>
      </c>
      <c r="F49" s="189" t="s">
        <v>76</v>
      </c>
      <c r="G49" s="88"/>
      <c r="H49" s="88"/>
      <c r="I49" s="88"/>
      <c r="J49" s="180"/>
      <c r="K49" s="79">
        <v>26</v>
      </c>
      <c r="L49" s="79">
        <v>10</v>
      </c>
      <c r="M49" s="79">
        <v>2</v>
      </c>
      <c r="N49" s="89">
        <v>3</v>
      </c>
      <c r="O49" s="90">
        <v>0</v>
      </c>
      <c r="P49" s="91">
        <f>N49+O49</f>
        <v>3</v>
      </c>
      <c r="Q49" s="80">
        <f>IFERROR(P49/M49,"-")</f>
        <v>1.5</v>
      </c>
      <c r="R49" s="79">
        <v>1</v>
      </c>
      <c r="S49" s="79">
        <v>0</v>
      </c>
      <c r="T49" s="80">
        <f>IFERROR(R49/(P49),"-")</f>
        <v>0.33333333333333</v>
      </c>
      <c r="U49" s="186"/>
      <c r="V49" s="82">
        <v>1</v>
      </c>
      <c r="W49" s="80">
        <f>IF(P49=0,"-",V49/P49)</f>
        <v>0.33333333333333</v>
      </c>
      <c r="X49" s="185">
        <v>3000</v>
      </c>
      <c r="Y49" s="186">
        <f>IFERROR(X49/P49,"-")</f>
        <v>1000</v>
      </c>
      <c r="Z49" s="186">
        <f>IFERROR(X49/V49,"-")</f>
        <v>3000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>
        <v>1</v>
      </c>
      <c r="BQ49" s="120">
        <f>IFERROR(BP49/BN49,"-")</f>
        <v>1</v>
      </c>
      <c r="BR49" s="121">
        <v>3000</v>
      </c>
      <c r="BS49" s="122">
        <f>IFERROR(BR49/BN49,"-")</f>
        <v>3000</v>
      </c>
      <c r="BT49" s="123">
        <v>1</v>
      </c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0.33333333333333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0.28125</v>
      </c>
      <c r="B50" s="189" t="s">
        <v>152</v>
      </c>
      <c r="C50" s="189"/>
      <c r="D50" s="189"/>
      <c r="E50" s="189"/>
      <c r="F50" s="189" t="s">
        <v>64</v>
      </c>
      <c r="G50" s="88" t="s">
        <v>153</v>
      </c>
      <c r="H50" s="88" t="s">
        <v>154</v>
      </c>
      <c r="I50" s="88" t="s">
        <v>155</v>
      </c>
      <c r="J50" s="180">
        <v>96000</v>
      </c>
      <c r="K50" s="79">
        <v>14</v>
      </c>
      <c r="L50" s="79">
        <v>0</v>
      </c>
      <c r="M50" s="79">
        <v>252</v>
      </c>
      <c r="N50" s="89">
        <v>8</v>
      </c>
      <c r="O50" s="90">
        <v>0</v>
      </c>
      <c r="P50" s="91">
        <f>N50+O50</f>
        <v>8</v>
      </c>
      <c r="Q50" s="80">
        <f>IFERROR(P50/M50,"-")</f>
        <v>0.031746031746032</v>
      </c>
      <c r="R50" s="79">
        <v>0</v>
      </c>
      <c r="S50" s="79">
        <v>3</v>
      </c>
      <c r="T50" s="80">
        <f>IFERROR(R50/(P50),"-")</f>
        <v>0</v>
      </c>
      <c r="U50" s="186">
        <f>IFERROR(J50/SUM(N50:O51),"-")</f>
        <v>9600</v>
      </c>
      <c r="V50" s="82">
        <v>1</v>
      </c>
      <c r="W50" s="80">
        <f>IF(P50=0,"-",V50/P50)</f>
        <v>0.125</v>
      </c>
      <c r="X50" s="185">
        <v>3000</v>
      </c>
      <c r="Y50" s="186">
        <f>IFERROR(X50/P50,"-")</f>
        <v>375</v>
      </c>
      <c r="Z50" s="186">
        <f>IFERROR(X50/V50,"-")</f>
        <v>3000</v>
      </c>
      <c r="AA50" s="180">
        <f>SUM(X50:X51)-SUM(J50:J51)</f>
        <v>-69000</v>
      </c>
      <c r="AB50" s="83">
        <f>SUM(X50:X51)/SUM(J50:J51)</f>
        <v>0.28125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0.125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4</v>
      </c>
      <c r="BF50" s="111">
        <f>IF(P50=0,"",IF(BE50=0,"",(BE50/P50)))</f>
        <v>0.5</v>
      </c>
      <c r="BG50" s="110">
        <v>1</v>
      </c>
      <c r="BH50" s="112">
        <f>IFERROR(BG50/BE50,"-")</f>
        <v>0.25</v>
      </c>
      <c r="BI50" s="113">
        <v>3000</v>
      </c>
      <c r="BJ50" s="114">
        <f>IFERROR(BI50/BE50,"-")</f>
        <v>750</v>
      </c>
      <c r="BK50" s="115">
        <v>1</v>
      </c>
      <c r="BL50" s="115"/>
      <c r="BM50" s="115"/>
      <c r="BN50" s="117">
        <v>3</v>
      </c>
      <c r="BO50" s="118">
        <f>IF(P50=0,"",IF(BN50=0,"",(BN50/P50)))</f>
        <v>0.375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3000</v>
      </c>
      <c r="CQ50" s="139">
        <v>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156</v>
      </c>
      <c r="C51" s="189"/>
      <c r="D51" s="189"/>
      <c r="E51" s="189"/>
      <c r="F51" s="189" t="s">
        <v>76</v>
      </c>
      <c r="G51" s="88"/>
      <c r="H51" s="88"/>
      <c r="I51" s="88"/>
      <c r="J51" s="180"/>
      <c r="K51" s="79">
        <v>28</v>
      </c>
      <c r="L51" s="79">
        <v>15</v>
      </c>
      <c r="M51" s="79">
        <v>7</v>
      </c>
      <c r="N51" s="89">
        <v>2</v>
      </c>
      <c r="O51" s="90">
        <v>0</v>
      </c>
      <c r="P51" s="91">
        <f>N51+O51</f>
        <v>2</v>
      </c>
      <c r="Q51" s="80">
        <f>IFERROR(P51/M51,"-")</f>
        <v>0.28571428571429</v>
      </c>
      <c r="R51" s="79">
        <v>0</v>
      </c>
      <c r="S51" s="79">
        <v>0</v>
      </c>
      <c r="T51" s="80">
        <f>IFERROR(R51/(P51),"-")</f>
        <v>0</v>
      </c>
      <c r="U51" s="186"/>
      <c r="V51" s="82">
        <v>1</v>
      </c>
      <c r="W51" s="80">
        <f>IF(P51=0,"-",V51/P51)</f>
        <v>0.5</v>
      </c>
      <c r="X51" s="185">
        <v>24000</v>
      </c>
      <c r="Y51" s="186">
        <f>IFERROR(X51/P51,"-")</f>
        <v>12000</v>
      </c>
      <c r="Z51" s="186">
        <f>IFERROR(X51/V51,"-")</f>
        <v>24000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0.5</v>
      </c>
      <c r="BY51" s="126">
        <v>1</v>
      </c>
      <c r="BZ51" s="127">
        <f>IFERROR(BY51/BW51,"-")</f>
        <v>1</v>
      </c>
      <c r="CA51" s="128">
        <v>3000</v>
      </c>
      <c r="CB51" s="129">
        <f>IFERROR(CA51/BW51,"-")</f>
        <v>3000</v>
      </c>
      <c r="CC51" s="130">
        <v>1</v>
      </c>
      <c r="CD51" s="130"/>
      <c r="CE51" s="130"/>
      <c r="CF51" s="131">
        <v>1</v>
      </c>
      <c r="CG51" s="132">
        <f>IF(P51=0,"",IF(CF51=0,"",(CF51/P51)))</f>
        <v>0.5</v>
      </c>
      <c r="CH51" s="133">
        <v>1</v>
      </c>
      <c r="CI51" s="134">
        <f>IFERROR(CH51/CF51,"-")</f>
        <v>1</v>
      </c>
      <c r="CJ51" s="135">
        <v>267000</v>
      </c>
      <c r="CK51" s="136">
        <f>IFERROR(CJ51/CF51,"-")</f>
        <v>267000</v>
      </c>
      <c r="CL51" s="137"/>
      <c r="CM51" s="137"/>
      <c r="CN51" s="137">
        <v>1</v>
      </c>
      <c r="CO51" s="138">
        <v>1</v>
      </c>
      <c r="CP51" s="139">
        <v>24000</v>
      </c>
      <c r="CQ51" s="139">
        <v>267000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 t="str">
        <f>AB52</f>
        <v>0</v>
      </c>
      <c r="B52" s="189" t="s">
        <v>157</v>
      </c>
      <c r="C52" s="189"/>
      <c r="D52" s="189"/>
      <c r="E52" s="189"/>
      <c r="F52" s="189" t="s">
        <v>64</v>
      </c>
      <c r="G52" s="88" t="s">
        <v>148</v>
      </c>
      <c r="H52" s="88" t="s">
        <v>154</v>
      </c>
      <c r="I52" s="191" t="s">
        <v>141</v>
      </c>
      <c r="J52" s="180">
        <v>0</v>
      </c>
      <c r="K52" s="79">
        <v>3</v>
      </c>
      <c r="L52" s="79">
        <v>0</v>
      </c>
      <c r="M52" s="79">
        <v>37</v>
      </c>
      <c r="N52" s="89">
        <v>1</v>
      </c>
      <c r="O52" s="90">
        <v>0</v>
      </c>
      <c r="P52" s="91">
        <f>N52+O52</f>
        <v>1</v>
      </c>
      <c r="Q52" s="80">
        <f>IFERROR(P52/M52,"-")</f>
        <v>0.027027027027027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0</v>
      </c>
      <c r="AB52" s="83" t="str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158</v>
      </c>
      <c r="C53" s="189"/>
      <c r="D53" s="189"/>
      <c r="E53" s="189"/>
      <c r="F53" s="189" t="s">
        <v>76</v>
      </c>
      <c r="G53" s="88"/>
      <c r="H53" s="88"/>
      <c r="I53" s="88"/>
      <c r="J53" s="180"/>
      <c r="K53" s="79">
        <v>4</v>
      </c>
      <c r="L53" s="79">
        <v>2</v>
      </c>
      <c r="M53" s="79">
        <v>44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186"/>
      <c r="V53" s="82">
        <v>0</v>
      </c>
      <c r="W53" s="80" t="str">
        <f>IF(P53=0,"-",V53/P53)</f>
        <v>-</v>
      </c>
      <c r="X53" s="185">
        <v>0</v>
      </c>
      <c r="Y53" s="186" t="str">
        <f>IFERROR(X53/P53,"-")</f>
        <v>-</v>
      </c>
      <c r="Z53" s="186" t="str">
        <f>IFERROR(X53/V53,"-")</f>
        <v>-</v>
      </c>
      <c r="AA53" s="18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30"/>
      <c r="B54" s="85"/>
      <c r="C54" s="86"/>
      <c r="D54" s="86"/>
      <c r="E54" s="86"/>
      <c r="F54" s="87"/>
      <c r="G54" s="88"/>
      <c r="H54" s="88"/>
      <c r="I54" s="88"/>
      <c r="J54" s="181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187"/>
      <c r="V54" s="25"/>
      <c r="W54" s="25"/>
      <c r="X54" s="187"/>
      <c r="Y54" s="187"/>
      <c r="Z54" s="187"/>
      <c r="AA54" s="187"/>
      <c r="AB54" s="33"/>
      <c r="AC54" s="57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30"/>
      <c r="B55" s="37"/>
      <c r="C55" s="21"/>
      <c r="D55" s="21"/>
      <c r="E55" s="21"/>
      <c r="F55" s="22"/>
      <c r="G55" s="36"/>
      <c r="H55" s="36"/>
      <c r="I55" s="73"/>
      <c r="J55" s="182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187"/>
      <c r="V55" s="25"/>
      <c r="W55" s="25"/>
      <c r="X55" s="187"/>
      <c r="Y55" s="187"/>
      <c r="Z55" s="187"/>
      <c r="AA55" s="187"/>
      <c r="AB55" s="33"/>
      <c r="AC55" s="59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19">
        <f>AB56</f>
        <v>1.3363786666667</v>
      </c>
      <c r="B56" s="39"/>
      <c r="C56" s="39"/>
      <c r="D56" s="39"/>
      <c r="E56" s="39"/>
      <c r="F56" s="39"/>
      <c r="G56" s="40" t="s">
        <v>159</v>
      </c>
      <c r="H56" s="40"/>
      <c r="I56" s="40"/>
      <c r="J56" s="183">
        <f>SUM(J6:J55)</f>
        <v>3750000</v>
      </c>
      <c r="K56" s="41">
        <f>SUM(K6:K55)</f>
        <v>2016</v>
      </c>
      <c r="L56" s="41">
        <f>SUM(L6:L55)</f>
        <v>771</v>
      </c>
      <c r="M56" s="41">
        <f>SUM(M6:M55)</f>
        <v>2612</v>
      </c>
      <c r="N56" s="41">
        <f>SUM(N6:N55)</f>
        <v>376</v>
      </c>
      <c r="O56" s="41">
        <f>SUM(O6:O55)</f>
        <v>3</v>
      </c>
      <c r="P56" s="41">
        <f>SUM(P6:P55)</f>
        <v>379</v>
      </c>
      <c r="Q56" s="42">
        <f>IFERROR(P56/M56,"-")</f>
        <v>0.14509954058193</v>
      </c>
      <c r="R56" s="76">
        <f>SUM(R6:R55)</f>
        <v>55</v>
      </c>
      <c r="S56" s="76">
        <f>SUM(S6:S55)</f>
        <v>67</v>
      </c>
      <c r="T56" s="42">
        <f>IFERROR(R56/P56,"-")</f>
        <v>0.14511873350923</v>
      </c>
      <c r="U56" s="188">
        <f>IFERROR(J56/P56,"-")</f>
        <v>9894.4591029024</v>
      </c>
      <c r="V56" s="44">
        <f>SUM(V6:V55)</f>
        <v>88</v>
      </c>
      <c r="W56" s="42">
        <f>IFERROR(V56/P56,"-")</f>
        <v>0.23218997361478</v>
      </c>
      <c r="X56" s="183">
        <f>SUM(X6:X55)</f>
        <v>5011420</v>
      </c>
      <c r="Y56" s="183">
        <f>IFERROR(X56/P56,"-")</f>
        <v>13222.744063325</v>
      </c>
      <c r="Z56" s="183">
        <f>IFERROR(X56/V56,"-")</f>
        <v>56947.954545455</v>
      </c>
      <c r="AA56" s="183">
        <f>X56-J56</f>
        <v>1261420</v>
      </c>
      <c r="AB56" s="45">
        <f>X56/J56</f>
        <v>1.3363786666667</v>
      </c>
      <c r="AC56" s="58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7"/>
    <mergeCell ref="J23:J27"/>
    <mergeCell ref="U23:U27"/>
    <mergeCell ref="AA23:AA27"/>
    <mergeCell ref="AB23:AB27"/>
    <mergeCell ref="A28:A35"/>
    <mergeCell ref="J28:J35"/>
    <mergeCell ref="U28:U35"/>
    <mergeCell ref="AA28:AA35"/>
    <mergeCell ref="AB28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160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0.22522522522523</v>
      </c>
      <c r="B6" s="189" t="s">
        <v>161</v>
      </c>
      <c r="C6" s="189" t="s">
        <v>162</v>
      </c>
      <c r="D6" s="189" t="s">
        <v>163</v>
      </c>
      <c r="E6" s="189" t="s">
        <v>164</v>
      </c>
      <c r="F6" s="189" t="s">
        <v>64</v>
      </c>
      <c r="G6" s="88" t="s">
        <v>165</v>
      </c>
      <c r="H6" s="88" t="s">
        <v>166</v>
      </c>
      <c r="I6" s="88" t="s">
        <v>167</v>
      </c>
      <c r="J6" s="180">
        <v>444000</v>
      </c>
      <c r="K6" s="79">
        <v>49</v>
      </c>
      <c r="L6" s="79">
        <v>0</v>
      </c>
      <c r="M6" s="79">
        <v>141</v>
      </c>
      <c r="N6" s="89">
        <v>11</v>
      </c>
      <c r="O6" s="90">
        <v>0</v>
      </c>
      <c r="P6" s="91">
        <f>N6+O6</f>
        <v>11</v>
      </c>
      <c r="Q6" s="80">
        <f>IFERROR(P6/M6,"-")</f>
        <v>0.078014184397163</v>
      </c>
      <c r="R6" s="79">
        <v>1</v>
      </c>
      <c r="S6" s="79">
        <v>4</v>
      </c>
      <c r="T6" s="80">
        <f>IFERROR(R6/(P6),"-")</f>
        <v>0.090909090909091</v>
      </c>
      <c r="U6" s="186">
        <f>IFERROR(J6/SUM(N6:O7),"-")</f>
        <v>15857.142857143</v>
      </c>
      <c r="V6" s="82">
        <v>2</v>
      </c>
      <c r="W6" s="80">
        <f>IF(P6=0,"-",V6/P6)</f>
        <v>0.18181818181818</v>
      </c>
      <c r="X6" s="185">
        <v>24000</v>
      </c>
      <c r="Y6" s="186">
        <f>IFERROR(X6/P6,"-")</f>
        <v>2181.8181818182</v>
      </c>
      <c r="Z6" s="186">
        <f>IFERROR(X6/V6,"-")</f>
        <v>12000</v>
      </c>
      <c r="AA6" s="180">
        <f>SUM(X6:X7)-SUM(J6:J7)</f>
        <v>-344000</v>
      </c>
      <c r="AB6" s="83">
        <f>SUM(X6:X7)/SUM(J6:J7)</f>
        <v>0.22522522522523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>
        <v>1</v>
      </c>
      <c r="BH6" s="112">
        <f>IFERROR(BG6/BE6,"-")</f>
        <v>0.5</v>
      </c>
      <c r="BI6" s="113">
        <v>11000</v>
      </c>
      <c r="BJ6" s="114">
        <f>IFERROR(BI6/BE6,"-")</f>
        <v>5500</v>
      </c>
      <c r="BK6" s="115"/>
      <c r="BL6" s="115">
        <v>1</v>
      </c>
      <c r="BM6" s="115"/>
      <c r="BN6" s="117">
        <v>5</v>
      </c>
      <c r="BO6" s="118">
        <f>IF(P6=0,"",IF(BN6=0,"",(BN6/P6)))</f>
        <v>0.45454545454545</v>
      </c>
      <c r="BP6" s="119">
        <v>2</v>
      </c>
      <c r="BQ6" s="120">
        <f>IFERROR(BP6/BN6,"-")</f>
        <v>0.4</v>
      </c>
      <c r="BR6" s="121">
        <v>34000</v>
      </c>
      <c r="BS6" s="122">
        <f>IFERROR(BR6/BN6,"-")</f>
        <v>6800</v>
      </c>
      <c r="BT6" s="123"/>
      <c r="BU6" s="123"/>
      <c r="BV6" s="123">
        <v>2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24000</v>
      </c>
      <c r="CQ6" s="139">
        <v>21000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168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132</v>
      </c>
      <c r="L7" s="79">
        <v>73</v>
      </c>
      <c r="M7" s="79">
        <v>43</v>
      </c>
      <c r="N7" s="89">
        <v>17</v>
      </c>
      <c r="O7" s="90">
        <v>0</v>
      </c>
      <c r="P7" s="91">
        <f>N7+O7</f>
        <v>17</v>
      </c>
      <c r="Q7" s="80">
        <f>IFERROR(P7/M7,"-")</f>
        <v>0.3953488372093</v>
      </c>
      <c r="R7" s="79">
        <v>5</v>
      </c>
      <c r="S7" s="79">
        <v>0</v>
      </c>
      <c r="T7" s="80">
        <f>IFERROR(R7/(P7),"-")</f>
        <v>0.29411764705882</v>
      </c>
      <c r="U7" s="186"/>
      <c r="V7" s="82">
        <v>5</v>
      </c>
      <c r="W7" s="80">
        <f>IF(P7=0,"-",V7/P7)</f>
        <v>0.29411764705882</v>
      </c>
      <c r="X7" s="185">
        <v>76000</v>
      </c>
      <c r="Y7" s="186">
        <f>IFERROR(X7/P7,"-")</f>
        <v>4470.5882352941</v>
      </c>
      <c r="Z7" s="186">
        <f>IFERROR(X7/V7,"-")</f>
        <v>15200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0.058823529411765</v>
      </c>
      <c r="AX7" s="104">
        <v>1</v>
      </c>
      <c r="AY7" s="106">
        <f>IFERROR(AX7/AV7,"-")</f>
        <v>1</v>
      </c>
      <c r="AZ7" s="107">
        <v>3000</v>
      </c>
      <c r="BA7" s="108">
        <f>IFERROR(AZ7/AV7,"-")</f>
        <v>3000</v>
      </c>
      <c r="BB7" s="109">
        <v>1</v>
      </c>
      <c r="BC7" s="109"/>
      <c r="BD7" s="109"/>
      <c r="BE7" s="110">
        <v>4</v>
      </c>
      <c r="BF7" s="111">
        <f>IF(P7=0,"",IF(BE7=0,"",(BE7/P7)))</f>
        <v>0.23529411764706</v>
      </c>
      <c r="BG7" s="110">
        <v>1</v>
      </c>
      <c r="BH7" s="112">
        <f>IFERROR(BG7/BE7,"-")</f>
        <v>0.25</v>
      </c>
      <c r="BI7" s="113">
        <v>16000</v>
      </c>
      <c r="BJ7" s="114">
        <f>IFERROR(BI7/BE7,"-")</f>
        <v>4000</v>
      </c>
      <c r="BK7" s="115"/>
      <c r="BL7" s="115"/>
      <c r="BM7" s="115">
        <v>1</v>
      </c>
      <c r="BN7" s="117">
        <v>6</v>
      </c>
      <c r="BO7" s="118">
        <f>IF(P7=0,"",IF(BN7=0,"",(BN7/P7)))</f>
        <v>0.35294117647059</v>
      </c>
      <c r="BP7" s="119">
        <v>3</v>
      </c>
      <c r="BQ7" s="120">
        <f>IFERROR(BP7/BN7,"-")</f>
        <v>0.5</v>
      </c>
      <c r="BR7" s="121">
        <v>57000</v>
      </c>
      <c r="BS7" s="122">
        <f>IFERROR(BR7/BN7,"-")</f>
        <v>9500</v>
      </c>
      <c r="BT7" s="123"/>
      <c r="BU7" s="123">
        <v>1</v>
      </c>
      <c r="BV7" s="123">
        <v>2</v>
      </c>
      <c r="BW7" s="124">
        <v>5</v>
      </c>
      <c r="BX7" s="125">
        <f>IF(P7=0,"",IF(BW7=0,"",(BW7/P7)))</f>
        <v>0.29411764705882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76000</v>
      </c>
      <c r="CQ7" s="139">
        <v>31000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2.3541666666667</v>
      </c>
      <c r="B8" s="189" t="s">
        <v>169</v>
      </c>
      <c r="C8" s="189" t="s">
        <v>170</v>
      </c>
      <c r="D8" s="189" t="s">
        <v>171</v>
      </c>
      <c r="E8" s="189" t="s">
        <v>172</v>
      </c>
      <c r="F8" s="189" t="s">
        <v>64</v>
      </c>
      <c r="G8" s="88" t="s">
        <v>173</v>
      </c>
      <c r="H8" s="88" t="s">
        <v>166</v>
      </c>
      <c r="I8" s="88" t="s">
        <v>174</v>
      </c>
      <c r="J8" s="180">
        <v>96000</v>
      </c>
      <c r="K8" s="79">
        <v>34</v>
      </c>
      <c r="L8" s="79">
        <v>0</v>
      </c>
      <c r="M8" s="79">
        <v>73</v>
      </c>
      <c r="N8" s="89">
        <v>13</v>
      </c>
      <c r="O8" s="90">
        <v>0</v>
      </c>
      <c r="P8" s="91">
        <f>N8+O8</f>
        <v>13</v>
      </c>
      <c r="Q8" s="80">
        <f>IFERROR(P8/M8,"-")</f>
        <v>0.17808219178082</v>
      </c>
      <c r="R8" s="79">
        <v>1</v>
      </c>
      <c r="S8" s="79">
        <v>5</v>
      </c>
      <c r="T8" s="80">
        <f>IFERROR(R8/(P8),"-")</f>
        <v>0.076923076923077</v>
      </c>
      <c r="U8" s="186">
        <f>IFERROR(J8/SUM(N8:O9),"-")</f>
        <v>4363.6363636364</v>
      </c>
      <c r="V8" s="82">
        <v>4</v>
      </c>
      <c r="W8" s="80">
        <f>IF(P8=0,"-",V8/P8)</f>
        <v>0.30769230769231</v>
      </c>
      <c r="X8" s="185">
        <v>55000</v>
      </c>
      <c r="Y8" s="186">
        <f>IFERROR(X8/P8,"-")</f>
        <v>4230.7692307692</v>
      </c>
      <c r="Z8" s="186">
        <f>IFERROR(X8/V8,"-")</f>
        <v>13750</v>
      </c>
      <c r="AA8" s="180">
        <f>SUM(X8:X9)-SUM(J8:J9)</f>
        <v>130000</v>
      </c>
      <c r="AB8" s="83">
        <f>SUM(X8:X9)/SUM(J8:J9)</f>
        <v>2.3541666666667</v>
      </c>
      <c r="AC8" s="77"/>
      <c r="AD8" s="92">
        <v>1</v>
      </c>
      <c r="AE8" s="93">
        <f>IF(P8=0,"",IF(AD8=0,"",(AD8/P8)))</f>
        <v>0.076923076923077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0.30769230769231</v>
      </c>
      <c r="AO8" s="98">
        <v>1</v>
      </c>
      <c r="AP8" s="100">
        <f>IFERROR(AO8/AM8,"-")</f>
        <v>0.25</v>
      </c>
      <c r="AQ8" s="101">
        <v>3000</v>
      </c>
      <c r="AR8" s="102">
        <f>IFERROR(AQ8/AM8,"-")</f>
        <v>750</v>
      </c>
      <c r="AS8" s="103">
        <v>1</v>
      </c>
      <c r="AT8" s="103"/>
      <c r="AU8" s="103"/>
      <c r="AV8" s="104">
        <v>3</v>
      </c>
      <c r="AW8" s="105">
        <f>IF(P8=0,"",IF(AV8=0,"",(AV8/P8)))</f>
        <v>0.23076923076923</v>
      </c>
      <c r="AX8" s="104">
        <v>1</v>
      </c>
      <c r="AY8" s="106">
        <f>IFERROR(AX8/AV8,"-")</f>
        <v>0.33333333333333</v>
      </c>
      <c r="AZ8" s="107">
        <v>19000</v>
      </c>
      <c r="BA8" s="108">
        <f>IFERROR(AZ8/AV8,"-")</f>
        <v>6333.3333333333</v>
      </c>
      <c r="BB8" s="109"/>
      <c r="BC8" s="109"/>
      <c r="BD8" s="109">
        <v>1</v>
      </c>
      <c r="BE8" s="110">
        <v>3</v>
      </c>
      <c r="BF8" s="111">
        <f>IF(P8=0,"",IF(BE8=0,"",(BE8/P8)))</f>
        <v>0.23076923076923</v>
      </c>
      <c r="BG8" s="110">
        <v>1</v>
      </c>
      <c r="BH8" s="112">
        <f>IFERROR(BG8/BE8,"-")</f>
        <v>0.33333333333333</v>
      </c>
      <c r="BI8" s="113">
        <v>15000</v>
      </c>
      <c r="BJ8" s="114">
        <f>IFERROR(BI8/BE8,"-")</f>
        <v>5000</v>
      </c>
      <c r="BK8" s="115"/>
      <c r="BL8" s="115"/>
      <c r="BM8" s="115">
        <v>1</v>
      </c>
      <c r="BN8" s="117">
        <v>2</v>
      </c>
      <c r="BO8" s="118">
        <f>IF(P8=0,"",IF(BN8=0,"",(BN8/P8)))</f>
        <v>0.15384615384615</v>
      </c>
      <c r="BP8" s="119">
        <v>2</v>
      </c>
      <c r="BQ8" s="120">
        <f>IFERROR(BP8/BN8,"-")</f>
        <v>1</v>
      </c>
      <c r="BR8" s="121">
        <v>845000</v>
      </c>
      <c r="BS8" s="122">
        <f>IFERROR(BR8/BN8,"-")</f>
        <v>422500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55000</v>
      </c>
      <c r="CQ8" s="139">
        <v>827000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175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69</v>
      </c>
      <c r="L9" s="79">
        <v>48</v>
      </c>
      <c r="M9" s="79">
        <v>16</v>
      </c>
      <c r="N9" s="89">
        <v>9</v>
      </c>
      <c r="O9" s="90">
        <v>0</v>
      </c>
      <c r="P9" s="91">
        <f>N9+O9</f>
        <v>9</v>
      </c>
      <c r="Q9" s="80">
        <f>IFERROR(P9/M9,"-")</f>
        <v>0.5625</v>
      </c>
      <c r="R9" s="79">
        <v>2</v>
      </c>
      <c r="S9" s="79">
        <v>1</v>
      </c>
      <c r="T9" s="80">
        <f>IFERROR(R9/(P9),"-")</f>
        <v>0.22222222222222</v>
      </c>
      <c r="U9" s="186"/>
      <c r="V9" s="82">
        <v>3</v>
      </c>
      <c r="W9" s="80">
        <f>IF(P9=0,"-",V9/P9)</f>
        <v>0.33333333333333</v>
      </c>
      <c r="X9" s="185">
        <v>171000</v>
      </c>
      <c r="Y9" s="186">
        <f>IFERROR(X9/P9,"-")</f>
        <v>19000</v>
      </c>
      <c r="Z9" s="186">
        <f>IFERROR(X9/V9,"-")</f>
        <v>57000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0.22222222222222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0.22222222222222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5</v>
      </c>
      <c r="BO9" s="118">
        <f>IF(P9=0,"",IF(BN9=0,"",(BN9/P9)))</f>
        <v>0.55555555555556</v>
      </c>
      <c r="BP9" s="119">
        <v>3</v>
      </c>
      <c r="BQ9" s="120">
        <f>IFERROR(BP9/BN9,"-")</f>
        <v>0.6</v>
      </c>
      <c r="BR9" s="121">
        <v>171000</v>
      </c>
      <c r="BS9" s="122">
        <f>IFERROR(BR9/BN9,"-")</f>
        <v>34200</v>
      </c>
      <c r="BT9" s="123">
        <v>1</v>
      </c>
      <c r="BU9" s="123"/>
      <c r="BV9" s="123">
        <v>2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171000</v>
      </c>
      <c r="CQ9" s="139">
        <v>115000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10.552083333333</v>
      </c>
      <c r="B10" s="189" t="s">
        <v>176</v>
      </c>
      <c r="C10" s="189" t="s">
        <v>177</v>
      </c>
      <c r="D10" s="189"/>
      <c r="E10" s="189" t="s">
        <v>178</v>
      </c>
      <c r="F10" s="189" t="s">
        <v>64</v>
      </c>
      <c r="G10" s="88" t="s">
        <v>179</v>
      </c>
      <c r="H10" s="88" t="s">
        <v>180</v>
      </c>
      <c r="I10" s="88" t="s">
        <v>181</v>
      </c>
      <c r="J10" s="180">
        <v>240000</v>
      </c>
      <c r="K10" s="79">
        <v>24</v>
      </c>
      <c r="L10" s="79">
        <v>0</v>
      </c>
      <c r="M10" s="79">
        <v>85</v>
      </c>
      <c r="N10" s="89">
        <v>12</v>
      </c>
      <c r="O10" s="90">
        <v>0</v>
      </c>
      <c r="P10" s="91">
        <f>N10+O10</f>
        <v>12</v>
      </c>
      <c r="Q10" s="80">
        <f>IFERROR(P10/M10,"-")</f>
        <v>0.14117647058824</v>
      </c>
      <c r="R10" s="79">
        <v>1</v>
      </c>
      <c r="S10" s="79">
        <v>2</v>
      </c>
      <c r="T10" s="80">
        <f>IFERROR(R10/(P10),"-")</f>
        <v>0.083333333333333</v>
      </c>
      <c r="U10" s="186">
        <f>IFERROR(J10/SUM(N10:O13),"-")</f>
        <v>10000</v>
      </c>
      <c r="V10" s="82">
        <v>2</v>
      </c>
      <c r="W10" s="80">
        <f>IF(P10=0,"-",V10/P10)</f>
        <v>0.16666666666667</v>
      </c>
      <c r="X10" s="185">
        <v>95000</v>
      </c>
      <c r="Y10" s="186">
        <f>IFERROR(X10/P10,"-")</f>
        <v>7916.6666666667</v>
      </c>
      <c r="Z10" s="186">
        <f>IFERROR(X10/V10,"-")</f>
        <v>47500</v>
      </c>
      <c r="AA10" s="180">
        <f>SUM(X10:X13)-SUM(J10:J13)</f>
        <v>2292500</v>
      </c>
      <c r="AB10" s="83">
        <f>SUM(X10:X13)/SUM(J10:J13)</f>
        <v>10.552083333333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0.66666666666667</v>
      </c>
      <c r="BP10" s="119">
        <v>2</v>
      </c>
      <c r="BQ10" s="120">
        <f>IFERROR(BP10/BN10,"-")</f>
        <v>0.25</v>
      </c>
      <c r="BR10" s="121">
        <v>95000</v>
      </c>
      <c r="BS10" s="122">
        <f>IFERROR(BR10/BN10,"-")</f>
        <v>11875</v>
      </c>
      <c r="BT10" s="123">
        <v>1</v>
      </c>
      <c r="BU10" s="123"/>
      <c r="BV10" s="123">
        <v>1</v>
      </c>
      <c r="BW10" s="124">
        <v>2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95000</v>
      </c>
      <c r="CQ10" s="139">
        <v>92000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182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45</v>
      </c>
      <c r="L11" s="79">
        <v>25</v>
      </c>
      <c r="M11" s="79">
        <v>4</v>
      </c>
      <c r="N11" s="89">
        <v>2</v>
      </c>
      <c r="O11" s="90">
        <v>0</v>
      </c>
      <c r="P11" s="91">
        <f>N11+O11</f>
        <v>2</v>
      </c>
      <c r="Q11" s="80">
        <f>IFERROR(P11/M11,"-")</f>
        <v>0.5</v>
      </c>
      <c r="R11" s="79">
        <v>2</v>
      </c>
      <c r="S11" s="79">
        <v>0</v>
      </c>
      <c r="T11" s="80">
        <f>IFERROR(R11/(P11),"-")</f>
        <v>1</v>
      </c>
      <c r="U11" s="186"/>
      <c r="V11" s="82">
        <v>1</v>
      </c>
      <c r="W11" s="80">
        <f>IF(P11=0,"-",V11/P11)</f>
        <v>0.5</v>
      </c>
      <c r="X11" s="185">
        <v>2410000</v>
      </c>
      <c r="Y11" s="186">
        <f>IFERROR(X11/P11,"-")</f>
        <v>1205000</v>
      </c>
      <c r="Z11" s="186">
        <f>IFERROR(X11/V11,"-")</f>
        <v>2410000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>
        <v>1</v>
      </c>
      <c r="BQ11" s="120">
        <f>IFERROR(BP11/BN11,"-")</f>
        <v>1</v>
      </c>
      <c r="BR11" s="121">
        <v>1353000</v>
      </c>
      <c r="BS11" s="122">
        <f>IFERROR(BR11/BN11,"-")</f>
        <v>1353000</v>
      </c>
      <c r="BT11" s="123"/>
      <c r="BU11" s="123"/>
      <c r="BV11" s="123">
        <v>1</v>
      </c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1700000</v>
      </c>
      <c r="CB11" s="129">
        <f>IFERROR(CA11/BW11,"-")</f>
        <v>1700000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2410000</v>
      </c>
      <c r="CQ11" s="139">
        <v>1700000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183</v>
      </c>
      <c r="C12" s="189" t="s">
        <v>177</v>
      </c>
      <c r="D12" s="189"/>
      <c r="E12" s="189" t="s">
        <v>184</v>
      </c>
      <c r="F12" s="189" t="s">
        <v>64</v>
      </c>
      <c r="G12" s="88" t="s">
        <v>179</v>
      </c>
      <c r="H12" s="88" t="s">
        <v>180</v>
      </c>
      <c r="I12" s="88"/>
      <c r="J12" s="180"/>
      <c r="K12" s="79">
        <v>35</v>
      </c>
      <c r="L12" s="79">
        <v>0</v>
      </c>
      <c r="M12" s="79">
        <v>111</v>
      </c>
      <c r="N12" s="89">
        <v>7</v>
      </c>
      <c r="O12" s="90">
        <v>1</v>
      </c>
      <c r="P12" s="91">
        <f>N12+O12</f>
        <v>8</v>
      </c>
      <c r="Q12" s="80">
        <f>IFERROR(P12/M12,"-")</f>
        <v>0.072072072072072</v>
      </c>
      <c r="R12" s="79">
        <v>1</v>
      </c>
      <c r="S12" s="79">
        <v>3</v>
      </c>
      <c r="T12" s="80">
        <f>IFERROR(R12/(P12),"-")</f>
        <v>0.125</v>
      </c>
      <c r="U12" s="186"/>
      <c r="V12" s="82">
        <v>3</v>
      </c>
      <c r="W12" s="80">
        <f>IF(P12=0,"-",V12/P12)</f>
        <v>0.375</v>
      </c>
      <c r="X12" s="185">
        <v>27500</v>
      </c>
      <c r="Y12" s="186">
        <f>IFERROR(X12/P12,"-")</f>
        <v>3437.5</v>
      </c>
      <c r="Z12" s="186">
        <f>IFERROR(X12/V12,"-")</f>
        <v>9166.6666666667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>
        <v>1</v>
      </c>
      <c r="AY12" s="106">
        <f>IFERROR(AX12/AV12,"-")</f>
        <v>1</v>
      </c>
      <c r="AZ12" s="107">
        <v>11500</v>
      </c>
      <c r="BA12" s="108">
        <f>IFERROR(AZ12/AV12,"-")</f>
        <v>11500</v>
      </c>
      <c r="BB12" s="109"/>
      <c r="BC12" s="109"/>
      <c r="BD12" s="109">
        <v>1</v>
      </c>
      <c r="BE12" s="110">
        <v>2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0.375</v>
      </c>
      <c r="BP12" s="119">
        <v>1</v>
      </c>
      <c r="BQ12" s="120">
        <f>IFERROR(BP12/BN12,"-")</f>
        <v>0.33333333333333</v>
      </c>
      <c r="BR12" s="121">
        <v>5000</v>
      </c>
      <c r="BS12" s="122">
        <f>IFERROR(BR12/BN12,"-")</f>
        <v>1666.6666666667</v>
      </c>
      <c r="BT12" s="123">
        <v>1</v>
      </c>
      <c r="BU12" s="123"/>
      <c r="BV12" s="123"/>
      <c r="BW12" s="124">
        <v>1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0.125</v>
      </c>
      <c r="CH12" s="133">
        <v>1</v>
      </c>
      <c r="CI12" s="134">
        <f>IFERROR(CH12/CF12,"-")</f>
        <v>1</v>
      </c>
      <c r="CJ12" s="135">
        <v>11000</v>
      </c>
      <c r="CK12" s="136">
        <f>IFERROR(CJ12/CF12,"-")</f>
        <v>11000</v>
      </c>
      <c r="CL12" s="137"/>
      <c r="CM12" s="137"/>
      <c r="CN12" s="137">
        <v>1</v>
      </c>
      <c r="CO12" s="138">
        <v>3</v>
      </c>
      <c r="CP12" s="139">
        <v>27500</v>
      </c>
      <c r="CQ12" s="139">
        <v>11500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185</v>
      </c>
      <c r="C13" s="189"/>
      <c r="D13" s="189"/>
      <c r="E13" s="189"/>
      <c r="F13" s="189" t="s">
        <v>76</v>
      </c>
      <c r="G13" s="88"/>
      <c r="H13" s="88"/>
      <c r="I13" s="88"/>
      <c r="J13" s="180"/>
      <c r="K13" s="79">
        <v>48</v>
      </c>
      <c r="L13" s="79">
        <v>33</v>
      </c>
      <c r="M13" s="79">
        <v>3</v>
      </c>
      <c r="N13" s="89">
        <v>2</v>
      </c>
      <c r="O13" s="90">
        <v>0</v>
      </c>
      <c r="P13" s="91">
        <f>N13+O13</f>
        <v>2</v>
      </c>
      <c r="Q13" s="80">
        <f>IFERROR(P13/M13,"-")</f>
        <v>0.66666666666667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189" t="s">
        <v>186</v>
      </c>
      <c r="C14" s="189" t="s">
        <v>187</v>
      </c>
      <c r="D14" s="189" t="s">
        <v>188</v>
      </c>
      <c r="E14" s="189"/>
      <c r="F14" s="189" t="s">
        <v>76</v>
      </c>
      <c r="G14" s="88" t="s">
        <v>189</v>
      </c>
      <c r="H14" s="88" t="s">
        <v>190</v>
      </c>
      <c r="I14" s="191" t="s">
        <v>141</v>
      </c>
      <c r="J14" s="180">
        <v>72000</v>
      </c>
      <c r="K14" s="79">
        <v>156</v>
      </c>
      <c r="L14" s="79">
        <v>102</v>
      </c>
      <c r="M14" s="79">
        <v>12</v>
      </c>
      <c r="N14" s="89">
        <v>14</v>
      </c>
      <c r="O14" s="90">
        <v>0</v>
      </c>
      <c r="P14" s="91">
        <f>N14+O14</f>
        <v>14</v>
      </c>
      <c r="Q14" s="80">
        <f>IFERROR(P14/M14,"-")</f>
        <v>1.1666666666667</v>
      </c>
      <c r="R14" s="79">
        <v>1</v>
      </c>
      <c r="S14" s="79">
        <v>3</v>
      </c>
      <c r="T14" s="80">
        <f>IFERROR(R14/(P14),"-")</f>
        <v>0.071428571428571</v>
      </c>
      <c r="U14" s="186">
        <f>IFERROR(J14/SUM(N14:O14),"-")</f>
        <v>5142.8571428571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SUM(X14:X14)-SUM(J14:J14)</f>
        <v>-72000</v>
      </c>
      <c r="AB14" s="83">
        <f>SUM(X14:X14)/SUM(J14:J14)</f>
        <v>0</v>
      </c>
      <c r="AC14" s="77"/>
      <c r="AD14" s="92">
        <v>1</v>
      </c>
      <c r="AE14" s="93">
        <f>IF(P14=0,"",IF(AD14=0,"",(AD14/P14)))</f>
        <v>0.071428571428571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4</v>
      </c>
      <c r="AW14" s="105">
        <f>IF(P14=0,"",IF(AV14=0,"",(AV14/P14)))</f>
        <v>0.28571428571429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0.35714285714286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13.012820512821</v>
      </c>
      <c r="B15" s="189" t="s">
        <v>191</v>
      </c>
      <c r="C15" s="189" t="s">
        <v>192</v>
      </c>
      <c r="D15" s="189" t="s">
        <v>193</v>
      </c>
      <c r="E15" s="189"/>
      <c r="F15" s="189" t="s">
        <v>64</v>
      </c>
      <c r="G15" s="88" t="s">
        <v>194</v>
      </c>
      <c r="H15" s="88" t="s">
        <v>195</v>
      </c>
      <c r="I15" s="88" t="s">
        <v>196</v>
      </c>
      <c r="J15" s="180">
        <v>78000</v>
      </c>
      <c r="K15" s="79">
        <v>9</v>
      </c>
      <c r="L15" s="79">
        <v>0</v>
      </c>
      <c r="M15" s="79">
        <v>39</v>
      </c>
      <c r="N15" s="89">
        <v>7</v>
      </c>
      <c r="O15" s="90">
        <v>0</v>
      </c>
      <c r="P15" s="91">
        <f>N15+O15</f>
        <v>7</v>
      </c>
      <c r="Q15" s="80">
        <f>IFERROR(P15/M15,"-")</f>
        <v>0.17948717948718</v>
      </c>
      <c r="R15" s="79">
        <v>0</v>
      </c>
      <c r="S15" s="79">
        <v>1</v>
      </c>
      <c r="T15" s="80">
        <f>IFERROR(R15/(P15),"-")</f>
        <v>0</v>
      </c>
      <c r="U15" s="186">
        <f>IFERROR(J15/SUM(N15:O16),"-")</f>
        <v>6000</v>
      </c>
      <c r="V15" s="82">
        <v>1</v>
      </c>
      <c r="W15" s="80">
        <f>IF(P15=0,"-",V15/P15)</f>
        <v>0.14285714285714</v>
      </c>
      <c r="X15" s="185">
        <v>10000</v>
      </c>
      <c r="Y15" s="186">
        <f>IFERROR(X15/P15,"-")</f>
        <v>1428.5714285714</v>
      </c>
      <c r="Z15" s="186">
        <f>IFERROR(X15/V15,"-")</f>
        <v>10000</v>
      </c>
      <c r="AA15" s="180">
        <f>SUM(X15:X16)-SUM(J15:J16)</f>
        <v>937000</v>
      </c>
      <c r="AB15" s="83">
        <f>SUM(X15:X16)/SUM(J15:J16)</f>
        <v>13.012820512821</v>
      </c>
      <c r="AC15" s="77"/>
      <c r="AD15" s="92">
        <v>1</v>
      </c>
      <c r="AE15" s="93">
        <f>IF(P15=0,"",IF(AD15=0,"",(AD15/P15)))</f>
        <v>0.14285714285714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0.14285714285714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0.14285714285714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>
        <v>1</v>
      </c>
      <c r="BH15" s="112">
        <f>IFERROR(BG15/BE15,"-")</f>
        <v>1</v>
      </c>
      <c r="BI15" s="113">
        <v>10000</v>
      </c>
      <c r="BJ15" s="114">
        <f>IFERROR(BI15/BE15,"-")</f>
        <v>10000</v>
      </c>
      <c r="BK15" s="115"/>
      <c r="BL15" s="115">
        <v>1</v>
      </c>
      <c r="BM15" s="115"/>
      <c r="BN15" s="117">
        <v>1</v>
      </c>
      <c r="BO15" s="118">
        <f>IF(P15=0,"",IF(BN15=0,"",(BN15/P15)))</f>
        <v>0.14285714285714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0.28571428571429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10000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197</v>
      </c>
      <c r="C16" s="189"/>
      <c r="D16" s="189"/>
      <c r="E16" s="189"/>
      <c r="F16" s="189" t="s">
        <v>76</v>
      </c>
      <c r="G16" s="88"/>
      <c r="H16" s="88"/>
      <c r="I16" s="88"/>
      <c r="J16" s="180"/>
      <c r="K16" s="79">
        <v>46</v>
      </c>
      <c r="L16" s="79">
        <v>37</v>
      </c>
      <c r="M16" s="79">
        <v>13</v>
      </c>
      <c r="N16" s="89">
        <v>6</v>
      </c>
      <c r="O16" s="90">
        <v>0</v>
      </c>
      <c r="P16" s="91">
        <f>N16+O16</f>
        <v>6</v>
      </c>
      <c r="Q16" s="80">
        <f>IFERROR(P16/M16,"-")</f>
        <v>0.46153846153846</v>
      </c>
      <c r="R16" s="79">
        <v>2</v>
      </c>
      <c r="S16" s="79">
        <v>0</v>
      </c>
      <c r="T16" s="80">
        <f>IFERROR(R16/(P16),"-")</f>
        <v>0.33333333333333</v>
      </c>
      <c r="U16" s="186"/>
      <c r="V16" s="82">
        <v>2</v>
      </c>
      <c r="W16" s="80">
        <f>IF(P16=0,"-",V16/P16)</f>
        <v>0.33333333333333</v>
      </c>
      <c r="X16" s="185">
        <v>1005000</v>
      </c>
      <c r="Y16" s="186">
        <f>IFERROR(X16/P16,"-")</f>
        <v>167500</v>
      </c>
      <c r="Z16" s="186">
        <f>IFERROR(X16/V16,"-")</f>
        <v>502500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0.66666666666667</v>
      </c>
      <c r="BP16" s="119">
        <v>1</v>
      </c>
      <c r="BQ16" s="120">
        <f>IFERROR(BP16/BN16,"-")</f>
        <v>0.25</v>
      </c>
      <c r="BR16" s="121">
        <v>195000</v>
      </c>
      <c r="BS16" s="122">
        <f>IFERROR(BR16/BN16,"-")</f>
        <v>48750</v>
      </c>
      <c r="BT16" s="123"/>
      <c r="BU16" s="123"/>
      <c r="BV16" s="123">
        <v>1</v>
      </c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810000</v>
      </c>
      <c r="CB16" s="129">
        <f>IFERROR(CA16/BW16,"-")</f>
        <v>810000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1005000</v>
      </c>
      <c r="CQ16" s="139">
        <v>810000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1.7037037037037</v>
      </c>
      <c r="B17" s="189" t="s">
        <v>198</v>
      </c>
      <c r="C17" s="189" t="s">
        <v>199</v>
      </c>
      <c r="D17" s="189" t="s">
        <v>200</v>
      </c>
      <c r="E17" s="189"/>
      <c r="F17" s="189" t="s">
        <v>64</v>
      </c>
      <c r="G17" s="88" t="s">
        <v>201</v>
      </c>
      <c r="H17" s="88" t="s">
        <v>202</v>
      </c>
      <c r="I17" s="88" t="s">
        <v>155</v>
      </c>
      <c r="J17" s="180">
        <v>54000</v>
      </c>
      <c r="K17" s="79">
        <v>20</v>
      </c>
      <c r="L17" s="79">
        <v>0</v>
      </c>
      <c r="M17" s="79">
        <v>42</v>
      </c>
      <c r="N17" s="89">
        <v>10</v>
      </c>
      <c r="O17" s="90">
        <v>0</v>
      </c>
      <c r="P17" s="91">
        <f>N17+O17</f>
        <v>10</v>
      </c>
      <c r="Q17" s="80">
        <f>IFERROR(P17/M17,"-")</f>
        <v>0.23809523809524</v>
      </c>
      <c r="R17" s="79">
        <v>1</v>
      </c>
      <c r="S17" s="79">
        <v>4</v>
      </c>
      <c r="T17" s="80">
        <f>IFERROR(R17/(P17),"-")</f>
        <v>0.1</v>
      </c>
      <c r="U17" s="186">
        <f>IFERROR(J17/SUM(N17:O18),"-")</f>
        <v>2700</v>
      </c>
      <c r="V17" s="82">
        <v>3</v>
      </c>
      <c r="W17" s="80">
        <f>IF(P17=0,"-",V17/P17)</f>
        <v>0.3</v>
      </c>
      <c r="X17" s="185">
        <v>28000</v>
      </c>
      <c r="Y17" s="186">
        <f>IFERROR(X17/P17,"-")</f>
        <v>2800</v>
      </c>
      <c r="Z17" s="186">
        <f>IFERROR(X17/V17,"-")</f>
        <v>9333.3333333333</v>
      </c>
      <c r="AA17" s="180">
        <f>SUM(X17:X18)-SUM(J17:J18)</f>
        <v>38000</v>
      </c>
      <c r="AB17" s="83">
        <f>SUM(X17:X18)/SUM(J17:J18)</f>
        <v>1.7037037037037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3</v>
      </c>
      <c r="AN17" s="99">
        <f>IF(P17=0,"",IF(AM17=0,"",(AM17/P17)))</f>
        <v>0.3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</v>
      </c>
      <c r="BG17" s="110">
        <v>1</v>
      </c>
      <c r="BH17" s="112">
        <f>IFERROR(BG17/BE17,"-")</f>
        <v>1</v>
      </c>
      <c r="BI17" s="113">
        <v>3000</v>
      </c>
      <c r="BJ17" s="114">
        <f>IFERROR(BI17/BE17,"-")</f>
        <v>3000</v>
      </c>
      <c r="BK17" s="115">
        <v>1</v>
      </c>
      <c r="BL17" s="115"/>
      <c r="BM17" s="115"/>
      <c r="BN17" s="117">
        <v>5</v>
      </c>
      <c r="BO17" s="118">
        <f>IF(P17=0,"",IF(BN17=0,"",(BN17/P17)))</f>
        <v>0.5</v>
      </c>
      <c r="BP17" s="119">
        <v>2</v>
      </c>
      <c r="BQ17" s="120">
        <f>IFERROR(BP17/BN17,"-")</f>
        <v>0.4</v>
      </c>
      <c r="BR17" s="121">
        <v>39000</v>
      </c>
      <c r="BS17" s="122">
        <f>IFERROR(BR17/BN17,"-")</f>
        <v>7800</v>
      </c>
      <c r="BT17" s="123"/>
      <c r="BU17" s="123"/>
      <c r="BV17" s="123">
        <v>2</v>
      </c>
      <c r="BW17" s="124">
        <v>1</v>
      </c>
      <c r="BX17" s="125">
        <f>IF(P17=0,"",IF(BW17=0,"",(BW17/P17)))</f>
        <v>0.1</v>
      </c>
      <c r="BY17" s="126">
        <v>1</v>
      </c>
      <c r="BZ17" s="127">
        <f>IFERROR(BY17/BW17,"-")</f>
        <v>1</v>
      </c>
      <c r="CA17" s="128">
        <v>5000</v>
      </c>
      <c r="CB17" s="129">
        <f>IFERROR(CA17/BW17,"-")</f>
        <v>5000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28000</v>
      </c>
      <c r="CQ17" s="139">
        <v>24000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203</v>
      </c>
      <c r="C18" s="189"/>
      <c r="D18" s="189"/>
      <c r="E18" s="189"/>
      <c r="F18" s="189" t="s">
        <v>76</v>
      </c>
      <c r="G18" s="88"/>
      <c r="H18" s="88"/>
      <c r="I18" s="88"/>
      <c r="J18" s="180"/>
      <c r="K18" s="79">
        <v>75</v>
      </c>
      <c r="L18" s="79">
        <v>40</v>
      </c>
      <c r="M18" s="79">
        <v>11</v>
      </c>
      <c r="N18" s="89">
        <v>10</v>
      </c>
      <c r="O18" s="90">
        <v>0</v>
      </c>
      <c r="P18" s="91">
        <f>N18+O18</f>
        <v>10</v>
      </c>
      <c r="Q18" s="80">
        <f>IFERROR(P18/M18,"-")</f>
        <v>0.90909090909091</v>
      </c>
      <c r="R18" s="79">
        <v>2</v>
      </c>
      <c r="S18" s="79">
        <v>3</v>
      </c>
      <c r="T18" s="80">
        <f>IFERROR(R18/(P18),"-")</f>
        <v>0.2</v>
      </c>
      <c r="U18" s="186"/>
      <c r="V18" s="82">
        <v>4</v>
      </c>
      <c r="W18" s="80">
        <f>IF(P18=0,"-",V18/P18)</f>
        <v>0.4</v>
      </c>
      <c r="X18" s="185">
        <v>64000</v>
      </c>
      <c r="Y18" s="186">
        <f>IFERROR(X18/P18,"-")</f>
        <v>6400</v>
      </c>
      <c r="Z18" s="186">
        <f>IFERROR(X18/V18,"-")</f>
        <v>16000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0.4</v>
      </c>
      <c r="BG18" s="110">
        <v>2</v>
      </c>
      <c r="BH18" s="112">
        <f>IFERROR(BG18/BE18,"-")</f>
        <v>0.5</v>
      </c>
      <c r="BI18" s="113">
        <v>31000</v>
      </c>
      <c r="BJ18" s="114">
        <f>IFERROR(BI18/BE18,"-")</f>
        <v>7750</v>
      </c>
      <c r="BK18" s="115">
        <v>1</v>
      </c>
      <c r="BL18" s="115"/>
      <c r="BM18" s="115">
        <v>1</v>
      </c>
      <c r="BN18" s="117">
        <v>3</v>
      </c>
      <c r="BO18" s="118">
        <f>IF(P18=0,"",IF(BN18=0,"",(BN18/P18)))</f>
        <v>0.3</v>
      </c>
      <c r="BP18" s="119">
        <v>1</v>
      </c>
      <c r="BQ18" s="120">
        <f>IFERROR(BP18/BN18,"-")</f>
        <v>0.33333333333333</v>
      </c>
      <c r="BR18" s="121">
        <v>25000</v>
      </c>
      <c r="BS18" s="122">
        <f>IFERROR(BR18/BN18,"-")</f>
        <v>8333.3333333333</v>
      </c>
      <c r="BT18" s="123"/>
      <c r="BU18" s="123"/>
      <c r="BV18" s="123">
        <v>1</v>
      </c>
      <c r="BW18" s="124">
        <v>2</v>
      </c>
      <c r="BX18" s="125">
        <f>IF(P18=0,"",IF(BW18=0,"",(BW18/P18)))</f>
        <v>0.2</v>
      </c>
      <c r="BY18" s="126">
        <v>1</v>
      </c>
      <c r="BZ18" s="127">
        <f>IFERROR(BY18/BW18,"-")</f>
        <v>0.5</v>
      </c>
      <c r="CA18" s="128">
        <v>8000</v>
      </c>
      <c r="CB18" s="129">
        <f>IFERROR(CA18/BW18,"-")</f>
        <v>4000</v>
      </c>
      <c r="CC18" s="130"/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4</v>
      </c>
      <c r="CP18" s="139">
        <v>64000</v>
      </c>
      <c r="CQ18" s="139">
        <v>25000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1.5444444444444</v>
      </c>
      <c r="B19" s="189" t="s">
        <v>204</v>
      </c>
      <c r="C19" s="189" t="s">
        <v>199</v>
      </c>
      <c r="D19" s="189" t="s">
        <v>193</v>
      </c>
      <c r="E19" s="189"/>
      <c r="F19" s="189" t="s">
        <v>64</v>
      </c>
      <c r="G19" s="88" t="s">
        <v>205</v>
      </c>
      <c r="H19" s="88" t="s">
        <v>195</v>
      </c>
      <c r="I19" s="88" t="s">
        <v>206</v>
      </c>
      <c r="J19" s="180">
        <v>90000</v>
      </c>
      <c r="K19" s="79">
        <v>26</v>
      </c>
      <c r="L19" s="79">
        <v>0</v>
      </c>
      <c r="M19" s="79">
        <v>68</v>
      </c>
      <c r="N19" s="89">
        <v>13</v>
      </c>
      <c r="O19" s="90">
        <v>0</v>
      </c>
      <c r="P19" s="91">
        <f>N19+O19</f>
        <v>13</v>
      </c>
      <c r="Q19" s="80">
        <f>IFERROR(P19/M19,"-")</f>
        <v>0.19117647058824</v>
      </c>
      <c r="R19" s="79">
        <v>1</v>
      </c>
      <c r="S19" s="79">
        <v>2</v>
      </c>
      <c r="T19" s="80">
        <f>IFERROR(R19/(P19),"-")</f>
        <v>0.076923076923077</v>
      </c>
      <c r="U19" s="186">
        <f>IFERROR(J19/SUM(N19:O20),"-")</f>
        <v>3600</v>
      </c>
      <c r="V19" s="82">
        <v>1</v>
      </c>
      <c r="W19" s="80">
        <f>IF(P19=0,"-",V19/P19)</f>
        <v>0.076923076923077</v>
      </c>
      <c r="X19" s="185">
        <v>3000</v>
      </c>
      <c r="Y19" s="186">
        <f>IFERROR(X19/P19,"-")</f>
        <v>230.76923076923</v>
      </c>
      <c r="Z19" s="186">
        <f>IFERROR(X19/V19,"-")</f>
        <v>3000</v>
      </c>
      <c r="AA19" s="180">
        <f>SUM(X19:X20)-SUM(J19:J20)</f>
        <v>49000</v>
      </c>
      <c r="AB19" s="83">
        <f>SUM(X19:X20)/SUM(J19:J20)</f>
        <v>1.5444444444444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0.076923076923077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5</v>
      </c>
      <c r="BF19" s="111">
        <f>IF(P19=0,"",IF(BE19=0,"",(BE19/P19)))</f>
        <v>0.38461538461538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6</v>
      </c>
      <c r="BO19" s="118">
        <f>IF(P19=0,"",IF(BN19=0,"",(BN19/P19)))</f>
        <v>0.46153846153846</v>
      </c>
      <c r="BP19" s="119">
        <v>1</v>
      </c>
      <c r="BQ19" s="120">
        <f>IFERROR(BP19/BN19,"-")</f>
        <v>0.16666666666667</v>
      </c>
      <c r="BR19" s="121">
        <v>3000</v>
      </c>
      <c r="BS19" s="122">
        <f>IFERROR(BR19/BN19,"-")</f>
        <v>500</v>
      </c>
      <c r="BT19" s="123">
        <v>1</v>
      </c>
      <c r="BU19" s="123"/>
      <c r="BV19" s="123"/>
      <c r="BW19" s="124">
        <v>1</v>
      </c>
      <c r="BX19" s="125">
        <f>IF(P19=0,"",IF(BW19=0,"",(BW19/P19)))</f>
        <v>0.076923076923077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207</v>
      </c>
      <c r="C20" s="189"/>
      <c r="D20" s="189"/>
      <c r="E20" s="189"/>
      <c r="F20" s="189" t="s">
        <v>76</v>
      </c>
      <c r="G20" s="88"/>
      <c r="H20" s="88"/>
      <c r="I20" s="88"/>
      <c r="J20" s="180"/>
      <c r="K20" s="79">
        <v>64</v>
      </c>
      <c r="L20" s="79">
        <v>36</v>
      </c>
      <c r="M20" s="79">
        <v>34</v>
      </c>
      <c r="N20" s="89">
        <v>12</v>
      </c>
      <c r="O20" s="90">
        <v>0</v>
      </c>
      <c r="P20" s="91">
        <f>N20+O20</f>
        <v>12</v>
      </c>
      <c r="Q20" s="80">
        <f>IFERROR(P20/M20,"-")</f>
        <v>0.35294117647059</v>
      </c>
      <c r="R20" s="79">
        <v>2</v>
      </c>
      <c r="S20" s="79">
        <v>3</v>
      </c>
      <c r="T20" s="80">
        <f>IFERROR(R20/(P20),"-")</f>
        <v>0.16666666666667</v>
      </c>
      <c r="U20" s="186"/>
      <c r="V20" s="82">
        <v>2</v>
      </c>
      <c r="W20" s="80">
        <f>IF(P20=0,"-",V20/P20)</f>
        <v>0.16666666666667</v>
      </c>
      <c r="X20" s="185">
        <v>136000</v>
      </c>
      <c r="Y20" s="186">
        <f>IFERROR(X20/P20,"-")</f>
        <v>11333.333333333</v>
      </c>
      <c r="Z20" s="186">
        <f>IFERROR(X20/V20,"-")</f>
        <v>68000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0.083333333333333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0.41666666666667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4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0.16666666666667</v>
      </c>
      <c r="BY20" s="126">
        <v>2</v>
      </c>
      <c r="BZ20" s="127">
        <f>IFERROR(BY20/BW20,"-")</f>
        <v>1</v>
      </c>
      <c r="CA20" s="128">
        <v>136000</v>
      </c>
      <c r="CB20" s="129">
        <f>IFERROR(CA20/BW20,"-")</f>
        <v>68000</v>
      </c>
      <c r="CC20" s="130"/>
      <c r="CD20" s="130">
        <v>1</v>
      </c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136000</v>
      </c>
      <c r="CQ20" s="139">
        <v>111000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4.4791666666667</v>
      </c>
      <c r="B21" s="189" t="s">
        <v>208</v>
      </c>
      <c r="C21" s="189" t="s">
        <v>209</v>
      </c>
      <c r="D21" s="189" t="s">
        <v>210</v>
      </c>
      <c r="E21" s="189"/>
      <c r="F21" s="189" t="s">
        <v>64</v>
      </c>
      <c r="G21" s="88" t="s">
        <v>211</v>
      </c>
      <c r="H21" s="88" t="s">
        <v>212</v>
      </c>
      <c r="I21" s="190" t="s">
        <v>213</v>
      </c>
      <c r="J21" s="180">
        <v>48000</v>
      </c>
      <c r="K21" s="79">
        <v>8</v>
      </c>
      <c r="L21" s="79">
        <v>0</v>
      </c>
      <c r="M21" s="79">
        <v>15</v>
      </c>
      <c r="N21" s="89">
        <v>3</v>
      </c>
      <c r="O21" s="90">
        <v>0</v>
      </c>
      <c r="P21" s="91">
        <f>N21+O21</f>
        <v>3</v>
      </c>
      <c r="Q21" s="80">
        <f>IFERROR(P21/M21,"-")</f>
        <v>0.2</v>
      </c>
      <c r="R21" s="79">
        <v>1</v>
      </c>
      <c r="S21" s="79">
        <v>0</v>
      </c>
      <c r="T21" s="80">
        <f>IFERROR(R21/(P21),"-")</f>
        <v>0.33333333333333</v>
      </c>
      <c r="U21" s="186">
        <f>IFERROR(J21/SUM(N21:O22),"-")</f>
        <v>3200</v>
      </c>
      <c r="V21" s="82">
        <v>1</v>
      </c>
      <c r="W21" s="80">
        <f>IF(P21=0,"-",V21/P21)</f>
        <v>0.33333333333333</v>
      </c>
      <c r="X21" s="185">
        <v>60000</v>
      </c>
      <c r="Y21" s="186">
        <f>IFERROR(X21/P21,"-")</f>
        <v>20000</v>
      </c>
      <c r="Z21" s="186">
        <f>IFERROR(X21/V21,"-")</f>
        <v>60000</v>
      </c>
      <c r="AA21" s="180">
        <f>SUM(X21:X22)-SUM(J21:J22)</f>
        <v>167000</v>
      </c>
      <c r="AB21" s="83">
        <f>SUM(X21:X22)/SUM(J21:J22)</f>
        <v>4.4791666666667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0.33333333333333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>
        <v>1</v>
      </c>
      <c r="BQ21" s="120">
        <f>IFERROR(BP21/BN21,"-")</f>
        <v>1</v>
      </c>
      <c r="BR21" s="121">
        <v>60000</v>
      </c>
      <c r="BS21" s="122">
        <f>IFERROR(BR21/BN21,"-")</f>
        <v>60000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60000</v>
      </c>
      <c r="CQ21" s="139">
        <v>60000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214</v>
      </c>
      <c r="C22" s="189"/>
      <c r="D22" s="189"/>
      <c r="E22" s="189"/>
      <c r="F22" s="189" t="s">
        <v>76</v>
      </c>
      <c r="G22" s="88"/>
      <c r="H22" s="88"/>
      <c r="I22" s="88"/>
      <c r="J22" s="180"/>
      <c r="K22" s="79">
        <v>58</v>
      </c>
      <c r="L22" s="79">
        <v>28</v>
      </c>
      <c r="M22" s="79">
        <v>11</v>
      </c>
      <c r="N22" s="89">
        <v>12</v>
      </c>
      <c r="O22" s="90">
        <v>0</v>
      </c>
      <c r="P22" s="91">
        <f>N22+O22</f>
        <v>12</v>
      </c>
      <c r="Q22" s="80">
        <f>IFERROR(P22/M22,"-")</f>
        <v>1.0909090909091</v>
      </c>
      <c r="R22" s="79">
        <v>3</v>
      </c>
      <c r="S22" s="79">
        <v>2</v>
      </c>
      <c r="T22" s="80">
        <f>IFERROR(R22/(P22),"-")</f>
        <v>0.25</v>
      </c>
      <c r="U22" s="186"/>
      <c r="V22" s="82">
        <v>3</v>
      </c>
      <c r="W22" s="80">
        <f>IF(P22=0,"-",V22/P22)</f>
        <v>0.25</v>
      </c>
      <c r="X22" s="185">
        <v>155000</v>
      </c>
      <c r="Y22" s="186">
        <f>IFERROR(X22/P22,"-")</f>
        <v>12916.666666667</v>
      </c>
      <c r="Z22" s="186">
        <f>IFERROR(X22/V22,"-")</f>
        <v>51666.666666667</v>
      </c>
      <c r="AA22" s="180"/>
      <c r="AB22" s="83"/>
      <c r="AC22" s="77"/>
      <c r="AD22" s="92">
        <v>1</v>
      </c>
      <c r="AE22" s="93">
        <f>IF(P22=0,"",IF(AD22=0,"",(AD22/P22)))</f>
        <v>0.083333333333333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1</v>
      </c>
      <c r="AN22" s="99">
        <f>IF(P22=0,"",IF(AM22=0,"",(AM22/P22)))</f>
        <v>0.083333333333333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0.083333333333333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0.16666666666667</v>
      </c>
      <c r="BP22" s="119">
        <v>1</v>
      </c>
      <c r="BQ22" s="120">
        <f>IFERROR(BP22/BN22,"-")</f>
        <v>0.5</v>
      </c>
      <c r="BR22" s="121">
        <v>3000</v>
      </c>
      <c r="BS22" s="122">
        <f>IFERROR(BR22/BN22,"-")</f>
        <v>1500</v>
      </c>
      <c r="BT22" s="123">
        <v>1</v>
      </c>
      <c r="BU22" s="123"/>
      <c r="BV22" s="123"/>
      <c r="BW22" s="124">
        <v>4</v>
      </c>
      <c r="BX22" s="125">
        <f>IF(P22=0,"",IF(BW22=0,"",(BW22/P22)))</f>
        <v>0.33333333333333</v>
      </c>
      <c r="BY22" s="126">
        <v>3</v>
      </c>
      <c r="BZ22" s="127">
        <f>IFERROR(BY22/BW22,"-")</f>
        <v>0.75</v>
      </c>
      <c r="CA22" s="128">
        <v>202000</v>
      </c>
      <c r="CB22" s="129">
        <f>IFERROR(CA22/BW22,"-")</f>
        <v>50500</v>
      </c>
      <c r="CC22" s="130">
        <v>1</v>
      </c>
      <c r="CD22" s="130"/>
      <c r="CE22" s="130">
        <v>2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155000</v>
      </c>
      <c r="CQ22" s="139">
        <v>175000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</v>
      </c>
      <c r="B23" s="189" t="s">
        <v>215</v>
      </c>
      <c r="C23" s="189" t="s">
        <v>216</v>
      </c>
      <c r="D23" s="189" t="s">
        <v>210</v>
      </c>
      <c r="E23" s="189"/>
      <c r="F23" s="189" t="s">
        <v>64</v>
      </c>
      <c r="G23" s="88" t="s">
        <v>217</v>
      </c>
      <c r="H23" s="88" t="s">
        <v>212</v>
      </c>
      <c r="I23" s="88" t="s">
        <v>218</v>
      </c>
      <c r="J23" s="180">
        <v>60000</v>
      </c>
      <c r="K23" s="79">
        <v>4</v>
      </c>
      <c r="L23" s="79">
        <v>0</v>
      </c>
      <c r="M23" s="79">
        <v>6</v>
      </c>
      <c r="N23" s="89">
        <v>2</v>
      </c>
      <c r="O23" s="90">
        <v>0</v>
      </c>
      <c r="P23" s="91">
        <f>N23+O23</f>
        <v>2</v>
      </c>
      <c r="Q23" s="80">
        <f>IFERROR(P23/M23,"-")</f>
        <v>0.33333333333333</v>
      </c>
      <c r="R23" s="79">
        <v>0</v>
      </c>
      <c r="S23" s="79">
        <v>0</v>
      </c>
      <c r="T23" s="80">
        <f>IFERROR(R23/(P23),"-")</f>
        <v>0</v>
      </c>
      <c r="U23" s="186">
        <f>IFERROR(J23/SUM(N23:O24),"-")</f>
        <v>12000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-60000</v>
      </c>
      <c r="AB23" s="83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219</v>
      </c>
      <c r="C24" s="189"/>
      <c r="D24" s="189"/>
      <c r="E24" s="189"/>
      <c r="F24" s="189" t="s">
        <v>76</v>
      </c>
      <c r="G24" s="88"/>
      <c r="H24" s="88"/>
      <c r="I24" s="88"/>
      <c r="J24" s="180"/>
      <c r="K24" s="79">
        <v>21</v>
      </c>
      <c r="L24" s="79">
        <v>15</v>
      </c>
      <c r="M24" s="79">
        <v>6</v>
      </c>
      <c r="N24" s="89">
        <v>3</v>
      </c>
      <c r="O24" s="90">
        <v>0</v>
      </c>
      <c r="P24" s="91">
        <f>N24+O24</f>
        <v>3</v>
      </c>
      <c r="Q24" s="80">
        <f>IFERROR(P24/M24,"-")</f>
        <v>0.5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0.33333333333333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30"/>
      <c r="B25" s="85"/>
      <c r="C25" s="86"/>
      <c r="D25" s="86"/>
      <c r="E25" s="86"/>
      <c r="F25" s="87"/>
      <c r="G25" s="88"/>
      <c r="H25" s="88"/>
      <c r="I25" s="88"/>
      <c r="J25" s="18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7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30"/>
      <c r="B26" s="37"/>
      <c r="C26" s="21"/>
      <c r="D26" s="21"/>
      <c r="E26" s="21"/>
      <c r="F26" s="22"/>
      <c r="G26" s="36"/>
      <c r="H26" s="36"/>
      <c r="I26" s="73"/>
      <c r="J26" s="182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9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19">
        <f>AB27</f>
        <v>3.654399323181</v>
      </c>
      <c r="B27" s="39"/>
      <c r="C27" s="39"/>
      <c r="D27" s="39"/>
      <c r="E27" s="39"/>
      <c r="F27" s="39"/>
      <c r="G27" s="40" t="s">
        <v>220</v>
      </c>
      <c r="H27" s="40"/>
      <c r="I27" s="40"/>
      <c r="J27" s="183">
        <f>SUM(J6:J26)</f>
        <v>1182000</v>
      </c>
      <c r="K27" s="41">
        <f>SUM(K6:K26)</f>
        <v>923</v>
      </c>
      <c r="L27" s="41">
        <f>SUM(L6:L26)</f>
        <v>437</v>
      </c>
      <c r="M27" s="41">
        <f>SUM(M6:M26)</f>
        <v>733</v>
      </c>
      <c r="N27" s="41">
        <f>SUM(N6:N26)</f>
        <v>165</v>
      </c>
      <c r="O27" s="41">
        <f>SUM(O6:O26)</f>
        <v>1</v>
      </c>
      <c r="P27" s="41">
        <f>SUM(P6:P26)</f>
        <v>166</v>
      </c>
      <c r="Q27" s="42">
        <f>IFERROR(P27/M27,"-")</f>
        <v>0.22646657571623</v>
      </c>
      <c r="R27" s="76">
        <f>SUM(R6:R26)</f>
        <v>26</v>
      </c>
      <c r="S27" s="76">
        <f>SUM(S6:S26)</f>
        <v>33</v>
      </c>
      <c r="T27" s="42">
        <f>IFERROR(R27/P27,"-")</f>
        <v>0.1566265060241</v>
      </c>
      <c r="U27" s="188">
        <f>IFERROR(J27/P27,"-")</f>
        <v>7120.4819277108</v>
      </c>
      <c r="V27" s="44">
        <f>SUM(V6:V26)</f>
        <v>37</v>
      </c>
      <c r="W27" s="42">
        <f>IFERROR(V27/P27,"-")</f>
        <v>0.22289156626506</v>
      </c>
      <c r="X27" s="183">
        <f>SUM(X6:X26)</f>
        <v>4319500</v>
      </c>
      <c r="Y27" s="183">
        <f>IFERROR(X27/P27,"-")</f>
        <v>26021.084337349</v>
      </c>
      <c r="Z27" s="183">
        <f>IFERROR(X27/V27,"-")</f>
        <v>116743.24324324</v>
      </c>
      <c r="AA27" s="183">
        <f>X27-J27</f>
        <v>3137500</v>
      </c>
      <c r="AB27" s="45">
        <f>X27/J27</f>
        <v>3.654399323181</v>
      </c>
      <c r="AC27" s="58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