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<sst xmlns="http://schemas.openxmlformats.org/spreadsheetml/2006/main" uniqueCount="219">
  <si>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</si>
  <si>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</si>
  <si>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</si>
  <si>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</si>
  <si>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</si>
  <si>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</si>
  <si>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</si>
  <si>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</si>
  <si>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</si>
  <si>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</si>
  <si>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</si>
  <si>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</si>
  <si>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</si>
  <si>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</si>
  <si>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</si>
  <si>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</si>
  <si>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</si>
  <si>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</si>
  <si>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</si>
  <si>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</si>
  <si>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</si>
  <si>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</si>
  <si>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</si>
  <si>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</si>
  <si>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</si>
  <si>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</si>
  <si>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02月</t>
  </si>
  <si>
    <t>ヘスティア</t>
  </si>
  <si>
    <t>最終更新日</t>
  </si>
  <si>
    <t>05月29日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</si>
  <si>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</si>
  <si>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</si>
  <si>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</si>
  <si>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</si>
  <si>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</si>
  <si>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</si>
  <si>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</si>
  <si>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</si>
  <si>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</si>
  <si>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</si>
  <si>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</si>
  <si>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</si>
  <si>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</si>
  <si>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</si>
  <si>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</si>
  <si>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</si>
  <si>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</si>
  <si>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</si>
  <si>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</si>
  <si>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</si>
  <si>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</si>
  <si>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</si>
  <si>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</si>
  <si>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</si>
  <si>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</si>
  <si>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</si>
  <si>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</si>
  <si>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</si>
  <si>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</si>
  <si>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</si>
  <si>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</si>
  <si>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</si>
  <si>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ic1506</t>
  </si>
  <si>
    <t>デリヘル版2</t>
  </si>
  <si>
    <t>中高年の出会いの場である○○に危機</t>
  </si>
  <si>
    <t>lp01</t>
  </si>
  <si>
    <t>スポニチ関東</t>
  </si>
  <si>
    <t>4C終面全5段</t>
  </si>
  <si>
    <t>2月16日(日)</t>
  </si>
  <si>
    <t>ic1507</t>
  </si>
  <si>
    <t>スポニチ関西</t>
  </si>
  <si>
    <t>ic1508</t>
  </si>
  <si>
    <t>スポニチ西部</t>
  </si>
  <si>
    <t>ic1509</t>
  </si>
  <si>
    <t>スポニチ北海道</t>
  </si>
  <si>
    <t>ic1510</t>
  </si>
  <si>
    <t>(空電共通)</t>
  </si>
  <si>
    <t>空電</t>
  </si>
  <si>
    <t>空電 (共通)</t>
  </si>
  <si>
    <t>ic1511</t>
  </si>
  <si>
    <t>サンスポ関東</t>
  </si>
  <si>
    <t>2月08日(土)</t>
  </si>
  <si>
    <t>ic1512</t>
  </si>
  <si>
    <t>ic1513</t>
  </si>
  <si>
    <t>サンスポ関西</t>
  </si>
  <si>
    <t>全5段</t>
  </si>
  <si>
    <t>2月15日(土)</t>
  </si>
  <si>
    <t>ic1514</t>
  </si>
  <si>
    <t>ic1515</t>
  </si>
  <si>
    <t>黒：右女３スマホ</t>
  </si>
  <si>
    <t>え？数分後会えた！？やらない理由はねぇよな？</t>
  </si>
  <si>
    <t>2月24日(月)</t>
  </si>
  <si>
    <t>ic1516</t>
  </si>
  <si>
    <t>ic1517</t>
  </si>
  <si>
    <t>デリヘル版</t>
  </si>
  <si>
    <t>(新txt)もう50代の熟女だけど</t>
  </si>
  <si>
    <t>スポーツ報知関西</t>
  </si>
  <si>
    <t>全5段つかみ4回</t>
  </si>
  <si>
    <t>ic1518</t>
  </si>
  <si>
    <t>ic1519</t>
  </si>
  <si>
    <t>ic1520</t>
  </si>
  <si>
    <t>雑誌版 SPA</t>
  </si>
  <si>
    <t>インターネットが苦手な中年男性に優しい</t>
  </si>
  <si>
    <t>ic1521</t>
  </si>
  <si>
    <t>ic1522</t>
  </si>
  <si>
    <t>道新スポーツ</t>
  </si>
  <si>
    <t>ic1523</t>
  </si>
  <si>
    <t>lp02</t>
  </si>
  <si>
    <t>ic1524</t>
  </si>
  <si>
    <t>lp03</t>
  </si>
  <si>
    <t>ic1525</t>
  </si>
  <si>
    <t>ic1526</t>
  </si>
  <si>
    <t>記事風版</t>
  </si>
  <si>
    <t>学生いません！ギャルもいません！熟女！熟女！熟女！熟女！</t>
  </si>
  <si>
    <t>ic1527</t>
  </si>
  <si>
    <t>ic1528</t>
  </si>
  <si>
    <t>①右女３</t>
  </si>
  <si>
    <t>①もう５０代の熟女だけど、試しに付き合ってみる？</t>
  </si>
  <si>
    <t>デイリースポーツ関西</t>
  </si>
  <si>
    <t>半2段つかみ20段保証</t>
  </si>
  <si>
    <t>20段保証</t>
  </si>
  <si>
    <t>ic1529</t>
  </si>
  <si>
    <t>②旧デイリー風</t>
  </si>
  <si>
    <t>②中高年の出会いの場である○○に危機</t>
  </si>
  <si>
    <t>ic1530</t>
  </si>
  <si>
    <t>③新版</t>
  </si>
  <si>
    <t>③え？数分後会えた！？やらない理由はねぇよな？</t>
  </si>
  <si>
    <t>ic1531</t>
  </si>
  <si>
    <t>④求人風</t>
  </si>
  <si>
    <t>④学生いません！ギャルもいません！熟女！熟女！熟女！熟女！</t>
  </si>
  <si>
    <t>ic1532</t>
  </si>
  <si>
    <t>ic1533</t>
  </si>
  <si>
    <t>ニッカン北海道</t>
  </si>
  <si>
    <t>半2段つかみ10回以上</t>
  </si>
  <si>
    <t>1～10日</t>
  </si>
  <si>
    <t>ic1534</t>
  </si>
  <si>
    <t>11～20日</t>
  </si>
  <si>
    <t>ic1535</t>
  </si>
  <si>
    <t>21～31日</t>
  </si>
  <si>
    <t>ic1536</t>
  </si>
  <si>
    <t>ic1537</t>
  </si>
  <si>
    <t>ic1538</t>
  </si>
  <si>
    <t>ic1539</t>
  </si>
  <si>
    <t>ic1540</t>
  </si>
  <si>
    <t>ic1541</t>
  </si>
  <si>
    <t>ic1542</t>
  </si>
  <si>
    <t>2月29日(土)</t>
  </si>
  <si>
    <t>ic1543</t>
  </si>
  <si>
    <t>ic1544</t>
  </si>
  <si>
    <t>2月22日(土)</t>
  </si>
  <si>
    <t>ic1545</t>
  </si>
  <si>
    <t>ic1546</t>
  </si>
  <si>
    <t>ic1547</t>
  </si>
  <si>
    <t>ic1548</t>
  </si>
  <si>
    <t>ニッカン関西</t>
  </si>
  <si>
    <t>ic1549</t>
  </si>
  <si>
    <t>ic1550</t>
  </si>
  <si>
    <t>2月02日(日)</t>
  </si>
  <si>
    <t>ic1551</t>
  </si>
  <si>
    <t>ic1552</t>
  </si>
  <si>
    <t>記事風版 赤枠</t>
  </si>
  <si>
    <t>ic1553</t>
  </si>
  <si>
    <t>ic1554</t>
  </si>
  <si>
    <t>九スポ</t>
  </si>
  <si>
    <t>ic1555</t>
  </si>
  <si>
    <t>ic1556</t>
  </si>
  <si>
    <t>ic1557</t>
  </si>
  <si>
    <t>ic1558</t>
  </si>
  <si>
    <t>記事枠</t>
  </si>
  <si>
    <t>ic1559</t>
  </si>
  <si>
    <t>新聞 TOTAL</t>
  </si>
  <si>
    <t>●雑誌 広告</t>
  </si>
  <si>
    <t>ad587</t>
  </si>
  <si>
    <t>コアマガジン</t>
  </si>
  <si>
    <t>5P風俗ヘスティア(高宮菜々子さん)</t>
  </si>
  <si>
    <t>実話BUNKA超タブー</t>
  </si>
  <si>
    <t>1C5P</t>
  </si>
  <si>
    <t>2月01日(土)</t>
  </si>
  <si>
    <t>ad588</t>
  </si>
  <si>
    <t>ad589</t>
  </si>
  <si>
    <t>大洋図書</t>
  </si>
  <si>
    <t>5P元祖</t>
  </si>
  <si>
    <t>実話ナックルズGOLD　ドキュメント</t>
  </si>
  <si>
    <t>2月06日(木)</t>
  </si>
  <si>
    <t>ad590</t>
  </si>
  <si>
    <t>ad591</t>
  </si>
  <si>
    <t>1P記事_求む！中高年男性版_ヘスティア</t>
  </si>
  <si>
    <t>実話BUNKAタブー</t>
  </si>
  <si>
    <t>表4</t>
  </si>
  <si>
    <t>ad592</t>
  </si>
  <si>
    <t>ad593</t>
  </si>
  <si>
    <t>2P逆ナンインタビュー版_ヘスティア（高宮菜々子さん）</t>
  </si>
  <si>
    <t>実話ナックルズ ウルトラ</t>
  </si>
  <si>
    <t>1C2P</t>
  </si>
  <si>
    <t>ad594</t>
  </si>
  <si>
    <t>ad595</t>
  </si>
  <si>
    <t>金のEX NEXT　DX</t>
  </si>
  <si>
    <t>4C2P</t>
  </si>
  <si>
    <t>2月21日(金)</t>
  </si>
  <si>
    <t>ad596</t>
  </si>
  <si>
    <t>ad597</t>
  </si>
  <si>
    <t>臨時増刊ラヴァーズ</t>
  </si>
  <si>
    <t>ad598</t>
  </si>
  <si>
    <t>ad599</t>
  </si>
  <si>
    <t>日本ジャーナル出版</t>
  </si>
  <si>
    <t>週刊実話増刊「実話ザ・タブー」</t>
  </si>
  <si>
    <t>2月26日(水)</t>
  </si>
  <si>
    <t>ad600</t>
  </si>
  <si>
    <t>雑誌 TOTAL</t>
  </si>
  <si>
    <t>●DVD 広告</t>
  </si>
  <si>
    <t>pa529</t>
  </si>
  <si>
    <t>楽楽出版</t>
  </si>
  <si>
    <t>DVD漫画きよし</t>
  </si>
  <si>
    <t>毎月売</t>
  </si>
  <si>
    <t>EXCITING MAX!SPECIAL</t>
  </si>
  <si>
    <t>DVD袋裏1C+DVDコンテンツ枠</t>
  </si>
  <si>
    <t>2月11日(火)</t>
  </si>
  <si>
    <t>pa530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</si>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</sst>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54</v>
      </c>
      <c r="D6" s="180">
        <v>4230000</v>
      </c>
      <c r="E6" s="79">
        <v>1980</v>
      </c>
      <c r="F6" s="79">
        <v>709</v>
      </c>
      <c r="G6" s="79">
        <v>2363</v>
      </c>
      <c r="H6" s="89">
        <v>397</v>
      </c>
      <c r="I6" s="90">
        <v>1</v>
      </c>
      <c r="J6" s="143">
        <f>H6+I6</f>
        <v>398</v>
      </c>
      <c r="K6" s="80">
        <f>IFERROR(J6/G6,"-")</f>
        <v>0.16842996191282</v>
      </c>
      <c r="L6" s="79">
        <v>41</v>
      </c>
      <c r="M6" s="79">
        <v>92</v>
      </c>
      <c r="N6" s="80">
        <f>IFERROR(L6/J6,"-")</f>
        <v>0.10301507537688</v>
      </c>
      <c r="O6" s="81">
        <f>IFERROR(D6/J6,"-")</f>
        <v>10628.140703518</v>
      </c>
      <c r="P6" s="82">
        <v>90</v>
      </c>
      <c r="Q6" s="80">
        <f>IFERROR(P6/J6,"-")</f>
        <v>0.22613065326633</v>
      </c>
      <c r="R6" s="185">
        <v>8279067</v>
      </c>
      <c r="S6" s="186">
        <f>IFERROR(R6/J6,"-")</f>
        <v>20801.675879397</v>
      </c>
      <c r="T6" s="186">
        <f>IFERROR(R6/P6,"-")</f>
        <v>91989.633333333</v>
      </c>
      <c r="U6" s="180">
        <f>IFERROR(R6-D6,"-")</f>
        <v>4049067</v>
      </c>
      <c r="V6" s="83">
        <f>R6/D6</f>
        <v>1.9572262411348</v>
      </c>
      <c r="W6" s="77"/>
      <c r="X6" s="142"/>
    </row>
    <row r="7" spans="1:24">
      <c r="A7" s="78"/>
      <c r="B7" s="84" t="s">
        <v>24</v>
      </c>
      <c r="C7" s="84">
        <v>14</v>
      </c>
      <c r="D7" s="180">
        <v>636000</v>
      </c>
      <c r="E7" s="79">
        <v>756</v>
      </c>
      <c r="F7" s="79">
        <v>389</v>
      </c>
      <c r="G7" s="79">
        <v>588</v>
      </c>
      <c r="H7" s="89">
        <v>197</v>
      </c>
      <c r="I7" s="90">
        <v>0</v>
      </c>
      <c r="J7" s="143">
        <f>H7+I7</f>
        <v>197</v>
      </c>
      <c r="K7" s="80">
        <f>IFERROR(J7/G7,"-")</f>
        <v>0.33503401360544</v>
      </c>
      <c r="L7" s="79">
        <v>22</v>
      </c>
      <c r="M7" s="79">
        <v>38</v>
      </c>
      <c r="N7" s="80">
        <f>IFERROR(L7/J7,"-")</f>
        <v>0.11167512690355</v>
      </c>
      <c r="O7" s="81">
        <f>IFERROR(D7/J7,"-")</f>
        <v>3228.4263959391</v>
      </c>
      <c r="P7" s="82">
        <v>40</v>
      </c>
      <c r="Q7" s="80">
        <f>IFERROR(P7/J7,"-")</f>
        <v>0.20304568527919</v>
      </c>
      <c r="R7" s="185">
        <v>966000</v>
      </c>
      <c r="S7" s="186">
        <f>IFERROR(R7/J7,"-")</f>
        <v>4903.5532994924</v>
      </c>
      <c r="T7" s="186">
        <f>IFERROR(R7/P7,"-")</f>
        <v>24150</v>
      </c>
      <c r="U7" s="180">
        <f>IFERROR(R7-D7,"-")</f>
        <v>330000</v>
      </c>
      <c r="V7" s="83">
        <f>R7/D7</f>
        <v>1.5188679245283</v>
      </c>
      <c r="W7" s="77"/>
      <c r="X7" s="142"/>
    </row>
    <row r="8" spans="1:24">
      <c r="A8" s="78"/>
      <c r="B8" s="84" t="s">
        <v>25</v>
      </c>
      <c r="C8" s="84">
        <v>2</v>
      </c>
      <c r="D8" s="180">
        <v>222000</v>
      </c>
      <c r="E8" s="79">
        <v>571</v>
      </c>
      <c r="F8" s="79">
        <v>356</v>
      </c>
      <c r="G8" s="79">
        <v>437</v>
      </c>
      <c r="H8" s="89">
        <v>149</v>
      </c>
      <c r="I8" s="90">
        <v>5</v>
      </c>
      <c r="J8" s="143">
        <f>H8+I8</f>
        <v>154</v>
      </c>
      <c r="K8" s="80">
        <f>IFERROR(J8/G8,"-")</f>
        <v>0.35240274599542</v>
      </c>
      <c r="L8" s="79">
        <v>7</v>
      </c>
      <c r="M8" s="79">
        <v>33</v>
      </c>
      <c r="N8" s="80">
        <f>IFERROR(L8/J8,"-")</f>
        <v>0.045454545454545</v>
      </c>
      <c r="O8" s="81">
        <f>IFERROR(D8/J8,"-")</f>
        <v>1441.5584415584</v>
      </c>
      <c r="P8" s="82">
        <v>6</v>
      </c>
      <c r="Q8" s="80">
        <f>IFERROR(P8/J8,"-")</f>
        <v>0.038961038961039</v>
      </c>
      <c r="R8" s="185">
        <v>149000</v>
      </c>
      <c r="S8" s="186">
        <f>IFERROR(R8/J8,"-")</f>
        <v>967.53246753247</v>
      </c>
      <c r="T8" s="186">
        <f>IFERROR(R8/P8,"-")</f>
        <v>24833.333333333</v>
      </c>
      <c r="U8" s="180">
        <f>IFERROR(R8-D8,"-")</f>
        <v>-73000</v>
      </c>
      <c r="V8" s="83">
        <f>R8/D8</f>
        <v>0.67117117117117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5088000</v>
      </c>
      <c r="E11" s="41">
        <f>SUM(E6:E9)</f>
        <v>3307</v>
      </c>
      <c r="F11" s="41">
        <f>SUM(F6:F9)</f>
        <v>1454</v>
      </c>
      <c r="G11" s="41">
        <f>SUM(G6:G9)</f>
        <v>3388</v>
      </c>
      <c r="H11" s="41">
        <f>SUM(H6:H9)</f>
        <v>743</v>
      </c>
      <c r="I11" s="41">
        <f>SUM(I6:I9)</f>
        <v>6</v>
      </c>
      <c r="J11" s="41">
        <f>SUM(J6:J9)</f>
        <v>749</v>
      </c>
      <c r="K11" s="42">
        <f>IFERROR(J11/G11,"-")</f>
        <v>0.22107438016529</v>
      </c>
      <c r="L11" s="76">
        <f>SUM(L6:L9)</f>
        <v>70</v>
      </c>
      <c r="M11" s="76">
        <f>SUM(M6:M9)</f>
        <v>163</v>
      </c>
      <c r="N11" s="42">
        <f>IFERROR(L11/J11,"-")</f>
        <v>0.093457943925234</v>
      </c>
      <c r="O11" s="43">
        <f>IFERROR(D11/J11,"-")</f>
        <v>6793.0574098798</v>
      </c>
      <c r="P11" s="44">
        <f>SUM(P6:P9)</f>
        <v>136</v>
      </c>
      <c r="Q11" s="42">
        <f>IFERROR(P11/J11,"-")</f>
        <v>0.18157543391188</v>
      </c>
      <c r="R11" s="183">
        <f>SUM(R6:R9)</f>
        <v>9394067</v>
      </c>
      <c r="S11" s="183">
        <f>IFERROR(R11/J11,"-")</f>
        <v>12542.14552737</v>
      </c>
      <c r="T11" s="183">
        <f>IFERROR(P11/P11,"-")</f>
        <v>1</v>
      </c>
      <c r="U11" s="183">
        <f>SUM(U6:U9)</f>
        <v>4306067</v>
      </c>
      <c r="V11" s="45">
        <f>IFERROR(R11/D11,"-")</f>
        <v>1.8463181996855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4.7095952380952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190" t="s">
        <v>68</v>
      </c>
      <c r="J6" s="180">
        <v>840000</v>
      </c>
      <c r="K6" s="79">
        <v>52</v>
      </c>
      <c r="L6" s="79">
        <v>0</v>
      </c>
      <c r="M6" s="79">
        <v>154</v>
      </c>
      <c r="N6" s="89">
        <v>16</v>
      </c>
      <c r="O6" s="90">
        <v>0</v>
      </c>
      <c r="P6" s="91">
        <f>N6+O6</f>
        <v>16</v>
      </c>
      <c r="Q6" s="80">
        <f>IFERROR(P6/M6,"-")</f>
        <v>0.1038961038961</v>
      </c>
      <c r="R6" s="79">
        <v>1</v>
      </c>
      <c r="S6" s="79">
        <v>4</v>
      </c>
      <c r="T6" s="80">
        <f>IFERROR(R6/(P6),"-")</f>
        <v>0.0625</v>
      </c>
      <c r="U6" s="186">
        <f>IFERROR(J6/SUM(N6:O10),"-")</f>
        <v>9545.4545454545</v>
      </c>
      <c r="V6" s="82">
        <v>2</v>
      </c>
      <c r="W6" s="80">
        <f>IF(P6=0,"-",V6/P6)</f>
        <v>0.125</v>
      </c>
      <c r="X6" s="185">
        <v>16000</v>
      </c>
      <c r="Y6" s="186">
        <f>IFERROR(X6/P6,"-")</f>
        <v>1000</v>
      </c>
      <c r="Z6" s="186">
        <f>IFERROR(X6/V6,"-")</f>
        <v>8000</v>
      </c>
      <c r="AA6" s="180">
        <f>SUM(X6:X10)-SUM(J6:J10)</f>
        <v>3116060</v>
      </c>
      <c r="AB6" s="83">
        <f>SUM(X6:X10)/SUM(J6:J10)</f>
        <v>4.7095952380952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0.125</v>
      </c>
      <c r="AO6" s="98">
        <v>1</v>
      </c>
      <c r="AP6" s="100">
        <f>IFERROR(AO6/AM6,"-")</f>
        <v>0.5</v>
      </c>
      <c r="AQ6" s="101">
        <v>13000</v>
      </c>
      <c r="AR6" s="102">
        <f>IFERROR(AQ6/AM6,"-")</f>
        <v>6500</v>
      </c>
      <c r="AS6" s="103"/>
      <c r="AT6" s="103"/>
      <c r="AU6" s="103">
        <v>1</v>
      </c>
      <c r="AV6" s="104">
        <v>2</v>
      </c>
      <c r="AW6" s="105">
        <f>IF(P6=0,"",IF(AV6=0,"",(AV6/P6)))</f>
        <v>0.125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3</v>
      </c>
      <c r="BF6" s="111">
        <f>IF(P6=0,"",IF(BE6=0,"",(BE6/P6)))</f>
        <v>0.1875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5</v>
      </c>
      <c r="BO6" s="118">
        <f>IF(P6=0,"",IF(BN6=0,"",(BN6/P6)))</f>
        <v>0.3125</v>
      </c>
      <c r="BP6" s="119">
        <v>1</v>
      </c>
      <c r="BQ6" s="120">
        <f>IFERROR(BP6/BN6,"-")</f>
        <v>0.2</v>
      </c>
      <c r="BR6" s="121">
        <v>3000</v>
      </c>
      <c r="BS6" s="122">
        <f>IFERROR(BR6/BN6,"-")</f>
        <v>600</v>
      </c>
      <c r="BT6" s="123">
        <v>1</v>
      </c>
      <c r="BU6" s="123"/>
      <c r="BV6" s="123"/>
      <c r="BW6" s="124">
        <v>4</v>
      </c>
      <c r="BX6" s="125">
        <f>IF(P6=0,"",IF(BW6=0,"",(BW6/P6)))</f>
        <v>0.25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16000</v>
      </c>
      <c r="CQ6" s="139">
        <v>13000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69</v>
      </c>
      <c r="C7" s="189"/>
      <c r="D7" s="189" t="s">
        <v>63</v>
      </c>
      <c r="E7" s="189" t="s">
        <v>64</v>
      </c>
      <c r="F7" s="189" t="s">
        <v>65</v>
      </c>
      <c r="G7" s="88" t="s">
        <v>70</v>
      </c>
      <c r="H7" s="88" t="s">
        <v>67</v>
      </c>
      <c r="I7" s="190" t="s">
        <v>68</v>
      </c>
      <c r="J7" s="180"/>
      <c r="K7" s="79">
        <v>45</v>
      </c>
      <c r="L7" s="79">
        <v>0</v>
      </c>
      <c r="M7" s="79">
        <v>127</v>
      </c>
      <c r="N7" s="89">
        <v>13</v>
      </c>
      <c r="O7" s="90">
        <v>0</v>
      </c>
      <c r="P7" s="91">
        <f>N7+O7</f>
        <v>13</v>
      </c>
      <c r="Q7" s="80">
        <f>IFERROR(P7/M7,"-")</f>
        <v>0.10236220472441</v>
      </c>
      <c r="R7" s="79">
        <v>1</v>
      </c>
      <c r="S7" s="79">
        <v>2</v>
      </c>
      <c r="T7" s="80">
        <f>IFERROR(R7/(P7),"-")</f>
        <v>0.076923076923077</v>
      </c>
      <c r="U7" s="186"/>
      <c r="V7" s="82">
        <v>5</v>
      </c>
      <c r="W7" s="80">
        <f>IF(P7=0,"-",V7/P7)</f>
        <v>0.38461538461538</v>
      </c>
      <c r="X7" s="185">
        <v>1630560</v>
      </c>
      <c r="Y7" s="186">
        <f>IFERROR(X7/P7,"-")</f>
        <v>125427.69230769</v>
      </c>
      <c r="Z7" s="186">
        <f>IFERROR(X7/V7,"-")</f>
        <v>326112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0.15384615384615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0.076923076923077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4</v>
      </c>
      <c r="BF7" s="111">
        <f>IF(P7=0,"",IF(BE7=0,"",(BE7/P7)))</f>
        <v>0.30769230769231</v>
      </c>
      <c r="BG7" s="110">
        <v>2</v>
      </c>
      <c r="BH7" s="112">
        <f>IFERROR(BG7/BE7,"-")</f>
        <v>0.5</v>
      </c>
      <c r="BI7" s="113">
        <v>21000</v>
      </c>
      <c r="BJ7" s="114">
        <f>IFERROR(BI7/BE7,"-")</f>
        <v>5250</v>
      </c>
      <c r="BK7" s="115">
        <v>1</v>
      </c>
      <c r="BL7" s="115"/>
      <c r="BM7" s="115">
        <v>1</v>
      </c>
      <c r="BN7" s="117">
        <v>4</v>
      </c>
      <c r="BO7" s="118">
        <f>IF(P7=0,"",IF(BN7=0,"",(BN7/P7)))</f>
        <v>0.30769230769231</v>
      </c>
      <c r="BP7" s="119">
        <v>2</v>
      </c>
      <c r="BQ7" s="120">
        <f>IFERROR(BP7/BN7,"-")</f>
        <v>0.5</v>
      </c>
      <c r="BR7" s="121">
        <v>1500560</v>
      </c>
      <c r="BS7" s="122">
        <f>IFERROR(BR7/BN7,"-")</f>
        <v>375140</v>
      </c>
      <c r="BT7" s="123">
        <v>1</v>
      </c>
      <c r="BU7" s="123"/>
      <c r="BV7" s="123">
        <v>1</v>
      </c>
      <c r="BW7" s="124">
        <v>2</v>
      </c>
      <c r="BX7" s="125">
        <f>IF(P7=0,"",IF(BW7=0,"",(BW7/P7)))</f>
        <v>0.15384615384615</v>
      </c>
      <c r="BY7" s="126">
        <v>1</v>
      </c>
      <c r="BZ7" s="127">
        <f>IFERROR(BY7/BW7,"-")</f>
        <v>0.5</v>
      </c>
      <c r="CA7" s="128">
        <v>109000</v>
      </c>
      <c r="CB7" s="129">
        <f>IFERROR(CA7/BW7,"-")</f>
        <v>54500</v>
      </c>
      <c r="CC7" s="130"/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5</v>
      </c>
      <c r="CP7" s="139">
        <v>1630560</v>
      </c>
      <c r="CQ7" s="139">
        <v>1495560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189" t="s">
        <v>71</v>
      </c>
      <c r="C8" s="189"/>
      <c r="D8" s="189" t="s">
        <v>63</v>
      </c>
      <c r="E8" s="189" t="s">
        <v>64</v>
      </c>
      <c r="F8" s="189" t="s">
        <v>65</v>
      </c>
      <c r="G8" s="88" t="s">
        <v>72</v>
      </c>
      <c r="H8" s="88" t="s">
        <v>67</v>
      </c>
      <c r="I8" s="190" t="s">
        <v>68</v>
      </c>
      <c r="J8" s="180"/>
      <c r="K8" s="79">
        <v>19</v>
      </c>
      <c r="L8" s="79">
        <v>0</v>
      </c>
      <c r="M8" s="79">
        <v>41</v>
      </c>
      <c r="N8" s="89">
        <v>5</v>
      </c>
      <c r="O8" s="90">
        <v>0</v>
      </c>
      <c r="P8" s="91">
        <f>N8+O8</f>
        <v>5</v>
      </c>
      <c r="Q8" s="80">
        <f>IFERROR(P8/M8,"-")</f>
        <v>0.1219512195122</v>
      </c>
      <c r="R8" s="79">
        <v>1</v>
      </c>
      <c r="S8" s="79">
        <v>1</v>
      </c>
      <c r="T8" s="80">
        <f>IFERROR(R8/(P8),"-")</f>
        <v>0.2</v>
      </c>
      <c r="U8" s="186"/>
      <c r="V8" s="82">
        <v>1</v>
      </c>
      <c r="W8" s="80">
        <f>IF(P8=0,"-",V8/P8)</f>
        <v>0.2</v>
      </c>
      <c r="X8" s="185">
        <v>21000</v>
      </c>
      <c r="Y8" s="186">
        <f>IFERROR(X8/P8,"-")</f>
        <v>4200</v>
      </c>
      <c r="Z8" s="186">
        <f>IFERROR(X8/V8,"-")</f>
        <v>21000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0.2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4</v>
      </c>
      <c r="BO8" s="118">
        <f>IF(P8=0,"",IF(BN8=0,"",(BN8/P8)))</f>
        <v>0.8</v>
      </c>
      <c r="BP8" s="119">
        <v>1</v>
      </c>
      <c r="BQ8" s="120">
        <f>IFERROR(BP8/BN8,"-")</f>
        <v>0.25</v>
      </c>
      <c r="BR8" s="121">
        <v>21000</v>
      </c>
      <c r="BS8" s="122">
        <f>IFERROR(BR8/BN8,"-")</f>
        <v>5250</v>
      </c>
      <c r="BT8" s="123"/>
      <c r="BU8" s="123"/>
      <c r="BV8" s="123">
        <v>1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21000</v>
      </c>
      <c r="CQ8" s="139">
        <v>21000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73</v>
      </c>
      <c r="C9" s="189"/>
      <c r="D9" s="189" t="s">
        <v>63</v>
      </c>
      <c r="E9" s="189" t="s">
        <v>64</v>
      </c>
      <c r="F9" s="189" t="s">
        <v>65</v>
      </c>
      <c r="G9" s="88" t="s">
        <v>74</v>
      </c>
      <c r="H9" s="88" t="s">
        <v>67</v>
      </c>
      <c r="I9" s="190" t="s">
        <v>68</v>
      </c>
      <c r="J9" s="180"/>
      <c r="K9" s="79">
        <v>15</v>
      </c>
      <c r="L9" s="79">
        <v>0</v>
      </c>
      <c r="M9" s="79">
        <v>40</v>
      </c>
      <c r="N9" s="89">
        <v>7</v>
      </c>
      <c r="O9" s="90">
        <v>0</v>
      </c>
      <c r="P9" s="91">
        <f>N9+O9</f>
        <v>7</v>
      </c>
      <c r="Q9" s="80">
        <f>IFERROR(P9/M9,"-")</f>
        <v>0.175</v>
      </c>
      <c r="R9" s="79">
        <v>1</v>
      </c>
      <c r="S9" s="79">
        <v>1</v>
      </c>
      <c r="T9" s="80">
        <f>IFERROR(R9/(P9),"-")</f>
        <v>0.14285714285714</v>
      </c>
      <c r="U9" s="186"/>
      <c r="V9" s="82">
        <v>2</v>
      </c>
      <c r="W9" s="80">
        <f>IF(P9=0,"-",V9/P9)</f>
        <v>0.28571428571429</v>
      </c>
      <c r="X9" s="185">
        <v>1678000</v>
      </c>
      <c r="Y9" s="186">
        <f>IFERROR(X9/P9,"-")</f>
        <v>239714.28571429</v>
      </c>
      <c r="Z9" s="186">
        <f>IFERROR(X9/V9,"-")</f>
        <v>839000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2</v>
      </c>
      <c r="BF9" s="111">
        <f>IF(P9=0,"",IF(BE9=0,"",(BE9/P9)))</f>
        <v>0.28571428571429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4</v>
      </c>
      <c r="BO9" s="118">
        <f>IF(P9=0,"",IF(BN9=0,"",(BN9/P9)))</f>
        <v>0.57142857142857</v>
      </c>
      <c r="BP9" s="119">
        <v>2</v>
      </c>
      <c r="BQ9" s="120">
        <f>IFERROR(BP9/BN9,"-")</f>
        <v>0.5</v>
      </c>
      <c r="BR9" s="121">
        <v>1678000</v>
      </c>
      <c r="BS9" s="122">
        <f>IFERROR(BR9/BN9,"-")</f>
        <v>419500</v>
      </c>
      <c r="BT9" s="123"/>
      <c r="BU9" s="123">
        <v>1</v>
      </c>
      <c r="BV9" s="123">
        <v>1</v>
      </c>
      <c r="BW9" s="124">
        <v>1</v>
      </c>
      <c r="BX9" s="125">
        <f>IF(P9=0,"",IF(BW9=0,"",(BW9/P9)))</f>
        <v>0.14285714285714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2</v>
      </c>
      <c r="CP9" s="139">
        <v>1678000</v>
      </c>
      <c r="CQ9" s="139">
        <v>1668000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/>
      <c r="B10" s="189" t="s">
        <v>75</v>
      </c>
      <c r="C10" s="189"/>
      <c r="D10" s="189" t="s">
        <v>76</v>
      </c>
      <c r="E10" s="189" t="s">
        <v>76</v>
      </c>
      <c r="F10" s="189" t="s">
        <v>77</v>
      </c>
      <c r="G10" s="88" t="s">
        <v>78</v>
      </c>
      <c r="H10" s="88"/>
      <c r="I10" s="88"/>
      <c r="J10" s="180"/>
      <c r="K10" s="79">
        <v>189</v>
      </c>
      <c r="L10" s="79">
        <v>126</v>
      </c>
      <c r="M10" s="79">
        <v>82</v>
      </c>
      <c r="N10" s="89">
        <v>47</v>
      </c>
      <c r="O10" s="90">
        <v>0</v>
      </c>
      <c r="P10" s="91">
        <f>N10+O10</f>
        <v>47</v>
      </c>
      <c r="Q10" s="80">
        <f>IFERROR(P10/M10,"-")</f>
        <v>0.57317073170732</v>
      </c>
      <c r="R10" s="79">
        <v>5</v>
      </c>
      <c r="S10" s="79">
        <v>11</v>
      </c>
      <c r="T10" s="80">
        <f>IFERROR(R10/(P10),"-")</f>
        <v>0.1063829787234</v>
      </c>
      <c r="U10" s="186"/>
      <c r="V10" s="82">
        <v>14</v>
      </c>
      <c r="W10" s="80">
        <f>IF(P10=0,"-",V10/P10)</f>
        <v>0.29787234042553</v>
      </c>
      <c r="X10" s="185">
        <v>610500</v>
      </c>
      <c r="Y10" s="186">
        <f>IFERROR(X10/P10,"-")</f>
        <v>12989.361702128</v>
      </c>
      <c r="Z10" s="186">
        <f>IFERROR(X10/V10,"-")</f>
        <v>43607.142857143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0.021276595744681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</v>
      </c>
      <c r="AW10" s="105">
        <f>IF(P10=0,"",IF(AV10=0,"",(AV10/P10)))</f>
        <v>0.021276595744681</v>
      </c>
      <c r="AX10" s="104">
        <v>1</v>
      </c>
      <c r="AY10" s="106">
        <f>IFERROR(AX10/AV10,"-")</f>
        <v>1</v>
      </c>
      <c r="AZ10" s="107">
        <v>3000</v>
      </c>
      <c r="BA10" s="108">
        <f>IFERROR(AZ10/AV10,"-")</f>
        <v>3000</v>
      </c>
      <c r="BB10" s="109">
        <v>1</v>
      </c>
      <c r="BC10" s="109"/>
      <c r="BD10" s="109"/>
      <c r="BE10" s="110">
        <v>9</v>
      </c>
      <c r="BF10" s="111">
        <f>IF(P10=0,"",IF(BE10=0,"",(BE10/P10)))</f>
        <v>0.19148936170213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19</v>
      </c>
      <c r="BO10" s="118">
        <f>IF(P10=0,"",IF(BN10=0,"",(BN10/P10)))</f>
        <v>0.40425531914894</v>
      </c>
      <c r="BP10" s="119">
        <v>7</v>
      </c>
      <c r="BQ10" s="120">
        <f>IFERROR(BP10/BN10,"-")</f>
        <v>0.36842105263158</v>
      </c>
      <c r="BR10" s="121">
        <v>201500</v>
      </c>
      <c r="BS10" s="122">
        <f>IFERROR(BR10/BN10,"-")</f>
        <v>10605.263157895</v>
      </c>
      <c r="BT10" s="123">
        <v>5</v>
      </c>
      <c r="BU10" s="123">
        <v>1</v>
      </c>
      <c r="BV10" s="123">
        <v>1</v>
      </c>
      <c r="BW10" s="124">
        <v>14</v>
      </c>
      <c r="BX10" s="125">
        <f>IF(P10=0,"",IF(BW10=0,"",(BW10/P10)))</f>
        <v>0.29787234042553</v>
      </c>
      <c r="BY10" s="126">
        <v>7</v>
      </c>
      <c r="BZ10" s="127">
        <f>IFERROR(BY10/BW10,"-")</f>
        <v>0.5</v>
      </c>
      <c r="CA10" s="128">
        <v>423000</v>
      </c>
      <c r="CB10" s="129">
        <f>IFERROR(CA10/BW10,"-")</f>
        <v>30214.285714286</v>
      </c>
      <c r="CC10" s="130"/>
      <c r="CD10" s="130">
        <v>2</v>
      </c>
      <c r="CE10" s="130">
        <v>5</v>
      </c>
      <c r="CF10" s="131">
        <v>3</v>
      </c>
      <c r="CG10" s="132">
        <f>IF(P10=0,"",IF(CF10=0,"",(CF10/P10)))</f>
        <v>0.063829787234043</v>
      </c>
      <c r="CH10" s="133">
        <v>2</v>
      </c>
      <c r="CI10" s="134">
        <f>IFERROR(CH10/CF10,"-")</f>
        <v>0.66666666666667</v>
      </c>
      <c r="CJ10" s="135">
        <v>14000</v>
      </c>
      <c r="CK10" s="136">
        <f>IFERROR(CJ10/CF10,"-")</f>
        <v>4666.6666666667</v>
      </c>
      <c r="CL10" s="137">
        <v>1</v>
      </c>
      <c r="CM10" s="137">
        <v>1</v>
      </c>
      <c r="CN10" s="137"/>
      <c r="CO10" s="138">
        <v>14</v>
      </c>
      <c r="CP10" s="139">
        <v>610500</v>
      </c>
      <c r="CQ10" s="139">
        <v>184000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1.7697368421053</v>
      </c>
      <c r="B11" s="189" t="s">
        <v>79</v>
      </c>
      <c r="C11" s="189"/>
      <c r="D11" s="189" t="s">
        <v>63</v>
      </c>
      <c r="E11" s="189" t="s">
        <v>64</v>
      </c>
      <c r="F11" s="189" t="s">
        <v>65</v>
      </c>
      <c r="G11" s="88" t="s">
        <v>80</v>
      </c>
      <c r="H11" s="88" t="s">
        <v>67</v>
      </c>
      <c r="I11" s="191" t="s">
        <v>81</v>
      </c>
      <c r="J11" s="180">
        <v>684000</v>
      </c>
      <c r="K11" s="79">
        <v>24</v>
      </c>
      <c r="L11" s="79">
        <v>0</v>
      </c>
      <c r="M11" s="79">
        <v>70</v>
      </c>
      <c r="N11" s="89">
        <v>9</v>
      </c>
      <c r="O11" s="90">
        <v>0</v>
      </c>
      <c r="P11" s="91">
        <f>N11+O11</f>
        <v>9</v>
      </c>
      <c r="Q11" s="80">
        <f>IFERROR(P11/M11,"-")</f>
        <v>0.12857142857143</v>
      </c>
      <c r="R11" s="79">
        <v>1</v>
      </c>
      <c r="S11" s="79">
        <v>3</v>
      </c>
      <c r="T11" s="80">
        <f>IFERROR(R11/(P11),"-")</f>
        <v>0.11111111111111</v>
      </c>
      <c r="U11" s="186">
        <f>IFERROR(J11/SUM(N11:O16),"-")</f>
        <v>18000</v>
      </c>
      <c r="V11" s="82">
        <v>3</v>
      </c>
      <c r="W11" s="80">
        <f>IF(P11=0,"-",V11/P11)</f>
        <v>0.33333333333333</v>
      </c>
      <c r="X11" s="185">
        <v>190500</v>
      </c>
      <c r="Y11" s="186">
        <f>IFERROR(X11/P11,"-")</f>
        <v>21166.666666667</v>
      </c>
      <c r="Z11" s="186">
        <f>IFERROR(X11/V11,"-")</f>
        <v>63500</v>
      </c>
      <c r="AA11" s="180">
        <f>SUM(X11:X16)-SUM(J11:J16)</f>
        <v>526500</v>
      </c>
      <c r="AB11" s="83">
        <f>SUM(X11:X16)/SUM(J11:J16)</f>
        <v>1.7697368421053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2</v>
      </c>
      <c r="BF11" s="111">
        <f>IF(P11=0,"",IF(BE11=0,"",(BE11/P11)))</f>
        <v>0.22222222222222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5</v>
      </c>
      <c r="BO11" s="118">
        <f>IF(P11=0,"",IF(BN11=0,"",(BN11/P11)))</f>
        <v>0.55555555555556</v>
      </c>
      <c r="BP11" s="119">
        <v>3</v>
      </c>
      <c r="BQ11" s="120">
        <f>IFERROR(BP11/BN11,"-")</f>
        <v>0.6</v>
      </c>
      <c r="BR11" s="121">
        <v>20500</v>
      </c>
      <c r="BS11" s="122">
        <f>IFERROR(BR11/BN11,"-")</f>
        <v>4100</v>
      </c>
      <c r="BT11" s="123">
        <v>2</v>
      </c>
      <c r="BU11" s="123"/>
      <c r="BV11" s="123">
        <v>1</v>
      </c>
      <c r="BW11" s="124">
        <v>2</v>
      </c>
      <c r="BX11" s="125">
        <f>IF(P11=0,"",IF(BW11=0,"",(BW11/P11)))</f>
        <v>0.22222222222222</v>
      </c>
      <c r="BY11" s="126">
        <v>1</v>
      </c>
      <c r="BZ11" s="127">
        <f>IFERROR(BY11/BW11,"-")</f>
        <v>0.5</v>
      </c>
      <c r="CA11" s="128">
        <v>170000</v>
      </c>
      <c r="CB11" s="129">
        <f>IFERROR(CA11/BW11,"-")</f>
        <v>85000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3</v>
      </c>
      <c r="CP11" s="139">
        <v>190500</v>
      </c>
      <c r="CQ11" s="139">
        <v>170000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/>
      <c r="B12" s="189" t="s">
        <v>82</v>
      </c>
      <c r="C12" s="189"/>
      <c r="D12" s="189" t="s">
        <v>63</v>
      </c>
      <c r="E12" s="189" t="s">
        <v>64</v>
      </c>
      <c r="F12" s="189" t="s">
        <v>77</v>
      </c>
      <c r="G12" s="88"/>
      <c r="H12" s="88"/>
      <c r="I12" s="88"/>
      <c r="J12" s="180"/>
      <c r="K12" s="79">
        <v>51</v>
      </c>
      <c r="L12" s="79">
        <v>40</v>
      </c>
      <c r="M12" s="79">
        <v>10</v>
      </c>
      <c r="N12" s="89">
        <v>13</v>
      </c>
      <c r="O12" s="90">
        <v>0</v>
      </c>
      <c r="P12" s="91">
        <f>N12+O12</f>
        <v>13</v>
      </c>
      <c r="Q12" s="80">
        <f>IFERROR(P12/M12,"-")</f>
        <v>1.3</v>
      </c>
      <c r="R12" s="79">
        <v>1</v>
      </c>
      <c r="S12" s="79">
        <v>2</v>
      </c>
      <c r="T12" s="80">
        <f>IFERROR(R12/(P12),"-")</f>
        <v>0.076923076923077</v>
      </c>
      <c r="U12" s="186"/>
      <c r="V12" s="82">
        <v>1</v>
      </c>
      <c r="W12" s="80">
        <f>IF(P12=0,"-",V12/P12)</f>
        <v>0.076923076923077</v>
      </c>
      <c r="X12" s="185">
        <v>123000</v>
      </c>
      <c r="Y12" s="186">
        <f>IFERROR(X12/P12,"-")</f>
        <v>9461.5384615385</v>
      </c>
      <c r="Z12" s="186">
        <f>IFERROR(X12/V12,"-")</f>
        <v>123000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0.15384615384615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6</v>
      </c>
      <c r="BO12" s="118">
        <f>IF(P12=0,"",IF(BN12=0,"",(BN12/P12)))</f>
        <v>0.46153846153846</v>
      </c>
      <c r="BP12" s="119">
        <v>1</v>
      </c>
      <c r="BQ12" s="120">
        <f>IFERROR(BP12/BN12,"-")</f>
        <v>0.16666666666667</v>
      </c>
      <c r="BR12" s="121">
        <v>30000</v>
      </c>
      <c r="BS12" s="122">
        <f>IFERROR(BR12/BN12,"-")</f>
        <v>5000</v>
      </c>
      <c r="BT12" s="123">
        <v>1</v>
      </c>
      <c r="BU12" s="123"/>
      <c r="BV12" s="123"/>
      <c r="BW12" s="124">
        <v>5</v>
      </c>
      <c r="BX12" s="125">
        <f>IF(P12=0,"",IF(BW12=0,"",(BW12/P12)))</f>
        <v>0.38461538461538</v>
      </c>
      <c r="BY12" s="126">
        <v>1</v>
      </c>
      <c r="BZ12" s="127">
        <f>IFERROR(BY12/BW12,"-")</f>
        <v>0.2</v>
      </c>
      <c r="CA12" s="128">
        <v>123000</v>
      </c>
      <c r="CB12" s="129">
        <f>IFERROR(CA12/BW12,"-")</f>
        <v>24600</v>
      </c>
      <c r="CC12" s="130"/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123000</v>
      </c>
      <c r="CQ12" s="139">
        <v>123000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189" t="s">
        <v>83</v>
      </c>
      <c r="C13" s="189"/>
      <c r="D13" s="189" t="s">
        <v>63</v>
      </c>
      <c r="E13" s="189" t="s">
        <v>64</v>
      </c>
      <c r="F13" s="189" t="s">
        <v>65</v>
      </c>
      <c r="G13" s="88" t="s">
        <v>84</v>
      </c>
      <c r="H13" s="88" t="s">
        <v>85</v>
      </c>
      <c r="I13" s="191" t="s">
        <v>86</v>
      </c>
      <c r="J13" s="180"/>
      <c r="K13" s="79">
        <v>11</v>
      </c>
      <c r="L13" s="79">
        <v>0</v>
      </c>
      <c r="M13" s="79">
        <v>46</v>
      </c>
      <c r="N13" s="89">
        <v>3</v>
      </c>
      <c r="O13" s="90">
        <v>0</v>
      </c>
      <c r="P13" s="91">
        <f>N13+O13</f>
        <v>3</v>
      </c>
      <c r="Q13" s="80">
        <f>IFERROR(P13/M13,"-")</f>
        <v>0.065217391304348</v>
      </c>
      <c r="R13" s="79">
        <v>0</v>
      </c>
      <c r="S13" s="79">
        <v>1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0.33333333333333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</v>
      </c>
      <c r="BO13" s="118">
        <f>IF(P13=0,"",IF(BN13=0,"",(BN13/P13)))</f>
        <v>0.66666666666667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87</v>
      </c>
      <c r="C14" s="189"/>
      <c r="D14" s="189" t="s">
        <v>63</v>
      </c>
      <c r="E14" s="189" t="s">
        <v>64</v>
      </c>
      <c r="F14" s="189" t="s">
        <v>77</v>
      </c>
      <c r="G14" s="88"/>
      <c r="H14" s="88"/>
      <c r="I14" s="88"/>
      <c r="J14" s="180"/>
      <c r="K14" s="79">
        <v>42</v>
      </c>
      <c r="L14" s="79">
        <v>25</v>
      </c>
      <c r="M14" s="79">
        <v>6</v>
      </c>
      <c r="N14" s="89">
        <v>7</v>
      </c>
      <c r="O14" s="90">
        <v>0</v>
      </c>
      <c r="P14" s="91">
        <f>N14+O14</f>
        <v>7</v>
      </c>
      <c r="Q14" s="80">
        <f>IFERROR(P14/M14,"-")</f>
        <v>1.1666666666667</v>
      </c>
      <c r="R14" s="79">
        <v>2</v>
      </c>
      <c r="S14" s="79">
        <v>0</v>
      </c>
      <c r="T14" s="80">
        <f>IFERROR(R14/(P14),"-")</f>
        <v>0.28571428571429</v>
      </c>
      <c r="U14" s="186"/>
      <c r="V14" s="82">
        <v>1</v>
      </c>
      <c r="W14" s="80">
        <f>IF(P14=0,"-",V14/P14)</f>
        <v>0.14285714285714</v>
      </c>
      <c r="X14" s="185">
        <v>595000</v>
      </c>
      <c r="Y14" s="186">
        <f>IFERROR(X14/P14,"-")</f>
        <v>85000</v>
      </c>
      <c r="Z14" s="186">
        <f>IFERROR(X14/V14,"-")</f>
        <v>595000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2</v>
      </c>
      <c r="AW14" s="105">
        <f>IF(P14=0,"",IF(AV14=0,"",(AV14/P14)))</f>
        <v>0.28571428571429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1</v>
      </c>
      <c r="BO14" s="118">
        <f>IF(P14=0,"",IF(BN14=0,"",(BN14/P14)))</f>
        <v>0.14285714285714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2</v>
      </c>
      <c r="BX14" s="125">
        <f>IF(P14=0,"",IF(BW14=0,"",(BW14/P14)))</f>
        <v>0.28571428571429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>
        <v>2</v>
      </c>
      <c r="CG14" s="132">
        <f>IF(P14=0,"",IF(CF14=0,"",(CF14/P14)))</f>
        <v>0.28571428571429</v>
      </c>
      <c r="CH14" s="133">
        <v>1</v>
      </c>
      <c r="CI14" s="134">
        <f>IFERROR(CH14/CF14,"-")</f>
        <v>0.5</v>
      </c>
      <c r="CJ14" s="135">
        <v>595000</v>
      </c>
      <c r="CK14" s="136">
        <f>IFERROR(CJ14/CF14,"-")</f>
        <v>297500</v>
      </c>
      <c r="CL14" s="137"/>
      <c r="CM14" s="137"/>
      <c r="CN14" s="137">
        <v>1</v>
      </c>
      <c r="CO14" s="138">
        <v>1</v>
      </c>
      <c r="CP14" s="139">
        <v>595000</v>
      </c>
      <c r="CQ14" s="139">
        <v>595000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189" t="s">
        <v>88</v>
      </c>
      <c r="C15" s="189"/>
      <c r="D15" s="189" t="s">
        <v>89</v>
      </c>
      <c r="E15" s="189" t="s">
        <v>90</v>
      </c>
      <c r="F15" s="189" t="s">
        <v>65</v>
      </c>
      <c r="G15" s="88" t="s">
        <v>84</v>
      </c>
      <c r="H15" s="88" t="s">
        <v>85</v>
      </c>
      <c r="I15" s="88" t="s">
        <v>91</v>
      </c>
      <c r="J15" s="180"/>
      <c r="K15" s="79">
        <v>7</v>
      </c>
      <c r="L15" s="79">
        <v>0</v>
      </c>
      <c r="M15" s="79">
        <v>14</v>
      </c>
      <c r="N15" s="89">
        <v>2</v>
      </c>
      <c r="O15" s="90">
        <v>0</v>
      </c>
      <c r="P15" s="91">
        <f>N15+O15</f>
        <v>2</v>
      </c>
      <c r="Q15" s="80">
        <f>IFERROR(P15/M15,"-")</f>
        <v>0.14285714285714</v>
      </c>
      <c r="R15" s="79">
        <v>0</v>
      </c>
      <c r="S15" s="79">
        <v>1</v>
      </c>
      <c r="T15" s="80">
        <f>IFERROR(R15/(P15),"-")</f>
        <v>0</v>
      </c>
      <c r="U15" s="186"/>
      <c r="V15" s="82">
        <v>0</v>
      </c>
      <c r="W15" s="80">
        <f>IF(P15=0,"-",V15/P15)</f>
        <v>0</v>
      </c>
      <c r="X15" s="185">
        <v>0</v>
      </c>
      <c r="Y15" s="186">
        <f>IFERROR(X15/P15,"-")</f>
        <v>0</v>
      </c>
      <c r="Z15" s="186" t="str">
        <f>IFERROR(X15/V15,"-")</f>
        <v>-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0.5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1</v>
      </c>
      <c r="BO15" s="118">
        <f>IF(P15=0,"",IF(BN15=0,"",(BN15/P15)))</f>
        <v>0.5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92</v>
      </c>
      <c r="C16" s="189"/>
      <c r="D16" s="189" t="s">
        <v>89</v>
      </c>
      <c r="E16" s="189" t="s">
        <v>90</v>
      </c>
      <c r="F16" s="189" t="s">
        <v>77</v>
      </c>
      <c r="G16" s="88"/>
      <c r="H16" s="88"/>
      <c r="I16" s="88"/>
      <c r="J16" s="180"/>
      <c r="K16" s="79">
        <v>20</v>
      </c>
      <c r="L16" s="79">
        <v>15</v>
      </c>
      <c r="M16" s="79">
        <v>5</v>
      </c>
      <c r="N16" s="89">
        <v>4</v>
      </c>
      <c r="O16" s="90">
        <v>0</v>
      </c>
      <c r="P16" s="91">
        <f>N16+O16</f>
        <v>4</v>
      </c>
      <c r="Q16" s="80">
        <f>IFERROR(P16/M16,"-")</f>
        <v>0.8</v>
      </c>
      <c r="R16" s="79">
        <v>0</v>
      </c>
      <c r="S16" s="79">
        <v>1</v>
      </c>
      <c r="T16" s="80">
        <f>IFERROR(R16/(P16),"-")</f>
        <v>0</v>
      </c>
      <c r="U16" s="186"/>
      <c r="V16" s="82">
        <v>2</v>
      </c>
      <c r="W16" s="80">
        <f>IF(P16=0,"-",V16/P16)</f>
        <v>0.5</v>
      </c>
      <c r="X16" s="185">
        <v>302000</v>
      </c>
      <c r="Y16" s="186">
        <f>IFERROR(X16/P16,"-")</f>
        <v>75500</v>
      </c>
      <c r="Z16" s="186">
        <f>IFERROR(X16/V16,"-")</f>
        <v>151000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2</v>
      </c>
      <c r="BO16" s="118">
        <f>IF(P16=0,"",IF(BN16=0,"",(BN16/P16)))</f>
        <v>0.5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2</v>
      </c>
      <c r="BX16" s="125">
        <f>IF(P16=0,"",IF(BW16=0,"",(BW16/P16)))</f>
        <v>0.5</v>
      </c>
      <c r="BY16" s="126">
        <v>2</v>
      </c>
      <c r="BZ16" s="127">
        <f>IFERROR(BY16/BW16,"-")</f>
        <v>1</v>
      </c>
      <c r="CA16" s="128">
        <v>302000</v>
      </c>
      <c r="CB16" s="129">
        <f>IFERROR(CA16/BW16,"-")</f>
        <v>151000</v>
      </c>
      <c r="CC16" s="130"/>
      <c r="CD16" s="130"/>
      <c r="CE16" s="130">
        <v>2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302000</v>
      </c>
      <c r="CQ16" s="139">
        <v>248000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>
        <f>AB17</f>
        <v>2.1383928571429</v>
      </c>
      <c r="B17" s="189" t="s">
        <v>93</v>
      </c>
      <c r="C17" s="189"/>
      <c r="D17" s="189" t="s">
        <v>94</v>
      </c>
      <c r="E17" s="189" t="s">
        <v>95</v>
      </c>
      <c r="F17" s="189" t="s">
        <v>65</v>
      </c>
      <c r="G17" s="88" t="s">
        <v>96</v>
      </c>
      <c r="H17" s="88" t="s">
        <v>97</v>
      </c>
      <c r="I17" s="88"/>
      <c r="J17" s="180">
        <v>336000</v>
      </c>
      <c r="K17" s="79">
        <v>6</v>
      </c>
      <c r="L17" s="79">
        <v>0</v>
      </c>
      <c r="M17" s="79">
        <v>37</v>
      </c>
      <c r="N17" s="89">
        <v>1</v>
      </c>
      <c r="O17" s="90">
        <v>0</v>
      </c>
      <c r="P17" s="91">
        <f>N17+O17</f>
        <v>1</v>
      </c>
      <c r="Q17" s="80">
        <f>IFERROR(P17/M17,"-")</f>
        <v>0.027027027027027</v>
      </c>
      <c r="R17" s="79">
        <v>0</v>
      </c>
      <c r="S17" s="79">
        <v>1</v>
      </c>
      <c r="T17" s="80">
        <f>IFERROR(R17/(P17),"-")</f>
        <v>0</v>
      </c>
      <c r="U17" s="186">
        <f>IFERROR(J17/SUM(N17:O21),"-")</f>
        <v>11586.206896552</v>
      </c>
      <c r="V17" s="82">
        <v>0</v>
      </c>
      <c r="W17" s="80">
        <f>IF(P17=0,"-",V17/P17)</f>
        <v>0</v>
      </c>
      <c r="X17" s="185">
        <v>0</v>
      </c>
      <c r="Y17" s="186">
        <f>IFERROR(X17/P17,"-")</f>
        <v>0</v>
      </c>
      <c r="Z17" s="186" t="str">
        <f>IFERROR(X17/V17,"-")</f>
        <v>-</v>
      </c>
      <c r="AA17" s="180">
        <f>SUM(X17:X21)-SUM(J17:J21)</f>
        <v>382500</v>
      </c>
      <c r="AB17" s="83">
        <f>SUM(X17:X21)/SUM(J17:J21)</f>
        <v>2.1383928571429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1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98</v>
      </c>
      <c r="C18" s="189"/>
      <c r="D18" s="189" t="s">
        <v>89</v>
      </c>
      <c r="E18" s="189" t="s">
        <v>90</v>
      </c>
      <c r="F18" s="189" t="s">
        <v>65</v>
      </c>
      <c r="G18" s="88" t="s">
        <v>96</v>
      </c>
      <c r="H18" s="88" t="s">
        <v>97</v>
      </c>
      <c r="I18" s="88"/>
      <c r="J18" s="180"/>
      <c r="K18" s="79">
        <v>18</v>
      </c>
      <c r="L18" s="79">
        <v>0</v>
      </c>
      <c r="M18" s="79">
        <v>45</v>
      </c>
      <c r="N18" s="89">
        <v>6</v>
      </c>
      <c r="O18" s="90">
        <v>0</v>
      </c>
      <c r="P18" s="91">
        <f>N18+O18</f>
        <v>6</v>
      </c>
      <c r="Q18" s="80">
        <f>IFERROR(P18/M18,"-")</f>
        <v>0.13333333333333</v>
      </c>
      <c r="R18" s="79">
        <v>1</v>
      </c>
      <c r="S18" s="79">
        <v>2</v>
      </c>
      <c r="T18" s="80">
        <f>IFERROR(R18/(P18),"-")</f>
        <v>0.16666666666667</v>
      </c>
      <c r="U18" s="186"/>
      <c r="V18" s="82">
        <v>2</v>
      </c>
      <c r="W18" s="80">
        <f>IF(P18=0,"-",V18/P18)</f>
        <v>0.33333333333333</v>
      </c>
      <c r="X18" s="185">
        <v>120500</v>
      </c>
      <c r="Y18" s="186">
        <f>IFERROR(X18/P18,"-")</f>
        <v>20083.333333333</v>
      </c>
      <c r="Z18" s="186">
        <f>IFERROR(X18/V18,"-")</f>
        <v>60250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3</v>
      </c>
      <c r="BF18" s="111">
        <f>IF(P18=0,"",IF(BE18=0,"",(BE18/P18)))</f>
        <v>0.5</v>
      </c>
      <c r="BG18" s="110">
        <v>2</v>
      </c>
      <c r="BH18" s="112">
        <f>IFERROR(BG18/BE18,"-")</f>
        <v>0.66666666666667</v>
      </c>
      <c r="BI18" s="113">
        <v>120500</v>
      </c>
      <c r="BJ18" s="114">
        <f>IFERROR(BI18/BE18,"-")</f>
        <v>40166.666666667</v>
      </c>
      <c r="BK18" s="115"/>
      <c r="BL18" s="115"/>
      <c r="BM18" s="115">
        <v>2</v>
      </c>
      <c r="BN18" s="117">
        <v>1</v>
      </c>
      <c r="BO18" s="118">
        <f>IF(P18=0,"",IF(BN18=0,"",(BN18/P18)))</f>
        <v>0.16666666666667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2</v>
      </c>
      <c r="BX18" s="125">
        <f>IF(P18=0,"",IF(BW18=0,"",(BW18/P18)))</f>
        <v>0.33333333333333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2</v>
      </c>
      <c r="CP18" s="139">
        <v>120500</v>
      </c>
      <c r="CQ18" s="139">
        <v>108000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78"/>
      <c r="B19" s="189" t="s">
        <v>99</v>
      </c>
      <c r="C19" s="189"/>
      <c r="D19" s="189" t="s">
        <v>63</v>
      </c>
      <c r="E19" s="189" t="s">
        <v>64</v>
      </c>
      <c r="F19" s="189" t="s">
        <v>65</v>
      </c>
      <c r="G19" s="88" t="s">
        <v>96</v>
      </c>
      <c r="H19" s="88" t="s">
        <v>97</v>
      </c>
      <c r="I19" s="88"/>
      <c r="J19" s="180"/>
      <c r="K19" s="79">
        <v>5</v>
      </c>
      <c r="L19" s="79">
        <v>0</v>
      </c>
      <c r="M19" s="79">
        <v>29</v>
      </c>
      <c r="N19" s="89">
        <v>2</v>
      </c>
      <c r="O19" s="90">
        <v>0</v>
      </c>
      <c r="P19" s="91">
        <f>N19+O19</f>
        <v>2</v>
      </c>
      <c r="Q19" s="80">
        <f>IFERROR(P19/M19,"-")</f>
        <v>0.068965517241379</v>
      </c>
      <c r="R19" s="79">
        <v>0</v>
      </c>
      <c r="S19" s="79">
        <v>1</v>
      </c>
      <c r="T19" s="80">
        <f>IFERROR(R19/(P19),"-")</f>
        <v>0</v>
      </c>
      <c r="U19" s="186"/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2</v>
      </c>
      <c r="BF19" s="111">
        <f>IF(P19=0,"",IF(BE19=0,"",(BE19/P19)))</f>
        <v>1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100</v>
      </c>
      <c r="C20" s="189"/>
      <c r="D20" s="189" t="s">
        <v>101</v>
      </c>
      <c r="E20" s="189" t="s">
        <v>102</v>
      </c>
      <c r="F20" s="189" t="s">
        <v>65</v>
      </c>
      <c r="G20" s="88" t="s">
        <v>96</v>
      </c>
      <c r="H20" s="88" t="s">
        <v>97</v>
      </c>
      <c r="I20" s="88"/>
      <c r="J20" s="180"/>
      <c r="K20" s="79">
        <v>5</v>
      </c>
      <c r="L20" s="79">
        <v>0</v>
      </c>
      <c r="M20" s="79">
        <v>17</v>
      </c>
      <c r="N20" s="89">
        <v>5</v>
      </c>
      <c r="O20" s="90">
        <v>0</v>
      </c>
      <c r="P20" s="91">
        <f>N20+O20</f>
        <v>5</v>
      </c>
      <c r="Q20" s="80">
        <f>IFERROR(P20/M20,"-")</f>
        <v>0.29411764705882</v>
      </c>
      <c r="R20" s="79">
        <v>0</v>
      </c>
      <c r="S20" s="79">
        <v>2</v>
      </c>
      <c r="T20" s="80">
        <f>IFERROR(R20/(P20),"-")</f>
        <v>0</v>
      </c>
      <c r="U20" s="186"/>
      <c r="V20" s="82">
        <v>0</v>
      </c>
      <c r="W20" s="80">
        <f>IF(P20=0,"-",V20/P20)</f>
        <v>0</v>
      </c>
      <c r="X20" s="185">
        <v>0</v>
      </c>
      <c r="Y20" s="186">
        <f>IFERROR(X20/P20,"-")</f>
        <v>0</v>
      </c>
      <c r="Z20" s="186" t="str">
        <f>IFERROR(X20/V20,"-")</f>
        <v>-</v>
      </c>
      <c r="AA20" s="180"/>
      <c r="AB20" s="83"/>
      <c r="AC20" s="77"/>
      <c r="AD20" s="92">
        <v>1</v>
      </c>
      <c r="AE20" s="93">
        <f>IF(P20=0,"",IF(AD20=0,"",(AD20/P20)))</f>
        <v>0.2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2</v>
      </c>
      <c r="BF20" s="111">
        <f>IF(P20=0,"",IF(BE20=0,"",(BE20/P20)))</f>
        <v>0.4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2</v>
      </c>
      <c r="BO20" s="118">
        <f>IF(P20=0,"",IF(BN20=0,"",(BN20/P20)))</f>
        <v>0.4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103</v>
      </c>
      <c r="C21" s="189"/>
      <c r="D21" s="189" t="s">
        <v>76</v>
      </c>
      <c r="E21" s="189" t="s">
        <v>76</v>
      </c>
      <c r="F21" s="189" t="s">
        <v>77</v>
      </c>
      <c r="G21" s="88" t="s">
        <v>78</v>
      </c>
      <c r="H21" s="88"/>
      <c r="I21" s="88"/>
      <c r="J21" s="180"/>
      <c r="K21" s="79">
        <v>224</v>
      </c>
      <c r="L21" s="79">
        <v>66</v>
      </c>
      <c r="M21" s="79">
        <v>18</v>
      </c>
      <c r="N21" s="89">
        <v>15</v>
      </c>
      <c r="O21" s="90">
        <v>0</v>
      </c>
      <c r="P21" s="91">
        <f>N21+O21</f>
        <v>15</v>
      </c>
      <c r="Q21" s="80">
        <f>IFERROR(P21/M21,"-")</f>
        <v>0.83333333333333</v>
      </c>
      <c r="R21" s="79">
        <v>3</v>
      </c>
      <c r="S21" s="79">
        <v>0</v>
      </c>
      <c r="T21" s="80">
        <f>IFERROR(R21/(P21),"-")</f>
        <v>0.2</v>
      </c>
      <c r="U21" s="186"/>
      <c r="V21" s="82">
        <v>2</v>
      </c>
      <c r="W21" s="80">
        <f>IF(P21=0,"-",V21/P21)</f>
        <v>0.13333333333333</v>
      </c>
      <c r="X21" s="185">
        <v>598000</v>
      </c>
      <c r="Y21" s="186">
        <f>IFERROR(X21/P21,"-")</f>
        <v>39866.666666667</v>
      </c>
      <c r="Z21" s="186">
        <f>IFERROR(X21/V21,"-")</f>
        <v>299000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1</v>
      </c>
      <c r="AN21" s="99">
        <f>IF(P21=0,"",IF(AM21=0,"",(AM21/P21)))</f>
        <v>0.066666666666667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2</v>
      </c>
      <c r="BF21" s="111">
        <f>IF(P21=0,"",IF(BE21=0,"",(BE21/P21)))</f>
        <v>0.13333333333333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7</v>
      </c>
      <c r="BO21" s="118">
        <f>IF(P21=0,"",IF(BN21=0,"",(BN21/P21)))</f>
        <v>0.46666666666667</v>
      </c>
      <c r="BP21" s="119">
        <v>1</v>
      </c>
      <c r="BQ21" s="120">
        <f>IFERROR(BP21/BN21,"-")</f>
        <v>0.14285714285714</v>
      </c>
      <c r="BR21" s="121">
        <v>3000</v>
      </c>
      <c r="BS21" s="122">
        <f>IFERROR(BR21/BN21,"-")</f>
        <v>428.57142857143</v>
      </c>
      <c r="BT21" s="123">
        <v>1</v>
      </c>
      <c r="BU21" s="123"/>
      <c r="BV21" s="123"/>
      <c r="BW21" s="124">
        <v>2</v>
      </c>
      <c r="BX21" s="125">
        <f>IF(P21=0,"",IF(BW21=0,"",(BW21/P21)))</f>
        <v>0.13333333333333</v>
      </c>
      <c r="BY21" s="126">
        <v>1</v>
      </c>
      <c r="BZ21" s="127">
        <f>IFERROR(BY21/BW21,"-")</f>
        <v>0.5</v>
      </c>
      <c r="CA21" s="128">
        <v>6000</v>
      </c>
      <c r="CB21" s="129">
        <f>IFERROR(CA21/BW21,"-")</f>
        <v>3000</v>
      </c>
      <c r="CC21" s="130"/>
      <c r="CD21" s="130">
        <v>1</v>
      </c>
      <c r="CE21" s="130"/>
      <c r="CF21" s="131">
        <v>3</v>
      </c>
      <c r="CG21" s="132">
        <f>IF(P21=0,"",IF(CF21=0,"",(CF21/P21)))</f>
        <v>0.2</v>
      </c>
      <c r="CH21" s="133">
        <v>1</v>
      </c>
      <c r="CI21" s="134">
        <f>IFERROR(CH21/CF21,"-")</f>
        <v>0.33333333333333</v>
      </c>
      <c r="CJ21" s="135">
        <v>595000</v>
      </c>
      <c r="CK21" s="136">
        <f>IFERROR(CJ21/CF21,"-")</f>
        <v>198333.33333333</v>
      </c>
      <c r="CL21" s="137"/>
      <c r="CM21" s="137"/>
      <c r="CN21" s="137">
        <v>1</v>
      </c>
      <c r="CO21" s="138">
        <v>2</v>
      </c>
      <c r="CP21" s="139">
        <v>598000</v>
      </c>
      <c r="CQ21" s="139">
        <v>595000</v>
      </c>
      <c r="CR21" s="139"/>
      <c r="CS21" s="140" t="str">
        <f>IF(AND(CQ21=0,CR21=0),"",IF(AND(CQ21&lt;=100000,CR21&lt;=100000),"",IF(CQ21/CP21&gt;0.7,"男高",IF(CR21/CP21&gt;0.7,"女高",""))))</f>
        <v>男高</v>
      </c>
    </row>
    <row r="22" spans="1:98">
      <c r="A22" s="78">
        <f>AB22</f>
        <v>0.76704545454545</v>
      </c>
      <c r="B22" s="189" t="s">
        <v>104</v>
      </c>
      <c r="C22" s="189"/>
      <c r="D22" s="189" t="s">
        <v>94</v>
      </c>
      <c r="E22" s="189" t="s">
        <v>95</v>
      </c>
      <c r="F22" s="189" t="s">
        <v>65</v>
      </c>
      <c r="G22" s="88" t="s">
        <v>105</v>
      </c>
      <c r="H22" s="88" t="s">
        <v>85</v>
      </c>
      <c r="I22" s="88"/>
      <c r="J22" s="180">
        <v>264000</v>
      </c>
      <c r="K22" s="79">
        <v>11</v>
      </c>
      <c r="L22" s="79">
        <v>0</v>
      </c>
      <c r="M22" s="79">
        <v>32</v>
      </c>
      <c r="N22" s="89">
        <v>3</v>
      </c>
      <c r="O22" s="90">
        <v>0</v>
      </c>
      <c r="P22" s="91">
        <f>N22+O22</f>
        <v>3</v>
      </c>
      <c r="Q22" s="80">
        <f>IFERROR(P22/M22,"-")</f>
        <v>0.09375</v>
      </c>
      <c r="R22" s="79">
        <v>0</v>
      </c>
      <c r="S22" s="79">
        <v>0</v>
      </c>
      <c r="T22" s="80">
        <f>IFERROR(R22/(P22),"-")</f>
        <v>0</v>
      </c>
      <c r="U22" s="186">
        <f>IFERROR(J22/SUM(N22:O27),"-")</f>
        <v>9103.4482758621</v>
      </c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>
        <f>SUM(X22:X27)-SUM(J22:J27)</f>
        <v>-61500</v>
      </c>
      <c r="AB22" s="83">
        <f>SUM(X22:X27)/SUM(J22:J27)</f>
        <v>0.76704545454545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1</v>
      </c>
      <c r="BO22" s="118">
        <f>IF(P22=0,"",IF(BN22=0,"",(BN22/P22)))</f>
        <v>0.33333333333333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2</v>
      </c>
      <c r="BX22" s="125">
        <f>IF(P22=0,"",IF(BW22=0,"",(BW22/P22)))</f>
        <v>0.66666666666667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106</v>
      </c>
      <c r="C23" s="189"/>
      <c r="D23" s="189" t="s">
        <v>89</v>
      </c>
      <c r="E23" s="189" t="s">
        <v>90</v>
      </c>
      <c r="F23" s="189" t="s">
        <v>107</v>
      </c>
      <c r="G23" s="88" t="s">
        <v>105</v>
      </c>
      <c r="H23" s="88" t="s">
        <v>85</v>
      </c>
      <c r="I23" s="88"/>
      <c r="J23" s="180"/>
      <c r="K23" s="79">
        <v>4</v>
      </c>
      <c r="L23" s="79">
        <v>0</v>
      </c>
      <c r="M23" s="79">
        <v>25</v>
      </c>
      <c r="N23" s="89">
        <v>2</v>
      </c>
      <c r="O23" s="90">
        <v>0</v>
      </c>
      <c r="P23" s="91">
        <f>N23+O23</f>
        <v>2</v>
      </c>
      <c r="Q23" s="80">
        <f>IFERROR(P23/M23,"-")</f>
        <v>0.08</v>
      </c>
      <c r="R23" s="79">
        <v>0</v>
      </c>
      <c r="S23" s="79">
        <v>2</v>
      </c>
      <c r="T23" s="80">
        <f>IFERROR(R23/(P23),"-")</f>
        <v>0</v>
      </c>
      <c r="U23" s="186"/>
      <c r="V23" s="82">
        <v>1</v>
      </c>
      <c r="W23" s="80">
        <f>IF(P23=0,"-",V23/P23)</f>
        <v>0.5</v>
      </c>
      <c r="X23" s="185">
        <v>13000</v>
      </c>
      <c r="Y23" s="186">
        <f>IFERROR(X23/P23,"-")</f>
        <v>6500</v>
      </c>
      <c r="Z23" s="186">
        <f>IFERROR(X23/V23,"-")</f>
        <v>13000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2</v>
      </c>
      <c r="BF23" s="111">
        <f>IF(P23=0,"",IF(BE23=0,"",(BE23/P23)))</f>
        <v>1</v>
      </c>
      <c r="BG23" s="110">
        <v>1</v>
      </c>
      <c r="BH23" s="112">
        <f>IFERROR(BG23/BE23,"-")</f>
        <v>0.5</v>
      </c>
      <c r="BI23" s="113">
        <v>13000</v>
      </c>
      <c r="BJ23" s="114">
        <f>IFERROR(BI23/BE23,"-")</f>
        <v>6500</v>
      </c>
      <c r="BK23" s="115"/>
      <c r="BL23" s="115">
        <v>1</v>
      </c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13000</v>
      </c>
      <c r="CQ23" s="139">
        <v>13000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108</v>
      </c>
      <c r="C24" s="189"/>
      <c r="D24" s="189" t="s">
        <v>63</v>
      </c>
      <c r="E24" s="189" t="s">
        <v>64</v>
      </c>
      <c r="F24" s="189" t="s">
        <v>109</v>
      </c>
      <c r="G24" s="88" t="s">
        <v>105</v>
      </c>
      <c r="H24" s="88" t="s">
        <v>85</v>
      </c>
      <c r="I24" s="88"/>
      <c r="J24" s="180"/>
      <c r="K24" s="79">
        <v>17</v>
      </c>
      <c r="L24" s="79">
        <v>0</v>
      </c>
      <c r="M24" s="79">
        <v>43</v>
      </c>
      <c r="N24" s="89">
        <v>8</v>
      </c>
      <c r="O24" s="90">
        <v>0</v>
      </c>
      <c r="P24" s="91">
        <f>N24+O24</f>
        <v>8</v>
      </c>
      <c r="Q24" s="80">
        <f>IFERROR(P24/M24,"-")</f>
        <v>0.18604651162791</v>
      </c>
      <c r="R24" s="79">
        <v>1</v>
      </c>
      <c r="S24" s="79">
        <v>4</v>
      </c>
      <c r="T24" s="80">
        <f>IFERROR(R24/(P24),"-")</f>
        <v>0.125</v>
      </c>
      <c r="U24" s="186"/>
      <c r="V24" s="82">
        <v>2</v>
      </c>
      <c r="W24" s="80">
        <f>IF(P24=0,"-",V24/P24)</f>
        <v>0.25</v>
      </c>
      <c r="X24" s="185">
        <v>70000</v>
      </c>
      <c r="Y24" s="186">
        <f>IFERROR(X24/P24,"-")</f>
        <v>8750</v>
      </c>
      <c r="Z24" s="186">
        <f>IFERROR(X24/V24,"-")</f>
        <v>35000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0.125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6</v>
      </c>
      <c r="BO24" s="118">
        <f>IF(P24=0,"",IF(BN24=0,"",(BN24/P24)))</f>
        <v>0.75</v>
      </c>
      <c r="BP24" s="119">
        <v>1</v>
      </c>
      <c r="BQ24" s="120">
        <f>IFERROR(BP24/BN24,"-")</f>
        <v>0.16666666666667</v>
      </c>
      <c r="BR24" s="121">
        <v>65000</v>
      </c>
      <c r="BS24" s="122">
        <f>IFERROR(BR24/BN24,"-")</f>
        <v>10833.333333333</v>
      </c>
      <c r="BT24" s="123"/>
      <c r="BU24" s="123"/>
      <c r="BV24" s="123">
        <v>1</v>
      </c>
      <c r="BW24" s="124">
        <v>1</v>
      </c>
      <c r="BX24" s="125">
        <f>IF(P24=0,"",IF(BW24=0,"",(BW24/P24)))</f>
        <v>0.125</v>
      </c>
      <c r="BY24" s="126">
        <v>1</v>
      </c>
      <c r="BZ24" s="127">
        <f>IFERROR(BY24/BW24,"-")</f>
        <v>1</v>
      </c>
      <c r="CA24" s="128">
        <v>5000</v>
      </c>
      <c r="CB24" s="129">
        <f>IFERROR(CA24/BW24,"-")</f>
        <v>5000</v>
      </c>
      <c r="CC24" s="130">
        <v>1</v>
      </c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2</v>
      </c>
      <c r="CP24" s="139">
        <v>70000</v>
      </c>
      <c r="CQ24" s="139">
        <v>65000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110</v>
      </c>
      <c r="C25" s="189"/>
      <c r="D25" s="189" t="s">
        <v>101</v>
      </c>
      <c r="E25" s="189" t="s">
        <v>102</v>
      </c>
      <c r="F25" s="189" t="s">
        <v>107</v>
      </c>
      <c r="G25" s="88" t="s">
        <v>105</v>
      </c>
      <c r="H25" s="88" t="s">
        <v>85</v>
      </c>
      <c r="I25" s="88"/>
      <c r="J25" s="180"/>
      <c r="K25" s="79">
        <v>8</v>
      </c>
      <c r="L25" s="79">
        <v>0</v>
      </c>
      <c r="M25" s="79">
        <v>13</v>
      </c>
      <c r="N25" s="89">
        <v>1</v>
      </c>
      <c r="O25" s="90">
        <v>0</v>
      </c>
      <c r="P25" s="91">
        <f>N25+O25</f>
        <v>1</v>
      </c>
      <c r="Q25" s="80">
        <f>IFERROR(P25/M25,"-")</f>
        <v>0.076923076923077</v>
      </c>
      <c r="R25" s="79">
        <v>0</v>
      </c>
      <c r="S25" s="79">
        <v>1</v>
      </c>
      <c r="T25" s="80">
        <f>IFERROR(R25/(P25),"-")</f>
        <v>0</v>
      </c>
      <c r="U25" s="186"/>
      <c r="V25" s="82">
        <v>0</v>
      </c>
      <c r="W25" s="80">
        <f>IF(P25=0,"-",V25/P25)</f>
        <v>0</v>
      </c>
      <c r="X25" s="185">
        <v>0</v>
      </c>
      <c r="Y25" s="186">
        <f>IFERROR(X25/P25,"-")</f>
        <v>0</v>
      </c>
      <c r="Z25" s="186" t="str">
        <f>IFERROR(X25/V25,"-")</f>
        <v>-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1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111</v>
      </c>
      <c r="C26" s="189"/>
      <c r="D26" s="189" t="s">
        <v>112</v>
      </c>
      <c r="E26" s="189" t="s">
        <v>113</v>
      </c>
      <c r="F26" s="189" t="s">
        <v>109</v>
      </c>
      <c r="G26" s="88" t="s">
        <v>105</v>
      </c>
      <c r="H26" s="88" t="s">
        <v>85</v>
      </c>
      <c r="I26" s="88"/>
      <c r="J26" s="180"/>
      <c r="K26" s="79">
        <v>12</v>
      </c>
      <c r="L26" s="79">
        <v>0</v>
      </c>
      <c r="M26" s="79">
        <v>34</v>
      </c>
      <c r="N26" s="89">
        <v>6</v>
      </c>
      <c r="O26" s="90">
        <v>0</v>
      </c>
      <c r="P26" s="91">
        <f>N26+O26</f>
        <v>6</v>
      </c>
      <c r="Q26" s="80">
        <f>IFERROR(P26/M26,"-")</f>
        <v>0.17647058823529</v>
      </c>
      <c r="R26" s="79">
        <v>0</v>
      </c>
      <c r="S26" s="79">
        <v>1</v>
      </c>
      <c r="T26" s="80">
        <f>IFERROR(R26/(P26),"-")</f>
        <v>0</v>
      </c>
      <c r="U26" s="186"/>
      <c r="V26" s="82">
        <v>1</v>
      </c>
      <c r="W26" s="80">
        <f>IF(P26=0,"-",V26/P26)</f>
        <v>0.16666666666667</v>
      </c>
      <c r="X26" s="185">
        <v>15000</v>
      </c>
      <c r="Y26" s="186">
        <f>IFERROR(X26/P26,"-")</f>
        <v>2500</v>
      </c>
      <c r="Z26" s="186">
        <f>IFERROR(X26/V26,"-")</f>
        <v>15000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>
        <v>1</v>
      </c>
      <c r="AW26" s="105">
        <f>IF(P26=0,"",IF(AV26=0,"",(AV26/P26)))</f>
        <v>0.16666666666667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>
        <v>3</v>
      </c>
      <c r="BF26" s="111">
        <f>IF(P26=0,"",IF(BE26=0,"",(BE26/P26)))</f>
        <v>0.5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1</v>
      </c>
      <c r="BO26" s="118">
        <f>IF(P26=0,"",IF(BN26=0,"",(BN26/P26)))</f>
        <v>0.16666666666667</v>
      </c>
      <c r="BP26" s="119">
        <v>1</v>
      </c>
      <c r="BQ26" s="120">
        <f>IFERROR(BP26/BN26,"-")</f>
        <v>1</v>
      </c>
      <c r="BR26" s="121">
        <v>3000</v>
      </c>
      <c r="BS26" s="122">
        <f>IFERROR(BR26/BN26,"-")</f>
        <v>3000</v>
      </c>
      <c r="BT26" s="123">
        <v>1</v>
      </c>
      <c r="BU26" s="123"/>
      <c r="BV26" s="123"/>
      <c r="BW26" s="124">
        <v>1</v>
      </c>
      <c r="BX26" s="125">
        <f>IF(P26=0,"",IF(BW26=0,"",(BW26/P26)))</f>
        <v>0.16666666666667</v>
      </c>
      <c r="BY26" s="126">
        <v>1</v>
      </c>
      <c r="BZ26" s="127">
        <f>IFERROR(BY26/BW26,"-")</f>
        <v>1</v>
      </c>
      <c r="CA26" s="128">
        <v>12000</v>
      </c>
      <c r="CB26" s="129">
        <f>IFERROR(CA26/BW26,"-")</f>
        <v>12000</v>
      </c>
      <c r="CC26" s="130"/>
      <c r="CD26" s="130"/>
      <c r="CE26" s="130">
        <v>1</v>
      </c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15000</v>
      </c>
      <c r="CQ26" s="139">
        <v>12000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114</v>
      </c>
      <c r="C27" s="189"/>
      <c r="D27" s="189" t="s">
        <v>76</v>
      </c>
      <c r="E27" s="189" t="s">
        <v>76</v>
      </c>
      <c r="F27" s="189" t="s">
        <v>77</v>
      </c>
      <c r="G27" s="88" t="s">
        <v>78</v>
      </c>
      <c r="H27" s="88"/>
      <c r="I27" s="88"/>
      <c r="J27" s="180"/>
      <c r="K27" s="79">
        <v>88</v>
      </c>
      <c r="L27" s="79">
        <v>38</v>
      </c>
      <c r="M27" s="79">
        <v>24</v>
      </c>
      <c r="N27" s="89">
        <v>9</v>
      </c>
      <c r="O27" s="90">
        <v>0</v>
      </c>
      <c r="P27" s="91">
        <f>N27+O27</f>
        <v>9</v>
      </c>
      <c r="Q27" s="80">
        <f>IFERROR(P27/M27,"-")</f>
        <v>0.375</v>
      </c>
      <c r="R27" s="79">
        <v>0</v>
      </c>
      <c r="S27" s="79">
        <v>2</v>
      </c>
      <c r="T27" s="80">
        <f>IFERROR(R27/(P27),"-")</f>
        <v>0</v>
      </c>
      <c r="U27" s="186"/>
      <c r="V27" s="82">
        <v>5</v>
      </c>
      <c r="W27" s="80">
        <f>IF(P27=0,"-",V27/P27)</f>
        <v>0.55555555555556</v>
      </c>
      <c r="X27" s="185">
        <v>104500</v>
      </c>
      <c r="Y27" s="186">
        <f>IFERROR(X27/P27,"-")</f>
        <v>11611.111111111</v>
      </c>
      <c r="Z27" s="186">
        <f>IFERROR(X27/V27,"-")</f>
        <v>20900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1</v>
      </c>
      <c r="BF27" s="111">
        <f>IF(P27=0,"",IF(BE27=0,"",(BE27/P27)))</f>
        <v>0.11111111111111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3</v>
      </c>
      <c r="BO27" s="118">
        <f>IF(P27=0,"",IF(BN27=0,"",(BN27/P27)))</f>
        <v>0.33333333333333</v>
      </c>
      <c r="BP27" s="119">
        <v>1</v>
      </c>
      <c r="BQ27" s="120">
        <f>IFERROR(BP27/BN27,"-")</f>
        <v>0.33333333333333</v>
      </c>
      <c r="BR27" s="121">
        <v>500</v>
      </c>
      <c r="BS27" s="122">
        <f>IFERROR(BR27/BN27,"-")</f>
        <v>166.66666666667</v>
      </c>
      <c r="BT27" s="123">
        <v>1</v>
      </c>
      <c r="BU27" s="123"/>
      <c r="BV27" s="123"/>
      <c r="BW27" s="124">
        <v>4</v>
      </c>
      <c r="BX27" s="125">
        <f>IF(P27=0,"",IF(BW27=0,"",(BW27/P27)))</f>
        <v>0.44444444444444</v>
      </c>
      <c r="BY27" s="126">
        <v>3</v>
      </c>
      <c r="BZ27" s="127">
        <f>IFERROR(BY27/BW27,"-")</f>
        <v>0.75</v>
      </c>
      <c r="CA27" s="128">
        <v>66000</v>
      </c>
      <c r="CB27" s="129">
        <f>IFERROR(CA27/BW27,"-")</f>
        <v>16500</v>
      </c>
      <c r="CC27" s="130">
        <v>1</v>
      </c>
      <c r="CD27" s="130">
        <v>1</v>
      </c>
      <c r="CE27" s="130">
        <v>1</v>
      </c>
      <c r="CF27" s="131">
        <v>1</v>
      </c>
      <c r="CG27" s="132">
        <f>IF(P27=0,"",IF(CF27=0,"",(CF27/P27)))</f>
        <v>0.11111111111111</v>
      </c>
      <c r="CH27" s="133">
        <v>1</v>
      </c>
      <c r="CI27" s="134">
        <f>IFERROR(CH27/CF27,"-")</f>
        <v>1</v>
      </c>
      <c r="CJ27" s="135">
        <v>38000</v>
      </c>
      <c r="CK27" s="136">
        <f>IFERROR(CJ27/CF27,"-")</f>
        <v>38000</v>
      </c>
      <c r="CL27" s="137"/>
      <c r="CM27" s="137"/>
      <c r="CN27" s="137">
        <v>1</v>
      </c>
      <c r="CO27" s="138">
        <v>5</v>
      </c>
      <c r="CP27" s="139">
        <v>104500</v>
      </c>
      <c r="CQ27" s="139">
        <v>53000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0.70277777777778</v>
      </c>
      <c r="B28" s="189" t="s">
        <v>115</v>
      </c>
      <c r="C28" s="189"/>
      <c r="D28" s="189" t="s">
        <v>116</v>
      </c>
      <c r="E28" s="189" t="s">
        <v>117</v>
      </c>
      <c r="F28" s="189" t="s">
        <v>65</v>
      </c>
      <c r="G28" s="88" t="s">
        <v>118</v>
      </c>
      <c r="H28" s="88" t="s">
        <v>119</v>
      </c>
      <c r="I28" s="88" t="s">
        <v>120</v>
      </c>
      <c r="J28" s="180">
        <v>360000</v>
      </c>
      <c r="K28" s="79">
        <v>16</v>
      </c>
      <c r="L28" s="79">
        <v>0</v>
      </c>
      <c r="M28" s="79">
        <v>89</v>
      </c>
      <c r="N28" s="89">
        <v>4</v>
      </c>
      <c r="O28" s="90">
        <v>0</v>
      </c>
      <c r="P28" s="91">
        <f>N28+O28</f>
        <v>4</v>
      </c>
      <c r="Q28" s="80">
        <f>IFERROR(P28/M28,"-")</f>
        <v>0.044943820224719</v>
      </c>
      <c r="R28" s="79">
        <v>0</v>
      </c>
      <c r="S28" s="79">
        <v>2</v>
      </c>
      <c r="T28" s="80">
        <f>IFERROR(R28/(P28),"-")</f>
        <v>0</v>
      </c>
      <c r="U28" s="186">
        <f>IFERROR(J28/SUM(N28:O32),"-")</f>
        <v>9473.6842105263</v>
      </c>
      <c r="V28" s="82">
        <v>0</v>
      </c>
      <c r="W28" s="80">
        <f>IF(P28=0,"-",V28/P28)</f>
        <v>0</v>
      </c>
      <c r="X28" s="185">
        <v>0</v>
      </c>
      <c r="Y28" s="186">
        <f>IFERROR(X28/P28,"-")</f>
        <v>0</v>
      </c>
      <c r="Z28" s="186" t="str">
        <f>IFERROR(X28/V28,"-")</f>
        <v>-</v>
      </c>
      <c r="AA28" s="180">
        <f>SUM(X28:X32)-SUM(J28:J32)</f>
        <v>-107000</v>
      </c>
      <c r="AB28" s="83">
        <f>SUM(X28:X32)/SUM(J28:J32)</f>
        <v>0.70277777777778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2</v>
      </c>
      <c r="BF28" s="111">
        <f>IF(P28=0,"",IF(BE28=0,"",(BE28/P28)))</f>
        <v>0.5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2</v>
      </c>
      <c r="BO28" s="118">
        <f>IF(P28=0,"",IF(BN28=0,"",(BN28/P28)))</f>
        <v>0.5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121</v>
      </c>
      <c r="C29" s="189"/>
      <c r="D29" s="189" t="s">
        <v>122</v>
      </c>
      <c r="E29" s="189" t="s">
        <v>123</v>
      </c>
      <c r="F29" s="189" t="s">
        <v>65</v>
      </c>
      <c r="G29" s="88"/>
      <c r="H29" s="88" t="s">
        <v>119</v>
      </c>
      <c r="I29" s="88"/>
      <c r="J29" s="180"/>
      <c r="K29" s="79">
        <v>19</v>
      </c>
      <c r="L29" s="79">
        <v>0</v>
      </c>
      <c r="M29" s="79">
        <v>66</v>
      </c>
      <c r="N29" s="89">
        <v>3</v>
      </c>
      <c r="O29" s="90">
        <v>0</v>
      </c>
      <c r="P29" s="91">
        <f>N29+O29</f>
        <v>3</v>
      </c>
      <c r="Q29" s="80">
        <f>IFERROR(P29/M29,"-")</f>
        <v>0.045454545454545</v>
      </c>
      <c r="R29" s="79">
        <v>0</v>
      </c>
      <c r="S29" s="79">
        <v>2</v>
      </c>
      <c r="T29" s="80">
        <f>IFERROR(R29/(P29),"-")</f>
        <v>0</v>
      </c>
      <c r="U29" s="186"/>
      <c r="V29" s="82">
        <v>0</v>
      </c>
      <c r="W29" s="80">
        <f>IF(P29=0,"-",V29/P29)</f>
        <v>0</v>
      </c>
      <c r="X29" s="185">
        <v>0</v>
      </c>
      <c r="Y29" s="186">
        <f>IFERROR(X29/P29,"-")</f>
        <v>0</v>
      </c>
      <c r="Z29" s="186" t="str">
        <f>IFERROR(X29/V29,"-")</f>
        <v>-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0.33333333333333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2</v>
      </c>
      <c r="BO29" s="118">
        <f>IF(P29=0,"",IF(BN29=0,"",(BN29/P29)))</f>
        <v>0.66666666666667</v>
      </c>
      <c r="BP29" s="119">
        <v>1</v>
      </c>
      <c r="BQ29" s="120">
        <f>IFERROR(BP29/BN29,"-")</f>
        <v>0.5</v>
      </c>
      <c r="BR29" s="121">
        <v>3000</v>
      </c>
      <c r="BS29" s="122">
        <f>IFERROR(BR29/BN29,"-")</f>
        <v>1500</v>
      </c>
      <c r="BT29" s="123">
        <v>1</v>
      </c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>
        <v>3000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124</v>
      </c>
      <c r="C30" s="189"/>
      <c r="D30" s="189" t="s">
        <v>125</v>
      </c>
      <c r="E30" s="189" t="s">
        <v>126</v>
      </c>
      <c r="F30" s="189" t="s">
        <v>65</v>
      </c>
      <c r="G30" s="88"/>
      <c r="H30" s="88" t="s">
        <v>119</v>
      </c>
      <c r="I30" s="88"/>
      <c r="J30" s="180"/>
      <c r="K30" s="79">
        <v>30</v>
      </c>
      <c r="L30" s="79">
        <v>0</v>
      </c>
      <c r="M30" s="79">
        <v>132</v>
      </c>
      <c r="N30" s="89">
        <v>1</v>
      </c>
      <c r="O30" s="90">
        <v>0</v>
      </c>
      <c r="P30" s="91">
        <f>N30+O30</f>
        <v>1</v>
      </c>
      <c r="Q30" s="80">
        <f>IFERROR(P30/M30,"-")</f>
        <v>0.0075757575757576</v>
      </c>
      <c r="R30" s="79">
        <v>0</v>
      </c>
      <c r="S30" s="79">
        <v>0</v>
      </c>
      <c r="T30" s="80">
        <f>IFERROR(R30/(P30),"-")</f>
        <v>0</v>
      </c>
      <c r="U30" s="186"/>
      <c r="V30" s="82">
        <v>0</v>
      </c>
      <c r="W30" s="80">
        <f>IF(P30=0,"-",V30/P30)</f>
        <v>0</v>
      </c>
      <c r="X30" s="185">
        <v>0</v>
      </c>
      <c r="Y30" s="186">
        <f>IFERROR(X30/P30,"-")</f>
        <v>0</v>
      </c>
      <c r="Z30" s="186" t="str">
        <f>IFERROR(X30/V30,"-")</f>
        <v>-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>
        <v>1</v>
      </c>
      <c r="BX30" s="125">
        <f>IF(P30=0,"",IF(BW30=0,"",(BW30/P30)))</f>
        <v>1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127</v>
      </c>
      <c r="C31" s="189"/>
      <c r="D31" s="189" t="s">
        <v>128</v>
      </c>
      <c r="E31" s="189" t="s">
        <v>129</v>
      </c>
      <c r="F31" s="189" t="s">
        <v>65</v>
      </c>
      <c r="G31" s="88"/>
      <c r="H31" s="88" t="s">
        <v>119</v>
      </c>
      <c r="I31" s="88"/>
      <c r="J31" s="180"/>
      <c r="K31" s="79">
        <v>19</v>
      </c>
      <c r="L31" s="79">
        <v>0</v>
      </c>
      <c r="M31" s="79">
        <v>91</v>
      </c>
      <c r="N31" s="89">
        <v>7</v>
      </c>
      <c r="O31" s="90">
        <v>0</v>
      </c>
      <c r="P31" s="91">
        <f>N31+O31</f>
        <v>7</v>
      </c>
      <c r="Q31" s="80">
        <f>IFERROR(P31/M31,"-")</f>
        <v>0.076923076923077</v>
      </c>
      <c r="R31" s="79">
        <v>0</v>
      </c>
      <c r="S31" s="79">
        <v>6</v>
      </c>
      <c r="T31" s="80">
        <f>IFERROR(R31/(P31),"-")</f>
        <v>0</v>
      </c>
      <c r="U31" s="186"/>
      <c r="V31" s="82">
        <v>3</v>
      </c>
      <c r="W31" s="80">
        <f>IF(P31=0,"-",V31/P31)</f>
        <v>0.42857142857143</v>
      </c>
      <c r="X31" s="185">
        <v>30000</v>
      </c>
      <c r="Y31" s="186">
        <f>IFERROR(X31/P31,"-")</f>
        <v>4285.7142857143</v>
      </c>
      <c r="Z31" s="186">
        <f>IFERROR(X31/V31,"-")</f>
        <v>10000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>
        <v>1</v>
      </c>
      <c r="AN31" s="99">
        <f>IF(P31=0,"",IF(AM31=0,"",(AM31/P31)))</f>
        <v>0.14285714285714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2</v>
      </c>
      <c r="BF31" s="111">
        <f>IF(P31=0,"",IF(BE31=0,"",(BE31/P31)))</f>
        <v>0.28571428571429</v>
      </c>
      <c r="BG31" s="110">
        <v>1</v>
      </c>
      <c r="BH31" s="112">
        <f>IFERROR(BG31/BE31,"-")</f>
        <v>0.5</v>
      </c>
      <c r="BI31" s="113">
        <v>9000</v>
      </c>
      <c r="BJ31" s="114">
        <f>IFERROR(BI31/BE31,"-")</f>
        <v>4500</v>
      </c>
      <c r="BK31" s="115"/>
      <c r="BL31" s="115"/>
      <c r="BM31" s="115">
        <v>1</v>
      </c>
      <c r="BN31" s="117">
        <v>3</v>
      </c>
      <c r="BO31" s="118">
        <f>IF(P31=0,"",IF(BN31=0,"",(BN31/P31)))</f>
        <v>0.42857142857143</v>
      </c>
      <c r="BP31" s="119">
        <v>1</v>
      </c>
      <c r="BQ31" s="120">
        <f>IFERROR(BP31/BN31,"-")</f>
        <v>0.33333333333333</v>
      </c>
      <c r="BR31" s="121">
        <v>18000</v>
      </c>
      <c r="BS31" s="122">
        <f>IFERROR(BR31/BN31,"-")</f>
        <v>6000</v>
      </c>
      <c r="BT31" s="123"/>
      <c r="BU31" s="123"/>
      <c r="BV31" s="123">
        <v>1</v>
      </c>
      <c r="BW31" s="124">
        <v>1</v>
      </c>
      <c r="BX31" s="125">
        <f>IF(P31=0,"",IF(BW31=0,"",(BW31/P31)))</f>
        <v>0.14285714285714</v>
      </c>
      <c r="BY31" s="126">
        <v>1</v>
      </c>
      <c r="BZ31" s="127">
        <f>IFERROR(BY31/BW31,"-")</f>
        <v>1</v>
      </c>
      <c r="CA31" s="128">
        <v>3000</v>
      </c>
      <c r="CB31" s="129">
        <f>IFERROR(CA31/BW31,"-")</f>
        <v>3000</v>
      </c>
      <c r="CC31" s="130">
        <v>1</v>
      </c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3</v>
      </c>
      <c r="CP31" s="139">
        <v>30000</v>
      </c>
      <c r="CQ31" s="139">
        <v>18000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130</v>
      </c>
      <c r="C32" s="189"/>
      <c r="D32" s="189" t="s">
        <v>76</v>
      </c>
      <c r="E32" s="189" t="s">
        <v>76</v>
      </c>
      <c r="F32" s="189" t="s">
        <v>77</v>
      </c>
      <c r="G32" s="88"/>
      <c r="H32" s="88"/>
      <c r="I32" s="88"/>
      <c r="J32" s="180"/>
      <c r="K32" s="79">
        <v>372</v>
      </c>
      <c r="L32" s="79">
        <v>105</v>
      </c>
      <c r="M32" s="79">
        <v>46</v>
      </c>
      <c r="N32" s="89">
        <v>23</v>
      </c>
      <c r="O32" s="90">
        <v>0</v>
      </c>
      <c r="P32" s="91">
        <f>N32+O32</f>
        <v>23</v>
      </c>
      <c r="Q32" s="80">
        <f>IFERROR(P32/M32,"-")</f>
        <v>0.5</v>
      </c>
      <c r="R32" s="79">
        <v>2</v>
      </c>
      <c r="S32" s="79">
        <v>2</v>
      </c>
      <c r="T32" s="80">
        <f>IFERROR(R32/(P32),"-")</f>
        <v>0.08695652173913</v>
      </c>
      <c r="U32" s="186"/>
      <c r="V32" s="82">
        <v>2</v>
      </c>
      <c r="W32" s="80">
        <f>IF(P32=0,"-",V32/P32)</f>
        <v>0.08695652173913</v>
      </c>
      <c r="X32" s="185">
        <v>223000</v>
      </c>
      <c r="Y32" s="186">
        <f>IFERROR(X32/P32,"-")</f>
        <v>9695.652173913</v>
      </c>
      <c r="Z32" s="186">
        <f>IFERROR(X32/V32,"-")</f>
        <v>111500</v>
      </c>
      <c r="AA32" s="180"/>
      <c r="AB32" s="83"/>
      <c r="AC32" s="77"/>
      <c r="AD32" s="92">
        <v>4</v>
      </c>
      <c r="AE32" s="93">
        <f>IF(P32=0,"",IF(AD32=0,"",(AD32/P32)))</f>
        <v>0.17391304347826</v>
      </c>
      <c r="AF32" s="92"/>
      <c r="AG32" s="94">
        <f>IFERROR(AF32/AD32,"-")</f>
        <v>0</v>
      </c>
      <c r="AH32" s="95"/>
      <c r="AI32" s="96">
        <f>IFERROR(AH32/AD32,"-")</f>
        <v>0</v>
      </c>
      <c r="AJ32" s="97"/>
      <c r="AK32" s="97"/>
      <c r="AL32" s="97"/>
      <c r="AM32" s="98">
        <v>1</v>
      </c>
      <c r="AN32" s="99">
        <f>IF(P32=0,"",IF(AM32=0,"",(AM32/P32)))</f>
        <v>0.043478260869565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>
        <v>1</v>
      </c>
      <c r="AW32" s="105">
        <f>IF(P32=0,"",IF(AV32=0,"",(AV32/P32)))</f>
        <v>0.043478260869565</v>
      </c>
      <c r="AX32" s="104"/>
      <c r="AY32" s="106">
        <f>IFERROR(AX32/AV32,"-")</f>
        <v>0</v>
      </c>
      <c r="AZ32" s="107"/>
      <c r="BA32" s="108">
        <f>IFERROR(AZ32/AV32,"-")</f>
        <v>0</v>
      </c>
      <c r="BB32" s="109"/>
      <c r="BC32" s="109"/>
      <c r="BD32" s="109"/>
      <c r="BE32" s="110">
        <v>2</v>
      </c>
      <c r="BF32" s="111">
        <f>IF(P32=0,"",IF(BE32=0,"",(BE32/P32)))</f>
        <v>0.08695652173913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5</v>
      </c>
      <c r="BO32" s="118">
        <f>IF(P32=0,"",IF(BN32=0,"",(BN32/P32)))</f>
        <v>0.21739130434783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8</v>
      </c>
      <c r="BX32" s="125">
        <f>IF(P32=0,"",IF(BW32=0,"",(BW32/P32)))</f>
        <v>0.34782608695652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>
        <v>2</v>
      </c>
      <c r="CG32" s="132">
        <f>IF(P32=0,"",IF(CF32=0,"",(CF32/P32)))</f>
        <v>0.08695652173913</v>
      </c>
      <c r="CH32" s="133">
        <v>2</v>
      </c>
      <c r="CI32" s="134">
        <f>IFERROR(CH32/CF32,"-")</f>
        <v>1</v>
      </c>
      <c r="CJ32" s="135">
        <v>223000</v>
      </c>
      <c r="CK32" s="136">
        <f>IFERROR(CJ32/CF32,"-")</f>
        <v>111500</v>
      </c>
      <c r="CL32" s="137"/>
      <c r="CM32" s="137"/>
      <c r="CN32" s="137">
        <v>2</v>
      </c>
      <c r="CO32" s="138">
        <v>2</v>
      </c>
      <c r="CP32" s="139">
        <v>223000</v>
      </c>
      <c r="CQ32" s="139">
        <v>153000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1.4933333333333</v>
      </c>
      <c r="B33" s="189" t="s">
        <v>131</v>
      </c>
      <c r="C33" s="189"/>
      <c r="D33" s="189" t="s">
        <v>116</v>
      </c>
      <c r="E33" s="189" t="s">
        <v>117</v>
      </c>
      <c r="F33" s="189" t="s">
        <v>65</v>
      </c>
      <c r="G33" s="88" t="s">
        <v>132</v>
      </c>
      <c r="H33" s="88" t="s">
        <v>133</v>
      </c>
      <c r="I33" s="88" t="s">
        <v>134</v>
      </c>
      <c r="J33" s="180">
        <v>150000</v>
      </c>
      <c r="K33" s="79">
        <v>7</v>
      </c>
      <c r="L33" s="79">
        <v>0</v>
      </c>
      <c r="M33" s="79">
        <v>45</v>
      </c>
      <c r="N33" s="89">
        <v>3</v>
      </c>
      <c r="O33" s="90">
        <v>0</v>
      </c>
      <c r="P33" s="91">
        <f>N33+O33</f>
        <v>3</v>
      </c>
      <c r="Q33" s="80">
        <f>IFERROR(P33/M33,"-")</f>
        <v>0.066666666666667</v>
      </c>
      <c r="R33" s="79">
        <v>0</v>
      </c>
      <c r="S33" s="79">
        <v>0</v>
      </c>
      <c r="T33" s="80">
        <f>IFERROR(R33/(P33),"-")</f>
        <v>0</v>
      </c>
      <c r="U33" s="186">
        <f>IFERROR(J33/SUM(N33:O36),"-")</f>
        <v>6818.1818181818</v>
      </c>
      <c r="V33" s="82">
        <v>0</v>
      </c>
      <c r="W33" s="80">
        <f>IF(P33=0,"-",V33/P33)</f>
        <v>0</v>
      </c>
      <c r="X33" s="185">
        <v>0</v>
      </c>
      <c r="Y33" s="186">
        <f>IFERROR(X33/P33,"-")</f>
        <v>0</v>
      </c>
      <c r="Z33" s="186" t="str">
        <f>IFERROR(X33/V33,"-")</f>
        <v>-</v>
      </c>
      <c r="AA33" s="180">
        <f>SUM(X33:X36)-SUM(J33:J36)</f>
        <v>74000</v>
      </c>
      <c r="AB33" s="83">
        <f>SUM(X33:X36)/SUM(J33:J36)</f>
        <v>1.4933333333333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0.33333333333333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2</v>
      </c>
      <c r="BO33" s="118">
        <f>IF(P33=0,"",IF(BN33=0,"",(BN33/P33)))</f>
        <v>0.66666666666667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135</v>
      </c>
      <c r="C34" s="189"/>
      <c r="D34" s="189" t="s">
        <v>122</v>
      </c>
      <c r="E34" s="189" t="s">
        <v>123</v>
      </c>
      <c r="F34" s="189" t="s">
        <v>65</v>
      </c>
      <c r="G34" s="88"/>
      <c r="H34" s="88" t="s">
        <v>133</v>
      </c>
      <c r="I34" s="88" t="s">
        <v>136</v>
      </c>
      <c r="J34" s="180"/>
      <c r="K34" s="79">
        <v>11</v>
      </c>
      <c r="L34" s="79">
        <v>0</v>
      </c>
      <c r="M34" s="79">
        <v>35</v>
      </c>
      <c r="N34" s="89">
        <v>2</v>
      </c>
      <c r="O34" s="90">
        <v>0</v>
      </c>
      <c r="P34" s="91">
        <f>N34+O34</f>
        <v>2</v>
      </c>
      <c r="Q34" s="80">
        <f>IFERROR(P34/M34,"-")</f>
        <v>0.057142857142857</v>
      </c>
      <c r="R34" s="79">
        <v>0</v>
      </c>
      <c r="S34" s="79">
        <v>1</v>
      </c>
      <c r="T34" s="80">
        <f>IFERROR(R34/(P34),"-")</f>
        <v>0</v>
      </c>
      <c r="U34" s="186"/>
      <c r="V34" s="82">
        <v>0</v>
      </c>
      <c r="W34" s="80">
        <f>IF(P34=0,"-",V34/P34)</f>
        <v>0</v>
      </c>
      <c r="X34" s="185">
        <v>0</v>
      </c>
      <c r="Y34" s="186">
        <f>IFERROR(X34/P34,"-")</f>
        <v>0</v>
      </c>
      <c r="Z34" s="186" t="str">
        <f>IFERROR(X34/V34,"-")</f>
        <v>-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0.5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>
        <v>1</v>
      </c>
      <c r="BX34" s="125">
        <f>IF(P34=0,"",IF(BW34=0,"",(BW34/P34)))</f>
        <v>0.5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137</v>
      </c>
      <c r="C35" s="189"/>
      <c r="D35" s="189" t="s">
        <v>125</v>
      </c>
      <c r="E35" s="189" t="s">
        <v>126</v>
      </c>
      <c r="F35" s="189" t="s">
        <v>65</v>
      </c>
      <c r="G35" s="88"/>
      <c r="H35" s="88" t="s">
        <v>133</v>
      </c>
      <c r="I35" s="88" t="s">
        <v>138</v>
      </c>
      <c r="J35" s="180"/>
      <c r="K35" s="79">
        <v>10</v>
      </c>
      <c r="L35" s="79">
        <v>0</v>
      </c>
      <c r="M35" s="79">
        <v>29</v>
      </c>
      <c r="N35" s="89">
        <v>4</v>
      </c>
      <c r="O35" s="90">
        <v>1</v>
      </c>
      <c r="P35" s="91">
        <f>N35+O35</f>
        <v>5</v>
      </c>
      <c r="Q35" s="80">
        <f>IFERROR(P35/M35,"-")</f>
        <v>0.17241379310345</v>
      </c>
      <c r="R35" s="79">
        <v>1</v>
      </c>
      <c r="S35" s="79">
        <v>1</v>
      </c>
      <c r="T35" s="80">
        <f>IFERROR(R35/(P35),"-")</f>
        <v>0.2</v>
      </c>
      <c r="U35" s="186"/>
      <c r="V35" s="82">
        <v>0</v>
      </c>
      <c r="W35" s="80">
        <f>IF(P35=0,"-",V35/P35)</f>
        <v>0</v>
      </c>
      <c r="X35" s="185">
        <v>0</v>
      </c>
      <c r="Y35" s="186">
        <f>IFERROR(X35/P35,"-")</f>
        <v>0</v>
      </c>
      <c r="Z35" s="186" t="str">
        <f>IFERROR(X35/V35,"-")</f>
        <v>-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2</v>
      </c>
      <c r="BF35" s="111">
        <f>IF(P35=0,"",IF(BE35=0,"",(BE35/P35)))</f>
        <v>0.4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3</v>
      </c>
      <c r="BO35" s="118">
        <f>IF(P35=0,"",IF(BN35=0,"",(BN35/P35)))</f>
        <v>0.6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139</v>
      </c>
      <c r="C36" s="189"/>
      <c r="D36" s="189" t="s">
        <v>76</v>
      </c>
      <c r="E36" s="189" t="s">
        <v>76</v>
      </c>
      <c r="F36" s="189" t="s">
        <v>77</v>
      </c>
      <c r="G36" s="88"/>
      <c r="H36" s="88"/>
      <c r="I36" s="88"/>
      <c r="J36" s="180"/>
      <c r="K36" s="79">
        <v>58</v>
      </c>
      <c r="L36" s="79">
        <v>36</v>
      </c>
      <c r="M36" s="79">
        <v>17</v>
      </c>
      <c r="N36" s="89">
        <v>12</v>
      </c>
      <c r="O36" s="90">
        <v>0</v>
      </c>
      <c r="P36" s="91">
        <f>N36+O36</f>
        <v>12</v>
      </c>
      <c r="Q36" s="80">
        <f>IFERROR(P36/M36,"-")</f>
        <v>0.70588235294118</v>
      </c>
      <c r="R36" s="79">
        <v>3</v>
      </c>
      <c r="S36" s="79">
        <v>3</v>
      </c>
      <c r="T36" s="80">
        <f>IFERROR(R36/(P36),"-")</f>
        <v>0.25</v>
      </c>
      <c r="U36" s="186"/>
      <c r="V36" s="82">
        <v>5</v>
      </c>
      <c r="W36" s="80">
        <f>IF(P36=0,"-",V36/P36)</f>
        <v>0.41666666666667</v>
      </c>
      <c r="X36" s="185">
        <v>224000</v>
      </c>
      <c r="Y36" s="186">
        <f>IFERROR(X36/P36,"-")</f>
        <v>18666.666666667</v>
      </c>
      <c r="Z36" s="186">
        <f>IFERROR(X36/V36,"-")</f>
        <v>44800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5</v>
      </c>
      <c r="BO36" s="118">
        <f>IF(P36=0,"",IF(BN36=0,"",(BN36/P36)))</f>
        <v>0.41666666666667</v>
      </c>
      <c r="BP36" s="119">
        <v>1</v>
      </c>
      <c r="BQ36" s="120">
        <f>IFERROR(BP36/BN36,"-")</f>
        <v>0.2</v>
      </c>
      <c r="BR36" s="121">
        <v>16000</v>
      </c>
      <c r="BS36" s="122">
        <f>IFERROR(BR36/BN36,"-")</f>
        <v>3200</v>
      </c>
      <c r="BT36" s="123"/>
      <c r="BU36" s="123"/>
      <c r="BV36" s="123">
        <v>1</v>
      </c>
      <c r="BW36" s="124">
        <v>6</v>
      </c>
      <c r="BX36" s="125">
        <f>IF(P36=0,"",IF(BW36=0,"",(BW36/P36)))</f>
        <v>0.5</v>
      </c>
      <c r="BY36" s="126">
        <v>3</v>
      </c>
      <c r="BZ36" s="127">
        <f>IFERROR(BY36/BW36,"-")</f>
        <v>0.5</v>
      </c>
      <c r="CA36" s="128">
        <v>86000</v>
      </c>
      <c r="CB36" s="129">
        <f>IFERROR(CA36/BW36,"-")</f>
        <v>14333.333333333</v>
      </c>
      <c r="CC36" s="130">
        <v>1</v>
      </c>
      <c r="CD36" s="130"/>
      <c r="CE36" s="130">
        <v>2</v>
      </c>
      <c r="CF36" s="131">
        <v>1</v>
      </c>
      <c r="CG36" s="132">
        <f>IF(P36=0,"",IF(CF36=0,"",(CF36/P36)))</f>
        <v>0.083333333333333</v>
      </c>
      <c r="CH36" s="133">
        <v>1</v>
      </c>
      <c r="CI36" s="134">
        <f>IFERROR(CH36/CF36,"-")</f>
        <v>1</v>
      </c>
      <c r="CJ36" s="135">
        <v>122000</v>
      </c>
      <c r="CK36" s="136">
        <f>IFERROR(CJ36/CF36,"-")</f>
        <v>122000</v>
      </c>
      <c r="CL36" s="137"/>
      <c r="CM36" s="137"/>
      <c r="CN36" s="137">
        <v>1</v>
      </c>
      <c r="CO36" s="138">
        <v>5</v>
      </c>
      <c r="CP36" s="139">
        <v>224000</v>
      </c>
      <c r="CQ36" s="139">
        <v>122000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0.88958333333333</v>
      </c>
      <c r="B37" s="189" t="s">
        <v>140</v>
      </c>
      <c r="C37" s="189"/>
      <c r="D37" s="189" t="s">
        <v>116</v>
      </c>
      <c r="E37" s="189" t="s">
        <v>117</v>
      </c>
      <c r="F37" s="189" t="s">
        <v>65</v>
      </c>
      <c r="G37" s="88" t="s">
        <v>66</v>
      </c>
      <c r="H37" s="88" t="s">
        <v>119</v>
      </c>
      <c r="I37" s="88" t="s">
        <v>120</v>
      </c>
      <c r="J37" s="180">
        <v>480000</v>
      </c>
      <c r="K37" s="79">
        <v>21</v>
      </c>
      <c r="L37" s="79">
        <v>0</v>
      </c>
      <c r="M37" s="79">
        <v>80</v>
      </c>
      <c r="N37" s="89">
        <v>2</v>
      </c>
      <c r="O37" s="90">
        <v>0</v>
      </c>
      <c r="P37" s="91">
        <f>N37+O37</f>
        <v>2</v>
      </c>
      <c r="Q37" s="80">
        <f>IFERROR(P37/M37,"-")</f>
        <v>0.025</v>
      </c>
      <c r="R37" s="79">
        <v>0</v>
      </c>
      <c r="S37" s="79">
        <v>1</v>
      </c>
      <c r="T37" s="80">
        <f>IFERROR(R37/(P37),"-")</f>
        <v>0</v>
      </c>
      <c r="U37" s="186">
        <f>IFERROR(J37/SUM(N37:O41),"-")</f>
        <v>12307.692307692</v>
      </c>
      <c r="V37" s="82">
        <v>0</v>
      </c>
      <c r="W37" s="80">
        <f>IF(P37=0,"-",V37/P37)</f>
        <v>0</v>
      </c>
      <c r="X37" s="185">
        <v>0</v>
      </c>
      <c r="Y37" s="186">
        <f>IFERROR(X37/P37,"-")</f>
        <v>0</v>
      </c>
      <c r="Z37" s="186" t="str">
        <f>IFERROR(X37/V37,"-")</f>
        <v>-</v>
      </c>
      <c r="AA37" s="180">
        <f>SUM(X37:X41)-SUM(J37:J41)</f>
        <v>-53000</v>
      </c>
      <c r="AB37" s="83">
        <f>SUM(X37:X41)/SUM(J37:J41)</f>
        <v>0.88958333333333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>
        <v>1</v>
      </c>
      <c r="AW37" s="105">
        <f>IF(P37=0,"",IF(AV37=0,"",(AV37/P37)))</f>
        <v>0.5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1</v>
      </c>
      <c r="BO37" s="118">
        <f>IF(P37=0,"",IF(BN37=0,"",(BN37/P37)))</f>
        <v>0.5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189" t="s">
        <v>141</v>
      </c>
      <c r="C38" s="189"/>
      <c r="D38" s="189" t="s">
        <v>122</v>
      </c>
      <c r="E38" s="189" t="s">
        <v>123</v>
      </c>
      <c r="F38" s="189" t="s">
        <v>65</v>
      </c>
      <c r="G38" s="88"/>
      <c r="H38" s="88" t="s">
        <v>119</v>
      </c>
      <c r="I38" s="88"/>
      <c r="J38" s="180"/>
      <c r="K38" s="79">
        <v>11</v>
      </c>
      <c r="L38" s="79">
        <v>0</v>
      </c>
      <c r="M38" s="79">
        <v>54</v>
      </c>
      <c r="N38" s="89">
        <v>1</v>
      </c>
      <c r="O38" s="90">
        <v>0</v>
      </c>
      <c r="P38" s="91">
        <f>N38+O38</f>
        <v>1</v>
      </c>
      <c r="Q38" s="80">
        <f>IFERROR(P38/M38,"-")</f>
        <v>0.018518518518519</v>
      </c>
      <c r="R38" s="79">
        <v>0</v>
      </c>
      <c r="S38" s="79">
        <v>0</v>
      </c>
      <c r="T38" s="80">
        <f>IFERROR(R38/(P38),"-")</f>
        <v>0</v>
      </c>
      <c r="U38" s="186"/>
      <c r="V38" s="82">
        <v>0</v>
      </c>
      <c r="W38" s="80">
        <f>IF(P38=0,"-",V38/P38)</f>
        <v>0</v>
      </c>
      <c r="X38" s="185">
        <v>0</v>
      </c>
      <c r="Y38" s="186">
        <f>IFERROR(X38/P38,"-")</f>
        <v>0</v>
      </c>
      <c r="Z38" s="186" t="str">
        <f>IFERROR(X38/V38,"-")</f>
        <v>-</v>
      </c>
      <c r="AA38" s="18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/>
      <c r="BO38" s="118">
        <f>IF(P38=0,"",IF(BN38=0,"",(BN38/P38)))</f>
        <v>0</v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>
        <v>1</v>
      </c>
      <c r="BX38" s="125">
        <f>IF(P38=0,"",IF(BW38=0,"",(BW38/P38)))</f>
        <v>1</v>
      </c>
      <c r="BY38" s="126">
        <v>1</v>
      </c>
      <c r="BZ38" s="127">
        <f>IFERROR(BY38/BW38,"-")</f>
        <v>1</v>
      </c>
      <c r="CA38" s="128">
        <v>3000</v>
      </c>
      <c r="CB38" s="129">
        <f>IFERROR(CA38/BW38,"-")</f>
        <v>3000</v>
      </c>
      <c r="CC38" s="130">
        <v>1</v>
      </c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>
        <v>3000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142</v>
      </c>
      <c r="C39" s="189"/>
      <c r="D39" s="189" t="s">
        <v>125</v>
      </c>
      <c r="E39" s="189" t="s">
        <v>126</v>
      </c>
      <c r="F39" s="189" t="s">
        <v>65</v>
      </c>
      <c r="G39" s="88"/>
      <c r="H39" s="88" t="s">
        <v>119</v>
      </c>
      <c r="I39" s="88"/>
      <c r="J39" s="180"/>
      <c r="K39" s="79">
        <v>19</v>
      </c>
      <c r="L39" s="79">
        <v>0</v>
      </c>
      <c r="M39" s="79">
        <v>53</v>
      </c>
      <c r="N39" s="89">
        <v>3</v>
      </c>
      <c r="O39" s="90">
        <v>0</v>
      </c>
      <c r="P39" s="91">
        <f>N39+O39</f>
        <v>3</v>
      </c>
      <c r="Q39" s="80">
        <f>IFERROR(P39/M39,"-")</f>
        <v>0.056603773584906</v>
      </c>
      <c r="R39" s="79">
        <v>0</v>
      </c>
      <c r="S39" s="79">
        <v>0</v>
      </c>
      <c r="T39" s="80">
        <f>IFERROR(R39/(P39),"-")</f>
        <v>0</v>
      </c>
      <c r="U39" s="186"/>
      <c r="V39" s="82">
        <v>1</v>
      </c>
      <c r="W39" s="80">
        <f>IF(P39=0,"-",V39/P39)</f>
        <v>0.33333333333333</v>
      </c>
      <c r="X39" s="185">
        <v>3000</v>
      </c>
      <c r="Y39" s="186">
        <f>IFERROR(X39/P39,"-")</f>
        <v>1000</v>
      </c>
      <c r="Z39" s="186">
        <f>IFERROR(X39/V39,"-")</f>
        <v>3000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>
        <v>1</v>
      </c>
      <c r="AN39" s="99">
        <f>IF(P39=0,"",IF(AM39=0,"",(AM39/P39)))</f>
        <v>0.33333333333333</v>
      </c>
      <c r="AO39" s="98">
        <v>1</v>
      </c>
      <c r="AP39" s="100">
        <f>IFERROR(AO39/AM39,"-")</f>
        <v>1</v>
      </c>
      <c r="AQ39" s="101">
        <v>3000</v>
      </c>
      <c r="AR39" s="102">
        <f>IFERROR(AQ39/AM39,"-")</f>
        <v>3000</v>
      </c>
      <c r="AS39" s="103">
        <v>1</v>
      </c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1</v>
      </c>
      <c r="BO39" s="118">
        <f>IF(P39=0,"",IF(BN39=0,"",(BN39/P39)))</f>
        <v>0.33333333333333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1</v>
      </c>
      <c r="BX39" s="125">
        <f>IF(P39=0,"",IF(BW39=0,"",(BW39/P39)))</f>
        <v>0.33333333333333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1</v>
      </c>
      <c r="CP39" s="139">
        <v>3000</v>
      </c>
      <c r="CQ39" s="139">
        <v>3000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189" t="s">
        <v>143</v>
      </c>
      <c r="C40" s="189"/>
      <c r="D40" s="189" t="s">
        <v>128</v>
      </c>
      <c r="E40" s="189" t="s">
        <v>129</v>
      </c>
      <c r="F40" s="189" t="s">
        <v>65</v>
      </c>
      <c r="G40" s="88"/>
      <c r="H40" s="88" t="s">
        <v>119</v>
      </c>
      <c r="I40" s="88"/>
      <c r="J40" s="180"/>
      <c r="K40" s="79">
        <v>25</v>
      </c>
      <c r="L40" s="79">
        <v>0</v>
      </c>
      <c r="M40" s="79">
        <v>106</v>
      </c>
      <c r="N40" s="89">
        <v>8</v>
      </c>
      <c r="O40" s="90">
        <v>0</v>
      </c>
      <c r="P40" s="91">
        <f>N40+O40</f>
        <v>8</v>
      </c>
      <c r="Q40" s="80">
        <f>IFERROR(P40/M40,"-")</f>
        <v>0.075471698113208</v>
      </c>
      <c r="R40" s="79">
        <v>0</v>
      </c>
      <c r="S40" s="79">
        <v>1</v>
      </c>
      <c r="T40" s="80">
        <f>IFERROR(R40/(P40),"-")</f>
        <v>0</v>
      </c>
      <c r="U40" s="186"/>
      <c r="V40" s="82">
        <v>0</v>
      </c>
      <c r="W40" s="80">
        <f>IF(P40=0,"-",V40/P40)</f>
        <v>0</v>
      </c>
      <c r="X40" s="185">
        <v>0</v>
      </c>
      <c r="Y40" s="186">
        <f>IFERROR(X40/P40,"-")</f>
        <v>0</v>
      </c>
      <c r="Z40" s="186" t="str">
        <f>IFERROR(X40/V40,"-")</f>
        <v>-</v>
      </c>
      <c r="AA40" s="180"/>
      <c r="AB40" s="83"/>
      <c r="AC40" s="77"/>
      <c r="AD40" s="92">
        <v>1</v>
      </c>
      <c r="AE40" s="93">
        <f>IF(P40=0,"",IF(AD40=0,"",(AD40/P40)))</f>
        <v>0.125</v>
      </c>
      <c r="AF40" s="92"/>
      <c r="AG40" s="94">
        <f>IFERROR(AF40/AD40,"-")</f>
        <v>0</v>
      </c>
      <c r="AH40" s="95"/>
      <c r="AI40" s="96">
        <f>IFERROR(AH40/AD40,"-")</f>
        <v>0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>
        <v>1</v>
      </c>
      <c r="AW40" s="105">
        <f>IF(P40=0,"",IF(AV40=0,"",(AV40/P40)))</f>
        <v>0.125</v>
      </c>
      <c r="AX40" s="104"/>
      <c r="AY40" s="106">
        <f>IFERROR(AX40/AV40,"-")</f>
        <v>0</v>
      </c>
      <c r="AZ40" s="107"/>
      <c r="BA40" s="108">
        <f>IFERROR(AZ40/AV40,"-")</f>
        <v>0</v>
      </c>
      <c r="BB40" s="109"/>
      <c r="BC40" s="109"/>
      <c r="BD40" s="109"/>
      <c r="BE40" s="110">
        <v>4</v>
      </c>
      <c r="BF40" s="111">
        <f>IF(P40=0,"",IF(BE40=0,"",(BE40/P40)))</f>
        <v>0.5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1</v>
      </c>
      <c r="BO40" s="118">
        <f>IF(P40=0,"",IF(BN40=0,"",(BN40/P40)))</f>
        <v>0.125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1</v>
      </c>
      <c r="BX40" s="125">
        <f>IF(P40=0,"",IF(BW40=0,"",(BW40/P40)))</f>
        <v>0.125</v>
      </c>
      <c r="BY40" s="126"/>
      <c r="BZ40" s="127">
        <f>IFERROR(BY40/BW40,"-")</f>
        <v>0</v>
      </c>
      <c r="CA40" s="128"/>
      <c r="CB40" s="129">
        <f>IFERROR(CA40/BW40,"-")</f>
        <v>0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144</v>
      </c>
      <c r="C41" s="189"/>
      <c r="D41" s="189" t="s">
        <v>76</v>
      </c>
      <c r="E41" s="189" t="s">
        <v>76</v>
      </c>
      <c r="F41" s="189" t="s">
        <v>77</v>
      </c>
      <c r="G41" s="88"/>
      <c r="H41" s="88"/>
      <c r="I41" s="88"/>
      <c r="J41" s="180"/>
      <c r="K41" s="79">
        <v>120</v>
      </c>
      <c r="L41" s="79">
        <v>89</v>
      </c>
      <c r="M41" s="79">
        <v>34</v>
      </c>
      <c r="N41" s="89">
        <v>25</v>
      </c>
      <c r="O41" s="90">
        <v>0</v>
      </c>
      <c r="P41" s="91">
        <f>N41+O41</f>
        <v>25</v>
      </c>
      <c r="Q41" s="80">
        <f>IFERROR(P41/M41,"-")</f>
        <v>0.73529411764706</v>
      </c>
      <c r="R41" s="79">
        <v>4</v>
      </c>
      <c r="S41" s="79">
        <v>4</v>
      </c>
      <c r="T41" s="80">
        <f>IFERROR(R41/(P41),"-")</f>
        <v>0.16</v>
      </c>
      <c r="U41" s="186"/>
      <c r="V41" s="82">
        <v>8</v>
      </c>
      <c r="W41" s="80">
        <f>IF(P41=0,"-",V41/P41)</f>
        <v>0.32</v>
      </c>
      <c r="X41" s="185">
        <v>424000</v>
      </c>
      <c r="Y41" s="186">
        <f>IFERROR(X41/P41,"-")</f>
        <v>16960</v>
      </c>
      <c r="Z41" s="186">
        <f>IFERROR(X41/V41,"-")</f>
        <v>53000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5</v>
      </c>
      <c r="BF41" s="111">
        <f>IF(P41=0,"",IF(BE41=0,"",(BE41/P41)))</f>
        <v>0.2</v>
      </c>
      <c r="BG41" s="110">
        <v>3</v>
      </c>
      <c r="BH41" s="112">
        <f>IFERROR(BG41/BE41,"-")</f>
        <v>0.6</v>
      </c>
      <c r="BI41" s="113">
        <v>960568</v>
      </c>
      <c r="BJ41" s="114">
        <f>IFERROR(BI41/BE41,"-")</f>
        <v>192113.6</v>
      </c>
      <c r="BK41" s="115">
        <v>2</v>
      </c>
      <c r="BL41" s="115"/>
      <c r="BM41" s="115">
        <v>1</v>
      </c>
      <c r="BN41" s="117">
        <v>6</v>
      </c>
      <c r="BO41" s="118">
        <f>IF(P41=0,"",IF(BN41=0,"",(BN41/P41)))</f>
        <v>0.24</v>
      </c>
      <c r="BP41" s="119">
        <v>2</v>
      </c>
      <c r="BQ41" s="120">
        <f>IFERROR(BP41/BN41,"-")</f>
        <v>0.33333333333333</v>
      </c>
      <c r="BR41" s="121">
        <v>16000</v>
      </c>
      <c r="BS41" s="122">
        <f>IFERROR(BR41/BN41,"-")</f>
        <v>2666.6666666667</v>
      </c>
      <c r="BT41" s="123"/>
      <c r="BU41" s="123">
        <v>1</v>
      </c>
      <c r="BV41" s="123">
        <v>1</v>
      </c>
      <c r="BW41" s="124">
        <v>12</v>
      </c>
      <c r="BX41" s="125">
        <f>IF(P41=0,"",IF(BW41=0,"",(BW41/P41)))</f>
        <v>0.48</v>
      </c>
      <c r="BY41" s="126">
        <v>5</v>
      </c>
      <c r="BZ41" s="127">
        <f>IFERROR(BY41/BW41,"-")</f>
        <v>0.41666666666667</v>
      </c>
      <c r="CA41" s="128">
        <v>251500</v>
      </c>
      <c r="CB41" s="129">
        <f>IFERROR(CA41/BW41,"-")</f>
        <v>20958.333333333</v>
      </c>
      <c r="CC41" s="130">
        <v>1</v>
      </c>
      <c r="CD41" s="130">
        <v>1</v>
      </c>
      <c r="CE41" s="130">
        <v>3</v>
      </c>
      <c r="CF41" s="131">
        <v>2</v>
      </c>
      <c r="CG41" s="132">
        <f>IF(P41=0,"",IF(CF41=0,"",(CF41/P41)))</f>
        <v>0.08</v>
      </c>
      <c r="CH41" s="133">
        <v>2</v>
      </c>
      <c r="CI41" s="134">
        <f>IFERROR(CH41/CF41,"-")</f>
        <v>1</v>
      </c>
      <c r="CJ41" s="135">
        <v>223000</v>
      </c>
      <c r="CK41" s="136">
        <f>IFERROR(CJ41/CF41,"-")</f>
        <v>111500</v>
      </c>
      <c r="CL41" s="137">
        <v>1</v>
      </c>
      <c r="CM41" s="137"/>
      <c r="CN41" s="137">
        <v>1</v>
      </c>
      <c r="CO41" s="138">
        <v>8</v>
      </c>
      <c r="CP41" s="139">
        <v>424000</v>
      </c>
      <c r="CQ41" s="139">
        <v>954568</v>
      </c>
      <c r="CR41" s="139"/>
      <c r="CS41" s="140" t="str">
        <f>IF(AND(CQ41=0,CR41=0),"",IF(AND(CQ41&lt;=100000,CR41&lt;=100000),"",IF(CQ41/CP41&gt;0.7,"男高",IF(CR41/CP41&gt;0.7,"女高",""))))</f>
        <v>男高</v>
      </c>
    </row>
    <row r="42" spans="1:98">
      <c r="A42" s="78">
        <f>AB42</f>
        <v>2.5174097222222</v>
      </c>
      <c r="B42" s="189" t="s">
        <v>145</v>
      </c>
      <c r="C42" s="189"/>
      <c r="D42" s="189" t="s">
        <v>89</v>
      </c>
      <c r="E42" s="189" t="s">
        <v>90</v>
      </c>
      <c r="F42" s="189" t="s">
        <v>65</v>
      </c>
      <c r="G42" s="88" t="s">
        <v>66</v>
      </c>
      <c r="H42" s="88" t="s">
        <v>85</v>
      </c>
      <c r="I42" s="191" t="s">
        <v>146</v>
      </c>
      <c r="J42" s="180">
        <v>144000</v>
      </c>
      <c r="K42" s="79">
        <v>10</v>
      </c>
      <c r="L42" s="79">
        <v>0</v>
      </c>
      <c r="M42" s="79">
        <v>43</v>
      </c>
      <c r="N42" s="89">
        <v>4</v>
      </c>
      <c r="O42" s="90">
        <v>0</v>
      </c>
      <c r="P42" s="91">
        <f>N42+O42</f>
        <v>4</v>
      </c>
      <c r="Q42" s="80">
        <f>IFERROR(P42/M42,"-")</f>
        <v>0.093023255813953</v>
      </c>
      <c r="R42" s="79">
        <v>2</v>
      </c>
      <c r="S42" s="79">
        <v>1</v>
      </c>
      <c r="T42" s="80">
        <f>IFERROR(R42/(P42),"-")</f>
        <v>0.5</v>
      </c>
      <c r="U42" s="186">
        <f>IFERROR(J42/SUM(N42:O43),"-")</f>
        <v>8470.5882352941</v>
      </c>
      <c r="V42" s="82">
        <v>2</v>
      </c>
      <c r="W42" s="80">
        <f>IF(P42=0,"-",V42/P42)</f>
        <v>0.5</v>
      </c>
      <c r="X42" s="185">
        <v>266007</v>
      </c>
      <c r="Y42" s="186">
        <f>IFERROR(X42/P42,"-")</f>
        <v>66501.75</v>
      </c>
      <c r="Z42" s="186">
        <f>IFERROR(X42/V42,"-")</f>
        <v>133003.5</v>
      </c>
      <c r="AA42" s="180">
        <f>SUM(X42:X43)-SUM(J42:J43)</f>
        <v>218507</v>
      </c>
      <c r="AB42" s="83">
        <f>SUM(X42:X43)/SUM(J42:J43)</f>
        <v>2.5174097222222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1</v>
      </c>
      <c r="BO42" s="118">
        <f>IF(P42=0,"",IF(BN42=0,"",(BN42/P42)))</f>
        <v>0.25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1</v>
      </c>
      <c r="BX42" s="125">
        <f>IF(P42=0,"",IF(BW42=0,"",(BW42/P42)))</f>
        <v>0.25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>
        <v>2</v>
      </c>
      <c r="CG42" s="132">
        <f>IF(P42=0,"",IF(CF42=0,"",(CF42/P42)))</f>
        <v>0.5</v>
      </c>
      <c r="CH42" s="133">
        <v>2</v>
      </c>
      <c r="CI42" s="134">
        <f>IFERROR(CH42/CF42,"-")</f>
        <v>1</v>
      </c>
      <c r="CJ42" s="135">
        <v>266007</v>
      </c>
      <c r="CK42" s="136">
        <f>IFERROR(CJ42/CF42,"-")</f>
        <v>133003.5</v>
      </c>
      <c r="CL42" s="137"/>
      <c r="CM42" s="137"/>
      <c r="CN42" s="137">
        <v>2</v>
      </c>
      <c r="CO42" s="138">
        <v>2</v>
      </c>
      <c r="CP42" s="139">
        <v>266007</v>
      </c>
      <c r="CQ42" s="139">
        <v>160000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147</v>
      </c>
      <c r="C43" s="189"/>
      <c r="D43" s="189" t="s">
        <v>89</v>
      </c>
      <c r="E43" s="189" t="s">
        <v>90</v>
      </c>
      <c r="F43" s="189" t="s">
        <v>77</v>
      </c>
      <c r="G43" s="88"/>
      <c r="H43" s="88"/>
      <c r="I43" s="88"/>
      <c r="J43" s="180"/>
      <c r="K43" s="79">
        <v>33</v>
      </c>
      <c r="L43" s="79">
        <v>27</v>
      </c>
      <c r="M43" s="79">
        <v>15</v>
      </c>
      <c r="N43" s="89">
        <v>13</v>
      </c>
      <c r="O43" s="90">
        <v>0</v>
      </c>
      <c r="P43" s="91">
        <f>N43+O43</f>
        <v>13</v>
      </c>
      <c r="Q43" s="80">
        <f>IFERROR(P43/M43,"-")</f>
        <v>0.86666666666667</v>
      </c>
      <c r="R43" s="79">
        <v>3</v>
      </c>
      <c r="S43" s="79">
        <v>1</v>
      </c>
      <c r="T43" s="80">
        <f>IFERROR(R43/(P43),"-")</f>
        <v>0.23076923076923</v>
      </c>
      <c r="U43" s="186"/>
      <c r="V43" s="82">
        <v>2</v>
      </c>
      <c r="W43" s="80">
        <f>IF(P43=0,"-",V43/P43)</f>
        <v>0.15384615384615</v>
      </c>
      <c r="X43" s="185">
        <v>96500</v>
      </c>
      <c r="Y43" s="186">
        <f>IFERROR(X43/P43,"-")</f>
        <v>7423.0769230769</v>
      </c>
      <c r="Z43" s="186">
        <f>IFERROR(X43/V43,"-")</f>
        <v>48250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>
        <v>1</v>
      </c>
      <c r="AN43" s="99">
        <f>IF(P43=0,"",IF(AM43=0,"",(AM43/P43)))</f>
        <v>0.076923076923077</v>
      </c>
      <c r="AO43" s="98"/>
      <c r="AP43" s="100">
        <f>IFERROR(AO43/AM43,"-")</f>
        <v>0</v>
      </c>
      <c r="AQ43" s="101"/>
      <c r="AR43" s="102">
        <f>IFERROR(AQ43/AM43,"-")</f>
        <v>0</v>
      </c>
      <c r="AS43" s="103"/>
      <c r="AT43" s="103"/>
      <c r="AU43" s="103"/>
      <c r="AV43" s="104">
        <v>1</v>
      </c>
      <c r="AW43" s="105">
        <f>IF(P43=0,"",IF(AV43=0,"",(AV43/P43)))</f>
        <v>0.076923076923077</v>
      </c>
      <c r="AX43" s="104"/>
      <c r="AY43" s="106">
        <f>IFERROR(AX43/AV43,"-")</f>
        <v>0</v>
      </c>
      <c r="AZ43" s="107"/>
      <c r="BA43" s="108">
        <f>IFERROR(AZ43/AV43,"-")</f>
        <v>0</v>
      </c>
      <c r="BB43" s="109"/>
      <c r="BC43" s="109"/>
      <c r="BD43" s="109"/>
      <c r="BE43" s="110">
        <v>2</v>
      </c>
      <c r="BF43" s="111">
        <f>IF(P43=0,"",IF(BE43=0,"",(BE43/P43)))</f>
        <v>0.15384615384615</v>
      </c>
      <c r="BG43" s="110">
        <v>1</v>
      </c>
      <c r="BH43" s="112">
        <f>IFERROR(BG43/BE43,"-")</f>
        <v>0.5</v>
      </c>
      <c r="BI43" s="113">
        <v>14000</v>
      </c>
      <c r="BJ43" s="114">
        <f>IFERROR(BI43/BE43,"-")</f>
        <v>7000</v>
      </c>
      <c r="BK43" s="115"/>
      <c r="BL43" s="115"/>
      <c r="BM43" s="115">
        <v>1</v>
      </c>
      <c r="BN43" s="117">
        <v>4</v>
      </c>
      <c r="BO43" s="118">
        <f>IF(P43=0,"",IF(BN43=0,"",(BN43/P43)))</f>
        <v>0.30769230769231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>
        <v>5</v>
      </c>
      <c r="BX43" s="125">
        <f>IF(P43=0,"",IF(BW43=0,"",(BW43/P43)))</f>
        <v>0.38461538461538</v>
      </c>
      <c r="BY43" s="126">
        <v>3</v>
      </c>
      <c r="BZ43" s="127">
        <f>IFERROR(BY43/BW43,"-")</f>
        <v>0.6</v>
      </c>
      <c r="CA43" s="128">
        <v>112500</v>
      </c>
      <c r="CB43" s="129">
        <f>IFERROR(CA43/BW43,"-")</f>
        <v>22500</v>
      </c>
      <c r="CC43" s="130"/>
      <c r="CD43" s="130">
        <v>2</v>
      </c>
      <c r="CE43" s="130">
        <v>1</v>
      </c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2</v>
      </c>
      <c r="CP43" s="139">
        <v>96500</v>
      </c>
      <c r="CQ43" s="139">
        <v>94500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0.038888888888889</v>
      </c>
      <c r="B44" s="189" t="s">
        <v>148</v>
      </c>
      <c r="C44" s="189"/>
      <c r="D44" s="189" t="s">
        <v>89</v>
      </c>
      <c r="E44" s="189" t="s">
        <v>90</v>
      </c>
      <c r="F44" s="189" t="s">
        <v>65</v>
      </c>
      <c r="G44" s="88" t="s">
        <v>70</v>
      </c>
      <c r="H44" s="88" t="s">
        <v>85</v>
      </c>
      <c r="I44" s="191" t="s">
        <v>149</v>
      </c>
      <c r="J44" s="180">
        <v>180000</v>
      </c>
      <c r="K44" s="79">
        <v>7</v>
      </c>
      <c r="L44" s="79">
        <v>0</v>
      </c>
      <c r="M44" s="79">
        <v>35</v>
      </c>
      <c r="N44" s="89">
        <v>5</v>
      </c>
      <c r="O44" s="90">
        <v>0</v>
      </c>
      <c r="P44" s="91">
        <f>N44+O44</f>
        <v>5</v>
      </c>
      <c r="Q44" s="80">
        <f>IFERROR(P44/M44,"-")</f>
        <v>0.14285714285714</v>
      </c>
      <c r="R44" s="79">
        <v>0</v>
      </c>
      <c r="S44" s="79">
        <v>1</v>
      </c>
      <c r="T44" s="80">
        <f>IFERROR(R44/(P44),"-")</f>
        <v>0</v>
      </c>
      <c r="U44" s="186">
        <f>IFERROR(J44/SUM(N44:O45),"-")</f>
        <v>20000</v>
      </c>
      <c r="V44" s="82">
        <v>1</v>
      </c>
      <c r="W44" s="80">
        <f>IF(P44=0,"-",V44/P44)</f>
        <v>0.2</v>
      </c>
      <c r="X44" s="185">
        <v>3000</v>
      </c>
      <c r="Y44" s="186">
        <f>IFERROR(X44/P44,"-")</f>
        <v>600</v>
      </c>
      <c r="Z44" s="186">
        <f>IFERROR(X44/V44,"-")</f>
        <v>3000</v>
      </c>
      <c r="AA44" s="180">
        <f>SUM(X44:X45)-SUM(J44:J45)</f>
        <v>-173000</v>
      </c>
      <c r="AB44" s="83">
        <f>SUM(X44:X45)/SUM(J44:J45)</f>
        <v>0.038888888888889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2</v>
      </c>
      <c r="BF44" s="111">
        <f>IF(P44=0,"",IF(BE44=0,"",(BE44/P44)))</f>
        <v>0.4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2</v>
      </c>
      <c r="BO44" s="118">
        <f>IF(P44=0,"",IF(BN44=0,"",(BN44/P44)))</f>
        <v>0.4</v>
      </c>
      <c r="BP44" s="119">
        <v>1</v>
      </c>
      <c r="BQ44" s="120">
        <f>IFERROR(BP44/BN44,"-")</f>
        <v>0.5</v>
      </c>
      <c r="BR44" s="121">
        <v>3000</v>
      </c>
      <c r="BS44" s="122">
        <f>IFERROR(BR44/BN44,"-")</f>
        <v>1500</v>
      </c>
      <c r="BT44" s="123">
        <v>1</v>
      </c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>
        <v>1</v>
      </c>
      <c r="CG44" s="132">
        <f>IF(P44=0,"",IF(CF44=0,"",(CF44/P44)))</f>
        <v>0.2</v>
      </c>
      <c r="CH44" s="133"/>
      <c r="CI44" s="134">
        <f>IFERROR(CH44/CF44,"-")</f>
        <v>0</v>
      </c>
      <c r="CJ44" s="135"/>
      <c r="CK44" s="136">
        <f>IFERROR(CJ44/CF44,"-")</f>
        <v>0</v>
      </c>
      <c r="CL44" s="137"/>
      <c r="CM44" s="137"/>
      <c r="CN44" s="137"/>
      <c r="CO44" s="138">
        <v>1</v>
      </c>
      <c r="CP44" s="139">
        <v>3000</v>
      </c>
      <c r="CQ44" s="139">
        <v>3000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150</v>
      </c>
      <c r="C45" s="189"/>
      <c r="D45" s="189" t="s">
        <v>89</v>
      </c>
      <c r="E45" s="189" t="s">
        <v>90</v>
      </c>
      <c r="F45" s="189" t="s">
        <v>77</v>
      </c>
      <c r="G45" s="88"/>
      <c r="H45" s="88"/>
      <c r="I45" s="88"/>
      <c r="J45" s="180"/>
      <c r="K45" s="79">
        <v>31</v>
      </c>
      <c r="L45" s="79">
        <v>17</v>
      </c>
      <c r="M45" s="79">
        <v>12</v>
      </c>
      <c r="N45" s="89">
        <v>4</v>
      </c>
      <c r="O45" s="90">
        <v>0</v>
      </c>
      <c r="P45" s="91">
        <f>N45+O45</f>
        <v>4</v>
      </c>
      <c r="Q45" s="80">
        <f>IFERROR(P45/M45,"-")</f>
        <v>0.33333333333333</v>
      </c>
      <c r="R45" s="79">
        <v>0</v>
      </c>
      <c r="S45" s="79">
        <v>1</v>
      </c>
      <c r="T45" s="80">
        <f>IFERROR(R45/(P45),"-")</f>
        <v>0</v>
      </c>
      <c r="U45" s="186"/>
      <c r="V45" s="82">
        <v>2</v>
      </c>
      <c r="W45" s="80">
        <f>IF(P45=0,"-",V45/P45)</f>
        <v>0.5</v>
      </c>
      <c r="X45" s="185">
        <v>4000</v>
      </c>
      <c r="Y45" s="186">
        <f>IFERROR(X45/P45,"-")</f>
        <v>1000</v>
      </c>
      <c r="Z45" s="186">
        <f>IFERROR(X45/V45,"-")</f>
        <v>2000</v>
      </c>
      <c r="AA45" s="180"/>
      <c r="AB45" s="83"/>
      <c r="AC45" s="77"/>
      <c r="AD45" s="92">
        <v>1</v>
      </c>
      <c r="AE45" s="93">
        <f>IF(P45=0,"",IF(AD45=0,"",(AD45/P45)))</f>
        <v>0.25</v>
      </c>
      <c r="AF45" s="92"/>
      <c r="AG45" s="94">
        <f>IFERROR(AF45/AD45,"-")</f>
        <v>0</v>
      </c>
      <c r="AH45" s="95"/>
      <c r="AI45" s="96">
        <f>IFERROR(AH45/AD45,"-")</f>
        <v>0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1</v>
      </c>
      <c r="BO45" s="118">
        <f>IF(P45=0,"",IF(BN45=0,"",(BN45/P45)))</f>
        <v>0.25</v>
      </c>
      <c r="BP45" s="119">
        <v>1</v>
      </c>
      <c r="BQ45" s="120">
        <f>IFERROR(BP45/BN45,"-")</f>
        <v>1</v>
      </c>
      <c r="BR45" s="121">
        <v>3000</v>
      </c>
      <c r="BS45" s="122">
        <f>IFERROR(BR45/BN45,"-")</f>
        <v>3000</v>
      </c>
      <c r="BT45" s="123">
        <v>1</v>
      </c>
      <c r="BU45" s="123"/>
      <c r="BV45" s="123"/>
      <c r="BW45" s="124">
        <v>2</v>
      </c>
      <c r="BX45" s="125">
        <f>IF(P45=0,"",IF(BW45=0,"",(BW45/P45)))</f>
        <v>0.5</v>
      </c>
      <c r="BY45" s="126">
        <v>1</v>
      </c>
      <c r="BZ45" s="127">
        <f>IFERROR(BY45/BW45,"-")</f>
        <v>0.5</v>
      </c>
      <c r="CA45" s="128">
        <v>1000</v>
      </c>
      <c r="CB45" s="129">
        <f>IFERROR(CA45/BW45,"-")</f>
        <v>500</v>
      </c>
      <c r="CC45" s="130">
        <v>1</v>
      </c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2</v>
      </c>
      <c r="CP45" s="139">
        <v>4000</v>
      </c>
      <c r="CQ45" s="139">
        <v>3000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0.070512820512821</v>
      </c>
      <c r="B46" s="189" t="s">
        <v>151</v>
      </c>
      <c r="C46" s="189"/>
      <c r="D46" s="189" t="s">
        <v>89</v>
      </c>
      <c r="E46" s="189" t="s">
        <v>90</v>
      </c>
      <c r="F46" s="189" t="s">
        <v>65</v>
      </c>
      <c r="G46" s="88" t="s">
        <v>80</v>
      </c>
      <c r="H46" s="88" t="s">
        <v>85</v>
      </c>
      <c r="I46" s="191" t="s">
        <v>86</v>
      </c>
      <c r="J46" s="180">
        <v>156000</v>
      </c>
      <c r="K46" s="79">
        <v>17</v>
      </c>
      <c r="L46" s="79">
        <v>0</v>
      </c>
      <c r="M46" s="79">
        <v>49</v>
      </c>
      <c r="N46" s="89">
        <v>8</v>
      </c>
      <c r="O46" s="90">
        <v>0</v>
      </c>
      <c r="P46" s="91">
        <f>N46+O46</f>
        <v>8</v>
      </c>
      <c r="Q46" s="80">
        <f>IFERROR(P46/M46,"-")</f>
        <v>0.16326530612245</v>
      </c>
      <c r="R46" s="79">
        <v>0</v>
      </c>
      <c r="S46" s="79">
        <v>3</v>
      </c>
      <c r="T46" s="80">
        <f>IFERROR(R46/(P46),"-")</f>
        <v>0</v>
      </c>
      <c r="U46" s="186">
        <f>IFERROR(J46/SUM(N46:O47),"-")</f>
        <v>9750</v>
      </c>
      <c r="V46" s="82">
        <v>1</v>
      </c>
      <c r="W46" s="80">
        <f>IF(P46=0,"-",V46/P46)</f>
        <v>0.125</v>
      </c>
      <c r="X46" s="185">
        <v>5000</v>
      </c>
      <c r="Y46" s="186">
        <f>IFERROR(X46/P46,"-")</f>
        <v>625</v>
      </c>
      <c r="Z46" s="186">
        <f>IFERROR(X46/V46,"-")</f>
        <v>5000</v>
      </c>
      <c r="AA46" s="180">
        <f>SUM(X46:X47)-SUM(J46:J47)</f>
        <v>-145000</v>
      </c>
      <c r="AB46" s="83">
        <f>SUM(X46:X47)/SUM(J46:J47)</f>
        <v>0.070512820512821</v>
      </c>
      <c r="AC46" s="77"/>
      <c r="AD46" s="92">
        <v>2</v>
      </c>
      <c r="AE46" s="93">
        <f>IF(P46=0,"",IF(AD46=0,"",(AD46/P46)))</f>
        <v>0.25</v>
      </c>
      <c r="AF46" s="92"/>
      <c r="AG46" s="94">
        <f>IFERROR(AF46/AD46,"-")</f>
        <v>0</v>
      </c>
      <c r="AH46" s="95"/>
      <c r="AI46" s="96">
        <f>IFERROR(AH46/AD46,"-")</f>
        <v>0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>
        <v>1</v>
      </c>
      <c r="AW46" s="105">
        <f>IF(P46=0,"",IF(AV46=0,"",(AV46/P46)))</f>
        <v>0.125</v>
      </c>
      <c r="AX46" s="104"/>
      <c r="AY46" s="106">
        <f>IFERROR(AX46/AV46,"-")</f>
        <v>0</v>
      </c>
      <c r="AZ46" s="107"/>
      <c r="BA46" s="108">
        <f>IFERROR(AZ46/AV46,"-")</f>
        <v>0</v>
      </c>
      <c r="BB46" s="109"/>
      <c r="BC46" s="109"/>
      <c r="BD46" s="109"/>
      <c r="BE46" s="110">
        <v>3</v>
      </c>
      <c r="BF46" s="111">
        <f>IF(P46=0,"",IF(BE46=0,"",(BE46/P46)))</f>
        <v>0.375</v>
      </c>
      <c r="BG46" s="110">
        <v>1</v>
      </c>
      <c r="BH46" s="112">
        <f>IFERROR(BG46/BE46,"-")</f>
        <v>0.33333333333333</v>
      </c>
      <c r="BI46" s="113">
        <v>5000</v>
      </c>
      <c r="BJ46" s="114">
        <f>IFERROR(BI46/BE46,"-")</f>
        <v>1666.6666666667</v>
      </c>
      <c r="BK46" s="115">
        <v>1</v>
      </c>
      <c r="BL46" s="115"/>
      <c r="BM46" s="115"/>
      <c r="BN46" s="117">
        <v>2</v>
      </c>
      <c r="BO46" s="118">
        <f>IF(P46=0,"",IF(BN46=0,"",(BN46/P46)))</f>
        <v>0.25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1</v>
      </c>
      <c r="CP46" s="139">
        <v>5000</v>
      </c>
      <c r="CQ46" s="139">
        <v>5000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152</v>
      </c>
      <c r="C47" s="189"/>
      <c r="D47" s="189" t="s">
        <v>89</v>
      </c>
      <c r="E47" s="189" t="s">
        <v>90</v>
      </c>
      <c r="F47" s="189" t="s">
        <v>77</v>
      </c>
      <c r="G47" s="88"/>
      <c r="H47" s="88"/>
      <c r="I47" s="88"/>
      <c r="J47" s="180"/>
      <c r="K47" s="79">
        <v>37</v>
      </c>
      <c r="L47" s="79">
        <v>26</v>
      </c>
      <c r="M47" s="79">
        <v>8</v>
      </c>
      <c r="N47" s="89">
        <v>8</v>
      </c>
      <c r="O47" s="90">
        <v>0</v>
      </c>
      <c r="P47" s="91">
        <f>N47+O47</f>
        <v>8</v>
      </c>
      <c r="Q47" s="80">
        <f>IFERROR(P47/M47,"-")</f>
        <v>1</v>
      </c>
      <c r="R47" s="79">
        <v>1</v>
      </c>
      <c r="S47" s="79">
        <v>0</v>
      </c>
      <c r="T47" s="80">
        <f>IFERROR(R47/(P47),"-")</f>
        <v>0.125</v>
      </c>
      <c r="U47" s="186"/>
      <c r="V47" s="82">
        <v>1</v>
      </c>
      <c r="W47" s="80">
        <f>IF(P47=0,"-",V47/P47)</f>
        <v>0.125</v>
      </c>
      <c r="X47" s="185">
        <v>6000</v>
      </c>
      <c r="Y47" s="186">
        <f>IFERROR(X47/P47,"-")</f>
        <v>750</v>
      </c>
      <c r="Z47" s="186">
        <f>IFERROR(X47/V47,"-")</f>
        <v>6000</v>
      </c>
      <c r="AA47" s="18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1</v>
      </c>
      <c r="BF47" s="111">
        <f>IF(P47=0,"",IF(BE47=0,"",(BE47/P47)))</f>
        <v>0.125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2</v>
      </c>
      <c r="BO47" s="118">
        <f>IF(P47=0,"",IF(BN47=0,"",(BN47/P47)))</f>
        <v>0.25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>
        <v>4</v>
      </c>
      <c r="BX47" s="125">
        <f>IF(P47=0,"",IF(BW47=0,"",(BW47/P47)))</f>
        <v>0.5</v>
      </c>
      <c r="BY47" s="126">
        <v>2</v>
      </c>
      <c r="BZ47" s="127">
        <f>IFERROR(BY47/BW47,"-")</f>
        <v>0.5</v>
      </c>
      <c r="CA47" s="128">
        <v>6000</v>
      </c>
      <c r="CB47" s="129">
        <f>IFERROR(CA47/BW47,"-")</f>
        <v>1500</v>
      </c>
      <c r="CC47" s="130">
        <v>2</v>
      </c>
      <c r="CD47" s="130"/>
      <c r="CE47" s="130"/>
      <c r="CF47" s="131">
        <v>1</v>
      </c>
      <c r="CG47" s="132">
        <f>IF(P47=0,"",IF(CF47=0,"",(CF47/P47)))</f>
        <v>0.125</v>
      </c>
      <c r="CH47" s="133"/>
      <c r="CI47" s="134">
        <f>IFERROR(CH47/CF47,"-")</f>
        <v>0</v>
      </c>
      <c r="CJ47" s="135"/>
      <c r="CK47" s="136">
        <f>IFERROR(CJ47/CF47,"-")</f>
        <v>0</v>
      </c>
      <c r="CL47" s="137"/>
      <c r="CM47" s="137"/>
      <c r="CN47" s="137"/>
      <c r="CO47" s="138">
        <v>1</v>
      </c>
      <c r="CP47" s="139">
        <v>6000</v>
      </c>
      <c r="CQ47" s="139">
        <v>3000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0.80769230769231</v>
      </c>
      <c r="B48" s="189" t="s">
        <v>153</v>
      </c>
      <c r="C48" s="189"/>
      <c r="D48" s="189" t="s">
        <v>63</v>
      </c>
      <c r="E48" s="189" t="s">
        <v>64</v>
      </c>
      <c r="F48" s="189" t="s">
        <v>65</v>
      </c>
      <c r="G48" s="88" t="s">
        <v>154</v>
      </c>
      <c r="H48" s="88" t="s">
        <v>85</v>
      </c>
      <c r="I48" s="191" t="s">
        <v>149</v>
      </c>
      <c r="J48" s="180">
        <v>156000</v>
      </c>
      <c r="K48" s="79">
        <v>15</v>
      </c>
      <c r="L48" s="79">
        <v>0</v>
      </c>
      <c r="M48" s="79">
        <v>57</v>
      </c>
      <c r="N48" s="89">
        <v>7</v>
      </c>
      <c r="O48" s="90">
        <v>0</v>
      </c>
      <c r="P48" s="91">
        <f>N48+O48</f>
        <v>7</v>
      </c>
      <c r="Q48" s="80">
        <f>IFERROR(P48/M48,"-")</f>
        <v>0.12280701754386</v>
      </c>
      <c r="R48" s="79">
        <v>0</v>
      </c>
      <c r="S48" s="79">
        <v>2</v>
      </c>
      <c r="T48" s="80">
        <f>IFERROR(R48/(P48),"-")</f>
        <v>0</v>
      </c>
      <c r="U48" s="186">
        <f>IFERROR(J48/SUM(N48:O49),"-")</f>
        <v>9176.4705882353</v>
      </c>
      <c r="V48" s="82">
        <v>1</v>
      </c>
      <c r="W48" s="80">
        <f>IF(P48=0,"-",V48/P48)</f>
        <v>0.14285714285714</v>
      </c>
      <c r="X48" s="185">
        <v>41000</v>
      </c>
      <c r="Y48" s="186">
        <f>IFERROR(X48/P48,"-")</f>
        <v>5857.1428571429</v>
      </c>
      <c r="Z48" s="186">
        <f>IFERROR(X48/V48,"-")</f>
        <v>41000</v>
      </c>
      <c r="AA48" s="180">
        <f>SUM(X48:X49)-SUM(J48:J49)</f>
        <v>-30000</v>
      </c>
      <c r="AB48" s="83">
        <f>SUM(X48:X49)/SUM(J48:J49)</f>
        <v>0.80769230769231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1</v>
      </c>
      <c r="BF48" s="111">
        <f>IF(P48=0,"",IF(BE48=0,"",(BE48/P48)))</f>
        <v>0.14285714285714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>
        <v>6</v>
      </c>
      <c r="BO48" s="118">
        <f>IF(P48=0,"",IF(BN48=0,"",(BN48/P48)))</f>
        <v>0.85714285714286</v>
      </c>
      <c r="BP48" s="119">
        <v>1</v>
      </c>
      <c r="BQ48" s="120">
        <f>IFERROR(BP48/BN48,"-")</f>
        <v>0.16666666666667</v>
      </c>
      <c r="BR48" s="121">
        <v>41000</v>
      </c>
      <c r="BS48" s="122">
        <f>IFERROR(BR48/BN48,"-")</f>
        <v>6833.3333333333</v>
      </c>
      <c r="BT48" s="123"/>
      <c r="BU48" s="123"/>
      <c r="BV48" s="123">
        <v>1</v>
      </c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1</v>
      </c>
      <c r="CP48" s="139">
        <v>41000</v>
      </c>
      <c r="CQ48" s="139">
        <v>41000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155</v>
      </c>
      <c r="C49" s="189"/>
      <c r="D49" s="189" t="s">
        <v>63</v>
      </c>
      <c r="E49" s="189" t="s">
        <v>64</v>
      </c>
      <c r="F49" s="189" t="s">
        <v>77</v>
      </c>
      <c r="G49" s="88"/>
      <c r="H49" s="88"/>
      <c r="I49" s="88"/>
      <c r="J49" s="180"/>
      <c r="K49" s="79">
        <v>25</v>
      </c>
      <c r="L49" s="79">
        <v>23</v>
      </c>
      <c r="M49" s="79">
        <v>30</v>
      </c>
      <c r="N49" s="89">
        <v>10</v>
      </c>
      <c r="O49" s="90">
        <v>0</v>
      </c>
      <c r="P49" s="91">
        <f>N49+O49</f>
        <v>10</v>
      </c>
      <c r="Q49" s="80">
        <f>IFERROR(P49/M49,"-")</f>
        <v>0.33333333333333</v>
      </c>
      <c r="R49" s="79">
        <v>1</v>
      </c>
      <c r="S49" s="79">
        <v>2</v>
      </c>
      <c r="T49" s="80">
        <f>IFERROR(R49/(P49),"-")</f>
        <v>0.1</v>
      </c>
      <c r="U49" s="186"/>
      <c r="V49" s="82">
        <v>3</v>
      </c>
      <c r="W49" s="80">
        <f>IF(P49=0,"-",V49/P49)</f>
        <v>0.3</v>
      </c>
      <c r="X49" s="185">
        <v>85000</v>
      </c>
      <c r="Y49" s="186">
        <f>IFERROR(X49/P49,"-")</f>
        <v>8500</v>
      </c>
      <c r="Z49" s="186">
        <f>IFERROR(X49/V49,"-")</f>
        <v>28333.333333333</v>
      </c>
      <c r="AA49" s="180"/>
      <c r="AB49" s="83"/>
      <c r="AC49" s="77"/>
      <c r="AD49" s="92">
        <v>1</v>
      </c>
      <c r="AE49" s="93">
        <f>IF(P49=0,"",IF(AD49=0,"",(AD49/P49)))</f>
        <v>0.1</v>
      </c>
      <c r="AF49" s="92"/>
      <c r="AG49" s="94">
        <f>IFERROR(AF49/AD49,"-")</f>
        <v>0</v>
      </c>
      <c r="AH49" s="95"/>
      <c r="AI49" s="96">
        <f>IFERROR(AH49/AD49,"-")</f>
        <v>0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2</v>
      </c>
      <c r="BF49" s="111">
        <f>IF(P49=0,"",IF(BE49=0,"",(BE49/P49)))</f>
        <v>0.2</v>
      </c>
      <c r="BG49" s="110">
        <v>1</v>
      </c>
      <c r="BH49" s="112">
        <f>IFERROR(BG49/BE49,"-")</f>
        <v>0.5</v>
      </c>
      <c r="BI49" s="113">
        <v>12000</v>
      </c>
      <c r="BJ49" s="114">
        <f>IFERROR(BI49/BE49,"-")</f>
        <v>6000</v>
      </c>
      <c r="BK49" s="115"/>
      <c r="BL49" s="115"/>
      <c r="BM49" s="115">
        <v>1</v>
      </c>
      <c r="BN49" s="117">
        <v>4</v>
      </c>
      <c r="BO49" s="118">
        <f>IF(P49=0,"",IF(BN49=0,"",(BN49/P49)))</f>
        <v>0.4</v>
      </c>
      <c r="BP49" s="119">
        <v>1</v>
      </c>
      <c r="BQ49" s="120">
        <f>IFERROR(BP49/BN49,"-")</f>
        <v>0.25</v>
      </c>
      <c r="BR49" s="121">
        <v>59000</v>
      </c>
      <c r="BS49" s="122">
        <f>IFERROR(BR49/BN49,"-")</f>
        <v>14750</v>
      </c>
      <c r="BT49" s="123"/>
      <c r="BU49" s="123"/>
      <c r="BV49" s="123">
        <v>1</v>
      </c>
      <c r="BW49" s="124">
        <v>3</v>
      </c>
      <c r="BX49" s="125">
        <f>IF(P49=0,"",IF(BW49=0,"",(BW49/P49)))</f>
        <v>0.3</v>
      </c>
      <c r="BY49" s="126">
        <v>1</v>
      </c>
      <c r="BZ49" s="127">
        <f>IFERROR(BY49/BW49,"-")</f>
        <v>0.33333333333333</v>
      </c>
      <c r="CA49" s="128">
        <v>14000</v>
      </c>
      <c r="CB49" s="129">
        <f>IFERROR(CA49/BW49,"-")</f>
        <v>4666.6666666667</v>
      </c>
      <c r="CC49" s="130"/>
      <c r="CD49" s="130"/>
      <c r="CE49" s="130">
        <v>1</v>
      </c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3</v>
      </c>
      <c r="CP49" s="139">
        <v>85000</v>
      </c>
      <c r="CQ49" s="139">
        <v>59000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0.16666666666667</v>
      </c>
      <c r="B50" s="189" t="s">
        <v>156</v>
      </c>
      <c r="C50" s="189"/>
      <c r="D50" s="189" t="s">
        <v>63</v>
      </c>
      <c r="E50" s="189" t="s">
        <v>64</v>
      </c>
      <c r="F50" s="189" t="s">
        <v>65</v>
      </c>
      <c r="G50" s="88" t="s">
        <v>118</v>
      </c>
      <c r="H50" s="88" t="s">
        <v>67</v>
      </c>
      <c r="I50" s="190" t="s">
        <v>157</v>
      </c>
      <c r="J50" s="180">
        <v>144000</v>
      </c>
      <c r="K50" s="79">
        <v>27</v>
      </c>
      <c r="L50" s="79">
        <v>0</v>
      </c>
      <c r="M50" s="79">
        <v>108</v>
      </c>
      <c r="N50" s="89">
        <v>11</v>
      </c>
      <c r="O50" s="90">
        <v>0</v>
      </c>
      <c r="P50" s="91">
        <f>N50+O50</f>
        <v>11</v>
      </c>
      <c r="Q50" s="80">
        <f>IFERROR(P50/M50,"-")</f>
        <v>0.10185185185185</v>
      </c>
      <c r="R50" s="79">
        <v>0</v>
      </c>
      <c r="S50" s="79">
        <v>4</v>
      </c>
      <c r="T50" s="80">
        <f>IFERROR(R50/(P50),"-")</f>
        <v>0</v>
      </c>
      <c r="U50" s="186">
        <f>IFERROR(J50/SUM(N50:O51),"-")</f>
        <v>8000</v>
      </c>
      <c r="V50" s="82">
        <v>1</v>
      </c>
      <c r="W50" s="80">
        <f>IF(P50=0,"-",V50/P50)</f>
        <v>0.090909090909091</v>
      </c>
      <c r="X50" s="185">
        <v>13000</v>
      </c>
      <c r="Y50" s="186">
        <f>IFERROR(X50/P50,"-")</f>
        <v>1181.8181818182</v>
      </c>
      <c r="Z50" s="186">
        <f>IFERROR(X50/V50,"-")</f>
        <v>13000</v>
      </c>
      <c r="AA50" s="180">
        <f>SUM(X50:X51)-SUM(J50:J51)</f>
        <v>-120000</v>
      </c>
      <c r="AB50" s="83">
        <f>SUM(X50:X51)/SUM(J50:J51)</f>
        <v>0.16666666666667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>
        <v>6</v>
      </c>
      <c r="BF50" s="111">
        <f>IF(P50=0,"",IF(BE50=0,"",(BE50/P50)))</f>
        <v>0.54545454545455</v>
      </c>
      <c r="BG50" s="110">
        <v>1</v>
      </c>
      <c r="BH50" s="112">
        <f>IFERROR(BG50/BE50,"-")</f>
        <v>0.16666666666667</v>
      </c>
      <c r="BI50" s="113">
        <v>13000</v>
      </c>
      <c r="BJ50" s="114">
        <f>IFERROR(BI50/BE50,"-")</f>
        <v>2166.6666666667</v>
      </c>
      <c r="BK50" s="115"/>
      <c r="BL50" s="115"/>
      <c r="BM50" s="115">
        <v>1</v>
      </c>
      <c r="BN50" s="117">
        <v>4</v>
      </c>
      <c r="BO50" s="118">
        <f>IF(P50=0,"",IF(BN50=0,"",(BN50/P50)))</f>
        <v>0.36363636363636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>
        <v>1</v>
      </c>
      <c r="BX50" s="125">
        <f>IF(P50=0,"",IF(BW50=0,"",(BW50/P50)))</f>
        <v>0.090909090909091</v>
      </c>
      <c r="BY50" s="126"/>
      <c r="BZ50" s="127">
        <f>IFERROR(BY50/BW50,"-")</f>
        <v>0</v>
      </c>
      <c r="CA50" s="128"/>
      <c r="CB50" s="129">
        <f>IFERROR(CA50/BW50,"-")</f>
        <v>0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1</v>
      </c>
      <c r="CP50" s="139">
        <v>13000</v>
      </c>
      <c r="CQ50" s="139">
        <v>13000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189" t="s">
        <v>158</v>
      </c>
      <c r="C51" s="189"/>
      <c r="D51" s="189" t="s">
        <v>63</v>
      </c>
      <c r="E51" s="189" t="s">
        <v>64</v>
      </c>
      <c r="F51" s="189" t="s">
        <v>77</v>
      </c>
      <c r="G51" s="88"/>
      <c r="H51" s="88"/>
      <c r="I51" s="88"/>
      <c r="J51" s="180"/>
      <c r="K51" s="79">
        <v>38</v>
      </c>
      <c r="L51" s="79">
        <v>28</v>
      </c>
      <c r="M51" s="79">
        <v>21</v>
      </c>
      <c r="N51" s="89">
        <v>7</v>
      </c>
      <c r="O51" s="90">
        <v>0</v>
      </c>
      <c r="P51" s="91">
        <f>N51+O51</f>
        <v>7</v>
      </c>
      <c r="Q51" s="80">
        <f>IFERROR(P51/M51,"-")</f>
        <v>0.33333333333333</v>
      </c>
      <c r="R51" s="79">
        <v>0</v>
      </c>
      <c r="S51" s="79">
        <v>1</v>
      </c>
      <c r="T51" s="80">
        <f>IFERROR(R51/(P51),"-")</f>
        <v>0</v>
      </c>
      <c r="U51" s="186"/>
      <c r="V51" s="82">
        <v>1</v>
      </c>
      <c r="W51" s="80">
        <f>IF(P51=0,"-",V51/P51)</f>
        <v>0.14285714285714</v>
      </c>
      <c r="X51" s="185">
        <v>11000</v>
      </c>
      <c r="Y51" s="186">
        <f>IFERROR(X51/P51,"-")</f>
        <v>1571.4285714286</v>
      </c>
      <c r="Z51" s="186">
        <f>IFERROR(X51/V51,"-")</f>
        <v>11000</v>
      </c>
      <c r="AA51" s="18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1</v>
      </c>
      <c r="BF51" s="111">
        <f>IF(P51=0,"",IF(BE51=0,"",(BE51/P51)))</f>
        <v>0.14285714285714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5</v>
      </c>
      <c r="BO51" s="118">
        <f>IF(P51=0,"",IF(BN51=0,"",(BN51/P51)))</f>
        <v>0.71428571428571</v>
      </c>
      <c r="BP51" s="119">
        <v>1</v>
      </c>
      <c r="BQ51" s="120">
        <f>IFERROR(BP51/BN51,"-")</f>
        <v>0.2</v>
      </c>
      <c r="BR51" s="121">
        <v>11000</v>
      </c>
      <c r="BS51" s="122">
        <f>IFERROR(BR51/BN51,"-")</f>
        <v>2200</v>
      </c>
      <c r="BT51" s="123"/>
      <c r="BU51" s="123"/>
      <c r="BV51" s="123">
        <v>1</v>
      </c>
      <c r="BW51" s="124">
        <v>1</v>
      </c>
      <c r="BX51" s="125">
        <f>IF(P51=0,"",IF(BW51=0,"",(BW51/P51)))</f>
        <v>0.14285714285714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1</v>
      </c>
      <c r="CP51" s="139">
        <v>11000</v>
      </c>
      <c r="CQ51" s="139">
        <v>11000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4.3125</v>
      </c>
      <c r="B52" s="189" t="s">
        <v>159</v>
      </c>
      <c r="C52" s="189"/>
      <c r="D52" s="189" t="s">
        <v>160</v>
      </c>
      <c r="E52" s="189" t="s">
        <v>113</v>
      </c>
      <c r="F52" s="189" t="s">
        <v>65</v>
      </c>
      <c r="G52" s="88" t="s">
        <v>118</v>
      </c>
      <c r="H52" s="88" t="s">
        <v>67</v>
      </c>
      <c r="I52" s="191" t="s">
        <v>146</v>
      </c>
      <c r="J52" s="180">
        <v>144000</v>
      </c>
      <c r="K52" s="79">
        <v>36</v>
      </c>
      <c r="L52" s="79">
        <v>0</v>
      </c>
      <c r="M52" s="79">
        <v>83</v>
      </c>
      <c r="N52" s="89">
        <v>13</v>
      </c>
      <c r="O52" s="90">
        <v>0</v>
      </c>
      <c r="P52" s="91">
        <f>N52+O52</f>
        <v>13</v>
      </c>
      <c r="Q52" s="80">
        <f>IFERROR(P52/M52,"-")</f>
        <v>0.1566265060241</v>
      </c>
      <c r="R52" s="79">
        <v>4</v>
      </c>
      <c r="S52" s="79">
        <v>5</v>
      </c>
      <c r="T52" s="80">
        <f>IFERROR(R52/(P52),"-")</f>
        <v>0.30769230769231</v>
      </c>
      <c r="U52" s="186">
        <f>IFERROR(J52/SUM(N52:O53),"-")</f>
        <v>7578.9473684211</v>
      </c>
      <c r="V52" s="82">
        <v>7</v>
      </c>
      <c r="W52" s="80">
        <f>IF(P52=0,"-",V52/P52)</f>
        <v>0.53846153846154</v>
      </c>
      <c r="X52" s="185">
        <v>553000</v>
      </c>
      <c r="Y52" s="186">
        <f>IFERROR(X52/P52,"-")</f>
        <v>42538.461538462</v>
      </c>
      <c r="Z52" s="186">
        <f>IFERROR(X52/V52,"-")</f>
        <v>79000</v>
      </c>
      <c r="AA52" s="180">
        <f>SUM(X52:X53)-SUM(J52:J53)</f>
        <v>477000</v>
      </c>
      <c r="AB52" s="83">
        <f>SUM(X52:X53)/SUM(J52:J53)</f>
        <v>4.3125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>
        <v>2</v>
      </c>
      <c r="AW52" s="105">
        <f>IF(P52=0,"",IF(AV52=0,"",(AV52/P52)))</f>
        <v>0.15384615384615</v>
      </c>
      <c r="AX52" s="104">
        <v>2</v>
      </c>
      <c r="AY52" s="106">
        <f>IFERROR(AX52/AV52,"-")</f>
        <v>1</v>
      </c>
      <c r="AZ52" s="107">
        <v>22000</v>
      </c>
      <c r="BA52" s="108">
        <f>IFERROR(AZ52/AV52,"-")</f>
        <v>11000</v>
      </c>
      <c r="BB52" s="109"/>
      <c r="BC52" s="109">
        <v>1</v>
      </c>
      <c r="BD52" s="109">
        <v>1</v>
      </c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9</v>
      </c>
      <c r="BO52" s="118">
        <f>IF(P52=0,"",IF(BN52=0,"",(BN52/P52)))</f>
        <v>0.69230769230769</v>
      </c>
      <c r="BP52" s="119">
        <v>5</v>
      </c>
      <c r="BQ52" s="120">
        <f>IFERROR(BP52/BN52,"-")</f>
        <v>0.55555555555556</v>
      </c>
      <c r="BR52" s="121">
        <v>232000</v>
      </c>
      <c r="BS52" s="122">
        <f>IFERROR(BR52/BN52,"-")</f>
        <v>25777.777777778</v>
      </c>
      <c r="BT52" s="123">
        <v>2</v>
      </c>
      <c r="BU52" s="123"/>
      <c r="BV52" s="123">
        <v>3</v>
      </c>
      <c r="BW52" s="124">
        <v>2</v>
      </c>
      <c r="BX52" s="125">
        <f>IF(P52=0,"",IF(BW52=0,"",(BW52/P52)))</f>
        <v>0.15384615384615</v>
      </c>
      <c r="BY52" s="126">
        <v>1</v>
      </c>
      <c r="BZ52" s="127">
        <f>IFERROR(BY52/BW52,"-")</f>
        <v>0.5</v>
      </c>
      <c r="CA52" s="128">
        <v>310000</v>
      </c>
      <c r="CB52" s="129">
        <f>IFERROR(CA52/BW52,"-")</f>
        <v>155000</v>
      </c>
      <c r="CC52" s="130"/>
      <c r="CD52" s="130"/>
      <c r="CE52" s="130">
        <v>1</v>
      </c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7</v>
      </c>
      <c r="CP52" s="139">
        <v>553000</v>
      </c>
      <c r="CQ52" s="139">
        <v>310000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189" t="s">
        <v>161</v>
      </c>
      <c r="C53" s="189"/>
      <c r="D53" s="189" t="s">
        <v>160</v>
      </c>
      <c r="E53" s="189" t="s">
        <v>113</v>
      </c>
      <c r="F53" s="189" t="s">
        <v>77</v>
      </c>
      <c r="G53" s="88"/>
      <c r="H53" s="88"/>
      <c r="I53" s="88"/>
      <c r="J53" s="180"/>
      <c r="K53" s="79">
        <v>38</v>
      </c>
      <c r="L53" s="79">
        <v>22</v>
      </c>
      <c r="M53" s="79">
        <v>8</v>
      </c>
      <c r="N53" s="89">
        <v>6</v>
      </c>
      <c r="O53" s="90">
        <v>0</v>
      </c>
      <c r="P53" s="91">
        <f>N53+O53</f>
        <v>6</v>
      </c>
      <c r="Q53" s="80">
        <f>IFERROR(P53/M53,"-")</f>
        <v>0.75</v>
      </c>
      <c r="R53" s="79">
        <v>2</v>
      </c>
      <c r="S53" s="79">
        <v>1</v>
      </c>
      <c r="T53" s="80">
        <f>IFERROR(R53/(P53),"-")</f>
        <v>0.33333333333333</v>
      </c>
      <c r="U53" s="186"/>
      <c r="V53" s="82">
        <v>2</v>
      </c>
      <c r="W53" s="80">
        <f>IF(P53=0,"-",V53/P53)</f>
        <v>0.33333333333333</v>
      </c>
      <c r="X53" s="185">
        <v>68000</v>
      </c>
      <c r="Y53" s="186">
        <f>IFERROR(X53/P53,"-")</f>
        <v>11333.333333333</v>
      </c>
      <c r="Z53" s="186">
        <f>IFERROR(X53/V53,"-")</f>
        <v>34000</v>
      </c>
      <c r="AA53" s="18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>
        <v>1</v>
      </c>
      <c r="AW53" s="105">
        <f>IF(P53=0,"",IF(AV53=0,"",(AV53/P53)))</f>
        <v>0.16666666666667</v>
      </c>
      <c r="AX53" s="104"/>
      <c r="AY53" s="106">
        <f>IFERROR(AX53/AV53,"-")</f>
        <v>0</v>
      </c>
      <c r="AZ53" s="107"/>
      <c r="BA53" s="108">
        <f>IFERROR(AZ53/AV53,"-")</f>
        <v>0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>
        <v>2</v>
      </c>
      <c r="BO53" s="118">
        <f>IF(P53=0,"",IF(BN53=0,"",(BN53/P53)))</f>
        <v>0.33333333333333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>
        <v>2</v>
      </c>
      <c r="BX53" s="125">
        <f>IF(P53=0,"",IF(BW53=0,"",(BW53/P53)))</f>
        <v>0.33333333333333</v>
      </c>
      <c r="BY53" s="126">
        <v>1</v>
      </c>
      <c r="BZ53" s="127">
        <f>IFERROR(BY53/BW53,"-")</f>
        <v>0.5</v>
      </c>
      <c r="CA53" s="128">
        <v>18000</v>
      </c>
      <c r="CB53" s="129">
        <f>IFERROR(CA53/BW53,"-")</f>
        <v>9000</v>
      </c>
      <c r="CC53" s="130"/>
      <c r="CD53" s="130"/>
      <c r="CE53" s="130">
        <v>1</v>
      </c>
      <c r="CF53" s="131">
        <v>1</v>
      </c>
      <c r="CG53" s="132">
        <f>IF(P53=0,"",IF(CF53=0,"",(CF53/P53)))</f>
        <v>0.16666666666667</v>
      </c>
      <c r="CH53" s="133">
        <v>1</v>
      </c>
      <c r="CI53" s="134">
        <f>IFERROR(CH53/CF53,"-")</f>
        <v>1</v>
      </c>
      <c r="CJ53" s="135">
        <v>50000</v>
      </c>
      <c r="CK53" s="136">
        <f>IFERROR(CJ53/CF53,"-")</f>
        <v>50000</v>
      </c>
      <c r="CL53" s="137"/>
      <c r="CM53" s="137"/>
      <c r="CN53" s="137">
        <v>1</v>
      </c>
      <c r="CO53" s="138">
        <v>2</v>
      </c>
      <c r="CP53" s="139">
        <v>68000</v>
      </c>
      <c r="CQ53" s="139">
        <v>50000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>
        <f>AB54</f>
        <v>0.22916666666667</v>
      </c>
      <c r="B54" s="189" t="s">
        <v>162</v>
      </c>
      <c r="C54" s="189"/>
      <c r="D54" s="189" t="s">
        <v>63</v>
      </c>
      <c r="E54" s="189" t="s">
        <v>64</v>
      </c>
      <c r="F54" s="189" t="s">
        <v>65</v>
      </c>
      <c r="G54" s="88" t="s">
        <v>163</v>
      </c>
      <c r="H54" s="88" t="s">
        <v>85</v>
      </c>
      <c r="I54" s="191" t="s">
        <v>81</v>
      </c>
      <c r="J54" s="180">
        <v>96000</v>
      </c>
      <c r="K54" s="79">
        <v>22</v>
      </c>
      <c r="L54" s="79">
        <v>0</v>
      </c>
      <c r="M54" s="79">
        <v>54</v>
      </c>
      <c r="N54" s="89">
        <v>10</v>
      </c>
      <c r="O54" s="90">
        <v>0</v>
      </c>
      <c r="P54" s="91">
        <f>N54+O54</f>
        <v>10</v>
      </c>
      <c r="Q54" s="80">
        <f>IFERROR(P54/M54,"-")</f>
        <v>0.18518518518519</v>
      </c>
      <c r="R54" s="79">
        <v>0</v>
      </c>
      <c r="S54" s="79">
        <v>2</v>
      </c>
      <c r="T54" s="80">
        <f>IFERROR(R54/(P54),"-")</f>
        <v>0</v>
      </c>
      <c r="U54" s="186">
        <f>IFERROR(J54/SUM(N54:O55),"-")</f>
        <v>7384.6153846154</v>
      </c>
      <c r="V54" s="82">
        <v>1</v>
      </c>
      <c r="W54" s="80">
        <f>IF(P54=0,"-",V54/P54)</f>
        <v>0.1</v>
      </c>
      <c r="X54" s="185">
        <v>20000</v>
      </c>
      <c r="Y54" s="186">
        <f>IFERROR(X54/P54,"-")</f>
        <v>2000</v>
      </c>
      <c r="Z54" s="186">
        <f>IFERROR(X54/V54,"-")</f>
        <v>20000</v>
      </c>
      <c r="AA54" s="180">
        <f>SUM(X54:X55)-SUM(J54:J55)</f>
        <v>-74000</v>
      </c>
      <c r="AB54" s="83">
        <f>SUM(X54:X55)/SUM(J54:J55)</f>
        <v>0.22916666666667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>
        <v>1</v>
      </c>
      <c r="AN54" s="99">
        <f>IF(P54=0,"",IF(AM54=0,"",(AM54/P54)))</f>
        <v>0.1</v>
      </c>
      <c r="AO54" s="98"/>
      <c r="AP54" s="100">
        <f>IFERROR(AO54/AM54,"-")</f>
        <v>0</v>
      </c>
      <c r="AQ54" s="101"/>
      <c r="AR54" s="102">
        <f>IFERROR(AQ54/AM54,"-")</f>
        <v>0</v>
      </c>
      <c r="AS54" s="103"/>
      <c r="AT54" s="103"/>
      <c r="AU54" s="103"/>
      <c r="AV54" s="104">
        <v>1</v>
      </c>
      <c r="AW54" s="105">
        <f>IF(P54=0,"",IF(AV54=0,"",(AV54/P54)))</f>
        <v>0.1</v>
      </c>
      <c r="AX54" s="104"/>
      <c r="AY54" s="106">
        <f>IFERROR(AX54/AV54,"-")</f>
        <v>0</v>
      </c>
      <c r="AZ54" s="107"/>
      <c r="BA54" s="108">
        <f>IFERROR(AZ54/AV54,"-")</f>
        <v>0</v>
      </c>
      <c r="BB54" s="109"/>
      <c r="BC54" s="109"/>
      <c r="BD54" s="109"/>
      <c r="BE54" s="110">
        <v>3</v>
      </c>
      <c r="BF54" s="111">
        <f>IF(P54=0,"",IF(BE54=0,"",(BE54/P54)))</f>
        <v>0.3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>
        <v>4</v>
      </c>
      <c r="BO54" s="118">
        <f>IF(P54=0,"",IF(BN54=0,"",(BN54/P54)))</f>
        <v>0.4</v>
      </c>
      <c r="BP54" s="119">
        <v>1</v>
      </c>
      <c r="BQ54" s="120">
        <f>IFERROR(BP54/BN54,"-")</f>
        <v>0.25</v>
      </c>
      <c r="BR54" s="121">
        <v>20000</v>
      </c>
      <c r="BS54" s="122">
        <f>IFERROR(BR54/BN54,"-")</f>
        <v>5000</v>
      </c>
      <c r="BT54" s="123"/>
      <c r="BU54" s="123"/>
      <c r="BV54" s="123">
        <v>1</v>
      </c>
      <c r="BW54" s="124">
        <v>1</v>
      </c>
      <c r="BX54" s="125">
        <f>IF(P54=0,"",IF(BW54=0,"",(BW54/P54)))</f>
        <v>0.1</v>
      </c>
      <c r="BY54" s="126"/>
      <c r="BZ54" s="127">
        <f>IFERROR(BY54/BW54,"-")</f>
        <v>0</v>
      </c>
      <c r="CA54" s="128"/>
      <c r="CB54" s="129">
        <f>IFERROR(CA54/BW54,"-")</f>
        <v>0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1</v>
      </c>
      <c r="CP54" s="139">
        <v>20000</v>
      </c>
      <c r="CQ54" s="139">
        <v>20000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189" t="s">
        <v>164</v>
      </c>
      <c r="C55" s="189"/>
      <c r="D55" s="189" t="s">
        <v>63</v>
      </c>
      <c r="E55" s="189" t="s">
        <v>64</v>
      </c>
      <c r="F55" s="189" t="s">
        <v>77</v>
      </c>
      <c r="G55" s="88"/>
      <c r="H55" s="88"/>
      <c r="I55" s="88"/>
      <c r="J55" s="180"/>
      <c r="K55" s="79">
        <v>12</v>
      </c>
      <c r="L55" s="79">
        <v>12</v>
      </c>
      <c r="M55" s="79">
        <v>5</v>
      </c>
      <c r="N55" s="89">
        <v>3</v>
      </c>
      <c r="O55" s="90">
        <v>0</v>
      </c>
      <c r="P55" s="91">
        <f>N55+O55</f>
        <v>3</v>
      </c>
      <c r="Q55" s="80">
        <f>IFERROR(P55/M55,"-")</f>
        <v>0.6</v>
      </c>
      <c r="R55" s="79">
        <v>0</v>
      </c>
      <c r="S55" s="79">
        <v>0</v>
      </c>
      <c r="T55" s="80">
        <f>IFERROR(R55/(P55),"-")</f>
        <v>0</v>
      </c>
      <c r="U55" s="186"/>
      <c r="V55" s="82">
        <v>1</v>
      </c>
      <c r="W55" s="80">
        <f>IF(P55=0,"-",V55/P55)</f>
        <v>0.33333333333333</v>
      </c>
      <c r="X55" s="185">
        <v>2000</v>
      </c>
      <c r="Y55" s="186">
        <f>IFERROR(X55/P55,"-")</f>
        <v>666.66666666667</v>
      </c>
      <c r="Z55" s="186">
        <f>IFERROR(X55/V55,"-")</f>
        <v>2000</v>
      </c>
      <c r="AA55" s="18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>
        <v>1</v>
      </c>
      <c r="BF55" s="111">
        <f>IF(P55=0,"",IF(BE55=0,"",(BE55/P55)))</f>
        <v>0.33333333333333</v>
      </c>
      <c r="BG55" s="110"/>
      <c r="BH55" s="112">
        <f>IFERROR(BG55/BE55,"-")</f>
        <v>0</v>
      </c>
      <c r="BI55" s="113"/>
      <c r="BJ55" s="114">
        <f>IFERROR(BI55/BE55,"-")</f>
        <v>0</v>
      </c>
      <c r="BK55" s="115"/>
      <c r="BL55" s="115"/>
      <c r="BM55" s="115"/>
      <c r="BN55" s="117">
        <v>1</v>
      </c>
      <c r="BO55" s="118">
        <f>IF(P55=0,"",IF(BN55=0,"",(BN55/P55)))</f>
        <v>0.33333333333333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>
        <v>1</v>
      </c>
      <c r="BX55" s="125">
        <f>IF(P55=0,"",IF(BW55=0,"",(BW55/P55)))</f>
        <v>0.33333333333333</v>
      </c>
      <c r="BY55" s="126">
        <v>1</v>
      </c>
      <c r="BZ55" s="127">
        <f>IFERROR(BY55/BW55,"-")</f>
        <v>1</v>
      </c>
      <c r="CA55" s="128">
        <v>2000</v>
      </c>
      <c r="CB55" s="129">
        <f>IFERROR(CA55/BW55,"-")</f>
        <v>2000</v>
      </c>
      <c r="CC55" s="130">
        <v>1</v>
      </c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1</v>
      </c>
      <c r="CP55" s="139">
        <v>2000</v>
      </c>
      <c r="CQ55" s="139">
        <v>2000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0</v>
      </c>
      <c r="B56" s="189" t="s">
        <v>165</v>
      </c>
      <c r="C56" s="189"/>
      <c r="D56" s="189" t="s">
        <v>160</v>
      </c>
      <c r="E56" s="189" t="s">
        <v>113</v>
      </c>
      <c r="F56" s="189" t="s">
        <v>65</v>
      </c>
      <c r="G56" s="88" t="s">
        <v>163</v>
      </c>
      <c r="H56" s="88" t="s">
        <v>85</v>
      </c>
      <c r="I56" s="190" t="s">
        <v>68</v>
      </c>
      <c r="J56" s="180">
        <v>96000</v>
      </c>
      <c r="K56" s="79">
        <v>1</v>
      </c>
      <c r="L56" s="79">
        <v>0</v>
      </c>
      <c r="M56" s="79">
        <v>16</v>
      </c>
      <c r="N56" s="89">
        <v>1</v>
      </c>
      <c r="O56" s="90">
        <v>0</v>
      </c>
      <c r="P56" s="91">
        <f>N56+O56</f>
        <v>1</v>
      </c>
      <c r="Q56" s="80">
        <f>IFERROR(P56/M56,"-")</f>
        <v>0.0625</v>
      </c>
      <c r="R56" s="79">
        <v>0</v>
      </c>
      <c r="S56" s="79">
        <v>1</v>
      </c>
      <c r="T56" s="80">
        <f>IFERROR(R56/(P56),"-")</f>
        <v>0</v>
      </c>
      <c r="U56" s="186">
        <f>IFERROR(J56/SUM(N56:O57),"-")</f>
        <v>32000</v>
      </c>
      <c r="V56" s="82">
        <v>0</v>
      </c>
      <c r="W56" s="80">
        <f>IF(P56=0,"-",V56/P56)</f>
        <v>0</v>
      </c>
      <c r="X56" s="185">
        <v>0</v>
      </c>
      <c r="Y56" s="186">
        <f>IFERROR(X56/P56,"-")</f>
        <v>0</v>
      </c>
      <c r="Z56" s="186" t="str">
        <f>IFERROR(X56/V56,"-")</f>
        <v>-</v>
      </c>
      <c r="AA56" s="180">
        <f>SUM(X56:X57)-SUM(J56:J57)</f>
        <v>-96000</v>
      </c>
      <c r="AB56" s="83">
        <f>SUM(X56:X57)/SUM(J56:J57)</f>
        <v>0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>
        <f>IF(P56=0,"",IF(BE56=0,"",(BE56/P56)))</f>
        <v>0</v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>
        <v>1</v>
      </c>
      <c r="BO56" s="118">
        <f>IF(P56=0,"",IF(BN56=0,"",(BN56/P56)))</f>
        <v>1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/>
      <c r="BX56" s="125">
        <f>IF(P56=0,"",IF(BW56=0,"",(BW56/P56)))</f>
        <v>0</v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189" t="s">
        <v>166</v>
      </c>
      <c r="C57" s="189"/>
      <c r="D57" s="189" t="s">
        <v>160</v>
      </c>
      <c r="E57" s="189" t="s">
        <v>113</v>
      </c>
      <c r="F57" s="189" t="s">
        <v>77</v>
      </c>
      <c r="G57" s="88"/>
      <c r="H57" s="88"/>
      <c r="I57" s="88"/>
      <c r="J57" s="180"/>
      <c r="K57" s="79">
        <v>5</v>
      </c>
      <c r="L57" s="79">
        <v>5</v>
      </c>
      <c r="M57" s="79">
        <v>2</v>
      </c>
      <c r="N57" s="89">
        <v>2</v>
      </c>
      <c r="O57" s="90">
        <v>0</v>
      </c>
      <c r="P57" s="91">
        <f>N57+O57</f>
        <v>2</v>
      </c>
      <c r="Q57" s="80">
        <f>IFERROR(P57/M57,"-")</f>
        <v>1</v>
      </c>
      <c r="R57" s="79">
        <v>0</v>
      </c>
      <c r="S57" s="79">
        <v>1</v>
      </c>
      <c r="T57" s="80">
        <f>IFERROR(R57/(P57),"-")</f>
        <v>0</v>
      </c>
      <c r="U57" s="186"/>
      <c r="V57" s="82">
        <v>0</v>
      </c>
      <c r="W57" s="80">
        <f>IF(P57=0,"-",V57/P57)</f>
        <v>0</v>
      </c>
      <c r="X57" s="185">
        <v>0</v>
      </c>
      <c r="Y57" s="186">
        <f>IFERROR(X57/P57,"-")</f>
        <v>0</v>
      </c>
      <c r="Z57" s="186" t="str">
        <f>IFERROR(X57/V57,"-")</f>
        <v>-</v>
      </c>
      <c r="AA57" s="18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>
        <v>2</v>
      </c>
      <c r="BO57" s="118">
        <f>IF(P57=0,"",IF(BN57=0,"",(BN57/P57)))</f>
        <v>1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/>
      <c r="BX57" s="125">
        <f>IF(P57=0,"",IF(BW57=0,"",(BW57/P57)))</f>
        <v>0</v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 t="str">
        <f>AB58</f>
        <v>0</v>
      </c>
      <c r="B58" s="189" t="s">
        <v>167</v>
      </c>
      <c r="C58" s="189"/>
      <c r="D58" s="189"/>
      <c r="E58" s="189"/>
      <c r="F58" s="189" t="s">
        <v>65</v>
      </c>
      <c r="G58" s="88" t="s">
        <v>163</v>
      </c>
      <c r="H58" s="88" t="s">
        <v>168</v>
      </c>
      <c r="I58" s="190" t="s">
        <v>157</v>
      </c>
      <c r="J58" s="180">
        <v>0</v>
      </c>
      <c r="K58" s="79">
        <v>1</v>
      </c>
      <c r="L58" s="79">
        <v>0</v>
      </c>
      <c r="M58" s="79">
        <v>25</v>
      </c>
      <c r="N58" s="89">
        <v>0</v>
      </c>
      <c r="O58" s="90">
        <v>0</v>
      </c>
      <c r="P58" s="91">
        <f>N58+O58</f>
        <v>0</v>
      </c>
      <c r="Q58" s="80">
        <f>IFERROR(P58/M58,"-")</f>
        <v>0</v>
      </c>
      <c r="R58" s="79">
        <v>0</v>
      </c>
      <c r="S58" s="79">
        <v>0</v>
      </c>
      <c r="T58" s="80" t="str">
        <f>IFERROR(R58/(P58),"-")</f>
        <v>-</v>
      </c>
      <c r="U58" s="186">
        <f>IFERROR(J58/SUM(N58:O59),"-")</f>
        <v>0</v>
      </c>
      <c r="V58" s="82">
        <v>0</v>
      </c>
      <c r="W58" s="80" t="str">
        <f>IF(P58=0,"-",V58/P58)</f>
        <v>-</v>
      </c>
      <c r="X58" s="185">
        <v>0</v>
      </c>
      <c r="Y58" s="186" t="str">
        <f>IFERROR(X58/P58,"-")</f>
        <v>-</v>
      </c>
      <c r="Z58" s="186" t="str">
        <f>IFERROR(X58/V58,"-")</f>
        <v>-</v>
      </c>
      <c r="AA58" s="180">
        <f>SUM(X58:X59)-SUM(J58:J59)</f>
        <v>114000</v>
      </c>
      <c r="AB58" s="83" t="str">
        <f>SUM(X58:X59)/SUM(J58:J59)</f>
        <v>0</v>
      </c>
      <c r="AC58" s="77"/>
      <c r="AD58" s="92"/>
      <c r="AE58" s="93" t="str">
        <f>IF(P58=0,"",IF(AD58=0,"",(AD58/P58)))</f>
        <v/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 t="str">
        <f>IF(P58=0,"",IF(AM58=0,"",(AM58/P58)))</f>
        <v/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 t="str">
        <f>IF(P58=0,"",IF(AV58=0,"",(AV58/P58)))</f>
        <v/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 t="str">
        <f>IF(P58=0,"",IF(BE58=0,"",(BE58/P58)))</f>
        <v/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 t="str">
        <f>IF(P58=0,"",IF(BN58=0,"",(BN58/P58)))</f>
        <v/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 t="str">
        <f>IF(P58=0,"",IF(BW58=0,"",(BW58/P58)))</f>
        <v/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 t="str">
        <f>IF(P58=0,"",IF(CF58=0,"",(CF58/P58)))</f>
        <v/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189" t="s">
        <v>169</v>
      </c>
      <c r="C59" s="189"/>
      <c r="D59" s="189"/>
      <c r="E59" s="189"/>
      <c r="F59" s="189" t="s">
        <v>77</v>
      </c>
      <c r="G59" s="88"/>
      <c r="H59" s="88"/>
      <c r="I59" s="88"/>
      <c r="J59" s="180"/>
      <c r="K59" s="79">
        <v>14</v>
      </c>
      <c r="L59" s="79">
        <v>9</v>
      </c>
      <c r="M59" s="79">
        <v>3</v>
      </c>
      <c r="N59" s="89">
        <v>3</v>
      </c>
      <c r="O59" s="90">
        <v>0</v>
      </c>
      <c r="P59" s="91">
        <f>N59+O59</f>
        <v>3</v>
      </c>
      <c r="Q59" s="80">
        <f>IFERROR(P59/M59,"-")</f>
        <v>1</v>
      </c>
      <c r="R59" s="79">
        <v>0</v>
      </c>
      <c r="S59" s="79">
        <v>0</v>
      </c>
      <c r="T59" s="80">
        <f>IFERROR(R59/(P59),"-")</f>
        <v>0</v>
      </c>
      <c r="U59" s="186"/>
      <c r="V59" s="82">
        <v>1</v>
      </c>
      <c r="W59" s="80">
        <f>IF(P59=0,"-",V59/P59)</f>
        <v>0.33333333333333</v>
      </c>
      <c r="X59" s="185">
        <v>114000</v>
      </c>
      <c r="Y59" s="186">
        <f>IFERROR(X59/P59,"-")</f>
        <v>38000</v>
      </c>
      <c r="Z59" s="186">
        <f>IFERROR(X59/V59,"-")</f>
        <v>114000</v>
      </c>
      <c r="AA59" s="18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2</v>
      </c>
      <c r="BO59" s="118">
        <f>IF(P59=0,"",IF(BN59=0,"",(BN59/P59)))</f>
        <v>0.66666666666667</v>
      </c>
      <c r="BP59" s="119">
        <v>1</v>
      </c>
      <c r="BQ59" s="120">
        <f>IFERROR(BP59/BN59,"-")</f>
        <v>0.5</v>
      </c>
      <c r="BR59" s="121">
        <v>114000</v>
      </c>
      <c r="BS59" s="122">
        <f>IFERROR(BR59/BN59,"-")</f>
        <v>57000</v>
      </c>
      <c r="BT59" s="123"/>
      <c r="BU59" s="123"/>
      <c r="BV59" s="123">
        <v>1</v>
      </c>
      <c r="BW59" s="124"/>
      <c r="BX59" s="125">
        <f>IF(P59=0,"",IF(BW59=0,"",(BW59/P59)))</f>
        <v>0</v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>
        <v>1</v>
      </c>
      <c r="CG59" s="132">
        <f>IF(P59=0,"",IF(CF59=0,"",(CF59/P59)))</f>
        <v>0.33333333333333</v>
      </c>
      <c r="CH59" s="133"/>
      <c r="CI59" s="134">
        <f>IFERROR(CH59/CF59,"-")</f>
        <v>0</v>
      </c>
      <c r="CJ59" s="135"/>
      <c r="CK59" s="136">
        <f>IFERROR(CJ59/CF59,"-")</f>
        <v>0</v>
      </c>
      <c r="CL59" s="137"/>
      <c r="CM59" s="137"/>
      <c r="CN59" s="137"/>
      <c r="CO59" s="138">
        <v>1</v>
      </c>
      <c r="CP59" s="139">
        <v>114000</v>
      </c>
      <c r="CQ59" s="139">
        <v>114000</v>
      </c>
      <c r="CR59" s="139"/>
      <c r="CS59" s="140" t="str">
        <f>IF(AND(CQ59=0,CR59=0),"",IF(AND(CQ59&lt;=100000,CR59&lt;=100000),"",IF(CQ59/CP59&gt;0.7,"男高",IF(CR59/CP59&gt;0.7,"女高",""))))</f>
        <v>男高</v>
      </c>
    </row>
    <row r="60" spans="1:98">
      <c r="A60" s="30"/>
      <c r="B60" s="85"/>
      <c r="C60" s="86"/>
      <c r="D60" s="86"/>
      <c r="E60" s="86"/>
      <c r="F60" s="87"/>
      <c r="G60" s="88"/>
      <c r="H60" s="88"/>
      <c r="I60" s="88"/>
      <c r="J60" s="181"/>
      <c r="K60" s="34"/>
      <c r="L60" s="34"/>
      <c r="M60" s="31"/>
      <c r="N60" s="23"/>
      <c r="O60" s="23"/>
      <c r="P60" s="23"/>
      <c r="Q60" s="32"/>
      <c r="R60" s="32"/>
      <c r="S60" s="23"/>
      <c r="T60" s="32"/>
      <c r="U60" s="187"/>
      <c r="V60" s="25"/>
      <c r="W60" s="25"/>
      <c r="X60" s="187"/>
      <c r="Y60" s="187"/>
      <c r="Z60" s="187"/>
      <c r="AA60" s="187"/>
      <c r="AB60" s="33"/>
      <c r="AC60" s="57"/>
      <c r="AD60" s="61"/>
      <c r="AE60" s="62"/>
      <c r="AF60" s="61"/>
      <c r="AG60" s="65"/>
      <c r="AH60" s="66"/>
      <c r="AI60" s="67"/>
      <c r="AJ60" s="68"/>
      <c r="AK60" s="68"/>
      <c r="AL60" s="68"/>
      <c r="AM60" s="61"/>
      <c r="AN60" s="62"/>
      <c r="AO60" s="61"/>
      <c r="AP60" s="65"/>
      <c r="AQ60" s="66"/>
      <c r="AR60" s="67"/>
      <c r="AS60" s="68"/>
      <c r="AT60" s="68"/>
      <c r="AU60" s="68"/>
      <c r="AV60" s="61"/>
      <c r="AW60" s="62"/>
      <c r="AX60" s="61"/>
      <c r="AY60" s="65"/>
      <c r="AZ60" s="66"/>
      <c r="BA60" s="67"/>
      <c r="BB60" s="68"/>
      <c r="BC60" s="68"/>
      <c r="BD60" s="68"/>
      <c r="BE60" s="61"/>
      <c r="BF60" s="62"/>
      <c r="BG60" s="61"/>
      <c r="BH60" s="65"/>
      <c r="BI60" s="66"/>
      <c r="BJ60" s="67"/>
      <c r="BK60" s="68"/>
      <c r="BL60" s="68"/>
      <c r="BM60" s="68"/>
      <c r="BN60" s="63"/>
      <c r="BO60" s="64"/>
      <c r="BP60" s="61"/>
      <c r="BQ60" s="65"/>
      <c r="BR60" s="66"/>
      <c r="BS60" s="67"/>
      <c r="BT60" s="68"/>
      <c r="BU60" s="68"/>
      <c r="BV60" s="68"/>
      <c r="BW60" s="63"/>
      <c r="BX60" s="64"/>
      <c r="BY60" s="61"/>
      <c r="BZ60" s="65"/>
      <c r="CA60" s="66"/>
      <c r="CB60" s="67"/>
      <c r="CC60" s="68"/>
      <c r="CD60" s="68"/>
      <c r="CE60" s="68"/>
      <c r="CF60" s="63"/>
      <c r="CG60" s="64"/>
      <c r="CH60" s="61"/>
      <c r="CI60" s="65"/>
      <c r="CJ60" s="66"/>
      <c r="CK60" s="67"/>
      <c r="CL60" s="68"/>
      <c r="CM60" s="68"/>
      <c r="CN60" s="68"/>
      <c r="CO60" s="69"/>
      <c r="CP60" s="66"/>
      <c r="CQ60" s="66"/>
      <c r="CR60" s="66"/>
      <c r="CS60" s="70"/>
    </row>
    <row r="61" spans="1:98">
      <c r="A61" s="30"/>
      <c r="B61" s="37"/>
      <c r="C61" s="21"/>
      <c r="D61" s="21"/>
      <c r="E61" s="21"/>
      <c r="F61" s="22"/>
      <c r="G61" s="36"/>
      <c r="H61" s="36"/>
      <c r="I61" s="73"/>
      <c r="J61" s="182"/>
      <c r="K61" s="34"/>
      <c r="L61" s="34"/>
      <c r="M61" s="31"/>
      <c r="N61" s="23"/>
      <c r="O61" s="23"/>
      <c r="P61" s="23"/>
      <c r="Q61" s="32"/>
      <c r="R61" s="32"/>
      <c r="S61" s="23"/>
      <c r="T61" s="32"/>
      <c r="U61" s="187"/>
      <c r="V61" s="25"/>
      <c r="W61" s="25"/>
      <c r="X61" s="187"/>
      <c r="Y61" s="187"/>
      <c r="Z61" s="187"/>
      <c r="AA61" s="187"/>
      <c r="AB61" s="33"/>
      <c r="AC61" s="59"/>
      <c r="AD61" s="61"/>
      <c r="AE61" s="62"/>
      <c r="AF61" s="61"/>
      <c r="AG61" s="65"/>
      <c r="AH61" s="66"/>
      <c r="AI61" s="67"/>
      <c r="AJ61" s="68"/>
      <c r="AK61" s="68"/>
      <c r="AL61" s="68"/>
      <c r="AM61" s="61"/>
      <c r="AN61" s="62"/>
      <c r="AO61" s="61"/>
      <c r="AP61" s="65"/>
      <c r="AQ61" s="66"/>
      <c r="AR61" s="67"/>
      <c r="AS61" s="68"/>
      <c r="AT61" s="68"/>
      <c r="AU61" s="68"/>
      <c r="AV61" s="61"/>
      <c r="AW61" s="62"/>
      <c r="AX61" s="61"/>
      <c r="AY61" s="65"/>
      <c r="AZ61" s="66"/>
      <c r="BA61" s="67"/>
      <c r="BB61" s="68"/>
      <c r="BC61" s="68"/>
      <c r="BD61" s="68"/>
      <c r="BE61" s="61"/>
      <c r="BF61" s="62"/>
      <c r="BG61" s="61"/>
      <c r="BH61" s="65"/>
      <c r="BI61" s="66"/>
      <c r="BJ61" s="67"/>
      <c r="BK61" s="68"/>
      <c r="BL61" s="68"/>
      <c r="BM61" s="68"/>
      <c r="BN61" s="63"/>
      <c r="BO61" s="64"/>
      <c r="BP61" s="61"/>
      <c r="BQ61" s="65"/>
      <c r="BR61" s="66"/>
      <c r="BS61" s="67"/>
      <c r="BT61" s="68"/>
      <c r="BU61" s="68"/>
      <c r="BV61" s="68"/>
      <c r="BW61" s="63"/>
      <c r="BX61" s="64"/>
      <c r="BY61" s="61"/>
      <c r="BZ61" s="65"/>
      <c r="CA61" s="66"/>
      <c r="CB61" s="67"/>
      <c r="CC61" s="68"/>
      <c r="CD61" s="68"/>
      <c r="CE61" s="68"/>
      <c r="CF61" s="63"/>
      <c r="CG61" s="64"/>
      <c r="CH61" s="61"/>
      <c r="CI61" s="65"/>
      <c r="CJ61" s="66"/>
      <c r="CK61" s="67"/>
      <c r="CL61" s="68"/>
      <c r="CM61" s="68"/>
      <c r="CN61" s="68"/>
      <c r="CO61" s="69"/>
      <c r="CP61" s="66"/>
      <c r="CQ61" s="66"/>
      <c r="CR61" s="66"/>
      <c r="CS61" s="70"/>
    </row>
    <row r="62" spans="1:98">
      <c r="A62" s="19">
        <f>AB62</f>
        <v>1.9572262411348</v>
      </c>
      <c r="B62" s="39"/>
      <c r="C62" s="39"/>
      <c r="D62" s="39"/>
      <c r="E62" s="39"/>
      <c r="F62" s="39"/>
      <c r="G62" s="40" t="s">
        <v>170</v>
      </c>
      <c r="H62" s="40"/>
      <c r="I62" s="40"/>
      <c r="J62" s="183">
        <f>SUM(J6:J61)</f>
        <v>4230000</v>
      </c>
      <c r="K62" s="41">
        <f>SUM(K6:K61)</f>
        <v>1980</v>
      </c>
      <c r="L62" s="41">
        <f>SUM(L6:L61)</f>
        <v>709</v>
      </c>
      <c r="M62" s="41">
        <f>SUM(M6:M61)</f>
        <v>2363</v>
      </c>
      <c r="N62" s="41">
        <f>SUM(N6:N61)</f>
        <v>397</v>
      </c>
      <c r="O62" s="41">
        <f>SUM(O6:O61)</f>
        <v>1</v>
      </c>
      <c r="P62" s="41">
        <f>SUM(P6:P61)</f>
        <v>398</v>
      </c>
      <c r="Q62" s="42">
        <f>IFERROR(P62/M62,"-")</f>
        <v>0.16842996191282</v>
      </c>
      <c r="R62" s="76">
        <f>SUM(R6:R61)</f>
        <v>41</v>
      </c>
      <c r="S62" s="76">
        <f>SUM(S6:S61)</f>
        <v>92</v>
      </c>
      <c r="T62" s="42">
        <f>IFERROR(R62/P62,"-")</f>
        <v>0.10301507537688</v>
      </c>
      <c r="U62" s="188">
        <f>IFERROR(J62/P62,"-")</f>
        <v>10628.140703518</v>
      </c>
      <c r="V62" s="44">
        <f>SUM(V6:V61)</f>
        <v>90</v>
      </c>
      <c r="W62" s="42">
        <f>IFERROR(V62/P62,"-")</f>
        <v>0.22613065326633</v>
      </c>
      <c r="X62" s="183">
        <f>SUM(X6:X61)</f>
        <v>8279067</v>
      </c>
      <c r="Y62" s="183">
        <f>IFERROR(X62/P62,"-")</f>
        <v>20801.675879397</v>
      </c>
      <c r="Z62" s="183">
        <f>IFERROR(X62/V62,"-")</f>
        <v>91989.633333333</v>
      </c>
      <c r="AA62" s="183">
        <f>X62-J62</f>
        <v>4049067</v>
      </c>
      <c r="AB62" s="45">
        <f>X62/J62</f>
        <v>1.9572262411348</v>
      </c>
      <c r="AC62" s="58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60"/>
      <c r="BS62" s="60"/>
      <c r="BT62" s="60"/>
      <c r="BU62" s="60"/>
      <c r="BV62" s="60"/>
      <c r="BW62" s="60"/>
      <c r="BX62" s="60"/>
      <c r="BY62" s="60"/>
      <c r="BZ62" s="60"/>
      <c r="CA62" s="60"/>
      <c r="CB62" s="60"/>
      <c r="CC62" s="60"/>
      <c r="CD62" s="60"/>
      <c r="CE62" s="60"/>
      <c r="CF62" s="60"/>
      <c r="CG62" s="60"/>
      <c r="CH62" s="60"/>
      <c r="CI62" s="60"/>
      <c r="CJ62" s="60"/>
      <c r="CK62" s="60"/>
      <c r="CL62" s="60"/>
      <c r="CM62" s="60"/>
      <c r="CN62" s="60"/>
      <c r="CO62" s="60"/>
      <c r="CP62" s="60"/>
      <c r="CQ62" s="60"/>
      <c r="CR62" s="60"/>
      <c r="CS6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1"/>
    <mergeCell ref="J17:J21"/>
    <mergeCell ref="U17:U21"/>
    <mergeCell ref="AA17:AA21"/>
    <mergeCell ref="AB17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6"/>
    <mergeCell ref="J33:J36"/>
    <mergeCell ref="U33:U36"/>
    <mergeCell ref="AA33:AA36"/>
    <mergeCell ref="AB33:AB36"/>
    <mergeCell ref="A37:A41"/>
    <mergeCell ref="J37:J41"/>
    <mergeCell ref="U37:U41"/>
    <mergeCell ref="AA37:AA41"/>
    <mergeCell ref="AB37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171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0.25641025641026</v>
      </c>
      <c r="B6" s="189" t="s">
        <v>172</v>
      </c>
      <c r="C6" s="189" t="s">
        <v>173</v>
      </c>
      <c r="D6" s="189" t="s">
        <v>174</v>
      </c>
      <c r="E6" s="189"/>
      <c r="F6" s="189" t="s">
        <v>65</v>
      </c>
      <c r="G6" s="88" t="s">
        <v>175</v>
      </c>
      <c r="H6" s="88" t="s">
        <v>176</v>
      </c>
      <c r="I6" s="191" t="s">
        <v>177</v>
      </c>
      <c r="J6" s="180">
        <v>78000</v>
      </c>
      <c r="K6" s="79">
        <v>0</v>
      </c>
      <c r="L6" s="79">
        <v>0</v>
      </c>
      <c r="M6" s="79">
        <v>6</v>
      </c>
      <c r="N6" s="89">
        <v>0</v>
      </c>
      <c r="O6" s="90">
        <v>0</v>
      </c>
      <c r="P6" s="91">
        <f>N6+O6</f>
        <v>0</v>
      </c>
      <c r="Q6" s="80">
        <f>IFERROR(P6/M6,"-")</f>
        <v>0</v>
      </c>
      <c r="R6" s="79">
        <v>0</v>
      </c>
      <c r="S6" s="79">
        <v>0</v>
      </c>
      <c r="T6" s="80" t="str">
        <f>IFERROR(R6/(P6),"-")</f>
        <v>-</v>
      </c>
      <c r="U6" s="186">
        <f>IFERROR(J6/SUM(N6:O7),"-")</f>
        <v>39000</v>
      </c>
      <c r="V6" s="82">
        <v>0</v>
      </c>
      <c r="W6" s="80" t="str">
        <f>IF(P6=0,"-",V6/P6)</f>
        <v>-</v>
      </c>
      <c r="X6" s="185">
        <v>0</v>
      </c>
      <c r="Y6" s="186" t="str">
        <f>IFERROR(X6/P6,"-")</f>
        <v>-</v>
      </c>
      <c r="Z6" s="186" t="str">
        <f>IFERROR(X6/V6,"-")</f>
        <v>-</v>
      </c>
      <c r="AA6" s="180">
        <f>SUM(X6:X7)-SUM(J6:J7)</f>
        <v>-58000</v>
      </c>
      <c r="AB6" s="83">
        <f>SUM(X6:X7)/SUM(J6:J7)</f>
        <v>0.25641025641026</v>
      </c>
      <c r="AC6" s="77"/>
      <c r="AD6" s="92"/>
      <c r="AE6" s="93" t="str">
        <f>IF(P6=0,"",IF(AD6=0,"",(AD6/P6)))</f>
        <v/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 t="str">
        <f>IF(P6=0,"",IF(AM6=0,"",(AM6/P6)))</f>
        <v/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 t="str">
        <f>IF(P6=0,"",IF(AV6=0,"",(AV6/P6)))</f>
        <v/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 t="str">
        <f>IF(P6=0,"",IF(BE6=0,"",(BE6/P6)))</f>
        <v/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 t="str">
        <f>IF(P6=0,"",IF(BN6=0,"",(BN6/P6)))</f>
        <v/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 t="str">
        <f>IF(P6=0,"",IF(BW6=0,"",(BW6/P6)))</f>
        <v/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 t="str">
        <f>IF(P6=0,"",IF(CF6=0,"",(CF6/P6)))</f>
        <v/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178</v>
      </c>
      <c r="C7" s="189"/>
      <c r="D7" s="189"/>
      <c r="E7" s="189"/>
      <c r="F7" s="189" t="s">
        <v>77</v>
      </c>
      <c r="G7" s="88"/>
      <c r="H7" s="88"/>
      <c r="I7" s="88"/>
      <c r="J7" s="180"/>
      <c r="K7" s="79">
        <v>21</v>
      </c>
      <c r="L7" s="79">
        <v>15</v>
      </c>
      <c r="M7" s="79">
        <v>11</v>
      </c>
      <c r="N7" s="89">
        <v>2</v>
      </c>
      <c r="O7" s="90">
        <v>0</v>
      </c>
      <c r="P7" s="91">
        <f>N7+O7</f>
        <v>2</v>
      </c>
      <c r="Q7" s="80">
        <f>IFERROR(P7/M7,"-")</f>
        <v>0.18181818181818</v>
      </c>
      <c r="R7" s="79">
        <v>1</v>
      </c>
      <c r="S7" s="79">
        <v>0</v>
      </c>
      <c r="T7" s="80">
        <f>IFERROR(R7/(P7),"-")</f>
        <v>0.5</v>
      </c>
      <c r="U7" s="186"/>
      <c r="V7" s="82">
        <v>1</v>
      </c>
      <c r="W7" s="80">
        <f>IF(P7=0,"-",V7/P7)</f>
        <v>0.5</v>
      </c>
      <c r="X7" s="185">
        <v>20000</v>
      </c>
      <c r="Y7" s="186">
        <f>IFERROR(X7/P7,"-")</f>
        <v>10000</v>
      </c>
      <c r="Z7" s="186">
        <f>IFERROR(X7/V7,"-")</f>
        <v>20000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0.5</v>
      </c>
      <c r="BP7" s="119">
        <v>1</v>
      </c>
      <c r="BQ7" s="120">
        <f>IFERROR(BP7/BN7,"-")</f>
        <v>1</v>
      </c>
      <c r="BR7" s="121">
        <v>20000</v>
      </c>
      <c r="BS7" s="122">
        <f>IFERROR(BR7/BN7,"-")</f>
        <v>20000</v>
      </c>
      <c r="BT7" s="123"/>
      <c r="BU7" s="123"/>
      <c r="BV7" s="123">
        <v>1</v>
      </c>
      <c r="BW7" s="124">
        <v>1</v>
      </c>
      <c r="BX7" s="125">
        <f>IF(P7=0,"",IF(BW7=0,"",(BW7/P7)))</f>
        <v>0.5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20000</v>
      </c>
      <c r="CQ7" s="139">
        <v>20000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0.57142857142857</v>
      </c>
      <c r="B8" s="189" t="s">
        <v>179</v>
      </c>
      <c r="C8" s="189" t="s">
        <v>180</v>
      </c>
      <c r="D8" s="189" t="s">
        <v>181</v>
      </c>
      <c r="E8" s="189"/>
      <c r="F8" s="189" t="s">
        <v>65</v>
      </c>
      <c r="G8" s="88" t="s">
        <v>182</v>
      </c>
      <c r="H8" s="88" t="s">
        <v>176</v>
      </c>
      <c r="I8" s="88" t="s">
        <v>183</v>
      </c>
      <c r="J8" s="180">
        <v>84000</v>
      </c>
      <c r="K8" s="79">
        <v>7</v>
      </c>
      <c r="L8" s="79">
        <v>0</v>
      </c>
      <c r="M8" s="79">
        <v>33</v>
      </c>
      <c r="N8" s="89">
        <v>4</v>
      </c>
      <c r="O8" s="90">
        <v>0</v>
      </c>
      <c r="P8" s="91">
        <f>N8+O8</f>
        <v>4</v>
      </c>
      <c r="Q8" s="80">
        <f>IFERROR(P8/M8,"-")</f>
        <v>0.12121212121212</v>
      </c>
      <c r="R8" s="79">
        <v>0</v>
      </c>
      <c r="S8" s="79">
        <v>0</v>
      </c>
      <c r="T8" s="80">
        <f>IFERROR(R8/(P8),"-")</f>
        <v>0</v>
      </c>
      <c r="U8" s="186">
        <f>IFERROR(J8/SUM(N8:O9),"-")</f>
        <v>3500</v>
      </c>
      <c r="V8" s="82">
        <v>1</v>
      </c>
      <c r="W8" s="80">
        <f>IF(P8=0,"-",V8/P8)</f>
        <v>0.25</v>
      </c>
      <c r="X8" s="185">
        <v>3000</v>
      </c>
      <c r="Y8" s="186">
        <f>IFERROR(X8/P8,"-")</f>
        <v>750</v>
      </c>
      <c r="Z8" s="186">
        <f>IFERROR(X8/V8,"-")</f>
        <v>3000</v>
      </c>
      <c r="AA8" s="180">
        <f>SUM(X8:X9)-SUM(J8:J9)</f>
        <v>-36000</v>
      </c>
      <c r="AB8" s="83">
        <f>SUM(X8:X9)/SUM(J8:J9)</f>
        <v>0.57142857142857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2</v>
      </c>
      <c r="AW8" s="105">
        <f>IF(P8=0,"",IF(AV8=0,"",(AV8/P8)))</f>
        <v>0.5</v>
      </c>
      <c r="AX8" s="104">
        <v>1</v>
      </c>
      <c r="AY8" s="106">
        <f>IFERROR(AX8/AV8,"-")</f>
        <v>0.5</v>
      </c>
      <c r="AZ8" s="107">
        <v>3000</v>
      </c>
      <c r="BA8" s="108">
        <f>IFERROR(AZ8/AV8,"-")</f>
        <v>1500</v>
      </c>
      <c r="BB8" s="109">
        <v>1</v>
      </c>
      <c r="BC8" s="109"/>
      <c r="BD8" s="109"/>
      <c r="BE8" s="110">
        <v>1</v>
      </c>
      <c r="BF8" s="111">
        <f>IF(P8=0,"",IF(BE8=0,"",(BE8/P8)))</f>
        <v>0.25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>
        <v>1</v>
      </c>
      <c r="BX8" s="125">
        <f>IF(P8=0,"",IF(BW8=0,"",(BW8/P8)))</f>
        <v>0.25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3000</v>
      </c>
      <c r="CQ8" s="139">
        <v>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184</v>
      </c>
      <c r="C9" s="189"/>
      <c r="D9" s="189"/>
      <c r="E9" s="189"/>
      <c r="F9" s="189" t="s">
        <v>77</v>
      </c>
      <c r="G9" s="88"/>
      <c r="H9" s="88"/>
      <c r="I9" s="88"/>
      <c r="J9" s="180"/>
      <c r="K9" s="79">
        <v>98</v>
      </c>
      <c r="L9" s="79">
        <v>65</v>
      </c>
      <c r="M9" s="79">
        <v>27</v>
      </c>
      <c r="N9" s="89">
        <v>20</v>
      </c>
      <c r="O9" s="90">
        <v>0</v>
      </c>
      <c r="P9" s="91">
        <f>N9+O9</f>
        <v>20</v>
      </c>
      <c r="Q9" s="80">
        <f>IFERROR(P9/M9,"-")</f>
        <v>0.74074074074074</v>
      </c>
      <c r="R9" s="79">
        <v>4</v>
      </c>
      <c r="S9" s="79">
        <v>1</v>
      </c>
      <c r="T9" s="80">
        <f>IFERROR(R9/(P9),"-")</f>
        <v>0.2</v>
      </c>
      <c r="U9" s="186"/>
      <c r="V9" s="82">
        <v>5</v>
      </c>
      <c r="W9" s="80">
        <f>IF(P9=0,"-",V9/P9)</f>
        <v>0.25</v>
      </c>
      <c r="X9" s="185">
        <v>45000</v>
      </c>
      <c r="Y9" s="186">
        <f>IFERROR(X9/P9,"-")</f>
        <v>2250</v>
      </c>
      <c r="Z9" s="186">
        <f>IFERROR(X9/V9,"-")</f>
        <v>9000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2</v>
      </c>
      <c r="AN9" s="99">
        <f>IF(P9=0,"",IF(AM9=0,"",(AM9/P9)))</f>
        <v>0.1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2</v>
      </c>
      <c r="AW9" s="105">
        <f>IF(P9=0,"",IF(AV9=0,"",(AV9/P9)))</f>
        <v>0.1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7</v>
      </c>
      <c r="BF9" s="111">
        <f>IF(P9=0,"",IF(BE9=0,"",(BE9/P9)))</f>
        <v>0.35</v>
      </c>
      <c r="BG9" s="110">
        <v>1</v>
      </c>
      <c r="BH9" s="112">
        <f>IFERROR(BG9/BE9,"-")</f>
        <v>0.14285714285714</v>
      </c>
      <c r="BI9" s="113">
        <v>11000</v>
      </c>
      <c r="BJ9" s="114">
        <f>IFERROR(BI9/BE9,"-")</f>
        <v>1571.4285714286</v>
      </c>
      <c r="BK9" s="115"/>
      <c r="BL9" s="115"/>
      <c r="BM9" s="115">
        <v>1</v>
      </c>
      <c r="BN9" s="117">
        <v>5</v>
      </c>
      <c r="BO9" s="118">
        <f>IF(P9=0,"",IF(BN9=0,"",(BN9/P9)))</f>
        <v>0.25</v>
      </c>
      <c r="BP9" s="119">
        <v>2</v>
      </c>
      <c r="BQ9" s="120">
        <f>IFERROR(BP9/BN9,"-")</f>
        <v>0.4</v>
      </c>
      <c r="BR9" s="121">
        <v>21000</v>
      </c>
      <c r="BS9" s="122">
        <f>IFERROR(BR9/BN9,"-")</f>
        <v>4200</v>
      </c>
      <c r="BT9" s="123">
        <v>1</v>
      </c>
      <c r="BU9" s="123"/>
      <c r="BV9" s="123">
        <v>1</v>
      </c>
      <c r="BW9" s="124">
        <v>4</v>
      </c>
      <c r="BX9" s="125">
        <f>IF(P9=0,"",IF(BW9=0,"",(BW9/P9)))</f>
        <v>0.2</v>
      </c>
      <c r="BY9" s="126">
        <v>3</v>
      </c>
      <c r="BZ9" s="127">
        <f>IFERROR(BY9/BW9,"-")</f>
        <v>0.75</v>
      </c>
      <c r="CA9" s="128">
        <v>16000</v>
      </c>
      <c r="CB9" s="129">
        <f>IFERROR(CA9/BW9,"-")</f>
        <v>4000</v>
      </c>
      <c r="CC9" s="130">
        <v>2</v>
      </c>
      <c r="CD9" s="130">
        <v>1</v>
      </c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5</v>
      </c>
      <c r="CP9" s="139">
        <v>45000</v>
      </c>
      <c r="CQ9" s="139">
        <v>18000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0.54444444444444</v>
      </c>
      <c r="B10" s="189" t="s">
        <v>185</v>
      </c>
      <c r="C10" s="189" t="s">
        <v>173</v>
      </c>
      <c r="D10" s="189" t="s">
        <v>186</v>
      </c>
      <c r="E10" s="189"/>
      <c r="F10" s="189" t="s">
        <v>65</v>
      </c>
      <c r="G10" s="88" t="s">
        <v>187</v>
      </c>
      <c r="H10" s="88" t="s">
        <v>188</v>
      </c>
      <c r="I10" s="191" t="s">
        <v>86</v>
      </c>
      <c r="J10" s="180">
        <v>90000</v>
      </c>
      <c r="K10" s="79">
        <v>27</v>
      </c>
      <c r="L10" s="79">
        <v>0</v>
      </c>
      <c r="M10" s="79">
        <v>71</v>
      </c>
      <c r="N10" s="89">
        <v>13</v>
      </c>
      <c r="O10" s="90">
        <v>0</v>
      </c>
      <c r="P10" s="91">
        <f>N10+O10</f>
        <v>13</v>
      </c>
      <c r="Q10" s="80">
        <f>IFERROR(P10/M10,"-")</f>
        <v>0.1830985915493</v>
      </c>
      <c r="R10" s="79">
        <v>1</v>
      </c>
      <c r="S10" s="79">
        <v>3</v>
      </c>
      <c r="T10" s="80">
        <f>IFERROR(R10/(P10),"-")</f>
        <v>0.076923076923077</v>
      </c>
      <c r="U10" s="186">
        <f>IFERROR(J10/SUM(N10:O11),"-")</f>
        <v>3913.0434782609</v>
      </c>
      <c r="V10" s="82">
        <v>2</v>
      </c>
      <c r="W10" s="80">
        <f>IF(P10=0,"-",V10/P10)</f>
        <v>0.15384615384615</v>
      </c>
      <c r="X10" s="185">
        <v>43000</v>
      </c>
      <c r="Y10" s="186">
        <f>IFERROR(X10/P10,"-")</f>
        <v>3307.6923076923</v>
      </c>
      <c r="Z10" s="186">
        <f>IFERROR(X10/V10,"-")</f>
        <v>21500</v>
      </c>
      <c r="AA10" s="180">
        <f>SUM(X10:X11)-SUM(J10:J11)</f>
        <v>-41000</v>
      </c>
      <c r="AB10" s="83">
        <f>SUM(X10:X11)/SUM(J10:J11)</f>
        <v>0.54444444444444</v>
      </c>
      <c r="AC10" s="77"/>
      <c r="AD10" s="92">
        <v>1</v>
      </c>
      <c r="AE10" s="93">
        <f>IF(P10=0,"",IF(AD10=0,"",(AD10/P10)))</f>
        <v>0.076923076923077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3</v>
      </c>
      <c r="AN10" s="99">
        <f>IF(P10=0,"",IF(AM10=0,"",(AM10/P10)))</f>
        <v>0.23076923076923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</v>
      </c>
      <c r="AW10" s="105">
        <f>IF(P10=0,"",IF(AV10=0,"",(AV10/P10)))</f>
        <v>0.076923076923077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5</v>
      </c>
      <c r="BF10" s="111">
        <f>IF(P10=0,"",IF(BE10=0,"",(BE10/P10)))</f>
        <v>0.38461538461538</v>
      </c>
      <c r="BG10" s="110">
        <v>1</v>
      </c>
      <c r="BH10" s="112">
        <f>IFERROR(BG10/BE10,"-")</f>
        <v>0.2</v>
      </c>
      <c r="BI10" s="113">
        <v>3000</v>
      </c>
      <c r="BJ10" s="114">
        <f>IFERROR(BI10/BE10,"-")</f>
        <v>600</v>
      </c>
      <c r="BK10" s="115">
        <v>1</v>
      </c>
      <c r="BL10" s="115"/>
      <c r="BM10" s="115"/>
      <c r="BN10" s="117">
        <v>3</v>
      </c>
      <c r="BO10" s="118">
        <f>IF(P10=0,"",IF(BN10=0,"",(BN10/P10)))</f>
        <v>0.23076923076923</v>
      </c>
      <c r="BP10" s="119">
        <v>2</v>
      </c>
      <c r="BQ10" s="120">
        <f>IFERROR(BP10/BN10,"-")</f>
        <v>0.66666666666667</v>
      </c>
      <c r="BR10" s="121">
        <v>70000</v>
      </c>
      <c r="BS10" s="122">
        <f>IFERROR(BR10/BN10,"-")</f>
        <v>23333.333333333</v>
      </c>
      <c r="BT10" s="123"/>
      <c r="BU10" s="123"/>
      <c r="BV10" s="123">
        <v>2</v>
      </c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2</v>
      </c>
      <c r="CP10" s="139">
        <v>43000</v>
      </c>
      <c r="CQ10" s="139">
        <v>40000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189</v>
      </c>
      <c r="C11" s="189"/>
      <c r="D11" s="189"/>
      <c r="E11" s="189"/>
      <c r="F11" s="189" t="s">
        <v>77</v>
      </c>
      <c r="G11" s="88"/>
      <c r="H11" s="88"/>
      <c r="I11" s="88"/>
      <c r="J11" s="180"/>
      <c r="K11" s="79">
        <v>49</v>
      </c>
      <c r="L11" s="79">
        <v>33</v>
      </c>
      <c r="M11" s="79">
        <v>9</v>
      </c>
      <c r="N11" s="89">
        <v>10</v>
      </c>
      <c r="O11" s="90">
        <v>0</v>
      </c>
      <c r="P11" s="91">
        <f>N11+O11</f>
        <v>10</v>
      </c>
      <c r="Q11" s="80">
        <f>IFERROR(P11/M11,"-")</f>
        <v>1.1111111111111</v>
      </c>
      <c r="R11" s="79">
        <v>0</v>
      </c>
      <c r="S11" s="79">
        <v>2</v>
      </c>
      <c r="T11" s="80">
        <f>IFERROR(R11/(P11),"-")</f>
        <v>0</v>
      </c>
      <c r="U11" s="186"/>
      <c r="V11" s="82">
        <v>0</v>
      </c>
      <c r="W11" s="80">
        <f>IF(P11=0,"-",V11/P11)</f>
        <v>0</v>
      </c>
      <c r="X11" s="185">
        <v>6000</v>
      </c>
      <c r="Y11" s="186">
        <f>IFERROR(X11/P11,"-")</f>
        <v>600</v>
      </c>
      <c r="Z11" s="186" t="str">
        <f>IFERROR(X11/V11,"-")</f>
        <v>-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0.1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3</v>
      </c>
      <c r="BF11" s="111">
        <f>IF(P11=0,"",IF(BE11=0,"",(BE11/P11)))</f>
        <v>0.3</v>
      </c>
      <c r="BG11" s="110">
        <v>1</v>
      </c>
      <c r="BH11" s="112">
        <f>IFERROR(BG11/BE11,"-")</f>
        <v>0.33333333333333</v>
      </c>
      <c r="BI11" s="113">
        <v>6000</v>
      </c>
      <c r="BJ11" s="114">
        <f>IFERROR(BI11/BE11,"-")</f>
        <v>2000</v>
      </c>
      <c r="BK11" s="115"/>
      <c r="BL11" s="115">
        <v>1</v>
      </c>
      <c r="BM11" s="115"/>
      <c r="BN11" s="117">
        <v>4</v>
      </c>
      <c r="BO11" s="118">
        <f>IF(P11=0,"",IF(BN11=0,"",(BN11/P11)))</f>
        <v>0.4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2</v>
      </c>
      <c r="BX11" s="125">
        <f>IF(P11=0,"",IF(BW11=0,"",(BW11/P11)))</f>
        <v>0.2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6000</v>
      </c>
      <c r="CQ11" s="139">
        <v>6000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2.537037037037</v>
      </c>
      <c r="B12" s="189" t="s">
        <v>190</v>
      </c>
      <c r="C12" s="189" t="s">
        <v>180</v>
      </c>
      <c r="D12" s="189" t="s">
        <v>191</v>
      </c>
      <c r="E12" s="189"/>
      <c r="F12" s="189" t="s">
        <v>65</v>
      </c>
      <c r="G12" s="88" t="s">
        <v>192</v>
      </c>
      <c r="H12" s="88" t="s">
        <v>193</v>
      </c>
      <c r="I12" s="191" t="s">
        <v>86</v>
      </c>
      <c r="J12" s="180">
        <v>54000</v>
      </c>
      <c r="K12" s="79">
        <v>41</v>
      </c>
      <c r="L12" s="79">
        <v>0</v>
      </c>
      <c r="M12" s="79">
        <v>102</v>
      </c>
      <c r="N12" s="89">
        <v>16</v>
      </c>
      <c r="O12" s="90">
        <v>0</v>
      </c>
      <c r="P12" s="91">
        <f>N12+O12</f>
        <v>16</v>
      </c>
      <c r="Q12" s="80">
        <f>IFERROR(P12/M12,"-")</f>
        <v>0.15686274509804</v>
      </c>
      <c r="R12" s="79">
        <v>1</v>
      </c>
      <c r="S12" s="79">
        <v>5</v>
      </c>
      <c r="T12" s="80">
        <f>IFERROR(R12/(P12),"-")</f>
        <v>0.0625</v>
      </c>
      <c r="U12" s="186">
        <f>IFERROR(J12/SUM(N12:O13),"-")</f>
        <v>1421.0526315789</v>
      </c>
      <c r="V12" s="82">
        <v>3</v>
      </c>
      <c r="W12" s="80">
        <f>IF(P12=0,"-",V12/P12)</f>
        <v>0.1875</v>
      </c>
      <c r="X12" s="185">
        <v>23000</v>
      </c>
      <c r="Y12" s="186">
        <f>IFERROR(X12/P12,"-")</f>
        <v>1437.5</v>
      </c>
      <c r="Z12" s="186">
        <f>IFERROR(X12/V12,"-")</f>
        <v>7666.6666666667</v>
      </c>
      <c r="AA12" s="180">
        <f>SUM(X12:X13)-SUM(J12:J13)</f>
        <v>83000</v>
      </c>
      <c r="AB12" s="83">
        <f>SUM(X12:X13)/SUM(J12:J13)</f>
        <v>2.537037037037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3</v>
      </c>
      <c r="AN12" s="99">
        <f>IF(P12=0,"",IF(AM12=0,"",(AM12/P12)))</f>
        <v>0.1875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2</v>
      </c>
      <c r="AW12" s="105">
        <f>IF(P12=0,"",IF(AV12=0,"",(AV12/P12)))</f>
        <v>0.125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8</v>
      </c>
      <c r="BF12" s="111">
        <f>IF(P12=0,"",IF(BE12=0,"",(BE12/P12)))</f>
        <v>0.5</v>
      </c>
      <c r="BG12" s="110">
        <v>2</v>
      </c>
      <c r="BH12" s="112">
        <f>IFERROR(BG12/BE12,"-")</f>
        <v>0.25</v>
      </c>
      <c r="BI12" s="113">
        <v>13000</v>
      </c>
      <c r="BJ12" s="114">
        <f>IFERROR(BI12/BE12,"-")</f>
        <v>1625</v>
      </c>
      <c r="BK12" s="115">
        <v>1</v>
      </c>
      <c r="BL12" s="115">
        <v>1</v>
      </c>
      <c r="BM12" s="115"/>
      <c r="BN12" s="117">
        <v>3</v>
      </c>
      <c r="BO12" s="118">
        <f>IF(P12=0,"",IF(BN12=0,"",(BN12/P12)))</f>
        <v>0.1875</v>
      </c>
      <c r="BP12" s="119">
        <v>2</v>
      </c>
      <c r="BQ12" s="120">
        <f>IFERROR(BP12/BN12,"-")</f>
        <v>0.66666666666667</v>
      </c>
      <c r="BR12" s="121">
        <v>15000</v>
      </c>
      <c r="BS12" s="122">
        <f>IFERROR(BR12/BN12,"-")</f>
        <v>5000</v>
      </c>
      <c r="BT12" s="123">
        <v>2</v>
      </c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3</v>
      </c>
      <c r="CP12" s="139">
        <v>23000</v>
      </c>
      <c r="CQ12" s="139">
        <v>10000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194</v>
      </c>
      <c r="C13" s="189"/>
      <c r="D13" s="189"/>
      <c r="E13" s="189"/>
      <c r="F13" s="189" t="s">
        <v>77</v>
      </c>
      <c r="G13" s="88"/>
      <c r="H13" s="88"/>
      <c r="I13" s="88"/>
      <c r="J13" s="180"/>
      <c r="K13" s="79">
        <v>81</v>
      </c>
      <c r="L13" s="79">
        <v>52</v>
      </c>
      <c r="M13" s="79">
        <v>19</v>
      </c>
      <c r="N13" s="89">
        <v>22</v>
      </c>
      <c r="O13" s="90">
        <v>0</v>
      </c>
      <c r="P13" s="91">
        <f>N13+O13</f>
        <v>22</v>
      </c>
      <c r="Q13" s="80">
        <f>IFERROR(P13/M13,"-")</f>
        <v>1.1578947368421</v>
      </c>
      <c r="R13" s="79">
        <v>3</v>
      </c>
      <c r="S13" s="79">
        <v>4</v>
      </c>
      <c r="T13" s="80">
        <f>IFERROR(R13/(P13),"-")</f>
        <v>0.13636363636364</v>
      </c>
      <c r="U13" s="186"/>
      <c r="V13" s="82">
        <v>5</v>
      </c>
      <c r="W13" s="80">
        <f>IF(P13=0,"-",V13/P13)</f>
        <v>0.22727272727273</v>
      </c>
      <c r="X13" s="185">
        <v>114000</v>
      </c>
      <c r="Y13" s="186">
        <f>IFERROR(X13/P13,"-")</f>
        <v>5181.8181818182</v>
      </c>
      <c r="Z13" s="186">
        <f>IFERROR(X13/V13,"-")</f>
        <v>22800</v>
      </c>
      <c r="AA13" s="180"/>
      <c r="AB13" s="83"/>
      <c r="AC13" s="77"/>
      <c r="AD13" s="92">
        <v>1</v>
      </c>
      <c r="AE13" s="93">
        <f>IF(P13=0,"",IF(AD13=0,"",(AD13/P13)))</f>
        <v>0.045454545454545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1</v>
      </c>
      <c r="AN13" s="99">
        <f>IF(P13=0,"",IF(AM13=0,"",(AM13/P13)))</f>
        <v>0.045454545454545</v>
      </c>
      <c r="AO13" s="98">
        <v>1</v>
      </c>
      <c r="AP13" s="100">
        <f>IFERROR(AO13/AM13,"-")</f>
        <v>1</v>
      </c>
      <c r="AQ13" s="101">
        <v>25000</v>
      </c>
      <c r="AR13" s="102">
        <f>IFERROR(AQ13/AM13,"-")</f>
        <v>25000</v>
      </c>
      <c r="AS13" s="103"/>
      <c r="AT13" s="103"/>
      <c r="AU13" s="103">
        <v>1</v>
      </c>
      <c r="AV13" s="104">
        <v>2</v>
      </c>
      <c r="AW13" s="105">
        <f>IF(P13=0,"",IF(AV13=0,"",(AV13/P13)))</f>
        <v>0.090909090909091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2</v>
      </c>
      <c r="BF13" s="111">
        <f>IF(P13=0,"",IF(BE13=0,"",(BE13/P13)))</f>
        <v>0.090909090909091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10</v>
      </c>
      <c r="BO13" s="118">
        <f>IF(P13=0,"",IF(BN13=0,"",(BN13/P13)))</f>
        <v>0.45454545454545</v>
      </c>
      <c r="BP13" s="119">
        <v>2</v>
      </c>
      <c r="BQ13" s="120">
        <f>IFERROR(BP13/BN13,"-")</f>
        <v>0.2</v>
      </c>
      <c r="BR13" s="121">
        <v>23000</v>
      </c>
      <c r="BS13" s="122">
        <f>IFERROR(BR13/BN13,"-")</f>
        <v>2300</v>
      </c>
      <c r="BT13" s="123">
        <v>1</v>
      </c>
      <c r="BU13" s="123"/>
      <c r="BV13" s="123">
        <v>1</v>
      </c>
      <c r="BW13" s="124">
        <v>6</v>
      </c>
      <c r="BX13" s="125">
        <f>IF(P13=0,"",IF(BW13=0,"",(BW13/P13)))</f>
        <v>0.27272727272727</v>
      </c>
      <c r="BY13" s="126">
        <v>2</v>
      </c>
      <c r="BZ13" s="127">
        <f>IFERROR(BY13/BW13,"-")</f>
        <v>0.33333333333333</v>
      </c>
      <c r="CA13" s="128">
        <v>66000</v>
      </c>
      <c r="CB13" s="129">
        <f>IFERROR(CA13/BW13,"-")</f>
        <v>11000</v>
      </c>
      <c r="CC13" s="130"/>
      <c r="CD13" s="130"/>
      <c r="CE13" s="130">
        <v>2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5</v>
      </c>
      <c r="CP13" s="139">
        <v>114000</v>
      </c>
      <c r="CQ13" s="139">
        <v>36000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1.45</v>
      </c>
      <c r="B14" s="189" t="s">
        <v>195</v>
      </c>
      <c r="C14" s="189" t="s">
        <v>180</v>
      </c>
      <c r="D14" s="189" t="s">
        <v>191</v>
      </c>
      <c r="E14" s="189"/>
      <c r="F14" s="189" t="s">
        <v>65</v>
      </c>
      <c r="G14" s="88" t="s">
        <v>196</v>
      </c>
      <c r="H14" s="88" t="s">
        <v>197</v>
      </c>
      <c r="I14" s="88" t="s">
        <v>198</v>
      </c>
      <c r="J14" s="180">
        <v>90000</v>
      </c>
      <c r="K14" s="79">
        <v>42</v>
      </c>
      <c r="L14" s="79">
        <v>0</v>
      </c>
      <c r="M14" s="79">
        <v>97</v>
      </c>
      <c r="N14" s="89">
        <v>21</v>
      </c>
      <c r="O14" s="90">
        <v>0</v>
      </c>
      <c r="P14" s="91">
        <f>N14+O14</f>
        <v>21</v>
      </c>
      <c r="Q14" s="80">
        <f>IFERROR(P14/M14,"-")</f>
        <v>0.21649484536082</v>
      </c>
      <c r="R14" s="79">
        <v>1</v>
      </c>
      <c r="S14" s="79">
        <v>6</v>
      </c>
      <c r="T14" s="80">
        <f>IFERROR(R14/(P14),"-")</f>
        <v>0.047619047619048</v>
      </c>
      <c r="U14" s="186">
        <f>IFERROR(J14/SUM(N14:O15),"-")</f>
        <v>2368.4210526316</v>
      </c>
      <c r="V14" s="82">
        <v>1</v>
      </c>
      <c r="W14" s="80">
        <f>IF(P14=0,"-",V14/P14)</f>
        <v>0.047619047619048</v>
      </c>
      <c r="X14" s="185">
        <v>110000</v>
      </c>
      <c r="Y14" s="186">
        <f>IFERROR(X14/P14,"-")</f>
        <v>5238.0952380952</v>
      </c>
      <c r="Z14" s="186">
        <f>IFERROR(X14/V14,"-")</f>
        <v>110000</v>
      </c>
      <c r="AA14" s="180">
        <f>SUM(X14:X15)-SUM(J14:J15)</f>
        <v>40500</v>
      </c>
      <c r="AB14" s="83">
        <f>SUM(X14:X15)/SUM(J14:J15)</f>
        <v>1.45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7</v>
      </c>
      <c r="AN14" s="99">
        <f>IF(P14=0,"",IF(AM14=0,"",(AM14/P14)))</f>
        <v>0.33333333333333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6</v>
      </c>
      <c r="AW14" s="105">
        <f>IF(P14=0,"",IF(AV14=0,"",(AV14/P14)))</f>
        <v>0.28571428571429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5</v>
      </c>
      <c r="BF14" s="111">
        <f>IF(P14=0,"",IF(BE14=0,"",(BE14/P14)))</f>
        <v>0.23809523809524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3</v>
      </c>
      <c r="BO14" s="118">
        <f>IF(P14=0,"",IF(BN14=0,"",(BN14/P14)))</f>
        <v>0.14285714285714</v>
      </c>
      <c r="BP14" s="119">
        <v>1</v>
      </c>
      <c r="BQ14" s="120">
        <f>IFERROR(BP14/BN14,"-")</f>
        <v>0.33333333333333</v>
      </c>
      <c r="BR14" s="121">
        <v>110000</v>
      </c>
      <c r="BS14" s="122">
        <f>IFERROR(BR14/BN14,"-")</f>
        <v>36666.666666667</v>
      </c>
      <c r="BT14" s="123"/>
      <c r="BU14" s="123"/>
      <c r="BV14" s="123">
        <v>1</v>
      </c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110000</v>
      </c>
      <c r="CQ14" s="139">
        <v>110000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189" t="s">
        <v>199</v>
      </c>
      <c r="C15" s="189"/>
      <c r="D15" s="189"/>
      <c r="E15" s="189"/>
      <c r="F15" s="189" t="s">
        <v>77</v>
      </c>
      <c r="G15" s="88"/>
      <c r="H15" s="88"/>
      <c r="I15" s="88"/>
      <c r="J15" s="180"/>
      <c r="K15" s="79">
        <v>106</v>
      </c>
      <c r="L15" s="79">
        <v>73</v>
      </c>
      <c r="M15" s="79">
        <v>29</v>
      </c>
      <c r="N15" s="89">
        <v>17</v>
      </c>
      <c r="O15" s="90">
        <v>0</v>
      </c>
      <c r="P15" s="91">
        <f>N15+O15</f>
        <v>17</v>
      </c>
      <c r="Q15" s="80">
        <f>IFERROR(P15/M15,"-")</f>
        <v>0.58620689655172</v>
      </c>
      <c r="R15" s="79">
        <v>1</v>
      </c>
      <c r="S15" s="79">
        <v>5</v>
      </c>
      <c r="T15" s="80">
        <f>IFERROR(R15/(P15),"-")</f>
        <v>0.058823529411765</v>
      </c>
      <c r="U15" s="186"/>
      <c r="V15" s="82">
        <v>4</v>
      </c>
      <c r="W15" s="80">
        <f>IF(P15=0,"-",V15/P15)</f>
        <v>0.23529411764706</v>
      </c>
      <c r="X15" s="185">
        <v>20500</v>
      </c>
      <c r="Y15" s="186">
        <f>IFERROR(X15/P15,"-")</f>
        <v>1205.8823529412</v>
      </c>
      <c r="Z15" s="186">
        <f>IFERROR(X15/V15,"-")</f>
        <v>5125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3</v>
      </c>
      <c r="AN15" s="99">
        <f>IF(P15=0,"",IF(AM15=0,"",(AM15/P15)))</f>
        <v>0.17647058823529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3</v>
      </c>
      <c r="AW15" s="105">
        <f>IF(P15=0,"",IF(AV15=0,"",(AV15/P15)))</f>
        <v>0.17647058823529</v>
      </c>
      <c r="AX15" s="104">
        <v>1</v>
      </c>
      <c r="AY15" s="106">
        <f>IFERROR(AX15/AV15,"-")</f>
        <v>0.33333333333333</v>
      </c>
      <c r="AZ15" s="107">
        <v>3000</v>
      </c>
      <c r="BA15" s="108">
        <f>IFERROR(AZ15/AV15,"-")</f>
        <v>1000</v>
      </c>
      <c r="BB15" s="109">
        <v>1</v>
      </c>
      <c r="BC15" s="109"/>
      <c r="BD15" s="109"/>
      <c r="BE15" s="110">
        <v>4</v>
      </c>
      <c r="BF15" s="111">
        <f>IF(P15=0,"",IF(BE15=0,"",(BE15/P15)))</f>
        <v>0.23529411764706</v>
      </c>
      <c r="BG15" s="110">
        <v>1</v>
      </c>
      <c r="BH15" s="112">
        <f>IFERROR(BG15/BE15,"-")</f>
        <v>0.25</v>
      </c>
      <c r="BI15" s="113">
        <v>11000</v>
      </c>
      <c r="BJ15" s="114">
        <f>IFERROR(BI15/BE15,"-")</f>
        <v>2750</v>
      </c>
      <c r="BK15" s="115"/>
      <c r="BL15" s="115"/>
      <c r="BM15" s="115">
        <v>1</v>
      </c>
      <c r="BN15" s="117">
        <v>5</v>
      </c>
      <c r="BO15" s="118">
        <f>IF(P15=0,"",IF(BN15=0,"",(BN15/P15)))</f>
        <v>0.29411764705882</v>
      </c>
      <c r="BP15" s="119">
        <v>2</v>
      </c>
      <c r="BQ15" s="120">
        <f>IFERROR(BP15/BN15,"-")</f>
        <v>0.4</v>
      </c>
      <c r="BR15" s="121">
        <v>6500</v>
      </c>
      <c r="BS15" s="122">
        <f>IFERROR(BR15/BN15,"-")</f>
        <v>1300</v>
      </c>
      <c r="BT15" s="123">
        <v>1</v>
      </c>
      <c r="BU15" s="123">
        <v>1</v>
      </c>
      <c r="BV15" s="123"/>
      <c r="BW15" s="124">
        <v>2</v>
      </c>
      <c r="BX15" s="125">
        <f>IF(P15=0,"",IF(BW15=0,"",(BW15/P15)))</f>
        <v>0.11764705882353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4</v>
      </c>
      <c r="CP15" s="139">
        <v>20500</v>
      </c>
      <c r="CQ15" s="139">
        <v>11000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4.8833333333333</v>
      </c>
      <c r="B16" s="189" t="s">
        <v>200</v>
      </c>
      <c r="C16" s="189" t="s">
        <v>180</v>
      </c>
      <c r="D16" s="189" t="s">
        <v>181</v>
      </c>
      <c r="E16" s="189"/>
      <c r="F16" s="189" t="s">
        <v>65</v>
      </c>
      <c r="G16" s="88" t="s">
        <v>201</v>
      </c>
      <c r="H16" s="88" t="s">
        <v>176</v>
      </c>
      <c r="I16" s="88" t="s">
        <v>198</v>
      </c>
      <c r="J16" s="180">
        <v>90000</v>
      </c>
      <c r="K16" s="79">
        <v>16</v>
      </c>
      <c r="L16" s="79">
        <v>0</v>
      </c>
      <c r="M16" s="79">
        <v>53</v>
      </c>
      <c r="N16" s="89">
        <v>9</v>
      </c>
      <c r="O16" s="90">
        <v>0</v>
      </c>
      <c r="P16" s="91">
        <f>N16+O16</f>
        <v>9</v>
      </c>
      <c r="Q16" s="80">
        <f>IFERROR(P16/M16,"-")</f>
        <v>0.16981132075472</v>
      </c>
      <c r="R16" s="79">
        <v>4</v>
      </c>
      <c r="S16" s="79">
        <v>1</v>
      </c>
      <c r="T16" s="80">
        <f>IFERROR(R16/(P16),"-")</f>
        <v>0.44444444444444</v>
      </c>
      <c r="U16" s="186">
        <f>IFERROR(J16/SUM(N16:O17),"-")</f>
        <v>1764.7058823529</v>
      </c>
      <c r="V16" s="82">
        <v>2</v>
      </c>
      <c r="W16" s="80">
        <f>IF(P16=0,"-",V16/P16)</f>
        <v>0.22222222222222</v>
      </c>
      <c r="X16" s="185">
        <v>171000</v>
      </c>
      <c r="Y16" s="186">
        <f>IFERROR(X16/P16,"-")</f>
        <v>19000</v>
      </c>
      <c r="Z16" s="186">
        <f>IFERROR(X16/V16,"-")</f>
        <v>85500</v>
      </c>
      <c r="AA16" s="180">
        <f>SUM(X16:X17)-SUM(J16:J17)</f>
        <v>349500</v>
      </c>
      <c r="AB16" s="83">
        <f>SUM(X16:X17)/SUM(J16:J17)</f>
        <v>4.8833333333333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2</v>
      </c>
      <c r="BF16" s="111">
        <f>IF(P16=0,"",IF(BE16=0,"",(BE16/P16)))</f>
        <v>0.22222222222222</v>
      </c>
      <c r="BG16" s="110">
        <v>1</v>
      </c>
      <c r="BH16" s="112">
        <f>IFERROR(BG16/BE16,"-")</f>
        <v>0.5</v>
      </c>
      <c r="BI16" s="113">
        <v>8000</v>
      </c>
      <c r="BJ16" s="114">
        <f>IFERROR(BI16/BE16,"-")</f>
        <v>4000</v>
      </c>
      <c r="BK16" s="115"/>
      <c r="BL16" s="115">
        <v>1</v>
      </c>
      <c r="BM16" s="115"/>
      <c r="BN16" s="117">
        <v>5</v>
      </c>
      <c r="BO16" s="118">
        <f>IF(P16=0,"",IF(BN16=0,"",(BN16/P16)))</f>
        <v>0.55555555555556</v>
      </c>
      <c r="BP16" s="119">
        <v>2</v>
      </c>
      <c r="BQ16" s="120">
        <f>IFERROR(BP16/BN16,"-")</f>
        <v>0.4</v>
      </c>
      <c r="BR16" s="121">
        <v>191000</v>
      </c>
      <c r="BS16" s="122">
        <f>IFERROR(BR16/BN16,"-")</f>
        <v>38200</v>
      </c>
      <c r="BT16" s="123"/>
      <c r="BU16" s="123"/>
      <c r="BV16" s="123">
        <v>2</v>
      </c>
      <c r="BW16" s="124">
        <v>2</v>
      </c>
      <c r="BX16" s="125">
        <f>IF(P16=0,"",IF(BW16=0,"",(BW16/P16)))</f>
        <v>0.22222222222222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171000</v>
      </c>
      <c r="CQ16" s="139">
        <v>168000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/>
      <c r="B17" s="189" t="s">
        <v>202</v>
      </c>
      <c r="C17" s="189"/>
      <c r="D17" s="189"/>
      <c r="E17" s="189"/>
      <c r="F17" s="189" t="s">
        <v>77</v>
      </c>
      <c r="G17" s="88"/>
      <c r="H17" s="88"/>
      <c r="I17" s="88"/>
      <c r="J17" s="180"/>
      <c r="K17" s="79">
        <v>182</v>
      </c>
      <c r="L17" s="79">
        <v>112</v>
      </c>
      <c r="M17" s="79">
        <v>63</v>
      </c>
      <c r="N17" s="89">
        <v>42</v>
      </c>
      <c r="O17" s="90">
        <v>0</v>
      </c>
      <c r="P17" s="91">
        <f>N17+O17</f>
        <v>42</v>
      </c>
      <c r="Q17" s="80">
        <f>IFERROR(P17/M17,"-")</f>
        <v>0.66666666666667</v>
      </c>
      <c r="R17" s="79">
        <v>6</v>
      </c>
      <c r="S17" s="79">
        <v>10</v>
      </c>
      <c r="T17" s="80">
        <f>IFERROR(R17/(P17),"-")</f>
        <v>0.14285714285714</v>
      </c>
      <c r="U17" s="186"/>
      <c r="V17" s="82">
        <v>14</v>
      </c>
      <c r="W17" s="80">
        <f>IF(P17=0,"-",V17/P17)</f>
        <v>0.33333333333333</v>
      </c>
      <c r="X17" s="185">
        <v>268500</v>
      </c>
      <c r="Y17" s="186">
        <f>IFERROR(X17/P17,"-")</f>
        <v>6392.8571428571</v>
      </c>
      <c r="Z17" s="186">
        <f>IFERROR(X17/V17,"-")</f>
        <v>19178.571428571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2</v>
      </c>
      <c r="AN17" s="99">
        <f>IF(P17=0,"",IF(AM17=0,"",(AM17/P17)))</f>
        <v>0.047619047619048</v>
      </c>
      <c r="AO17" s="98">
        <v>1</v>
      </c>
      <c r="AP17" s="100">
        <f>IFERROR(AO17/AM17,"-")</f>
        <v>0.5</v>
      </c>
      <c r="AQ17" s="101">
        <v>3000</v>
      </c>
      <c r="AR17" s="102">
        <f>IFERROR(AQ17/AM17,"-")</f>
        <v>1500</v>
      </c>
      <c r="AS17" s="103">
        <v>1</v>
      </c>
      <c r="AT17" s="103"/>
      <c r="AU17" s="103"/>
      <c r="AV17" s="104">
        <v>7</v>
      </c>
      <c r="AW17" s="105">
        <f>IF(P17=0,"",IF(AV17=0,"",(AV17/P17)))</f>
        <v>0.16666666666667</v>
      </c>
      <c r="AX17" s="104">
        <v>1</v>
      </c>
      <c r="AY17" s="106">
        <f>IFERROR(AX17/AV17,"-")</f>
        <v>0.14285714285714</v>
      </c>
      <c r="AZ17" s="107">
        <v>5000</v>
      </c>
      <c r="BA17" s="108">
        <f>IFERROR(AZ17/AV17,"-")</f>
        <v>714.28571428571</v>
      </c>
      <c r="BB17" s="109">
        <v>1</v>
      </c>
      <c r="BC17" s="109"/>
      <c r="BD17" s="109"/>
      <c r="BE17" s="110">
        <v>9</v>
      </c>
      <c r="BF17" s="111">
        <f>IF(P17=0,"",IF(BE17=0,"",(BE17/P17)))</f>
        <v>0.21428571428571</v>
      </c>
      <c r="BG17" s="110">
        <v>1</v>
      </c>
      <c r="BH17" s="112">
        <f>IFERROR(BG17/BE17,"-")</f>
        <v>0.11111111111111</v>
      </c>
      <c r="BI17" s="113">
        <v>500</v>
      </c>
      <c r="BJ17" s="114">
        <f>IFERROR(BI17/BE17,"-")</f>
        <v>55.555555555556</v>
      </c>
      <c r="BK17" s="115">
        <v>1</v>
      </c>
      <c r="BL17" s="115"/>
      <c r="BM17" s="115"/>
      <c r="BN17" s="117">
        <v>16</v>
      </c>
      <c r="BO17" s="118">
        <f>IF(P17=0,"",IF(BN17=0,"",(BN17/P17)))</f>
        <v>0.38095238095238</v>
      </c>
      <c r="BP17" s="119">
        <v>6</v>
      </c>
      <c r="BQ17" s="120">
        <f>IFERROR(BP17/BN17,"-")</f>
        <v>0.375</v>
      </c>
      <c r="BR17" s="121">
        <v>50500</v>
      </c>
      <c r="BS17" s="122">
        <f>IFERROR(BR17/BN17,"-")</f>
        <v>3156.25</v>
      </c>
      <c r="BT17" s="123">
        <v>3</v>
      </c>
      <c r="BU17" s="123">
        <v>2</v>
      </c>
      <c r="BV17" s="123">
        <v>1</v>
      </c>
      <c r="BW17" s="124">
        <v>7</v>
      </c>
      <c r="BX17" s="125">
        <f>IF(P17=0,"",IF(BW17=0,"",(BW17/P17)))</f>
        <v>0.16666666666667</v>
      </c>
      <c r="BY17" s="126">
        <v>6</v>
      </c>
      <c r="BZ17" s="127">
        <f>IFERROR(BY17/BW17,"-")</f>
        <v>0.85714285714286</v>
      </c>
      <c r="CA17" s="128">
        <v>195000</v>
      </c>
      <c r="CB17" s="129">
        <f>IFERROR(CA17/BW17,"-")</f>
        <v>27857.142857143</v>
      </c>
      <c r="CC17" s="130">
        <v>2</v>
      </c>
      <c r="CD17" s="130"/>
      <c r="CE17" s="130">
        <v>4</v>
      </c>
      <c r="CF17" s="131">
        <v>1</v>
      </c>
      <c r="CG17" s="132">
        <f>IF(P17=0,"",IF(CF17=0,"",(CF17/P17)))</f>
        <v>0.023809523809524</v>
      </c>
      <c r="CH17" s="133">
        <v>1</v>
      </c>
      <c r="CI17" s="134">
        <f>IFERROR(CH17/CF17,"-")</f>
        <v>1</v>
      </c>
      <c r="CJ17" s="135">
        <v>29500</v>
      </c>
      <c r="CK17" s="136">
        <f>IFERROR(CJ17/CF17,"-")</f>
        <v>29500</v>
      </c>
      <c r="CL17" s="137"/>
      <c r="CM17" s="137"/>
      <c r="CN17" s="137">
        <v>1</v>
      </c>
      <c r="CO17" s="138">
        <v>14</v>
      </c>
      <c r="CP17" s="139">
        <v>268500</v>
      </c>
      <c r="CQ17" s="139">
        <v>100000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0.94666666666667</v>
      </c>
      <c r="B18" s="189" t="s">
        <v>203</v>
      </c>
      <c r="C18" s="189" t="s">
        <v>204</v>
      </c>
      <c r="D18" s="189" t="s">
        <v>174</v>
      </c>
      <c r="E18" s="189"/>
      <c r="F18" s="189" t="s">
        <v>65</v>
      </c>
      <c r="G18" s="88" t="s">
        <v>205</v>
      </c>
      <c r="H18" s="88" t="s">
        <v>176</v>
      </c>
      <c r="I18" s="88" t="s">
        <v>206</v>
      </c>
      <c r="J18" s="180">
        <v>150000</v>
      </c>
      <c r="K18" s="79">
        <v>20</v>
      </c>
      <c r="L18" s="79">
        <v>0</v>
      </c>
      <c r="M18" s="79">
        <v>49</v>
      </c>
      <c r="N18" s="89">
        <v>6</v>
      </c>
      <c r="O18" s="90">
        <v>0</v>
      </c>
      <c r="P18" s="91">
        <f>N18+O18</f>
        <v>6</v>
      </c>
      <c r="Q18" s="80">
        <f>IFERROR(P18/M18,"-")</f>
        <v>0.12244897959184</v>
      </c>
      <c r="R18" s="79">
        <v>0</v>
      </c>
      <c r="S18" s="79">
        <v>0</v>
      </c>
      <c r="T18" s="80">
        <f>IFERROR(R18/(P18),"-")</f>
        <v>0</v>
      </c>
      <c r="U18" s="186">
        <f>IFERROR(J18/SUM(N18:O19),"-")</f>
        <v>7142.8571428571</v>
      </c>
      <c r="V18" s="82">
        <v>1</v>
      </c>
      <c r="W18" s="80">
        <f>IF(P18=0,"-",V18/P18)</f>
        <v>0.16666666666667</v>
      </c>
      <c r="X18" s="185">
        <v>24000</v>
      </c>
      <c r="Y18" s="186">
        <f>IFERROR(X18/P18,"-")</f>
        <v>4000</v>
      </c>
      <c r="Z18" s="186">
        <f>IFERROR(X18/V18,"-")</f>
        <v>24000</v>
      </c>
      <c r="AA18" s="180">
        <f>SUM(X18:X19)-SUM(J18:J19)</f>
        <v>-8000</v>
      </c>
      <c r="AB18" s="83">
        <f>SUM(X18:X19)/SUM(J18:J19)</f>
        <v>0.94666666666667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3</v>
      </c>
      <c r="BF18" s="111">
        <f>IF(P18=0,"",IF(BE18=0,"",(BE18/P18)))</f>
        <v>0.5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1</v>
      </c>
      <c r="BO18" s="118">
        <f>IF(P18=0,"",IF(BN18=0,"",(BN18/P18)))</f>
        <v>0.16666666666667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2</v>
      </c>
      <c r="BX18" s="125">
        <f>IF(P18=0,"",IF(BW18=0,"",(BW18/P18)))</f>
        <v>0.33333333333333</v>
      </c>
      <c r="BY18" s="126">
        <v>1</v>
      </c>
      <c r="BZ18" s="127">
        <f>IFERROR(BY18/BW18,"-")</f>
        <v>0.5</v>
      </c>
      <c r="CA18" s="128">
        <v>24000</v>
      </c>
      <c r="CB18" s="129">
        <f>IFERROR(CA18/BW18,"-")</f>
        <v>12000</v>
      </c>
      <c r="CC18" s="130"/>
      <c r="CD18" s="130"/>
      <c r="CE18" s="130">
        <v>1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24000</v>
      </c>
      <c r="CQ18" s="139">
        <v>24000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207</v>
      </c>
      <c r="C19" s="189"/>
      <c r="D19" s="189"/>
      <c r="E19" s="189"/>
      <c r="F19" s="189" t="s">
        <v>77</v>
      </c>
      <c r="G19" s="88"/>
      <c r="H19" s="88"/>
      <c r="I19" s="88"/>
      <c r="J19" s="180"/>
      <c r="K19" s="79">
        <v>66</v>
      </c>
      <c r="L19" s="79">
        <v>39</v>
      </c>
      <c r="M19" s="79">
        <v>19</v>
      </c>
      <c r="N19" s="89">
        <v>15</v>
      </c>
      <c r="O19" s="90">
        <v>0</v>
      </c>
      <c r="P19" s="91">
        <f>N19+O19</f>
        <v>15</v>
      </c>
      <c r="Q19" s="80">
        <f>IFERROR(P19/M19,"-")</f>
        <v>0.78947368421053</v>
      </c>
      <c r="R19" s="79">
        <v>0</v>
      </c>
      <c r="S19" s="79">
        <v>1</v>
      </c>
      <c r="T19" s="80">
        <f>IFERROR(R19/(P19),"-")</f>
        <v>0</v>
      </c>
      <c r="U19" s="186"/>
      <c r="V19" s="82">
        <v>1</v>
      </c>
      <c r="W19" s="80">
        <f>IF(P19=0,"-",V19/P19)</f>
        <v>0.066666666666667</v>
      </c>
      <c r="X19" s="185">
        <v>118000</v>
      </c>
      <c r="Y19" s="186">
        <f>IFERROR(X19/P19,"-")</f>
        <v>7866.6666666667</v>
      </c>
      <c r="Z19" s="186">
        <f>IFERROR(X19/V19,"-")</f>
        <v>118000</v>
      </c>
      <c r="AA19" s="180"/>
      <c r="AB19" s="83"/>
      <c r="AC19" s="77"/>
      <c r="AD19" s="92">
        <v>1</v>
      </c>
      <c r="AE19" s="93">
        <f>IF(P19=0,"",IF(AD19=0,"",(AD19/P19)))</f>
        <v>0.066666666666667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>
        <v>1</v>
      </c>
      <c r="AN19" s="99">
        <f>IF(P19=0,"",IF(AM19=0,"",(AM19/P19)))</f>
        <v>0.066666666666667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1</v>
      </c>
      <c r="AW19" s="105">
        <f>IF(P19=0,"",IF(AV19=0,"",(AV19/P19)))</f>
        <v>0.066666666666667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4</v>
      </c>
      <c r="BF19" s="111">
        <f>IF(P19=0,"",IF(BE19=0,"",(BE19/P19)))</f>
        <v>0.26666666666667</v>
      </c>
      <c r="BG19" s="110">
        <v>1</v>
      </c>
      <c r="BH19" s="112">
        <f>IFERROR(BG19/BE19,"-")</f>
        <v>0.25</v>
      </c>
      <c r="BI19" s="113">
        <v>6000</v>
      </c>
      <c r="BJ19" s="114">
        <f>IFERROR(BI19/BE19,"-")</f>
        <v>1500</v>
      </c>
      <c r="BK19" s="115"/>
      <c r="BL19" s="115">
        <v>1</v>
      </c>
      <c r="BM19" s="115"/>
      <c r="BN19" s="117">
        <v>4</v>
      </c>
      <c r="BO19" s="118">
        <f>IF(P19=0,"",IF(BN19=0,"",(BN19/P19)))</f>
        <v>0.26666666666667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4</v>
      </c>
      <c r="BX19" s="125">
        <f>IF(P19=0,"",IF(BW19=0,"",(BW19/P19)))</f>
        <v>0.26666666666667</v>
      </c>
      <c r="BY19" s="126">
        <v>2</v>
      </c>
      <c r="BZ19" s="127">
        <f>IFERROR(BY19/BW19,"-")</f>
        <v>0.5</v>
      </c>
      <c r="CA19" s="128">
        <v>115000</v>
      </c>
      <c r="CB19" s="129">
        <f>IFERROR(CA19/BW19,"-")</f>
        <v>28750</v>
      </c>
      <c r="CC19" s="130">
        <v>1</v>
      </c>
      <c r="CD19" s="130"/>
      <c r="CE19" s="130">
        <v>1</v>
      </c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118000</v>
      </c>
      <c r="CQ19" s="139">
        <v>110000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30"/>
      <c r="B20" s="85"/>
      <c r="C20" s="86"/>
      <c r="D20" s="86"/>
      <c r="E20" s="86"/>
      <c r="F20" s="87"/>
      <c r="G20" s="88"/>
      <c r="H20" s="88"/>
      <c r="I20" s="88"/>
      <c r="J20" s="181"/>
      <c r="K20" s="34"/>
      <c r="L20" s="34"/>
      <c r="M20" s="31"/>
      <c r="N20" s="23"/>
      <c r="O20" s="23"/>
      <c r="P20" s="23"/>
      <c r="Q20" s="32"/>
      <c r="R20" s="32"/>
      <c r="S20" s="23"/>
      <c r="T20" s="32"/>
      <c r="U20" s="187"/>
      <c r="V20" s="25"/>
      <c r="W20" s="25"/>
      <c r="X20" s="187"/>
      <c r="Y20" s="187"/>
      <c r="Z20" s="187"/>
      <c r="AA20" s="187"/>
      <c r="AB20" s="33"/>
      <c r="AC20" s="57"/>
      <c r="AD20" s="61"/>
      <c r="AE20" s="62"/>
      <c r="AF20" s="61"/>
      <c r="AG20" s="65"/>
      <c r="AH20" s="66"/>
      <c r="AI20" s="67"/>
      <c r="AJ20" s="68"/>
      <c r="AK20" s="68"/>
      <c r="AL20" s="68"/>
      <c r="AM20" s="61"/>
      <c r="AN20" s="62"/>
      <c r="AO20" s="61"/>
      <c r="AP20" s="65"/>
      <c r="AQ20" s="66"/>
      <c r="AR20" s="67"/>
      <c r="AS20" s="68"/>
      <c r="AT20" s="68"/>
      <c r="AU20" s="68"/>
      <c r="AV20" s="61"/>
      <c r="AW20" s="62"/>
      <c r="AX20" s="61"/>
      <c r="AY20" s="65"/>
      <c r="AZ20" s="66"/>
      <c r="BA20" s="67"/>
      <c r="BB20" s="68"/>
      <c r="BC20" s="68"/>
      <c r="BD20" s="68"/>
      <c r="BE20" s="61"/>
      <c r="BF20" s="62"/>
      <c r="BG20" s="61"/>
      <c r="BH20" s="65"/>
      <c r="BI20" s="66"/>
      <c r="BJ20" s="67"/>
      <c r="BK20" s="68"/>
      <c r="BL20" s="68"/>
      <c r="BM20" s="68"/>
      <c r="BN20" s="63"/>
      <c r="BO20" s="64"/>
      <c r="BP20" s="61"/>
      <c r="BQ20" s="65"/>
      <c r="BR20" s="66"/>
      <c r="BS20" s="67"/>
      <c r="BT20" s="68"/>
      <c r="BU20" s="68"/>
      <c r="BV20" s="68"/>
      <c r="BW20" s="63"/>
      <c r="BX20" s="64"/>
      <c r="BY20" s="61"/>
      <c r="BZ20" s="65"/>
      <c r="CA20" s="66"/>
      <c r="CB20" s="67"/>
      <c r="CC20" s="68"/>
      <c r="CD20" s="68"/>
      <c r="CE20" s="68"/>
      <c r="CF20" s="63"/>
      <c r="CG20" s="64"/>
      <c r="CH20" s="61"/>
      <c r="CI20" s="65"/>
      <c r="CJ20" s="66"/>
      <c r="CK20" s="67"/>
      <c r="CL20" s="68"/>
      <c r="CM20" s="68"/>
      <c r="CN20" s="68"/>
      <c r="CO20" s="69"/>
      <c r="CP20" s="66"/>
      <c r="CQ20" s="66"/>
      <c r="CR20" s="66"/>
      <c r="CS20" s="70"/>
    </row>
    <row r="21" spans="1:98">
      <c r="A21" s="30"/>
      <c r="B21" s="37"/>
      <c r="C21" s="21"/>
      <c r="D21" s="21"/>
      <c r="E21" s="21"/>
      <c r="F21" s="22"/>
      <c r="G21" s="36"/>
      <c r="H21" s="36"/>
      <c r="I21" s="73"/>
      <c r="J21" s="182"/>
      <c r="K21" s="34"/>
      <c r="L21" s="34"/>
      <c r="M21" s="31"/>
      <c r="N21" s="23"/>
      <c r="O21" s="23"/>
      <c r="P21" s="23"/>
      <c r="Q21" s="32"/>
      <c r="R21" s="32"/>
      <c r="S21" s="23"/>
      <c r="T21" s="32"/>
      <c r="U21" s="187"/>
      <c r="V21" s="25"/>
      <c r="W21" s="25"/>
      <c r="X21" s="187"/>
      <c r="Y21" s="187"/>
      <c r="Z21" s="187"/>
      <c r="AA21" s="187"/>
      <c r="AB21" s="33"/>
      <c r="AC21" s="59"/>
      <c r="AD21" s="61"/>
      <c r="AE21" s="62"/>
      <c r="AF21" s="61"/>
      <c r="AG21" s="65"/>
      <c r="AH21" s="66"/>
      <c r="AI21" s="67"/>
      <c r="AJ21" s="68"/>
      <c r="AK21" s="68"/>
      <c r="AL21" s="68"/>
      <c r="AM21" s="61"/>
      <c r="AN21" s="62"/>
      <c r="AO21" s="61"/>
      <c r="AP21" s="65"/>
      <c r="AQ21" s="66"/>
      <c r="AR21" s="67"/>
      <c r="AS21" s="68"/>
      <c r="AT21" s="68"/>
      <c r="AU21" s="68"/>
      <c r="AV21" s="61"/>
      <c r="AW21" s="62"/>
      <c r="AX21" s="61"/>
      <c r="AY21" s="65"/>
      <c r="AZ21" s="66"/>
      <c r="BA21" s="67"/>
      <c r="BB21" s="68"/>
      <c r="BC21" s="68"/>
      <c r="BD21" s="68"/>
      <c r="BE21" s="61"/>
      <c r="BF21" s="62"/>
      <c r="BG21" s="61"/>
      <c r="BH21" s="65"/>
      <c r="BI21" s="66"/>
      <c r="BJ21" s="67"/>
      <c r="BK21" s="68"/>
      <c r="BL21" s="68"/>
      <c r="BM21" s="68"/>
      <c r="BN21" s="63"/>
      <c r="BO21" s="64"/>
      <c r="BP21" s="61"/>
      <c r="BQ21" s="65"/>
      <c r="BR21" s="66"/>
      <c r="BS21" s="67"/>
      <c r="BT21" s="68"/>
      <c r="BU21" s="68"/>
      <c r="BV21" s="68"/>
      <c r="BW21" s="63"/>
      <c r="BX21" s="64"/>
      <c r="BY21" s="61"/>
      <c r="BZ21" s="65"/>
      <c r="CA21" s="66"/>
      <c r="CB21" s="67"/>
      <c r="CC21" s="68"/>
      <c r="CD21" s="68"/>
      <c r="CE21" s="68"/>
      <c r="CF21" s="63"/>
      <c r="CG21" s="64"/>
      <c r="CH21" s="61"/>
      <c r="CI21" s="65"/>
      <c r="CJ21" s="66"/>
      <c r="CK21" s="67"/>
      <c r="CL21" s="68"/>
      <c r="CM21" s="68"/>
      <c r="CN21" s="68"/>
      <c r="CO21" s="69"/>
      <c r="CP21" s="66"/>
      <c r="CQ21" s="66"/>
      <c r="CR21" s="66"/>
      <c r="CS21" s="70"/>
    </row>
    <row r="22" spans="1:98">
      <c r="A22" s="19">
        <f>AB22</f>
        <v>1.5188679245283</v>
      </c>
      <c r="B22" s="39"/>
      <c r="C22" s="39"/>
      <c r="D22" s="39"/>
      <c r="E22" s="39"/>
      <c r="F22" s="39"/>
      <c r="G22" s="40" t="s">
        <v>208</v>
      </c>
      <c r="H22" s="40"/>
      <c r="I22" s="40"/>
      <c r="J22" s="183">
        <f>SUM(J6:J21)</f>
        <v>636000</v>
      </c>
      <c r="K22" s="41">
        <f>SUM(K6:K21)</f>
        <v>756</v>
      </c>
      <c r="L22" s="41">
        <f>SUM(L6:L21)</f>
        <v>389</v>
      </c>
      <c r="M22" s="41">
        <f>SUM(M6:M21)</f>
        <v>588</v>
      </c>
      <c r="N22" s="41">
        <f>SUM(N6:N21)</f>
        <v>197</v>
      </c>
      <c r="O22" s="41">
        <f>SUM(O6:O21)</f>
        <v>0</v>
      </c>
      <c r="P22" s="41">
        <f>SUM(P6:P21)</f>
        <v>197</v>
      </c>
      <c r="Q22" s="42">
        <f>IFERROR(P22/M22,"-")</f>
        <v>0.33503401360544</v>
      </c>
      <c r="R22" s="76">
        <f>SUM(R6:R21)</f>
        <v>22</v>
      </c>
      <c r="S22" s="76">
        <f>SUM(S6:S21)</f>
        <v>38</v>
      </c>
      <c r="T22" s="42">
        <f>IFERROR(R22/P22,"-")</f>
        <v>0.11167512690355</v>
      </c>
      <c r="U22" s="188">
        <f>IFERROR(J22/P22,"-")</f>
        <v>3228.4263959391</v>
      </c>
      <c r="V22" s="44">
        <f>SUM(V6:V21)</f>
        <v>40</v>
      </c>
      <c r="W22" s="42">
        <f>IFERROR(V22/P22,"-")</f>
        <v>0.20304568527919</v>
      </c>
      <c r="X22" s="183">
        <f>SUM(X6:X21)</f>
        <v>966000</v>
      </c>
      <c r="Y22" s="183">
        <f>IFERROR(X22/P22,"-")</f>
        <v>4903.5532994924</v>
      </c>
      <c r="Z22" s="183">
        <f>IFERROR(X22/V22,"-")</f>
        <v>24150</v>
      </c>
      <c r="AA22" s="183">
        <f>X22-J22</f>
        <v>330000</v>
      </c>
      <c r="AB22" s="45">
        <f>X22/J22</f>
        <v>1.5188679245283</v>
      </c>
      <c r="AC22" s="58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209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0.67117117117117</v>
      </c>
      <c r="B6" s="189" t="s">
        <v>210</v>
      </c>
      <c r="C6" s="189" t="s">
        <v>211</v>
      </c>
      <c r="D6" s="189" t="s">
        <v>212</v>
      </c>
      <c r="E6" s="189" t="s">
        <v>213</v>
      </c>
      <c r="F6" s="189" t="s">
        <v>65</v>
      </c>
      <c r="G6" s="88" t="s">
        <v>214</v>
      </c>
      <c r="H6" s="88" t="s">
        <v>215</v>
      </c>
      <c r="I6" s="88" t="s">
        <v>216</v>
      </c>
      <c r="J6" s="180">
        <v>222000</v>
      </c>
      <c r="K6" s="79">
        <v>51</v>
      </c>
      <c r="L6" s="79">
        <v>0</v>
      </c>
      <c r="M6" s="79">
        <v>207</v>
      </c>
      <c r="N6" s="89">
        <v>20</v>
      </c>
      <c r="O6" s="90">
        <v>1</v>
      </c>
      <c r="P6" s="91">
        <f>N6+O6</f>
        <v>21</v>
      </c>
      <c r="Q6" s="80">
        <f>IFERROR(P6/M6,"-")</f>
        <v>0.10144927536232</v>
      </c>
      <c r="R6" s="79">
        <v>0</v>
      </c>
      <c r="S6" s="79">
        <v>9</v>
      </c>
      <c r="T6" s="80">
        <f>IFERROR(R6/(P6),"-")</f>
        <v>0</v>
      </c>
      <c r="U6" s="186">
        <f>IFERROR(J6/SUM(N6:O7),"-")</f>
        <v>1441.5584415584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-73000</v>
      </c>
      <c r="AB6" s="83">
        <f>SUM(X6:X7)/SUM(J6:J7)</f>
        <v>0.67117117117117</v>
      </c>
      <c r="AC6" s="77"/>
      <c r="AD6" s="92">
        <v>2</v>
      </c>
      <c r="AE6" s="93">
        <f>IF(P6=0,"",IF(AD6=0,"",(AD6/P6)))</f>
        <v>0.095238095238095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5</v>
      </c>
      <c r="AN6" s="99">
        <f>IF(P6=0,"",IF(AM6=0,"",(AM6/P6)))</f>
        <v>0.23809523809524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5</v>
      </c>
      <c r="AW6" s="105">
        <f>IF(P6=0,"",IF(AV6=0,"",(AV6/P6)))</f>
        <v>0.23809523809524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5</v>
      </c>
      <c r="BF6" s="111">
        <f>IF(P6=0,"",IF(BE6=0,"",(BE6/P6)))</f>
        <v>0.23809523809524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0.14285714285714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0.047619047619048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217</v>
      </c>
      <c r="C7" s="189"/>
      <c r="D7" s="189"/>
      <c r="E7" s="189"/>
      <c r="F7" s="189" t="s">
        <v>77</v>
      </c>
      <c r="G7" s="88"/>
      <c r="H7" s="88"/>
      <c r="I7" s="88"/>
      <c r="J7" s="180"/>
      <c r="K7" s="79">
        <v>520</v>
      </c>
      <c r="L7" s="79">
        <v>356</v>
      </c>
      <c r="M7" s="79">
        <v>230</v>
      </c>
      <c r="N7" s="89">
        <v>129</v>
      </c>
      <c r="O7" s="90">
        <v>4</v>
      </c>
      <c r="P7" s="91">
        <f>N7+O7</f>
        <v>133</v>
      </c>
      <c r="Q7" s="80">
        <f>IFERROR(P7/M7,"-")</f>
        <v>0.57826086956522</v>
      </c>
      <c r="R7" s="79">
        <v>7</v>
      </c>
      <c r="S7" s="79">
        <v>24</v>
      </c>
      <c r="T7" s="80">
        <f>IFERROR(R7/(P7),"-")</f>
        <v>0.052631578947368</v>
      </c>
      <c r="U7" s="186"/>
      <c r="V7" s="82">
        <v>6</v>
      </c>
      <c r="W7" s="80">
        <f>IF(P7=0,"-",V7/P7)</f>
        <v>0.045112781954887</v>
      </c>
      <c r="X7" s="185">
        <v>149000</v>
      </c>
      <c r="Y7" s="186">
        <f>IFERROR(X7/P7,"-")</f>
        <v>1120.3007518797</v>
      </c>
      <c r="Z7" s="186">
        <f>IFERROR(X7/V7,"-")</f>
        <v>24833.333333333</v>
      </c>
      <c r="AA7" s="180"/>
      <c r="AB7" s="83"/>
      <c r="AC7" s="77"/>
      <c r="AD7" s="92">
        <v>23</v>
      </c>
      <c r="AE7" s="93">
        <f>IF(P7=0,"",IF(AD7=0,"",(AD7/P7)))</f>
        <v>0.17293233082707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21</v>
      </c>
      <c r="AN7" s="99">
        <f>IF(P7=0,"",IF(AM7=0,"",(AM7/P7)))</f>
        <v>0.15789473684211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15</v>
      </c>
      <c r="AW7" s="105">
        <f>IF(P7=0,"",IF(AV7=0,"",(AV7/P7)))</f>
        <v>0.11278195488722</v>
      </c>
      <c r="AX7" s="104">
        <v>1</v>
      </c>
      <c r="AY7" s="106">
        <f>IFERROR(AX7/AV7,"-")</f>
        <v>0.066666666666667</v>
      </c>
      <c r="AZ7" s="107">
        <v>18000</v>
      </c>
      <c r="BA7" s="108">
        <f>IFERROR(AZ7/AV7,"-")</f>
        <v>1200</v>
      </c>
      <c r="BB7" s="109"/>
      <c r="BC7" s="109"/>
      <c r="BD7" s="109">
        <v>1</v>
      </c>
      <c r="BE7" s="110">
        <v>27</v>
      </c>
      <c r="BF7" s="111">
        <f>IF(P7=0,"",IF(BE7=0,"",(BE7/P7)))</f>
        <v>0.20300751879699</v>
      </c>
      <c r="BG7" s="110">
        <v>2</v>
      </c>
      <c r="BH7" s="112">
        <f>IFERROR(BG7/BE7,"-")</f>
        <v>0.074074074074074</v>
      </c>
      <c r="BI7" s="113">
        <v>9000</v>
      </c>
      <c r="BJ7" s="114">
        <f>IFERROR(BI7/BE7,"-")</f>
        <v>333.33333333333</v>
      </c>
      <c r="BK7" s="115">
        <v>1</v>
      </c>
      <c r="BL7" s="115">
        <v>1</v>
      </c>
      <c r="BM7" s="115"/>
      <c r="BN7" s="117">
        <v>31</v>
      </c>
      <c r="BO7" s="118">
        <f>IF(P7=0,"",IF(BN7=0,"",(BN7/P7)))</f>
        <v>0.23308270676692</v>
      </c>
      <c r="BP7" s="119">
        <v>2</v>
      </c>
      <c r="BQ7" s="120">
        <f>IFERROR(BP7/BN7,"-")</f>
        <v>0.064516129032258</v>
      </c>
      <c r="BR7" s="121">
        <v>80000</v>
      </c>
      <c r="BS7" s="122">
        <f>IFERROR(BR7/BN7,"-")</f>
        <v>2580.6451612903</v>
      </c>
      <c r="BT7" s="123"/>
      <c r="BU7" s="123"/>
      <c r="BV7" s="123">
        <v>2</v>
      </c>
      <c r="BW7" s="124">
        <v>12</v>
      </c>
      <c r="BX7" s="125">
        <f>IF(P7=0,"",IF(BW7=0,"",(BW7/P7)))</f>
        <v>0.090225563909774</v>
      </c>
      <c r="BY7" s="126">
        <v>3</v>
      </c>
      <c r="BZ7" s="127">
        <f>IFERROR(BY7/BW7,"-")</f>
        <v>0.25</v>
      </c>
      <c r="CA7" s="128">
        <v>248000</v>
      </c>
      <c r="CB7" s="129">
        <f>IFERROR(CA7/BW7,"-")</f>
        <v>20666.666666667</v>
      </c>
      <c r="CC7" s="130"/>
      <c r="CD7" s="130"/>
      <c r="CE7" s="130">
        <v>3</v>
      </c>
      <c r="CF7" s="131">
        <v>4</v>
      </c>
      <c r="CG7" s="132">
        <f>IF(P7=0,"",IF(CF7=0,"",(CF7/P7)))</f>
        <v>0.030075187969925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6</v>
      </c>
      <c r="CP7" s="139">
        <v>149000</v>
      </c>
      <c r="CQ7" s="139">
        <v>188000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181"/>
      <c r="K8" s="34"/>
      <c r="L8" s="34"/>
      <c r="M8" s="31"/>
      <c r="N8" s="23"/>
      <c r="O8" s="23"/>
      <c r="P8" s="23"/>
      <c r="Q8" s="32"/>
      <c r="R8" s="32"/>
      <c r="S8" s="23"/>
      <c r="T8" s="32"/>
      <c r="U8" s="187"/>
      <c r="V8" s="25"/>
      <c r="W8" s="25"/>
      <c r="X8" s="187"/>
      <c r="Y8" s="187"/>
      <c r="Z8" s="187"/>
      <c r="AA8" s="18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182"/>
      <c r="K9" s="34"/>
      <c r="L9" s="34"/>
      <c r="M9" s="31"/>
      <c r="N9" s="23"/>
      <c r="O9" s="23"/>
      <c r="P9" s="23"/>
      <c r="Q9" s="32"/>
      <c r="R9" s="32"/>
      <c r="S9" s="23"/>
      <c r="T9" s="32"/>
      <c r="U9" s="187"/>
      <c r="V9" s="25"/>
      <c r="W9" s="25"/>
      <c r="X9" s="187"/>
      <c r="Y9" s="187"/>
      <c r="Z9" s="187"/>
      <c r="AA9" s="18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0.67117117117117</v>
      </c>
      <c r="B10" s="39"/>
      <c r="C10" s="39"/>
      <c r="D10" s="39"/>
      <c r="E10" s="39"/>
      <c r="F10" s="39"/>
      <c r="G10" s="40" t="s">
        <v>218</v>
      </c>
      <c r="H10" s="40"/>
      <c r="I10" s="40"/>
      <c r="J10" s="183">
        <f>SUM(J6:J9)</f>
        <v>222000</v>
      </c>
      <c r="K10" s="41">
        <f>SUM(K6:K9)</f>
        <v>571</v>
      </c>
      <c r="L10" s="41">
        <f>SUM(L6:L9)</f>
        <v>356</v>
      </c>
      <c r="M10" s="41">
        <f>SUM(M6:M9)</f>
        <v>437</v>
      </c>
      <c r="N10" s="41">
        <f>SUM(N6:N9)</f>
        <v>149</v>
      </c>
      <c r="O10" s="41">
        <f>SUM(O6:O9)</f>
        <v>5</v>
      </c>
      <c r="P10" s="41">
        <f>SUM(P6:P9)</f>
        <v>154</v>
      </c>
      <c r="Q10" s="42">
        <f>IFERROR(P10/M10,"-")</f>
        <v>0.35240274599542</v>
      </c>
      <c r="R10" s="76">
        <f>SUM(R6:R9)</f>
        <v>7</v>
      </c>
      <c r="S10" s="76">
        <f>SUM(S6:S9)</f>
        <v>33</v>
      </c>
      <c r="T10" s="42">
        <f>IFERROR(R10/P10,"-")</f>
        <v>0.045454545454545</v>
      </c>
      <c r="U10" s="188">
        <f>IFERROR(J10/P10,"-")</f>
        <v>1441.5584415584</v>
      </c>
      <c r="V10" s="44">
        <f>SUM(V6:V9)</f>
        <v>6</v>
      </c>
      <c r="W10" s="42">
        <f>IFERROR(V10/P10,"-")</f>
        <v>0.038961038961039</v>
      </c>
      <c r="X10" s="183">
        <f>SUM(X6:X9)</f>
        <v>149000</v>
      </c>
      <c r="Y10" s="183">
        <f>IFERROR(X10/P10,"-")</f>
        <v>967.53246753247</v>
      </c>
      <c r="Z10" s="183">
        <f>IFERROR(X10/V10,"-")</f>
        <v>24833.333333333</v>
      </c>
      <c r="AA10" s="183">
        <f>X10-J10</f>
        <v>-73000</v>
      </c>
      <c r="AB10" s="45">
        <f>X10/J10</f>
        <v>0.67117117117117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