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<sst xmlns="http://schemas.openxmlformats.org/spreadsheetml/2006/main" uniqueCount="247">
  <si>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</si>
  <si>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</si>
  <si>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</si>
  <si>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</si>
  <si>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</si>
  <si>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</si>
  <si>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</si>
  <si>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</si>
  <si>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</si>
  <si>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</si>
  <si>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</si>
  <si>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</si>
  <si>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</si>
  <si>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</si>
  <si>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</si>
  <si>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</si>
  <si>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</si>
  <si>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</si>
  <si>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</si>
  <si>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</si>
  <si>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</si>
  <si>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</si>
  <si>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</si>
  <si>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</si>
  <si>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</si>
  <si>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</si>
  <si>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</si>
  <si>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</si>
  <si>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</si>
  <si>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</si>
  <si>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</si>
  <si>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</si>
  <si>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</si>
  <si>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</si>
  <si>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</si>
  <si>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</si>
  <si>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</si>
  <si>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</si>
  <si>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</si>
  <si>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</si>
  <si>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</si>
  <si>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</si>
  <si>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</si>
  <si>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</si>
  <si>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</si>
  <si>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</si>
  <si>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</si>
  <si>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</si>
  <si>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</si>
  <si>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</si>
  <si>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</si>
  <si>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</si>
  <si>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</si>
  <si>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</si>
  <si>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</si>
  <si>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</si>
  <si>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</si>
  <si>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</si>
  <si>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</si>
  <si>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</si>
  <si>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</si>
  <si>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</si>
  <si>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</si>
  <si>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</si>
  <si>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ic1458</t>
  </si>
  <si>
    <t>デリヘル版</t>
  </si>
  <si>
    <t>(新txt)もう50代の熟女だけど</t>
  </si>
  <si>
    <t>lp01</t>
  </si>
  <si>
    <t>スポニチ関東</t>
  </si>
  <si>
    <t>4C終面全5段</t>
  </si>
  <si>
    <t>1月11日(土)</t>
  </si>
  <si>
    <t>ic1459</t>
  </si>
  <si>
    <t>スポニチ関西</t>
  </si>
  <si>
    <t>ic1460</t>
  </si>
  <si>
    <t>スポニチ西部</t>
  </si>
  <si>
    <t>ic1461</t>
  </si>
  <si>
    <t>スポニチ北海道</t>
  </si>
  <si>
    <t>ic1462</t>
  </si>
  <si>
    <t>(空電共通)</t>
  </si>
  <si>
    <t>空電</t>
  </si>
  <si>
    <t>空電 (共通)</t>
  </si>
  <si>
    <t>ic1463</t>
  </si>
  <si>
    <t>サンスポ関西</t>
  </si>
  <si>
    <t>ic1464</t>
  </si>
  <si>
    <t>ic1465</t>
  </si>
  <si>
    <t>サンスポ関東</t>
  </si>
  <si>
    <t>全5段</t>
  </si>
  <si>
    <t>ic1466</t>
  </si>
  <si>
    <t>ic1467</t>
  </si>
  <si>
    <t>雑誌版 SPA</t>
  </si>
  <si>
    <t>中高年の出会いの場である○○に危機</t>
  </si>
  <si>
    <t>1月26日(日)</t>
  </si>
  <si>
    <t>ic1468</t>
  </si>
  <si>
    <t>ic1469</t>
  </si>
  <si>
    <t>スポーツ報知関東</t>
  </si>
  <si>
    <t>全5段つかみ4回</t>
  </si>
  <si>
    <t>1月06日(月)</t>
  </si>
  <si>
    <t>ic1470</t>
  </si>
  <si>
    <t>右女３スマホ</t>
  </si>
  <si>
    <t>待ってりゃ声かけてくれる</t>
  </si>
  <si>
    <t>1月14日(火)</t>
  </si>
  <si>
    <t>ic1471</t>
  </si>
  <si>
    <t>アメコミ版緑</t>
  </si>
  <si>
    <t>積極的な熟女と激動交際</t>
  </si>
  <si>
    <t>1月20日(月)</t>
  </si>
  <si>
    <t>ic1472</t>
  </si>
  <si>
    <t>3行版</t>
  </si>
  <si>
    <t>３行で出会えたメール文、出会えるまでサポートします</t>
  </si>
  <si>
    <t>ic1473</t>
  </si>
  <si>
    <t>ic1474</t>
  </si>
  <si>
    <t>①右女３</t>
  </si>
  <si>
    <t>①もう５０代の熟女だけど、試しに付き合ってみる？</t>
  </si>
  <si>
    <t>ニッカン関西</t>
  </si>
  <si>
    <t>半2段つかみ１0段保証</t>
  </si>
  <si>
    <t>ic1475</t>
  </si>
  <si>
    <t>②旧デイリー風</t>
  </si>
  <si>
    <t>②中高年の出会いの場である○○に危機</t>
  </si>
  <si>
    <t>ic1476</t>
  </si>
  <si>
    <t>③新版</t>
  </si>
  <si>
    <t>③待ってりゃ声かけてくれる</t>
  </si>
  <si>
    <t>ic1477</t>
  </si>
  <si>
    <t>ic1478</t>
  </si>
  <si>
    <t>スポニチ関東 特価</t>
  </si>
  <si>
    <t>1月03日(金)</t>
  </si>
  <si>
    <t>ic1479</t>
  </si>
  <si>
    <t>ic1480</t>
  </si>
  <si>
    <t>12月30日(月)</t>
  </si>
  <si>
    <t>ic1481</t>
  </si>
  <si>
    <t>ic1482</t>
  </si>
  <si>
    <t>1月09日(木)</t>
  </si>
  <si>
    <t>ic1483</t>
  </si>
  <si>
    <t>ic1484</t>
  </si>
  <si>
    <t>1月19日(日)</t>
  </si>
  <si>
    <t>ic1485</t>
  </si>
  <si>
    <t>ic1486</t>
  </si>
  <si>
    <t>スポニチ関西 特価</t>
  </si>
  <si>
    <t>ic1487</t>
  </si>
  <si>
    <t>ic1488</t>
  </si>
  <si>
    <t>1月13日(月)</t>
  </si>
  <si>
    <t>ic1489</t>
  </si>
  <si>
    <t>ic1490</t>
  </si>
  <si>
    <t>ic1491</t>
  </si>
  <si>
    <t>ic1492</t>
  </si>
  <si>
    <t>デイリースポーツ関西</t>
  </si>
  <si>
    <t>ic1493</t>
  </si>
  <si>
    <t>ic1494</t>
  </si>
  <si>
    <t>ic1495</t>
  </si>
  <si>
    <t>ic1496</t>
  </si>
  <si>
    <t>九スポ</t>
  </si>
  <si>
    <t>1月04日(土)</t>
  </si>
  <si>
    <t>ic1497</t>
  </si>
  <si>
    <t>ic1498</t>
  </si>
  <si>
    <t>1月12日(日)</t>
  </si>
  <si>
    <t>ic1499</t>
  </si>
  <si>
    <t>ic1500</t>
  </si>
  <si>
    <t>東スポ・大スポ・九スポ・中京</t>
  </si>
  <si>
    <t>記事枠</t>
  </si>
  <si>
    <t>1月23日(木)</t>
  </si>
  <si>
    <t>ic1501</t>
  </si>
  <si>
    <t>ic1502</t>
  </si>
  <si>
    <t>東スポ 年末年始特別号</t>
  </si>
  <si>
    <t>ic1503</t>
  </si>
  <si>
    <t>ic1504</t>
  </si>
  <si>
    <t>ic1505</t>
  </si>
  <si>
    <t>新聞 TOTAL</t>
  </si>
  <si>
    <t>●雑誌 広告</t>
  </si>
  <si>
    <t>za153</t>
  </si>
  <si>
    <t>芸文社</t>
  </si>
  <si>
    <t>新50代</t>
  </si>
  <si>
    <t>カミオン</t>
  </si>
  <si>
    <t>4C1P</t>
  </si>
  <si>
    <t>12月28日(土)</t>
  </si>
  <si>
    <t>za154</t>
  </si>
  <si>
    <t>ad573</t>
  </si>
  <si>
    <t>大洋図書</t>
  </si>
  <si>
    <t>2P逆ナンインタビュー版_ヘスティア</t>
  </si>
  <si>
    <t>実話ナックルズGOLD</t>
  </si>
  <si>
    <t>1C2P</t>
  </si>
  <si>
    <t>1月08日(水)</t>
  </si>
  <si>
    <t>ad574</t>
  </si>
  <si>
    <t>ad575</t>
  </si>
  <si>
    <t>実話ナックルズウルトラ ストロング</t>
  </si>
  <si>
    <t>4C2P</t>
  </si>
  <si>
    <t>1月15日(水)</t>
  </si>
  <si>
    <t>ad576</t>
  </si>
  <si>
    <t>ad577</t>
  </si>
  <si>
    <t>金のEX NEXT</t>
  </si>
  <si>
    <t>ad578</t>
  </si>
  <si>
    <t>ad579</t>
  </si>
  <si>
    <t>コアマガジン</t>
  </si>
  <si>
    <t>5P風俗ヘスティア(一条さん)</t>
  </si>
  <si>
    <t>実話BUNKAタブー</t>
  </si>
  <si>
    <t>1C5P</t>
  </si>
  <si>
    <t>1月16日(木)</t>
  </si>
  <si>
    <t>ad580</t>
  </si>
  <si>
    <t>ad581</t>
  </si>
  <si>
    <t>5P元祖</t>
  </si>
  <si>
    <t>臨増ナックルズDX</t>
  </si>
  <si>
    <t>1月21日(火)</t>
  </si>
  <si>
    <t>ad582</t>
  </si>
  <si>
    <t>ad583</t>
  </si>
  <si>
    <t>メディアソフト</t>
  </si>
  <si>
    <t>1P記事_求む！中高年男性版_ヘスティア</t>
  </si>
  <si>
    <t>芸能アイドル隠したい黒歴史まとめDX</t>
  </si>
  <si>
    <t>表4</t>
  </si>
  <si>
    <t>ad584</t>
  </si>
  <si>
    <t>ad585</t>
  </si>
  <si>
    <t>ダイアプレス</t>
  </si>
  <si>
    <t>実録JOKER</t>
  </si>
  <si>
    <t>1月27日(月)</t>
  </si>
  <si>
    <t>ad586</t>
  </si>
  <si>
    <t>雑誌 TOTAL</t>
  </si>
  <si>
    <t>●DVD 広告</t>
  </si>
  <si>
    <t>pa525</t>
  </si>
  <si>
    <t>楽楽出版</t>
  </si>
  <si>
    <t>DVD4コマ-ヘスティア</t>
  </si>
  <si>
    <t>毎月売</t>
  </si>
  <si>
    <t>EXCITING MAX!SPECIAL</t>
  </si>
  <si>
    <t>DVD袋裏1C+DVDコンテンツ枠</t>
  </si>
  <si>
    <t>pa526</t>
  </si>
  <si>
    <t>pa523</t>
  </si>
  <si>
    <t>書店売、一部CVS</t>
  </si>
  <si>
    <t>MAZI!</t>
  </si>
  <si>
    <t>DVD袋裏4C+コンテンツ枠</t>
  </si>
  <si>
    <t>1月18日(土)</t>
  </si>
  <si>
    <t>pa524</t>
  </si>
  <si>
    <t>pa527</t>
  </si>
  <si>
    <t>三和出版</t>
  </si>
  <si>
    <t>A4変形、季刊売、CVS、860円、8万部</t>
  </si>
  <si>
    <t>MEN'S DVD</t>
  </si>
  <si>
    <t>DVD貼付面4C1/3P</t>
  </si>
  <si>
    <t>1月31日(金)</t>
  </si>
  <si>
    <t>pa528</t>
  </si>
  <si>
    <t>DVD TOTAL</t>
  </si>
  <si>
    <t>●アフィリエイト 広告</t>
  </si>
  <si>
    <t>UA</t>
  </si>
  <si>
    <t>AF単価</t>
  </si>
  <si>
    <t>20歳以上</t>
  </si>
  <si>
    <t>fr001</t>
  </si>
  <si>
    <t>おまたせアプリランキング</t>
  </si>
  <si>
    <t>1/1～1/31</t>
  </si>
  <si>
    <t>アフィリエイト TOTAL</t>
  </si>
  <si>
    <t>●リスティング 広告</t>
  </si>
  <si>
    <t>ydn</t>
  </si>
  <si>
    <t>SP/MB</t>
  </si>
  <si>
    <t>YDN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</si>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</sst>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48</v>
      </c>
      <c r="D6" s="330">
        <v>4116000</v>
      </c>
      <c r="E6" s="79">
        <v>1740</v>
      </c>
      <c r="F6" s="79">
        <v>694</v>
      </c>
      <c r="G6" s="79">
        <v>2269</v>
      </c>
      <c r="H6" s="89">
        <v>420</v>
      </c>
      <c r="I6" s="90">
        <v>1</v>
      </c>
      <c r="J6" s="143">
        <f>H6+I6</f>
        <v>421</v>
      </c>
      <c r="K6" s="80">
        <f>IFERROR(J6/G6,"-")</f>
        <v>0.18554429263993</v>
      </c>
      <c r="L6" s="79">
        <v>33</v>
      </c>
      <c r="M6" s="79">
        <v>116</v>
      </c>
      <c r="N6" s="80">
        <f>IFERROR(L6/J6,"-")</f>
        <v>0.078384798099762</v>
      </c>
      <c r="O6" s="81">
        <f>IFERROR(D6/J6,"-")</f>
        <v>9776.7220902613</v>
      </c>
      <c r="P6" s="82">
        <v>80</v>
      </c>
      <c r="Q6" s="80">
        <f>IFERROR(P6/J6,"-")</f>
        <v>0.19002375296912</v>
      </c>
      <c r="R6" s="335">
        <v>8826000</v>
      </c>
      <c r="S6" s="336">
        <f>IFERROR(R6/J6,"-")</f>
        <v>20964.370546318</v>
      </c>
      <c r="T6" s="336">
        <f>IFERROR(R6/P6,"-")</f>
        <v>110325</v>
      </c>
      <c r="U6" s="330">
        <f>IFERROR(R6-D6,"-")</f>
        <v>4710000</v>
      </c>
      <c r="V6" s="83">
        <f>R6/D6</f>
        <v>2.1443148688047</v>
      </c>
      <c r="W6" s="77"/>
      <c r="X6" s="142"/>
    </row>
    <row r="7" spans="1:24">
      <c r="A7" s="78"/>
      <c r="B7" s="84" t="s">
        <v>24</v>
      </c>
      <c r="C7" s="84">
        <v>16</v>
      </c>
      <c r="D7" s="330">
        <v>714000</v>
      </c>
      <c r="E7" s="79">
        <v>651</v>
      </c>
      <c r="F7" s="79">
        <v>260</v>
      </c>
      <c r="G7" s="79">
        <v>477</v>
      </c>
      <c r="H7" s="89">
        <v>141</v>
      </c>
      <c r="I7" s="90">
        <v>2</v>
      </c>
      <c r="J7" s="143">
        <f>H7+I7</f>
        <v>143</v>
      </c>
      <c r="K7" s="80">
        <f>IFERROR(J7/G7,"-")</f>
        <v>0.29979035639413</v>
      </c>
      <c r="L7" s="79">
        <v>10</v>
      </c>
      <c r="M7" s="79">
        <v>35</v>
      </c>
      <c r="N7" s="80">
        <f>IFERROR(L7/J7,"-")</f>
        <v>0.06993006993007</v>
      </c>
      <c r="O7" s="81">
        <f>IFERROR(D7/J7,"-")</f>
        <v>4993.006993007</v>
      </c>
      <c r="P7" s="82">
        <v>18</v>
      </c>
      <c r="Q7" s="80">
        <f>IFERROR(P7/J7,"-")</f>
        <v>0.12587412587413</v>
      </c>
      <c r="R7" s="335">
        <v>519500</v>
      </c>
      <c r="S7" s="336">
        <f>IFERROR(R7/J7,"-")</f>
        <v>3632.8671328671</v>
      </c>
      <c r="T7" s="336">
        <f>IFERROR(R7/P7,"-")</f>
        <v>28861.111111111</v>
      </c>
      <c r="U7" s="330">
        <f>IFERROR(R7-D7,"-")</f>
        <v>-194500</v>
      </c>
      <c r="V7" s="83">
        <f>R7/D7</f>
        <v>0.72759103641457</v>
      </c>
      <c r="W7" s="77"/>
      <c r="X7" s="142"/>
    </row>
    <row r="8" spans="1:24">
      <c r="A8" s="78"/>
      <c r="B8" s="84" t="s">
        <v>25</v>
      </c>
      <c r="C8" s="84">
        <v>6</v>
      </c>
      <c r="D8" s="330">
        <v>468000</v>
      </c>
      <c r="E8" s="79">
        <v>1338</v>
      </c>
      <c r="F8" s="79">
        <v>788</v>
      </c>
      <c r="G8" s="79">
        <v>1548</v>
      </c>
      <c r="H8" s="89">
        <v>439</v>
      </c>
      <c r="I8" s="90">
        <v>7</v>
      </c>
      <c r="J8" s="143">
        <f>H8+I8</f>
        <v>446</v>
      </c>
      <c r="K8" s="80">
        <f>IFERROR(J8/G8,"-")</f>
        <v>0.28811369509044</v>
      </c>
      <c r="L8" s="79">
        <v>20</v>
      </c>
      <c r="M8" s="79">
        <v>124</v>
      </c>
      <c r="N8" s="80">
        <f>IFERROR(L8/J8,"-")</f>
        <v>0.044843049327354</v>
      </c>
      <c r="O8" s="81">
        <f>IFERROR(D8/J8,"-")</f>
        <v>1049.3273542601</v>
      </c>
      <c r="P8" s="82">
        <v>23</v>
      </c>
      <c r="Q8" s="80">
        <f>IFERROR(P8/J8,"-")</f>
        <v>0.051569506726457</v>
      </c>
      <c r="R8" s="335">
        <v>2753000</v>
      </c>
      <c r="S8" s="336">
        <f>IFERROR(R8/J8,"-")</f>
        <v>6172.6457399103</v>
      </c>
      <c r="T8" s="336">
        <f>IFERROR(R8/P8,"-")</f>
        <v>119695.65217391</v>
      </c>
      <c r="U8" s="330">
        <f>IFERROR(R8-D8,"-")</f>
        <v>2285000</v>
      </c>
      <c r="V8" s="83">
        <f>R8/D8</f>
        <v>5.8824786324786</v>
      </c>
      <c r="W8" s="77"/>
      <c r="X8" s="142"/>
    </row>
    <row r="9" spans="1:24">
      <c r="A9" s="78"/>
      <c r="B9" s="84" t="s">
        <v>26</v>
      </c>
      <c r="C9" s="84">
        <v>1</v>
      </c>
      <c r="D9" s="330">
        <v>174000</v>
      </c>
      <c r="E9" s="79">
        <v>92</v>
      </c>
      <c r="F9" s="79">
        <v>0</v>
      </c>
      <c r="G9" s="79">
        <v>269</v>
      </c>
      <c r="H9" s="89">
        <v>57</v>
      </c>
      <c r="I9" s="90">
        <v>1</v>
      </c>
      <c r="J9" s="143">
        <f>H9+I9</f>
        <v>58</v>
      </c>
      <c r="K9" s="80">
        <f>IFERROR(J9/G9,"-")</f>
        <v>0.21561338289963</v>
      </c>
      <c r="L9" s="79">
        <v>1</v>
      </c>
      <c r="M9" s="79">
        <v>30</v>
      </c>
      <c r="N9" s="80">
        <f>IFERROR(L9/J9,"-")</f>
        <v>0.017241379310345</v>
      </c>
      <c r="O9" s="81">
        <f>IFERROR(D9/J9,"-")</f>
        <v>3000</v>
      </c>
      <c r="P9" s="82">
        <v>6</v>
      </c>
      <c r="Q9" s="80">
        <f>IFERROR(P9/J9,"-")</f>
        <v>0.10344827586207</v>
      </c>
      <c r="R9" s="335">
        <v>36500</v>
      </c>
      <c r="S9" s="336">
        <f>IFERROR(R9/J9,"-")</f>
        <v>629.31034482759</v>
      </c>
      <c r="T9" s="336">
        <f>IFERROR(R9/P9,"-")</f>
        <v>6083.3333333333</v>
      </c>
      <c r="U9" s="330">
        <f>IFERROR(R9-D9,"-")</f>
        <v>-137500</v>
      </c>
      <c r="V9" s="83">
        <f>R9/D9</f>
        <v>0.20977011494253</v>
      </c>
      <c r="W9" s="77"/>
      <c r="X9" s="142"/>
    </row>
    <row r="10" spans="1:24">
      <c r="A10" s="78"/>
      <c r="B10" s="84" t="s">
        <v>27</v>
      </c>
      <c r="C10" s="84">
        <v>1</v>
      </c>
      <c r="D10" s="330">
        <v>0</v>
      </c>
      <c r="E10" s="79">
        <v>0</v>
      </c>
      <c r="F10" s="79">
        <v>0</v>
      </c>
      <c r="G10" s="79">
        <v>2</v>
      </c>
      <c r="H10" s="89">
        <v>0</v>
      </c>
      <c r="I10" s="90">
        <v>0</v>
      </c>
      <c r="J10" s="143">
        <f>H10+I10</f>
        <v>0</v>
      </c>
      <c r="K10" s="80">
        <f>IFERROR(J10/G10,"-")</f>
        <v>0</v>
      </c>
      <c r="L10" s="79">
        <v>0</v>
      </c>
      <c r="M10" s="79">
        <v>0</v>
      </c>
      <c r="N10" s="80" t="str">
        <f>IFERROR(L10/J10,"-")</f>
        <v>-</v>
      </c>
      <c r="O10" s="81" t="str">
        <f>IFERROR(D10/J10,"-")</f>
        <v>-</v>
      </c>
      <c r="P10" s="82">
        <v>0</v>
      </c>
      <c r="Q10" s="80" t="str">
        <f>IFERROR(P10/J10,"-")</f>
        <v>-</v>
      </c>
      <c r="R10" s="335">
        <v>0</v>
      </c>
      <c r="S10" s="336" t="str">
        <f>IFERROR(R10/J10,"-")</f>
        <v>-</v>
      </c>
      <c r="T10" s="336" t="str">
        <f>IFERROR(R10/P10,"-")</f>
        <v>-</v>
      </c>
      <c r="U10" s="330">
        <f>IFERROR(R10-D10,"-")</f>
        <v>0</v>
      </c>
      <c r="V10" s="83" t="str">
        <f>R10/D10</f>
        <v>0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5472000</v>
      </c>
      <c r="E13" s="41">
        <f>SUM(E6:E11)</f>
        <v>3821</v>
      </c>
      <c r="F13" s="41">
        <f>SUM(F6:F11)</f>
        <v>1742</v>
      </c>
      <c r="G13" s="41">
        <f>SUM(G6:G11)</f>
        <v>4565</v>
      </c>
      <c r="H13" s="41">
        <f>SUM(H6:H11)</f>
        <v>1057</v>
      </c>
      <c r="I13" s="41">
        <f>SUM(I6:I11)</f>
        <v>11</v>
      </c>
      <c r="J13" s="41">
        <f>SUM(J6:J11)</f>
        <v>1068</v>
      </c>
      <c r="K13" s="42">
        <f>IFERROR(J13/G13,"-")</f>
        <v>0.23395399780942</v>
      </c>
      <c r="L13" s="76">
        <f>SUM(L6:L11)</f>
        <v>64</v>
      </c>
      <c r="M13" s="76">
        <f>SUM(M6:M11)</f>
        <v>305</v>
      </c>
      <c r="N13" s="42">
        <f>IFERROR(L13/J13,"-")</f>
        <v>0.059925093632959</v>
      </c>
      <c r="O13" s="43">
        <f>IFERROR(D13/J13,"-")</f>
        <v>5123.595505618</v>
      </c>
      <c r="P13" s="44">
        <f>SUM(P6:P11)</f>
        <v>127</v>
      </c>
      <c r="Q13" s="42">
        <f>IFERROR(P13/J13,"-")</f>
        <v>0.1189138576779</v>
      </c>
      <c r="R13" s="333">
        <f>SUM(R6:R11)</f>
        <v>12135000</v>
      </c>
      <c r="S13" s="333">
        <f>IFERROR(R13/J13,"-")</f>
        <v>11362.359550562</v>
      </c>
      <c r="T13" s="333">
        <f>IFERROR(P13/P13,"-")</f>
        <v>1</v>
      </c>
      <c r="U13" s="333">
        <f>SUM(U6:U11)</f>
        <v>6663000</v>
      </c>
      <c r="V13" s="45">
        <f>IFERROR(R13/D13,"-")</f>
        <v>2.2176535087719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1.635119047619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348" t="s">
        <v>70</v>
      </c>
      <c r="J6" s="330">
        <v>840000</v>
      </c>
      <c r="K6" s="79">
        <v>50</v>
      </c>
      <c r="L6" s="79">
        <v>0</v>
      </c>
      <c r="M6" s="79">
        <v>196</v>
      </c>
      <c r="N6" s="89">
        <v>19</v>
      </c>
      <c r="O6" s="90">
        <v>1</v>
      </c>
      <c r="P6" s="91">
        <f>N6+O6</f>
        <v>20</v>
      </c>
      <c r="Q6" s="80">
        <f>IFERROR(P6/M6,"-")</f>
        <v>0.10204081632653</v>
      </c>
      <c r="R6" s="79">
        <v>1</v>
      </c>
      <c r="S6" s="79">
        <v>4</v>
      </c>
      <c r="T6" s="80">
        <f>IFERROR(R6/(P6),"-")</f>
        <v>0.05</v>
      </c>
      <c r="U6" s="336">
        <f>IFERROR(J6/SUM(N6:O10),"-")</f>
        <v>7368.4210526316</v>
      </c>
      <c r="V6" s="82">
        <v>2</v>
      </c>
      <c r="W6" s="80">
        <f>IF(P6=0,"-",V6/P6)</f>
        <v>0.1</v>
      </c>
      <c r="X6" s="335">
        <v>52000</v>
      </c>
      <c r="Y6" s="336">
        <f>IFERROR(X6/P6,"-")</f>
        <v>2600</v>
      </c>
      <c r="Z6" s="336">
        <f>IFERROR(X6/V6,"-")</f>
        <v>26000</v>
      </c>
      <c r="AA6" s="330">
        <f>SUM(X6:X10)-SUM(J6:J10)</f>
        <v>533500</v>
      </c>
      <c r="AB6" s="83">
        <f>SUM(X6:X10)/SUM(J6:J10)</f>
        <v>1.635119047619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0.15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0.25</v>
      </c>
      <c r="BG6" s="110">
        <v>1</v>
      </c>
      <c r="BH6" s="112">
        <f>IFERROR(BG6/BE6,"-")</f>
        <v>0.2</v>
      </c>
      <c r="BI6" s="113">
        <v>3000</v>
      </c>
      <c r="BJ6" s="114">
        <f>IFERROR(BI6/BE6,"-")</f>
        <v>600</v>
      </c>
      <c r="BK6" s="115">
        <v>1</v>
      </c>
      <c r="BL6" s="115"/>
      <c r="BM6" s="115"/>
      <c r="BN6" s="117">
        <v>9</v>
      </c>
      <c r="BO6" s="118">
        <f>IF(P6=0,"",IF(BN6=0,"",(BN6/P6)))</f>
        <v>0.45</v>
      </c>
      <c r="BP6" s="119">
        <v>1</v>
      </c>
      <c r="BQ6" s="120">
        <f>IFERROR(BP6/BN6,"-")</f>
        <v>0.11111111111111</v>
      </c>
      <c r="BR6" s="121">
        <v>5000</v>
      </c>
      <c r="BS6" s="122">
        <f>IFERROR(BR6/BN6,"-")</f>
        <v>555.55555555556</v>
      </c>
      <c r="BT6" s="123">
        <v>1</v>
      </c>
      <c r="BU6" s="123"/>
      <c r="BV6" s="123"/>
      <c r="BW6" s="124">
        <v>2</v>
      </c>
      <c r="BX6" s="125">
        <f>IF(P6=0,"",IF(BW6=0,"",(BW6/P6)))</f>
        <v>0.1</v>
      </c>
      <c r="BY6" s="126">
        <v>1</v>
      </c>
      <c r="BZ6" s="127">
        <f>IFERROR(BY6/BW6,"-")</f>
        <v>0.5</v>
      </c>
      <c r="CA6" s="128">
        <v>44000</v>
      </c>
      <c r="CB6" s="129">
        <f>IFERROR(CA6/BW6,"-")</f>
        <v>22000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52000</v>
      </c>
      <c r="CQ6" s="139">
        <v>44000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67</v>
      </c>
      <c r="G7" s="88" t="s">
        <v>72</v>
      </c>
      <c r="H7" s="88" t="s">
        <v>69</v>
      </c>
      <c r="I7" s="348" t="s">
        <v>70</v>
      </c>
      <c r="J7" s="330"/>
      <c r="K7" s="79">
        <v>49</v>
      </c>
      <c r="L7" s="79">
        <v>0</v>
      </c>
      <c r="M7" s="79">
        <v>156</v>
      </c>
      <c r="N7" s="89">
        <v>22</v>
      </c>
      <c r="O7" s="90">
        <v>0</v>
      </c>
      <c r="P7" s="91">
        <f>N7+O7</f>
        <v>22</v>
      </c>
      <c r="Q7" s="80">
        <f>IFERROR(P7/M7,"-")</f>
        <v>0.14102564102564</v>
      </c>
      <c r="R7" s="79">
        <v>1</v>
      </c>
      <c r="S7" s="79">
        <v>8</v>
      </c>
      <c r="T7" s="80">
        <f>IFERROR(R7/(P7),"-")</f>
        <v>0.045454545454545</v>
      </c>
      <c r="U7" s="336"/>
      <c r="V7" s="82">
        <v>6</v>
      </c>
      <c r="W7" s="80">
        <f>IF(P7=0,"-",V7/P7)</f>
        <v>0.27272727272727</v>
      </c>
      <c r="X7" s="335">
        <v>176500</v>
      </c>
      <c r="Y7" s="336">
        <f>IFERROR(X7/P7,"-")</f>
        <v>8022.7272727273</v>
      </c>
      <c r="Z7" s="336">
        <f>IFERROR(X7/V7,"-")</f>
        <v>29416.666666667</v>
      </c>
      <c r="AA7" s="330"/>
      <c r="AB7" s="83"/>
      <c r="AC7" s="77"/>
      <c r="AD7" s="92">
        <v>1</v>
      </c>
      <c r="AE7" s="93">
        <f>IF(P7=0,"",IF(AD7=0,"",(AD7/P7)))</f>
        <v>0.045454545454545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0.045454545454545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5</v>
      </c>
      <c r="BF7" s="111">
        <f>IF(P7=0,"",IF(BE7=0,"",(BE7/P7)))</f>
        <v>0.22727272727273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8</v>
      </c>
      <c r="BO7" s="118">
        <f>IF(P7=0,"",IF(BN7=0,"",(BN7/P7)))</f>
        <v>0.36363636363636</v>
      </c>
      <c r="BP7" s="119">
        <v>6</v>
      </c>
      <c r="BQ7" s="120">
        <f>IFERROR(BP7/BN7,"-")</f>
        <v>0.75</v>
      </c>
      <c r="BR7" s="121">
        <v>178500</v>
      </c>
      <c r="BS7" s="122">
        <f>IFERROR(BR7/BN7,"-")</f>
        <v>22312.5</v>
      </c>
      <c r="BT7" s="123">
        <v>2</v>
      </c>
      <c r="BU7" s="123">
        <v>2</v>
      </c>
      <c r="BV7" s="123">
        <v>2</v>
      </c>
      <c r="BW7" s="124">
        <v>7</v>
      </c>
      <c r="BX7" s="125">
        <f>IF(P7=0,"",IF(BW7=0,"",(BW7/P7)))</f>
        <v>0.31818181818182</v>
      </c>
      <c r="BY7" s="126">
        <v>2</v>
      </c>
      <c r="BZ7" s="127">
        <f>IFERROR(BY7/BW7,"-")</f>
        <v>0.28571428571429</v>
      </c>
      <c r="CA7" s="128">
        <v>28000</v>
      </c>
      <c r="CB7" s="129">
        <f>IFERROR(CA7/BW7,"-")</f>
        <v>4000</v>
      </c>
      <c r="CC7" s="130"/>
      <c r="CD7" s="130">
        <v>1</v>
      </c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6</v>
      </c>
      <c r="CP7" s="139">
        <v>176500</v>
      </c>
      <c r="CQ7" s="139">
        <v>126000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74</v>
      </c>
      <c r="H8" s="88" t="s">
        <v>69</v>
      </c>
      <c r="I8" s="348" t="s">
        <v>70</v>
      </c>
      <c r="J8" s="330"/>
      <c r="K8" s="79">
        <v>31</v>
      </c>
      <c r="L8" s="79">
        <v>0</v>
      </c>
      <c r="M8" s="79">
        <v>62</v>
      </c>
      <c r="N8" s="89">
        <v>15</v>
      </c>
      <c r="O8" s="90">
        <v>0</v>
      </c>
      <c r="P8" s="91">
        <f>N8+O8</f>
        <v>15</v>
      </c>
      <c r="Q8" s="80">
        <f>IFERROR(P8/M8,"-")</f>
        <v>0.24193548387097</v>
      </c>
      <c r="R8" s="79">
        <v>0</v>
      </c>
      <c r="S8" s="79">
        <v>5</v>
      </c>
      <c r="T8" s="80">
        <f>IFERROR(R8/(P8),"-")</f>
        <v>0</v>
      </c>
      <c r="U8" s="336"/>
      <c r="V8" s="82">
        <v>4</v>
      </c>
      <c r="W8" s="80">
        <f>IF(P8=0,"-",V8/P8)</f>
        <v>0.26666666666667</v>
      </c>
      <c r="X8" s="335">
        <v>46000</v>
      </c>
      <c r="Y8" s="336">
        <f>IFERROR(X8/P8,"-")</f>
        <v>3066.6666666667</v>
      </c>
      <c r="Z8" s="336">
        <f>IFERROR(X8/V8,"-")</f>
        <v>11500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0.066666666666667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4</v>
      </c>
      <c r="BF8" s="111">
        <f>IF(P8=0,"",IF(BE8=0,"",(BE8/P8)))</f>
        <v>0.26666666666667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5</v>
      </c>
      <c r="BO8" s="118">
        <f>IF(P8=0,"",IF(BN8=0,"",(BN8/P8)))</f>
        <v>0.33333333333333</v>
      </c>
      <c r="BP8" s="119">
        <v>1</v>
      </c>
      <c r="BQ8" s="120">
        <f>IFERROR(BP8/BN8,"-")</f>
        <v>0.2</v>
      </c>
      <c r="BR8" s="121">
        <v>12000</v>
      </c>
      <c r="BS8" s="122">
        <f>IFERROR(BR8/BN8,"-")</f>
        <v>2400</v>
      </c>
      <c r="BT8" s="123"/>
      <c r="BU8" s="123"/>
      <c r="BV8" s="123">
        <v>1</v>
      </c>
      <c r="BW8" s="124">
        <v>5</v>
      </c>
      <c r="BX8" s="125">
        <f>IF(P8=0,"",IF(BW8=0,"",(BW8/P8)))</f>
        <v>0.33333333333333</v>
      </c>
      <c r="BY8" s="126">
        <v>3</v>
      </c>
      <c r="BZ8" s="127">
        <f>IFERROR(BY8/BW8,"-")</f>
        <v>0.6</v>
      </c>
      <c r="CA8" s="128">
        <v>34000</v>
      </c>
      <c r="CB8" s="129">
        <f>IFERROR(CA8/BW8,"-")</f>
        <v>6800</v>
      </c>
      <c r="CC8" s="130">
        <v>1</v>
      </c>
      <c r="CD8" s="130"/>
      <c r="CE8" s="130">
        <v>2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4</v>
      </c>
      <c r="CP8" s="139">
        <v>46000</v>
      </c>
      <c r="CQ8" s="139">
        <v>18000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67</v>
      </c>
      <c r="G9" s="88" t="s">
        <v>76</v>
      </c>
      <c r="H9" s="88" t="s">
        <v>69</v>
      </c>
      <c r="I9" s="348" t="s">
        <v>70</v>
      </c>
      <c r="J9" s="330"/>
      <c r="K9" s="79">
        <v>11</v>
      </c>
      <c r="L9" s="79">
        <v>0</v>
      </c>
      <c r="M9" s="79">
        <v>35</v>
      </c>
      <c r="N9" s="89">
        <v>5</v>
      </c>
      <c r="O9" s="90">
        <v>0</v>
      </c>
      <c r="P9" s="91">
        <f>N9+O9</f>
        <v>5</v>
      </c>
      <c r="Q9" s="80">
        <f>IFERROR(P9/M9,"-")</f>
        <v>0.14285714285714</v>
      </c>
      <c r="R9" s="79">
        <v>0</v>
      </c>
      <c r="S9" s="79">
        <v>2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0.2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</v>
      </c>
      <c r="BF9" s="111">
        <f>IF(P9=0,"",IF(BE9=0,"",(BE9/P9)))</f>
        <v>0.4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77</v>
      </c>
      <c r="C10" s="347"/>
      <c r="D10" s="347" t="s">
        <v>78</v>
      </c>
      <c r="E10" s="347" t="s">
        <v>78</v>
      </c>
      <c r="F10" s="347" t="s">
        <v>79</v>
      </c>
      <c r="G10" s="88" t="s">
        <v>80</v>
      </c>
      <c r="H10" s="88"/>
      <c r="I10" s="88"/>
      <c r="J10" s="330"/>
      <c r="K10" s="79">
        <v>249</v>
      </c>
      <c r="L10" s="79">
        <v>157</v>
      </c>
      <c r="M10" s="79">
        <v>63</v>
      </c>
      <c r="N10" s="89">
        <v>52</v>
      </c>
      <c r="O10" s="90">
        <v>0</v>
      </c>
      <c r="P10" s="91">
        <f>N10+O10</f>
        <v>52</v>
      </c>
      <c r="Q10" s="80">
        <f>IFERROR(P10/M10,"-")</f>
        <v>0.82539682539683</v>
      </c>
      <c r="R10" s="79">
        <v>2</v>
      </c>
      <c r="S10" s="79">
        <v>8</v>
      </c>
      <c r="T10" s="80">
        <f>IFERROR(R10/(P10),"-")</f>
        <v>0.038461538461538</v>
      </c>
      <c r="U10" s="336"/>
      <c r="V10" s="82">
        <v>7</v>
      </c>
      <c r="W10" s="80">
        <f>IF(P10=0,"-",V10/P10)</f>
        <v>0.13461538461538</v>
      </c>
      <c r="X10" s="335">
        <v>1099000</v>
      </c>
      <c r="Y10" s="336">
        <f>IFERROR(X10/P10,"-")</f>
        <v>21134.615384615</v>
      </c>
      <c r="Z10" s="336">
        <f>IFERROR(X10/V10,"-")</f>
        <v>157000</v>
      </c>
      <c r="AA10" s="330"/>
      <c r="AB10" s="83"/>
      <c r="AC10" s="77"/>
      <c r="AD10" s="92">
        <v>1</v>
      </c>
      <c r="AE10" s="93">
        <f>IF(P10=0,"",IF(AD10=0,"",(AD10/P10)))</f>
        <v>0.019230769230769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1</v>
      </c>
      <c r="AN10" s="99">
        <f>IF(P10=0,"",IF(AM10=0,"",(AM10/P10)))</f>
        <v>0.019230769230769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9</v>
      </c>
      <c r="BF10" s="111">
        <f>IF(P10=0,"",IF(BE10=0,"",(BE10/P10)))</f>
        <v>0.17307692307692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26</v>
      </c>
      <c r="BO10" s="118">
        <f>IF(P10=0,"",IF(BN10=0,"",(BN10/P10)))</f>
        <v>0.5</v>
      </c>
      <c r="BP10" s="119">
        <v>6</v>
      </c>
      <c r="BQ10" s="120">
        <f>IFERROR(BP10/BN10,"-")</f>
        <v>0.23076923076923</v>
      </c>
      <c r="BR10" s="121">
        <v>64000</v>
      </c>
      <c r="BS10" s="122">
        <f>IFERROR(BR10/BN10,"-")</f>
        <v>2461.5384615385</v>
      </c>
      <c r="BT10" s="123">
        <v>3</v>
      </c>
      <c r="BU10" s="123"/>
      <c r="BV10" s="123">
        <v>3</v>
      </c>
      <c r="BW10" s="124">
        <v>13</v>
      </c>
      <c r="BX10" s="125">
        <f>IF(P10=0,"",IF(BW10=0,"",(BW10/P10)))</f>
        <v>0.25</v>
      </c>
      <c r="BY10" s="126">
        <v>6</v>
      </c>
      <c r="BZ10" s="127">
        <f>IFERROR(BY10/BW10,"-")</f>
        <v>0.46153846153846</v>
      </c>
      <c r="CA10" s="128">
        <v>1004000</v>
      </c>
      <c r="CB10" s="129">
        <f>IFERROR(CA10/BW10,"-")</f>
        <v>77230.769230769</v>
      </c>
      <c r="CC10" s="130">
        <v>2</v>
      </c>
      <c r="CD10" s="130"/>
      <c r="CE10" s="130">
        <v>4</v>
      </c>
      <c r="CF10" s="131">
        <v>2</v>
      </c>
      <c r="CG10" s="132">
        <f>IF(P10=0,"",IF(CF10=0,"",(CF10/P10)))</f>
        <v>0.038461538461538</v>
      </c>
      <c r="CH10" s="133">
        <v>1</v>
      </c>
      <c r="CI10" s="134">
        <f>IFERROR(CH10/CF10,"-")</f>
        <v>0.5</v>
      </c>
      <c r="CJ10" s="135">
        <v>120000</v>
      </c>
      <c r="CK10" s="136">
        <f>IFERROR(CJ10/CF10,"-")</f>
        <v>60000</v>
      </c>
      <c r="CL10" s="137"/>
      <c r="CM10" s="137"/>
      <c r="CN10" s="137">
        <v>1</v>
      </c>
      <c r="CO10" s="138">
        <v>7</v>
      </c>
      <c r="CP10" s="139">
        <v>1099000</v>
      </c>
      <c r="CQ10" s="139">
        <v>951000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4.469298245614</v>
      </c>
      <c r="B11" s="347" t="s">
        <v>81</v>
      </c>
      <c r="C11" s="347"/>
      <c r="D11" s="347" t="s">
        <v>65</v>
      </c>
      <c r="E11" s="347" t="s">
        <v>66</v>
      </c>
      <c r="F11" s="347" t="s">
        <v>67</v>
      </c>
      <c r="G11" s="88" t="s">
        <v>82</v>
      </c>
      <c r="H11" s="88" t="s">
        <v>69</v>
      </c>
      <c r="I11" s="348" t="s">
        <v>70</v>
      </c>
      <c r="J11" s="330">
        <v>684000</v>
      </c>
      <c r="K11" s="79">
        <v>60</v>
      </c>
      <c r="L11" s="79">
        <v>0</v>
      </c>
      <c r="M11" s="79">
        <v>172</v>
      </c>
      <c r="N11" s="89">
        <v>25</v>
      </c>
      <c r="O11" s="90">
        <v>0</v>
      </c>
      <c r="P11" s="91">
        <f>N11+O11</f>
        <v>25</v>
      </c>
      <c r="Q11" s="80">
        <f>IFERROR(P11/M11,"-")</f>
        <v>0.1453488372093</v>
      </c>
      <c r="R11" s="79">
        <v>3</v>
      </c>
      <c r="S11" s="79">
        <v>6</v>
      </c>
      <c r="T11" s="80">
        <f>IFERROR(R11/(P11),"-")</f>
        <v>0.12</v>
      </c>
      <c r="U11" s="336">
        <f>IFERROR(J11/SUM(N11:O16),"-")</f>
        <v>9913.0434782609</v>
      </c>
      <c r="V11" s="82">
        <v>3</v>
      </c>
      <c r="W11" s="80">
        <f>IF(P11=0,"-",V11/P11)</f>
        <v>0.12</v>
      </c>
      <c r="X11" s="335">
        <v>1479000</v>
      </c>
      <c r="Y11" s="336">
        <f>IFERROR(X11/P11,"-")</f>
        <v>59160</v>
      </c>
      <c r="Z11" s="336">
        <f>IFERROR(X11/V11,"-")</f>
        <v>493000</v>
      </c>
      <c r="AA11" s="330">
        <f>SUM(X11:X16)-SUM(J11:J16)</f>
        <v>2373000</v>
      </c>
      <c r="AB11" s="83">
        <f>SUM(X11:X16)/SUM(J11:J16)</f>
        <v>4.469298245614</v>
      </c>
      <c r="AC11" s="77"/>
      <c r="AD11" s="92">
        <v>1</v>
      </c>
      <c r="AE11" s="93">
        <f>IF(P11=0,"",IF(AD11=0,"",(AD11/P11)))</f>
        <v>0.04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3</v>
      </c>
      <c r="AW11" s="105">
        <f>IF(P11=0,"",IF(AV11=0,"",(AV11/P11)))</f>
        <v>0.12</v>
      </c>
      <c r="AX11" s="104">
        <v>1</v>
      </c>
      <c r="AY11" s="106">
        <f>IFERROR(AX11/AV11,"-")</f>
        <v>0.33333333333333</v>
      </c>
      <c r="AZ11" s="107">
        <v>5000</v>
      </c>
      <c r="BA11" s="108">
        <f>IFERROR(AZ11/AV11,"-")</f>
        <v>1666.6666666667</v>
      </c>
      <c r="BB11" s="109">
        <v>1</v>
      </c>
      <c r="BC11" s="109"/>
      <c r="BD11" s="109"/>
      <c r="BE11" s="110">
        <v>6</v>
      </c>
      <c r="BF11" s="111">
        <f>IF(P11=0,"",IF(BE11=0,"",(BE11/P11)))</f>
        <v>0.24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8</v>
      </c>
      <c r="BO11" s="118">
        <f>IF(P11=0,"",IF(BN11=0,"",(BN11/P11)))</f>
        <v>0.32</v>
      </c>
      <c r="BP11" s="119">
        <v>2</v>
      </c>
      <c r="BQ11" s="120">
        <f>IFERROR(BP11/BN11,"-")</f>
        <v>0.25</v>
      </c>
      <c r="BR11" s="121">
        <v>1474000</v>
      </c>
      <c r="BS11" s="122">
        <f>IFERROR(BR11/BN11,"-")</f>
        <v>184250</v>
      </c>
      <c r="BT11" s="123"/>
      <c r="BU11" s="123"/>
      <c r="BV11" s="123">
        <v>2</v>
      </c>
      <c r="BW11" s="124">
        <v>6</v>
      </c>
      <c r="BX11" s="125">
        <f>IF(P11=0,"",IF(BW11=0,"",(BW11/P11)))</f>
        <v>0.24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0.04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3</v>
      </c>
      <c r="CP11" s="139">
        <v>1479000</v>
      </c>
      <c r="CQ11" s="139">
        <v>1380000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347" t="s">
        <v>83</v>
      </c>
      <c r="C12" s="347"/>
      <c r="D12" s="347" t="s">
        <v>65</v>
      </c>
      <c r="E12" s="347" t="s">
        <v>66</v>
      </c>
      <c r="F12" s="347" t="s">
        <v>79</v>
      </c>
      <c r="G12" s="88"/>
      <c r="H12" s="88"/>
      <c r="I12" s="88"/>
      <c r="J12" s="330"/>
      <c r="K12" s="79">
        <v>67</v>
      </c>
      <c r="L12" s="79">
        <v>52</v>
      </c>
      <c r="M12" s="79">
        <v>36</v>
      </c>
      <c r="N12" s="89">
        <v>20</v>
      </c>
      <c r="O12" s="90">
        <v>0</v>
      </c>
      <c r="P12" s="91">
        <f>N12+O12</f>
        <v>20</v>
      </c>
      <c r="Q12" s="80">
        <f>IFERROR(P12/M12,"-")</f>
        <v>0.55555555555556</v>
      </c>
      <c r="R12" s="79">
        <v>4</v>
      </c>
      <c r="S12" s="79">
        <v>5</v>
      </c>
      <c r="T12" s="80">
        <f>IFERROR(R12/(P12),"-")</f>
        <v>0.2</v>
      </c>
      <c r="U12" s="336"/>
      <c r="V12" s="82">
        <v>7</v>
      </c>
      <c r="W12" s="80">
        <f>IF(P12=0,"-",V12/P12)</f>
        <v>0.35</v>
      </c>
      <c r="X12" s="335">
        <v>610000</v>
      </c>
      <c r="Y12" s="336">
        <f>IFERROR(X12/P12,"-")</f>
        <v>30500</v>
      </c>
      <c r="Z12" s="336">
        <f>IFERROR(X12/V12,"-")</f>
        <v>87142.857142857</v>
      </c>
      <c r="AA12" s="330"/>
      <c r="AB12" s="83"/>
      <c r="AC12" s="77"/>
      <c r="AD12" s="92">
        <v>3</v>
      </c>
      <c r="AE12" s="93">
        <f>IF(P12=0,"",IF(AD12=0,"",(AD12/P12)))</f>
        <v>0.15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0.05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4</v>
      </c>
      <c r="BF12" s="111">
        <f>IF(P12=0,"",IF(BE12=0,"",(BE12/P12)))</f>
        <v>0.2</v>
      </c>
      <c r="BG12" s="110">
        <v>2</v>
      </c>
      <c r="BH12" s="112">
        <f>IFERROR(BG12/BE12,"-")</f>
        <v>0.5</v>
      </c>
      <c r="BI12" s="113">
        <v>23000</v>
      </c>
      <c r="BJ12" s="114">
        <f>IFERROR(BI12/BE12,"-")</f>
        <v>5750</v>
      </c>
      <c r="BK12" s="115">
        <v>1</v>
      </c>
      <c r="BL12" s="115">
        <v>1</v>
      </c>
      <c r="BM12" s="115"/>
      <c r="BN12" s="117">
        <v>6</v>
      </c>
      <c r="BO12" s="118">
        <f>IF(P12=0,"",IF(BN12=0,"",(BN12/P12)))</f>
        <v>0.3</v>
      </c>
      <c r="BP12" s="119">
        <v>4</v>
      </c>
      <c r="BQ12" s="120">
        <f>IFERROR(BP12/BN12,"-")</f>
        <v>0.66666666666667</v>
      </c>
      <c r="BR12" s="121">
        <v>600000</v>
      </c>
      <c r="BS12" s="122">
        <f>IFERROR(BR12/BN12,"-")</f>
        <v>100000</v>
      </c>
      <c r="BT12" s="123">
        <v>1</v>
      </c>
      <c r="BU12" s="123"/>
      <c r="BV12" s="123">
        <v>3</v>
      </c>
      <c r="BW12" s="124">
        <v>3</v>
      </c>
      <c r="BX12" s="125">
        <f>IF(P12=0,"",IF(BW12=0,"",(BW12/P12)))</f>
        <v>0.15</v>
      </c>
      <c r="BY12" s="126">
        <v>1</v>
      </c>
      <c r="BZ12" s="127">
        <f>IFERROR(BY12/BW12,"-")</f>
        <v>0.33333333333333</v>
      </c>
      <c r="CA12" s="128">
        <v>10000</v>
      </c>
      <c r="CB12" s="129">
        <f>IFERROR(CA12/BW12,"-")</f>
        <v>3333.3333333333</v>
      </c>
      <c r="CC12" s="130"/>
      <c r="CD12" s="130">
        <v>1</v>
      </c>
      <c r="CE12" s="130"/>
      <c r="CF12" s="131">
        <v>3</v>
      </c>
      <c r="CG12" s="132">
        <f>IF(P12=0,"",IF(CF12=0,"",(CF12/P12)))</f>
        <v>0.15</v>
      </c>
      <c r="CH12" s="133">
        <v>3</v>
      </c>
      <c r="CI12" s="134">
        <f>IFERROR(CH12/CF12,"-")</f>
        <v>1</v>
      </c>
      <c r="CJ12" s="135">
        <v>83000</v>
      </c>
      <c r="CK12" s="136">
        <f>IFERROR(CJ12/CF12,"-")</f>
        <v>27666.666666667</v>
      </c>
      <c r="CL12" s="137">
        <v>1</v>
      </c>
      <c r="CM12" s="137"/>
      <c r="CN12" s="137">
        <v>2</v>
      </c>
      <c r="CO12" s="138">
        <v>7</v>
      </c>
      <c r="CP12" s="139">
        <v>610000</v>
      </c>
      <c r="CQ12" s="139">
        <v>489000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84</v>
      </c>
      <c r="C13" s="347"/>
      <c r="D13" s="347" t="s">
        <v>65</v>
      </c>
      <c r="E13" s="347" t="s">
        <v>66</v>
      </c>
      <c r="F13" s="347" t="s">
        <v>67</v>
      </c>
      <c r="G13" s="88" t="s">
        <v>85</v>
      </c>
      <c r="H13" s="88" t="s">
        <v>86</v>
      </c>
      <c r="I13" s="348" t="s">
        <v>70</v>
      </c>
      <c r="J13" s="330"/>
      <c r="K13" s="79">
        <v>19</v>
      </c>
      <c r="L13" s="79">
        <v>0</v>
      </c>
      <c r="M13" s="79">
        <v>59</v>
      </c>
      <c r="N13" s="89">
        <v>11</v>
      </c>
      <c r="O13" s="90">
        <v>0</v>
      </c>
      <c r="P13" s="91">
        <f>N13+O13</f>
        <v>11</v>
      </c>
      <c r="Q13" s="80">
        <f>IFERROR(P13/M13,"-")</f>
        <v>0.1864406779661</v>
      </c>
      <c r="R13" s="79">
        <v>0</v>
      </c>
      <c r="S13" s="79">
        <v>5</v>
      </c>
      <c r="T13" s="80">
        <f>IFERROR(R13/(P13),"-")</f>
        <v>0</v>
      </c>
      <c r="U13" s="336"/>
      <c r="V13" s="82">
        <v>1</v>
      </c>
      <c r="W13" s="80">
        <f>IF(P13=0,"-",V13/P13)</f>
        <v>0.090909090909091</v>
      </c>
      <c r="X13" s="335">
        <v>10000</v>
      </c>
      <c r="Y13" s="336">
        <f>IFERROR(X13/P13,"-")</f>
        <v>909.09090909091</v>
      </c>
      <c r="Z13" s="336">
        <f>IFERROR(X13/V13,"-")</f>
        <v>10000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5</v>
      </c>
      <c r="BF13" s="111">
        <f>IF(P13=0,"",IF(BE13=0,"",(BE13/P13)))</f>
        <v>0.45454545454545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3</v>
      </c>
      <c r="BO13" s="118">
        <f>IF(P13=0,"",IF(BN13=0,"",(BN13/P13)))</f>
        <v>0.27272727272727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0.18181818181818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1</v>
      </c>
      <c r="CG13" s="132">
        <f>IF(P13=0,"",IF(CF13=0,"",(CF13/P13)))</f>
        <v>0.090909090909091</v>
      </c>
      <c r="CH13" s="133">
        <v>1</v>
      </c>
      <c r="CI13" s="134">
        <f>IFERROR(CH13/CF13,"-")</f>
        <v>1</v>
      </c>
      <c r="CJ13" s="135">
        <v>10000</v>
      </c>
      <c r="CK13" s="136">
        <f>IFERROR(CJ13/CF13,"-")</f>
        <v>10000</v>
      </c>
      <c r="CL13" s="137">
        <v>1</v>
      </c>
      <c r="CM13" s="137"/>
      <c r="CN13" s="137"/>
      <c r="CO13" s="138">
        <v>1</v>
      </c>
      <c r="CP13" s="139">
        <v>10000</v>
      </c>
      <c r="CQ13" s="139">
        <v>10000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87</v>
      </c>
      <c r="C14" s="347"/>
      <c r="D14" s="347" t="s">
        <v>65</v>
      </c>
      <c r="E14" s="347" t="s">
        <v>66</v>
      </c>
      <c r="F14" s="347" t="s">
        <v>79</v>
      </c>
      <c r="G14" s="88"/>
      <c r="H14" s="88"/>
      <c r="I14" s="88"/>
      <c r="J14" s="330"/>
      <c r="K14" s="79">
        <v>41</v>
      </c>
      <c r="L14" s="79">
        <v>34</v>
      </c>
      <c r="M14" s="79">
        <v>8</v>
      </c>
      <c r="N14" s="89">
        <v>7</v>
      </c>
      <c r="O14" s="90">
        <v>0</v>
      </c>
      <c r="P14" s="91">
        <f>N14+O14</f>
        <v>7</v>
      </c>
      <c r="Q14" s="80">
        <f>IFERROR(P14/M14,"-")</f>
        <v>0.875</v>
      </c>
      <c r="R14" s="79">
        <v>3</v>
      </c>
      <c r="S14" s="79">
        <v>1</v>
      </c>
      <c r="T14" s="80">
        <f>IFERROR(R14/(P14),"-")</f>
        <v>0.42857142857143</v>
      </c>
      <c r="U14" s="336"/>
      <c r="V14" s="82">
        <v>3</v>
      </c>
      <c r="W14" s="80">
        <f>IF(P14=0,"-",V14/P14)</f>
        <v>0.42857142857143</v>
      </c>
      <c r="X14" s="335">
        <v>945000</v>
      </c>
      <c r="Y14" s="336">
        <f>IFERROR(X14/P14,"-")</f>
        <v>135000</v>
      </c>
      <c r="Z14" s="336">
        <f>IFERROR(X14/V14,"-")</f>
        <v>315000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0.14285714285714</v>
      </c>
      <c r="BG14" s="110">
        <v>1</v>
      </c>
      <c r="BH14" s="112">
        <f>IFERROR(BG14/BE14,"-")</f>
        <v>1</v>
      </c>
      <c r="BI14" s="113">
        <v>3000</v>
      </c>
      <c r="BJ14" s="114">
        <f>IFERROR(BI14/BE14,"-")</f>
        <v>3000</v>
      </c>
      <c r="BK14" s="115">
        <v>1</v>
      </c>
      <c r="BL14" s="115"/>
      <c r="BM14" s="115"/>
      <c r="BN14" s="117">
        <v>3</v>
      </c>
      <c r="BO14" s="118">
        <f>IF(P14=0,"",IF(BN14=0,"",(BN14/P14)))</f>
        <v>0.42857142857143</v>
      </c>
      <c r="BP14" s="119">
        <v>2</v>
      </c>
      <c r="BQ14" s="120">
        <f>IFERROR(BP14/BN14,"-")</f>
        <v>0.66666666666667</v>
      </c>
      <c r="BR14" s="121">
        <v>104000</v>
      </c>
      <c r="BS14" s="122">
        <f>IFERROR(BR14/BN14,"-")</f>
        <v>34666.666666667</v>
      </c>
      <c r="BT14" s="123"/>
      <c r="BU14" s="123"/>
      <c r="BV14" s="123">
        <v>2</v>
      </c>
      <c r="BW14" s="124">
        <v>2</v>
      </c>
      <c r="BX14" s="125">
        <f>IF(P14=0,"",IF(BW14=0,"",(BW14/P14)))</f>
        <v>0.28571428571429</v>
      </c>
      <c r="BY14" s="126">
        <v>1</v>
      </c>
      <c r="BZ14" s="127">
        <f>IFERROR(BY14/BW14,"-")</f>
        <v>0.5</v>
      </c>
      <c r="CA14" s="128">
        <v>315000</v>
      </c>
      <c r="CB14" s="129">
        <f>IFERROR(CA14/BW14,"-")</f>
        <v>157500</v>
      </c>
      <c r="CC14" s="130"/>
      <c r="CD14" s="130"/>
      <c r="CE14" s="130">
        <v>1</v>
      </c>
      <c r="CF14" s="131">
        <v>1</v>
      </c>
      <c r="CG14" s="132">
        <f>IF(P14=0,"",IF(CF14=0,"",(CF14/P14)))</f>
        <v>0.14285714285714</v>
      </c>
      <c r="CH14" s="133">
        <v>1</v>
      </c>
      <c r="CI14" s="134">
        <f>IFERROR(CH14/CF14,"-")</f>
        <v>1</v>
      </c>
      <c r="CJ14" s="135">
        <v>523000</v>
      </c>
      <c r="CK14" s="136">
        <f>IFERROR(CJ14/CF14,"-")</f>
        <v>523000</v>
      </c>
      <c r="CL14" s="137"/>
      <c r="CM14" s="137"/>
      <c r="CN14" s="137">
        <v>1</v>
      </c>
      <c r="CO14" s="138">
        <v>3</v>
      </c>
      <c r="CP14" s="139">
        <v>945000</v>
      </c>
      <c r="CQ14" s="139">
        <v>523000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88</v>
      </c>
      <c r="C15" s="347"/>
      <c r="D15" s="347" t="s">
        <v>89</v>
      </c>
      <c r="E15" s="347" t="s">
        <v>90</v>
      </c>
      <c r="F15" s="347" t="s">
        <v>67</v>
      </c>
      <c r="G15" s="88" t="s">
        <v>85</v>
      </c>
      <c r="H15" s="88" t="s">
        <v>86</v>
      </c>
      <c r="I15" s="349" t="s">
        <v>91</v>
      </c>
      <c r="J15" s="330"/>
      <c r="K15" s="79">
        <v>9</v>
      </c>
      <c r="L15" s="79">
        <v>0</v>
      </c>
      <c r="M15" s="79">
        <v>67</v>
      </c>
      <c r="N15" s="89">
        <v>4</v>
      </c>
      <c r="O15" s="90">
        <v>0</v>
      </c>
      <c r="P15" s="91">
        <f>N15+O15</f>
        <v>4</v>
      </c>
      <c r="Q15" s="80">
        <f>IFERROR(P15/M15,"-")</f>
        <v>0.059701492537313</v>
      </c>
      <c r="R15" s="79">
        <v>0</v>
      </c>
      <c r="S15" s="79">
        <v>1</v>
      </c>
      <c r="T15" s="80">
        <f>IFERROR(R15/(P15),"-")</f>
        <v>0</v>
      </c>
      <c r="U15" s="336"/>
      <c r="V15" s="82">
        <v>1</v>
      </c>
      <c r="W15" s="80">
        <f>IF(P15=0,"-",V15/P15)</f>
        <v>0.25</v>
      </c>
      <c r="X15" s="335">
        <v>13000</v>
      </c>
      <c r="Y15" s="336">
        <f>IFERROR(X15/P15,"-")</f>
        <v>3250</v>
      </c>
      <c r="Z15" s="336">
        <f>IFERROR(X15/V15,"-")</f>
        <v>13000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4</v>
      </c>
      <c r="BO15" s="118">
        <f>IF(P15=0,"",IF(BN15=0,"",(BN15/P15)))</f>
        <v>1</v>
      </c>
      <c r="BP15" s="119">
        <v>1</v>
      </c>
      <c r="BQ15" s="120">
        <f>IFERROR(BP15/BN15,"-")</f>
        <v>0.25</v>
      </c>
      <c r="BR15" s="121">
        <v>13000</v>
      </c>
      <c r="BS15" s="122">
        <f>IFERROR(BR15/BN15,"-")</f>
        <v>3250</v>
      </c>
      <c r="BT15" s="123"/>
      <c r="BU15" s="123"/>
      <c r="BV15" s="123">
        <v>1</v>
      </c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13000</v>
      </c>
      <c r="CQ15" s="139">
        <v>13000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92</v>
      </c>
      <c r="C16" s="347"/>
      <c r="D16" s="347" t="s">
        <v>89</v>
      </c>
      <c r="E16" s="347" t="s">
        <v>90</v>
      </c>
      <c r="F16" s="347" t="s">
        <v>79</v>
      </c>
      <c r="G16" s="88"/>
      <c r="H16" s="88"/>
      <c r="I16" s="88"/>
      <c r="J16" s="330"/>
      <c r="K16" s="79">
        <v>31</v>
      </c>
      <c r="L16" s="79">
        <v>17</v>
      </c>
      <c r="M16" s="79">
        <v>5</v>
      </c>
      <c r="N16" s="89">
        <v>2</v>
      </c>
      <c r="O16" s="90">
        <v>0</v>
      </c>
      <c r="P16" s="91">
        <f>N16+O16</f>
        <v>2</v>
      </c>
      <c r="Q16" s="80">
        <f>IFERROR(P16/M16,"-")</f>
        <v>0.4</v>
      </c>
      <c r="R16" s="79">
        <v>0</v>
      </c>
      <c r="S16" s="79">
        <v>1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0.5</v>
      </c>
      <c r="BP16" s="119">
        <v>1</v>
      </c>
      <c r="BQ16" s="120">
        <f>IFERROR(BP16/BN16,"-")</f>
        <v>1</v>
      </c>
      <c r="BR16" s="121">
        <v>14000</v>
      </c>
      <c r="BS16" s="122">
        <f>IFERROR(BR16/BN16,"-")</f>
        <v>14000</v>
      </c>
      <c r="BT16" s="123"/>
      <c r="BU16" s="123"/>
      <c r="BV16" s="123">
        <v>1</v>
      </c>
      <c r="BW16" s="124">
        <v>1</v>
      </c>
      <c r="BX16" s="125">
        <f>IF(P16=0,"",IF(BW16=0,"",(BW16/P16)))</f>
        <v>0.5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>
        <v>14000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2.6490384615385</v>
      </c>
      <c r="B17" s="347" t="s">
        <v>93</v>
      </c>
      <c r="C17" s="347"/>
      <c r="D17" s="347" t="s">
        <v>65</v>
      </c>
      <c r="E17" s="347" t="s">
        <v>66</v>
      </c>
      <c r="F17" s="347" t="s">
        <v>67</v>
      </c>
      <c r="G17" s="88" t="s">
        <v>94</v>
      </c>
      <c r="H17" s="88" t="s">
        <v>95</v>
      </c>
      <c r="I17" s="88" t="s">
        <v>96</v>
      </c>
      <c r="J17" s="330">
        <v>624000</v>
      </c>
      <c r="K17" s="79">
        <v>16</v>
      </c>
      <c r="L17" s="79">
        <v>0</v>
      </c>
      <c r="M17" s="79">
        <v>51</v>
      </c>
      <c r="N17" s="89">
        <v>7</v>
      </c>
      <c r="O17" s="90">
        <v>0</v>
      </c>
      <c r="P17" s="91">
        <f>N17+O17</f>
        <v>7</v>
      </c>
      <c r="Q17" s="80">
        <f>IFERROR(P17/M17,"-")</f>
        <v>0.13725490196078</v>
      </c>
      <c r="R17" s="79">
        <v>0</v>
      </c>
      <c r="S17" s="79">
        <v>1</v>
      </c>
      <c r="T17" s="80">
        <f>IFERROR(R17/(P17),"-")</f>
        <v>0</v>
      </c>
      <c r="U17" s="336">
        <f>IFERROR(J17/SUM(N17:O21),"-")</f>
        <v>13276.595744681</v>
      </c>
      <c r="V17" s="82">
        <v>2</v>
      </c>
      <c r="W17" s="80">
        <f>IF(P17=0,"-",V17/P17)</f>
        <v>0.28571428571429</v>
      </c>
      <c r="X17" s="335">
        <v>22000</v>
      </c>
      <c r="Y17" s="336">
        <f>IFERROR(X17/P17,"-")</f>
        <v>3142.8571428571</v>
      </c>
      <c r="Z17" s="336">
        <f>IFERROR(X17/V17,"-")</f>
        <v>11000</v>
      </c>
      <c r="AA17" s="330">
        <f>SUM(X17:X21)-SUM(J17:J21)</f>
        <v>1029000</v>
      </c>
      <c r="AB17" s="83">
        <f>SUM(X17:X21)/SUM(J17:J21)</f>
        <v>2.6490384615385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0.28571428571429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3</v>
      </c>
      <c r="BO17" s="118">
        <f>IF(P17=0,"",IF(BN17=0,"",(BN17/P17)))</f>
        <v>0.42857142857143</v>
      </c>
      <c r="BP17" s="119">
        <v>1</v>
      </c>
      <c r="BQ17" s="120">
        <f>IFERROR(BP17/BN17,"-")</f>
        <v>0.33333333333333</v>
      </c>
      <c r="BR17" s="121">
        <v>8000</v>
      </c>
      <c r="BS17" s="122">
        <f>IFERROR(BR17/BN17,"-")</f>
        <v>2666.6666666667</v>
      </c>
      <c r="BT17" s="123"/>
      <c r="BU17" s="123">
        <v>1</v>
      </c>
      <c r="BV17" s="123"/>
      <c r="BW17" s="124">
        <v>2</v>
      </c>
      <c r="BX17" s="125">
        <f>IF(P17=0,"",IF(BW17=0,"",(BW17/P17)))</f>
        <v>0.28571428571429</v>
      </c>
      <c r="BY17" s="126">
        <v>2</v>
      </c>
      <c r="BZ17" s="127">
        <f>IFERROR(BY17/BW17,"-")</f>
        <v>1</v>
      </c>
      <c r="CA17" s="128">
        <v>17000</v>
      </c>
      <c r="CB17" s="129">
        <f>IFERROR(CA17/BW17,"-")</f>
        <v>8500</v>
      </c>
      <c r="CC17" s="130">
        <v>1</v>
      </c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22000</v>
      </c>
      <c r="CQ17" s="139">
        <v>14000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97</v>
      </c>
      <c r="C18" s="347"/>
      <c r="D18" s="347" t="s">
        <v>98</v>
      </c>
      <c r="E18" s="347" t="s">
        <v>99</v>
      </c>
      <c r="F18" s="347" t="s">
        <v>67</v>
      </c>
      <c r="G18" s="88" t="s">
        <v>94</v>
      </c>
      <c r="H18" s="88" t="s">
        <v>95</v>
      </c>
      <c r="I18" s="88" t="s">
        <v>100</v>
      </c>
      <c r="J18" s="330"/>
      <c r="K18" s="79">
        <v>11</v>
      </c>
      <c r="L18" s="79">
        <v>0</v>
      </c>
      <c r="M18" s="79">
        <v>50</v>
      </c>
      <c r="N18" s="89">
        <v>4</v>
      </c>
      <c r="O18" s="90">
        <v>0</v>
      </c>
      <c r="P18" s="91">
        <f>N18+O18</f>
        <v>4</v>
      </c>
      <c r="Q18" s="80">
        <f>IFERROR(P18/M18,"-")</f>
        <v>0.08</v>
      </c>
      <c r="R18" s="79">
        <v>0</v>
      </c>
      <c r="S18" s="79">
        <v>2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3</v>
      </c>
      <c r="BO18" s="118">
        <f>IF(P18=0,"",IF(BN18=0,"",(BN18/P18)))</f>
        <v>0.75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0.25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101</v>
      </c>
      <c r="C19" s="347"/>
      <c r="D19" s="347" t="s">
        <v>102</v>
      </c>
      <c r="E19" s="347" t="s">
        <v>103</v>
      </c>
      <c r="F19" s="347" t="s">
        <v>67</v>
      </c>
      <c r="G19" s="88" t="s">
        <v>94</v>
      </c>
      <c r="H19" s="88" t="s">
        <v>95</v>
      </c>
      <c r="I19" s="88" t="s">
        <v>104</v>
      </c>
      <c r="J19" s="330"/>
      <c r="K19" s="79">
        <v>10</v>
      </c>
      <c r="L19" s="79">
        <v>0</v>
      </c>
      <c r="M19" s="79">
        <v>22</v>
      </c>
      <c r="N19" s="89">
        <v>2</v>
      </c>
      <c r="O19" s="90">
        <v>0</v>
      </c>
      <c r="P19" s="91">
        <f>N19+O19</f>
        <v>2</v>
      </c>
      <c r="Q19" s="80">
        <f>IFERROR(P19/M19,"-")</f>
        <v>0.090909090909091</v>
      </c>
      <c r="R19" s="79">
        <v>0</v>
      </c>
      <c r="S19" s="79">
        <v>0</v>
      </c>
      <c r="T19" s="80">
        <f>IFERROR(R19/(P19),"-")</f>
        <v>0</v>
      </c>
      <c r="U19" s="336"/>
      <c r="V19" s="82">
        <v>1</v>
      </c>
      <c r="W19" s="80">
        <f>IF(P19=0,"-",V19/P19)</f>
        <v>0.5</v>
      </c>
      <c r="X19" s="335">
        <v>20000</v>
      </c>
      <c r="Y19" s="336">
        <f>IFERROR(X19/P19,"-")</f>
        <v>10000</v>
      </c>
      <c r="Z19" s="336">
        <f>IFERROR(X19/V19,"-")</f>
        <v>20000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0.5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0.5</v>
      </c>
      <c r="BY19" s="126">
        <v>1</v>
      </c>
      <c r="BZ19" s="127">
        <f>IFERROR(BY19/BW19,"-")</f>
        <v>1</v>
      </c>
      <c r="CA19" s="128">
        <v>20000</v>
      </c>
      <c r="CB19" s="129">
        <f>IFERROR(CA19/BW19,"-")</f>
        <v>20000</v>
      </c>
      <c r="CC19" s="130"/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20000</v>
      </c>
      <c r="CQ19" s="139">
        <v>20000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105</v>
      </c>
      <c r="C20" s="347"/>
      <c r="D20" s="347" t="s">
        <v>106</v>
      </c>
      <c r="E20" s="347" t="s">
        <v>107</v>
      </c>
      <c r="F20" s="347" t="s">
        <v>67</v>
      </c>
      <c r="G20" s="88" t="s">
        <v>94</v>
      </c>
      <c r="H20" s="88" t="s">
        <v>95</v>
      </c>
      <c r="I20" s="88"/>
      <c r="J20" s="330"/>
      <c r="K20" s="79">
        <v>4</v>
      </c>
      <c r="L20" s="79">
        <v>0</v>
      </c>
      <c r="M20" s="79">
        <v>31</v>
      </c>
      <c r="N20" s="89">
        <v>1</v>
      </c>
      <c r="O20" s="90">
        <v>0</v>
      </c>
      <c r="P20" s="91">
        <f>N20+O20</f>
        <v>1</v>
      </c>
      <c r="Q20" s="80">
        <f>IFERROR(P20/M20,"-")</f>
        <v>0.032258064516129</v>
      </c>
      <c r="R20" s="79">
        <v>0</v>
      </c>
      <c r="S20" s="79">
        <v>1</v>
      </c>
      <c r="T20" s="80">
        <f>IFERROR(R20/(P20),"-")</f>
        <v>0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1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108</v>
      </c>
      <c r="C21" s="347"/>
      <c r="D21" s="347" t="s">
        <v>78</v>
      </c>
      <c r="E21" s="347" t="s">
        <v>78</v>
      </c>
      <c r="F21" s="347" t="s">
        <v>79</v>
      </c>
      <c r="G21" s="88" t="s">
        <v>80</v>
      </c>
      <c r="H21" s="88"/>
      <c r="I21" s="88"/>
      <c r="J21" s="330"/>
      <c r="K21" s="79">
        <v>140</v>
      </c>
      <c r="L21" s="79">
        <v>92</v>
      </c>
      <c r="M21" s="79">
        <v>44</v>
      </c>
      <c r="N21" s="89">
        <v>33</v>
      </c>
      <c r="O21" s="90">
        <v>0</v>
      </c>
      <c r="P21" s="91">
        <f>N21+O21</f>
        <v>33</v>
      </c>
      <c r="Q21" s="80">
        <f>IFERROR(P21/M21,"-")</f>
        <v>0.75</v>
      </c>
      <c r="R21" s="79">
        <v>6</v>
      </c>
      <c r="S21" s="79">
        <v>6</v>
      </c>
      <c r="T21" s="80">
        <f>IFERROR(R21/(P21),"-")</f>
        <v>0.18181818181818</v>
      </c>
      <c r="U21" s="336"/>
      <c r="V21" s="82">
        <v>7</v>
      </c>
      <c r="W21" s="80">
        <f>IF(P21=0,"-",V21/P21)</f>
        <v>0.21212121212121</v>
      </c>
      <c r="X21" s="335">
        <v>1611000</v>
      </c>
      <c r="Y21" s="336">
        <f>IFERROR(X21/P21,"-")</f>
        <v>48818.181818182</v>
      </c>
      <c r="Z21" s="336">
        <f>IFERROR(X21/V21,"-")</f>
        <v>230142.85714286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0.03030303030303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2</v>
      </c>
      <c r="BF21" s="111">
        <f>IF(P21=0,"",IF(BE21=0,"",(BE21/P21)))</f>
        <v>0.060606060606061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17</v>
      </c>
      <c r="BO21" s="118">
        <f>IF(P21=0,"",IF(BN21=0,"",(BN21/P21)))</f>
        <v>0.51515151515152</v>
      </c>
      <c r="BP21" s="119">
        <v>6</v>
      </c>
      <c r="BQ21" s="120">
        <f>IFERROR(BP21/BN21,"-")</f>
        <v>0.35294117647059</v>
      </c>
      <c r="BR21" s="121">
        <v>304000</v>
      </c>
      <c r="BS21" s="122">
        <f>IFERROR(BR21/BN21,"-")</f>
        <v>17882.352941176</v>
      </c>
      <c r="BT21" s="123">
        <v>1</v>
      </c>
      <c r="BU21" s="123">
        <v>2</v>
      </c>
      <c r="BV21" s="123">
        <v>3</v>
      </c>
      <c r="BW21" s="124">
        <v>8</v>
      </c>
      <c r="BX21" s="125">
        <f>IF(P21=0,"",IF(BW21=0,"",(BW21/P21)))</f>
        <v>0.24242424242424</v>
      </c>
      <c r="BY21" s="126">
        <v>2</v>
      </c>
      <c r="BZ21" s="127">
        <f>IFERROR(BY21/BW21,"-")</f>
        <v>0.25</v>
      </c>
      <c r="CA21" s="128">
        <v>37000</v>
      </c>
      <c r="CB21" s="129">
        <f>IFERROR(CA21/BW21,"-")</f>
        <v>4625</v>
      </c>
      <c r="CC21" s="130">
        <v>1</v>
      </c>
      <c r="CD21" s="130"/>
      <c r="CE21" s="130">
        <v>1</v>
      </c>
      <c r="CF21" s="131">
        <v>5</v>
      </c>
      <c r="CG21" s="132">
        <f>IF(P21=0,"",IF(CF21=0,"",(CF21/P21)))</f>
        <v>0.15151515151515</v>
      </c>
      <c r="CH21" s="133">
        <v>4</v>
      </c>
      <c r="CI21" s="134">
        <f>IFERROR(CH21/CF21,"-")</f>
        <v>0.8</v>
      </c>
      <c r="CJ21" s="135">
        <v>1799000</v>
      </c>
      <c r="CK21" s="136">
        <f>IFERROR(CJ21/CF21,"-")</f>
        <v>359800</v>
      </c>
      <c r="CL21" s="137">
        <v>1</v>
      </c>
      <c r="CM21" s="137"/>
      <c r="CN21" s="137">
        <v>3</v>
      </c>
      <c r="CO21" s="138">
        <v>7</v>
      </c>
      <c r="CP21" s="139">
        <v>1611000</v>
      </c>
      <c r="CQ21" s="139">
        <v>829000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2.8429487179487</v>
      </c>
      <c r="B22" s="347" t="s">
        <v>109</v>
      </c>
      <c r="C22" s="347"/>
      <c r="D22" s="347" t="s">
        <v>110</v>
      </c>
      <c r="E22" s="347" t="s">
        <v>111</v>
      </c>
      <c r="F22" s="347" t="s">
        <v>67</v>
      </c>
      <c r="G22" s="88" t="s">
        <v>112</v>
      </c>
      <c r="H22" s="88" t="s">
        <v>113</v>
      </c>
      <c r="I22" s="88"/>
      <c r="J22" s="330">
        <v>312000</v>
      </c>
      <c r="K22" s="79">
        <v>3</v>
      </c>
      <c r="L22" s="79">
        <v>0</v>
      </c>
      <c r="M22" s="79">
        <v>37</v>
      </c>
      <c r="N22" s="89">
        <v>2</v>
      </c>
      <c r="O22" s="90">
        <v>0</v>
      </c>
      <c r="P22" s="91">
        <f>N22+O22</f>
        <v>2</v>
      </c>
      <c r="Q22" s="80">
        <f>IFERROR(P22/M22,"-")</f>
        <v>0.054054054054054</v>
      </c>
      <c r="R22" s="79">
        <v>0</v>
      </c>
      <c r="S22" s="79">
        <v>1</v>
      </c>
      <c r="T22" s="80">
        <f>IFERROR(R22/(P22),"-")</f>
        <v>0</v>
      </c>
      <c r="U22" s="336">
        <f>IFERROR(J22/SUM(N22:O25),"-")</f>
        <v>8210.5263157895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SUM(X22:X25)-SUM(J22:J25)</f>
        <v>575000</v>
      </c>
      <c r="AB22" s="83">
        <f>SUM(X22:X25)/SUM(J22:J25)</f>
        <v>2.8429487179487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1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114</v>
      </c>
      <c r="C23" s="347"/>
      <c r="D23" s="347" t="s">
        <v>115</v>
      </c>
      <c r="E23" s="347" t="s">
        <v>116</v>
      </c>
      <c r="F23" s="347" t="s">
        <v>67</v>
      </c>
      <c r="G23" s="88"/>
      <c r="H23" s="88" t="s">
        <v>113</v>
      </c>
      <c r="I23" s="88"/>
      <c r="J23" s="330"/>
      <c r="K23" s="79">
        <v>27</v>
      </c>
      <c r="L23" s="79">
        <v>0</v>
      </c>
      <c r="M23" s="79">
        <v>74</v>
      </c>
      <c r="N23" s="89">
        <v>12</v>
      </c>
      <c r="O23" s="90">
        <v>0</v>
      </c>
      <c r="P23" s="91">
        <f>N23+O23</f>
        <v>12</v>
      </c>
      <c r="Q23" s="80">
        <f>IFERROR(P23/M23,"-")</f>
        <v>0.16216216216216</v>
      </c>
      <c r="R23" s="79">
        <v>1</v>
      </c>
      <c r="S23" s="79">
        <v>4</v>
      </c>
      <c r="T23" s="80">
        <f>IFERROR(R23/(P23),"-")</f>
        <v>0.083333333333333</v>
      </c>
      <c r="U23" s="336"/>
      <c r="V23" s="82">
        <v>1</v>
      </c>
      <c r="W23" s="80">
        <f>IF(P23=0,"-",V23/P23)</f>
        <v>0.083333333333333</v>
      </c>
      <c r="X23" s="335">
        <v>20000</v>
      </c>
      <c r="Y23" s="336">
        <f>IFERROR(X23/P23,"-")</f>
        <v>1666.6666666667</v>
      </c>
      <c r="Z23" s="336">
        <f>IFERROR(X23/V23,"-")</f>
        <v>20000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0.083333333333333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</v>
      </c>
      <c r="BF23" s="111">
        <f>IF(P23=0,"",IF(BE23=0,"",(BE23/P23)))</f>
        <v>0.083333333333333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3</v>
      </c>
      <c r="BO23" s="118">
        <f>IF(P23=0,"",IF(BN23=0,"",(BN23/P23)))</f>
        <v>0.25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6</v>
      </c>
      <c r="BX23" s="125">
        <f>IF(P23=0,"",IF(BW23=0,"",(BW23/P23)))</f>
        <v>0.5</v>
      </c>
      <c r="BY23" s="126">
        <v>1</v>
      </c>
      <c r="BZ23" s="127">
        <f>IFERROR(BY23/BW23,"-")</f>
        <v>0.16666666666667</v>
      </c>
      <c r="CA23" s="128">
        <v>5000</v>
      </c>
      <c r="CB23" s="129">
        <f>IFERROR(CA23/BW23,"-")</f>
        <v>833.33333333333</v>
      </c>
      <c r="CC23" s="130">
        <v>1</v>
      </c>
      <c r="CD23" s="130"/>
      <c r="CE23" s="130"/>
      <c r="CF23" s="131">
        <v>1</v>
      </c>
      <c r="CG23" s="132">
        <f>IF(P23=0,"",IF(CF23=0,"",(CF23/P23)))</f>
        <v>0.083333333333333</v>
      </c>
      <c r="CH23" s="133">
        <v>1</v>
      </c>
      <c r="CI23" s="134">
        <f>IFERROR(CH23/CF23,"-")</f>
        <v>1</v>
      </c>
      <c r="CJ23" s="135">
        <v>76000</v>
      </c>
      <c r="CK23" s="136">
        <f>IFERROR(CJ23/CF23,"-")</f>
        <v>76000</v>
      </c>
      <c r="CL23" s="137"/>
      <c r="CM23" s="137"/>
      <c r="CN23" s="137">
        <v>1</v>
      </c>
      <c r="CO23" s="138">
        <v>1</v>
      </c>
      <c r="CP23" s="139">
        <v>20000</v>
      </c>
      <c r="CQ23" s="139">
        <v>76000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117</v>
      </c>
      <c r="C24" s="347"/>
      <c r="D24" s="347" t="s">
        <v>118</v>
      </c>
      <c r="E24" s="347" t="s">
        <v>119</v>
      </c>
      <c r="F24" s="347" t="s">
        <v>67</v>
      </c>
      <c r="G24" s="88"/>
      <c r="H24" s="88" t="s">
        <v>113</v>
      </c>
      <c r="I24" s="88"/>
      <c r="J24" s="330"/>
      <c r="K24" s="79">
        <v>13</v>
      </c>
      <c r="L24" s="79">
        <v>0</v>
      </c>
      <c r="M24" s="79">
        <v>42</v>
      </c>
      <c r="N24" s="89">
        <v>7</v>
      </c>
      <c r="O24" s="90">
        <v>0</v>
      </c>
      <c r="P24" s="91">
        <f>N24+O24</f>
        <v>7</v>
      </c>
      <c r="Q24" s="80">
        <f>IFERROR(P24/M24,"-")</f>
        <v>0.16666666666667</v>
      </c>
      <c r="R24" s="79">
        <v>0</v>
      </c>
      <c r="S24" s="79">
        <v>4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4</v>
      </c>
      <c r="BF24" s="111">
        <f>IF(P24=0,"",IF(BE24=0,"",(BE24/P24)))</f>
        <v>0.57142857142857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2</v>
      </c>
      <c r="BO24" s="118">
        <f>IF(P24=0,"",IF(BN24=0,"",(BN24/P24)))</f>
        <v>0.28571428571429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>
        <v>1</v>
      </c>
      <c r="CG24" s="132">
        <f>IF(P24=0,"",IF(CF24=0,"",(CF24/P24)))</f>
        <v>0.14285714285714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120</v>
      </c>
      <c r="C25" s="347"/>
      <c r="D25" s="347" t="s">
        <v>78</v>
      </c>
      <c r="E25" s="347" t="s">
        <v>78</v>
      </c>
      <c r="F25" s="347" t="s">
        <v>79</v>
      </c>
      <c r="G25" s="88"/>
      <c r="H25" s="88"/>
      <c r="I25" s="88"/>
      <c r="J25" s="330"/>
      <c r="K25" s="79">
        <v>218</v>
      </c>
      <c r="L25" s="79">
        <v>53</v>
      </c>
      <c r="M25" s="79">
        <v>20</v>
      </c>
      <c r="N25" s="89">
        <v>17</v>
      </c>
      <c r="O25" s="90">
        <v>0</v>
      </c>
      <c r="P25" s="91">
        <f>N25+O25</f>
        <v>17</v>
      </c>
      <c r="Q25" s="80">
        <f>IFERROR(P25/M25,"-")</f>
        <v>0.85</v>
      </c>
      <c r="R25" s="79">
        <v>3</v>
      </c>
      <c r="S25" s="79">
        <v>3</v>
      </c>
      <c r="T25" s="80">
        <f>IFERROR(R25/(P25),"-")</f>
        <v>0.17647058823529</v>
      </c>
      <c r="U25" s="336"/>
      <c r="V25" s="82">
        <v>6</v>
      </c>
      <c r="W25" s="80">
        <f>IF(P25=0,"-",V25/P25)</f>
        <v>0.35294117647059</v>
      </c>
      <c r="X25" s="335">
        <v>867000</v>
      </c>
      <c r="Y25" s="336">
        <f>IFERROR(X25/P25,"-")</f>
        <v>51000</v>
      </c>
      <c r="Z25" s="336">
        <f>IFERROR(X25/V25,"-")</f>
        <v>144500</v>
      </c>
      <c r="AA25" s="330"/>
      <c r="AB25" s="83"/>
      <c r="AC25" s="77"/>
      <c r="AD25" s="92">
        <v>1</v>
      </c>
      <c r="AE25" s="93">
        <f>IF(P25=0,"",IF(AD25=0,"",(AD25/P25)))</f>
        <v>0.058823529411765</v>
      </c>
      <c r="AF25" s="92">
        <v>1</v>
      </c>
      <c r="AG25" s="94">
        <f>IFERROR(AF25/AD25,"-")</f>
        <v>1</v>
      </c>
      <c r="AH25" s="95">
        <v>633000</v>
      </c>
      <c r="AI25" s="96">
        <f>IFERROR(AH25/AD25,"-")</f>
        <v>633000</v>
      </c>
      <c r="AJ25" s="97"/>
      <c r="AK25" s="97"/>
      <c r="AL25" s="97">
        <v>1</v>
      </c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0.058823529411765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1</v>
      </c>
      <c r="BF25" s="111">
        <f>IF(P25=0,"",IF(BE25=0,"",(BE25/P25)))</f>
        <v>0.058823529411765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8</v>
      </c>
      <c r="BO25" s="118">
        <f>IF(P25=0,"",IF(BN25=0,"",(BN25/P25)))</f>
        <v>0.47058823529412</v>
      </c>
      <c r="BP25" s="119">
        <v>2</v>
      </c>
      <c r="BQ25" s="120">
        <f>IFERROR(BP25/BN25,"-")</f>
        <v>0.25</v>
      </c>
      <c r="BR25" s="121">
        <v>36000</v>
      </c>
      <c r="BS25" s="122">
        <f>IFERROR(BR25/BN25,"-")</f>
        <v>4500</v>
      </c>
      <c r="BT25" s="123">
        <v>1</v>
      </c>
      <c r="BU25" s="123"/>
      <c r="BV25" s="123">
        <v>1</v>
      </c>
      <c r="BW25" s="124">
        <v>6</v>
      </c>
      <c r="BX25" s="125">
        <f>IF(P25=0,"",IF(BW25=0,"",(BW25/P25)))</f>
        <v>0.35294117647059</v>
      </c>
      <c r="BY25" s="126">
        <v>4</v>
      </c>
      <c r="BZ25" s="127">
        <f>IFERROR(BY25/BW25,"-")</f>
        <v>0.66666666666667</v>
      </c>
      <c r="CA25" s="128">
        <v>242000</v>
      </c>
      <c r="CB25" s="129">
        <f>IFERROR(CA25/BW25,"-")</f>
        <v>40333.333333333</v>
      </c>
      <c r="CC25" s="130">
        <v>1</v>
      </c>
      <c r="CD25" s="130">
        <v>1</v>
      </c>
      <c r="CE25" s="130">
        <v>2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6</v>
      </c>
      <c r="CP25" s="139">
        <v>867000</v>
      </c>
      <c r="CQ25" s="139">
        <v>633000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>
        <f>AB26</f>
        <v>0.59259259259259</v>
      </c>
      <c r="B26" s="347" t="s">
        <v>121</v>
      </c>
      <c r="C26" s="347"/>
      <c r="D26" s="347" t="s">
        <v>65</v>
      </c>
      <c r="E26" s="347" t="s">
        <v>66</v>
      </c>
      <c r="F26" s="347" t="s">
        <v>67</v>
      </c>
      <c r="G26" s="88" t="s">
        <v>122</v>
      </c>
      <c r="H26" s="88" t="s">
        <v>86</v>
      </c>
      <c r="I26" s="88" t="s">
        <v>123</v>
      </c>
      <c r="J26" s="330">
        <v>108000</v>
      </c>
      <c r="K26" s="79">
        <v>21</v>
      </c>
      <c r="L26" s="79">
        <v>0</v>
      </c>
      <c r="M26" s="79">
        <v>80</v>
      </c>
      <c r="N26" s="89">
        <v>8</v>
      </c>
      <c r="O26" s="90">
        <v>0</v>
      </c>
      <c r="P26" s="91">
        <f>N26+O26</f>
        <v>8</v>
      </c>
      <c r="Q26" s="80">
        <f>IFERROR(P26/M26,"-")</f>
        <v>0.1</v>
      </c>
      <c r="R26" s="79">
        <v>0</v>
      </c>
      <c r="S26" s="79">
        <v>3</v>
      </c>
      <c r="T26" s="80">
        <f>IFERROR(R26/(P26),"-")</f>
        <v>0</v>
      </c>
      <c r="U26" s="336">
        <f>IFERROR(J26/SUM(N26:O27),"-")</f>
        <v>7200</v>
      </c>
      <c r="V26" s="82">
        <v>2</v>
      </c>
      <c r="W26" s="80">
        <f>IF(P26=0,"-",V26/P26)</f>
        <v>0.25</v>
      </c>
      <c r="X26" s="335">
        <v>51000</v>
      </c>
      <c r="Y26" s="336">
        <f>IFERROR(X26/P26,"-")</f>
        <v>6375</v>
      </c>
      <c r="Z26" s="336">
        <f>IFERROR(X26/V26,"-")</f>
        <v>25500</v>
      </c>
      <c r="AA26" s="330">
        <f>SUM(X26:X27)-SUM(J26:J27)</f>
        <v>-44000</v>
      </c>
      <c r="AB26" s="83">
        <f>SUM(X26:X27)/SUM(J26:J27)</f>
        <v>0.59259259259259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4</v>
      </c>
      <c r="BF26" s="111">
        <f>IF(P26=0,"",IF(BE26=0,"",(BE26/P26)))</f>
        <v>0.5</v>
      </c>
      <c r="BG26" s="110">
        <v>1</v>
      </c>
      <c r="BH26" s="112">
        <f>IFERROR(BG26/BE26,"-")</f>
        <v>0.25</v>
      </c>
      <c r="BI26" s="113">
        <v>45000</v>
      </c>
      <c r="BJ26" s="114">
        <f>IFERROR(BI26/BE26,"-")</f>
        <v>11250</v>
      </c>
      <c r="BK26" s="115"/>
      <c r="BL26" s="115"/>
      <c r="BM26" s="115">
        <v>1</v>
      </c>
      <c r="BN26" s="117">
        <v>3</v>
      </c>
      <c r="BO26" s="118">
        <f>IF(P26=0,"",IF(BN26=0,"",(BN26/P26)))</f>
        <v>0.375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1</v>
      </c>
      <c r="BX26" s="125">
        <f>IF(P26=0,"",IF(BW26=0,"",(BW26/P26)))</f>
        <v>0.125</v>
      </c>
      <c r="BY26" s="126">
        <v>1</v>
      </c>
      <c r="BZ26" s="127">
        <f>IFERROR(BY26/BW26,"-")</f>
        <v>1</v>
      </c>
      <c r="CA26" s="128">
        <v>6000</v>
      </c>
      <c r="CB26" s="129">
        <f>IFERROR(CA26/BW26,"-")</f>
        <v>6000</v>
      </c>
      <c r="CC26" s="130"/>
      <c r="CD26" s="130">
        <v>1</v>
      </c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2</v>
      </c>
      <c r="CP26" s="139">
        <v>51000</v>
      </c>
      <c r="CQ26" s="139">
        <v>45000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124</v>
      </c>
      <c r="C27" s="347"/>
      <c r="D27" s="347" t="s">
        <v>65</v>
      </c>
      <c r="E27" s="347" t="s">
        <v>66</v>
      </c>
      <c r="F27" s="347" t="s">
        <v>79</v>
      </c>
      <c r="G27" s="88"/>
      <c r="H27" s="88"/>
      <c r="I27" s="88"/>
      <c r="J27" s="330"/>
      <c r="K27" s="79">
        <v>60</v>
      </c>
      <c r="L27" s="79">
        <v>35</v>
      </c>
      <c r="M27" s="79">
        <v>7</v>
      </c>
      <c r="N27" s="89">
        <v>7</v>
      </c>
      <c r="O27" s="90">
        <v>0</v>
      </c>
      <c r="P27" s="91">
        <f>N27+O27</f>
        <v>7</v>
      </c>
      <c r="Q27" s="80">
        <f>IFERROR(P27/M27,"-")</f>
        <v>1</v>
      </c>
      <c r="R27" s="79">
        <v>0</v>
      </c>
      <c r="S27" s="79">
        <v>0</v>
      </c>
      <c r="T27" s="80">
        <f>IFERROR(R27/(P27),"-")</f>
        <v>0</v>
      </c>
      <c r="U27" s="336"/>
      <c r="V27" s="82">
        <v>1</v>
      </c>
      <c r="W27" s="80">
        <f>IF(P27=0,"-",V27/P27)</f>
        <v>0.14285714285714</v>
      </c>
      <c r="X27" s="335">
        <v>13000</v>
      </c>
      <c r="Y27" s="336">
        <f>IFERROR(X27/P27,"-")</f>
        <v>1857.1428571429</v>
      </c>
      <c r="Z27" s="336">
        <f>IFERROR(X27/V27,"-")</f>
        <v>13000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3</v>
      </c>
      <c r="BO27" s="118">
        <f>IF(P27=0,"",IF(BN27=0,"",(BN27/P27)))</f>
        <v>0.42857142857143</v>
      </c>
      <c r="BP27" s="119">
        <v>1</v>
      </c>
      <c r="BQ27" s="120">
        <f>IFERROR(BP27/BN27,"-")</f>
        <v>0.33333333333333</v>
      </c>
      <c r="BR27" s="121">
        <v>15000</v>
      </c>
      <c r="BS27" s="122">
        <f>IFERROR(BR27/BN27,"-")</f>
        <v>5000</v>
      </c>
      <c r="BT27" s="123"/>
      <c r="BU27" s="123"/>
      <c r="BV27" s="123">
        <v>1</v>
      </c>
      <c r="BW27" s="124">
        <v>3</v>
      </c>
      <c r="BX27" s="125">
        <f>IF(P27=0,"",IF(BW27=0,"",(BW27/P27)))</f>
        <v>0.42857142857143</v>
      </c>
      <c r="BY27" s="126">
        <v>1</v>
      </c>
      <c r="BZ27" s="127">
        <f>IFERROR(BY27/BW27,"-")</f>
        <v>0.33333333333333</v>
      </c>
      <c r="CA27" s="128">
        <v>13000</v>
      </c>
      <c r="CB27" s="129">
        <f>IFERROR(CA27/BW27,"-")</f>
        <v>4333.3333333333</v>
      </c>
      <c r="CC27" s="130"/>
      <c r="CD27" s="130"/>
      <c r="CE27" s="130">
        <v>1</v>
      </c>
      <c r="CF27" s="131">
        <v>1</v>
      </c>
      <c r="CG27" s="132">
        <f>IF(P27=0,"",IF(CF27=0,"",(CF27/P27)))</f>
        <v>0.14285714285714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1</v>
      </c>
      <c r="CP27" s="139">
        <v>13000</v>
      </c>
      <c r="CQ27" s="139">
        <v>15000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0.046296296296296</v>
      </c>
      <c r="B28" s="347" t="s">
        <v>125</v>
      </c>
      <c r="C28" s="347"/>
      <c r="D28" s="347" t="s">
        <v>98</v>
      </c>
      <c r="E28" s="347" t="s">
        <v>99</v>
      </c>
      <c r="F28" s="347" t="s">
        <v>67</v>
      </c>
      <c r="G28" s="88" t="s">
        <v>122</v>
      </c>
      <c r="H28" s="88" t="s">
        <v>86</v>
      </c>
      <c r="I28" s="88" t="s">
        <v>126</v>
      </c>
      <c r="J28" s="330">
        <v>108000</v>
      </c>
      <c r="K28" s="79">
        <v>9</v>
      </c>
      <c r="L28" s="79">
        <v>0</v>
      </c>
      <c r="M28" s="79">
        <v>25</v>
      </c>
      <c r="N28" s="89">
        <v>3</v>
      </c>
      <c r="O28" s="90">
        <v>0</v>
      </c>
      <c r="P28" s="91">
        <f>N28+O28</f>
        <v>3</v>
      </c>
      <c r="Q28" s="80">
        <f>IFERROR(P28/M28,"-")</f>
        <v>0.12</v>
      </c>
      <c r="R28" s="79">
        <v>0</v>
      </c>
      <c r="S28" s="79">
        <v>0</v>
      </c>
      <c r="T28" s="80">
        <f>IFERROR(R28/(P28),"-")</f>
        <v>0</v>
      </c>
      <c r="U28" s="336">
        <f>IFERROR(J28/SUM(N28:O29),"-")</f>
        <v>21600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SUM(X28:X29)-SUM(J28:J29)</f>
        <v>-103000</v>
      </c>
      <c r="AB28" s="83">
        <f>SUM(X28:X29)/SUM(J28:J29)</f>
        <v>0.046296296296296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0.33333333333333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1</v>
      </c>
      <c r="BO28" s="118">
        <f>IF(P28=0,"",IF(BN28=0,"",(BN28/P28)))</f>
        <v>0.33333333333333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0.33333333333333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127</v>
      </c>
      <c r="C29" s="347"/>
      <c r="D29" s="347" t="s">
        <v>98</v>
      </c>
      <c r="E29" s="347" t="s">
        <v>99</v>
      </c>
      <c r="F29" s="347" t="s">
        <v>79</v>
      </c>
      <c r="G29" s="88"/>
      <c r="H29" s="88"/>
      <c r="I29" s="88"/>
      <c r="J29" s="330"/>
      <c r="K29" s="79">
        <v>26</v>
      </c>
      <c r="L29" s="79">
        <v>16</v>
      </c>
      <c r="M29" s="79">
        <v>10</v>
      </c>
      <c r="N29" s="89">
        <v>2</v>
      </c>
      <c r="O29" s="90">
        <v>0</v>
      </c>
      <c r="P29" s="91">
        <f>N29+O29</f>
        <v>2</v>
      </c>
      <c r="Q29" s="80">
        <f>IFERROR(P29/M29,"-")</f>
        <v>0.2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5000</v>
      </c>
      <c r="Y29" s="336">
        <f>IFERROR(X29/P29,"-")</f>
        <v>2500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0.5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1</v>
      </c>
      <c r="BX29" s="125">
        <f>IF(P29=0,"",IF(BW29=0,"",(BW29/P29)))</f>
        <v>0.5</v>
      </c>
      <c r="BY29" s="126">
        <v>1</v>
      </c>
      <c r="BZ29" s="127">
        <f>IFERROR(BY29/BW29,"-")</f>
        <v>1</v>
      </c>
      <c r="CA29" s="128">
        <v>5000</v>
      </c>
      <c r="CB29" s="129">
        <f>IFERROR(CA29/BW29,"-")</f>
        <v>5000</v>
      </c>
      <c r="CC29" s="130">
        <v>1</v>
      </c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5000</v>
      </c>
      <c r="CQ29" s="139">
        <v>5000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0.8125</v>
      </c>
      <c r="B30" s="347" t="s">
        <v>128</v>
      </c>
      <c r="C30" s="347"/>
      <c r="D30" s="347" t="s">
        <v>89</v>
      </c>
      <c r="E30" s="347" t="s">
        <v>90</v>
      </c>
      <c r="F30" s="347" t="s">
        <v>67</v>
      </c>
      <c r="G30" s="88" t="s">
        <v>68</v>
      </c>
      <c r="H30" s="88" t="s">
        <v>86</v>
      </c>
      <c r="I30" s="88" t="s">
        <v>129</v>
      </c>
      <c r="J30" s="330">
        <v>144000</v>
      </c>
      <c r="K30" s="79">
        <v>29</v>
      </c>
      <c r="L30" s="79">
        <v>0</v>
      </c>
      <c r="M30" s="79">
        <v>93</v>
      </c>
      <c r="N30" s="89">
        <v>10</v>
      </c>
      <c r="O30" s="90">
        <v>0</v>
      </c>
      <c r="P30" s="91">
        <f>N30+O30</f>
        <v>10</v>
      </c>
      <c r="Q30" s="80">
        <f>IFERROR(P30/M30,"-")</f>
        <v>0.10752688172043</v>
      </c>
      <c r="R30" s="79">
        <v>0</v>
      </c>
      <c r="S30" s="79">
        <v>4</v>
      </c>
      <c r="T30" s="80">
        <f>IFERROR(R30/(P30),"-")</f>
        <v>0</v>
      </c>
      <c r="U30" s="336">
        <f>IFERROR(J30/SUM(N30:O31),"-")</f>
        <v>10285.714285714</v>
      </c>
      <c r="V30" s="82">
        <v>1</v>
      </c>
      <c r="W30" s="80">
        <f>IF(P30=0,"-",V30/P30)</f>
        <v>0.1</v>
      </c>
      <c r="X30" s="335">
        <v>85000</v>
      </c>
      <c r="Y30" s="336">
        <f>IFERROR(X30/P30,"-")</f>
        <v>8500</v>
      </c>
      <c r="Z30" s="336">
        <f>IFERROR(X30/V30,"-")</f>
        <v>85000</v>
      </c>
      <c r="AA30" s="330">
        <f>SUM(X30:X31)-SUM(J30:J31)</f>
        <v>-27000</v>
      </c>
      <c r="AB30" s="83">
        <f>SUM(X30:X31)/SUM(J30:J31)</f>
        <v>0.8125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0.1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>
        <v>1</v>
      </c>
      <c r="AW30" s="105">
        <f>IF(P30=0,"",IF(AV30=0,"",(AV30/P30)))</f>
        <v>0.1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1</v>
      </c>
      <c r="BF30" s="111">
        <f>IF(P30=0,"",IF(BE30=0,"",(BE30/P30)))</f>
        <v>0.1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5</v>
      </c>
      <c r="BO30" s="118">
        <f>IF(P30=0,"",IF(BN30=0,"",(BN30/P30)))</f>
        <v>0.5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2</v>
      </c>
      <c r="BX30" s="125">
        <f>IF(P30=0,"",IF(BW30=0,"",(BW30/P30)))</f>
        <v>0.2</v>
      </c>
      <c r="BY30" s="126">
        <v>1</v>
      </c>
      <c r="BZ30" s="127">
        <f>IFERROR(BY30/BW30,"-")</f>
        <v>0.5</v>
      </c>
      <c r="CA30" s="128">
        <v>85000</v>
      </c>
      <c r="CB30" s="129">
        <f>IFERROR(CA30/BW30,"-")</f>
        <v>42500</v>
      </c>
      <c r="CC30" s="130"/>
      <c r="CD30" s="130"/>
      <c r="CE30" s="130">
        <v>1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85000</v>
      </c>
      <c r="CQ30" s="139">
        <v>85000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130</v>
      </c>
      <c r="C31" s="347"/>
      <c r="D31" s="347" t="s">
        <v>89</v>
      </c>
      <c r="E31" s="347" t="s">
        <v>90</v>
      </c>
      <c r="F31" s="347" t="s">
        <v>79</v>
      </c>
      <c r="G31" s="88"/>
      <c r="H31" s="88"/>
      <c r="I31" s="88"/>
      <c r="J31" s="330"/>
      <c r="K31" s="79">
        <v>16</v>
      </c>
      <c r="L31" s="79">
        <v>15</v>
      </c>
      <c r="M31" s="79">
        <v>4</v>
      </c>
      <c r="N31" s="89">
        <v>4</v>
      </c>
      <c r="O31" s="90">
        <v>0</v>
      </c>
      <c r="P31" s="91">
        <f>N31+O31</f>
        <v>4</v>
      </c>
      <c r="Q31" s="80">
        <f>IFERROR(P31/M31,"-")</f>
        <v>1</v>
      </c>
      <c r="R31" s="79">
        <v>0</v>
      </c>
      <c r="S31" s="79">
        <v>2</v>
      </c>
      <c r="T31" s="80">
        <f>IFERROR(R31/(P31),"-")</f>
        <v>0</v>
      </c>
      <c r="U31" s="336"/>
      <c r="V31" s="82">
        <v>2</v>
      </c>
      <c r="W31" s="80">
        <f>IF(P31=0,"-",V31/P31)</f>
        <v>0.5</v>
      </c>
      <c r="X31" s="335">
        <v>32000</v>
      </c>
      <c r="Y31" s="336">
        <f>IFERROR(X31/P31,"-")</f>
        <v>8000</v>
      </c>
      <c r="Z31" s="336">
        <f>IFERROR(X31/V31,"-")</f>
        <v>16000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2</v>
      </c>
      <c r="BF31" s="111">
        <f>IF(P31=0,"",IF(BE31=0,"",(BE31/P31)))</f>
        <v>0.5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>
        <v>2</v>
      </c>
      <c r="BX31" s="125">
        <f>IF(P31=0,"",IF(BW31=0,"",(BW31/P31)))</f>
        <v>0.5</v>
      </c>
      <c r="BY31" s="126">
        <v>2</v>
      </c>
      <c r="BZ31" s="127">
        <f>IFERROR(BY31/BW31,"-")</f>
        <v>1</v>
      </c>
      <c r="CA31" s="128">
        <v>32000</v>
      </c>
      <c r="CB31" s="129">
        <f>IFERROR(CA31/BW31,"-")</f>
        <v>16000</v>
      </c>
      <c r="CC31" s="130">
        <v>1</v>
      </c>
      <c r="CD31" s="130"/>
      <c r="CE31" s="130">
        <v>1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2</v>
      </c>
      <c r="CP31" s="139">
        <v>32000</v>
      </c>
      <c r="CQ31" s="139">
        <v>27000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0.016666666666667</v>
      </c>
      <c r="B32" s="347" t="s">
        <v>131</v>
      </c>
      <c r="C32" s="347"/>
      <c r="D32" s="347" t="s">
        <v>65</v>
      </c>
      <c r="E32" s="347" t="s">
        <v>66</v>
      </c>
      <c r="F32" s="347" t="s">
        <v>67</v>
      </c>
      <c r="G32" s="88" t="s">
        <v>72</v>
      </c>
      <c r="H32" s="88" t="s">
        <v>86</v>
      </c>
      <c r="I32" s="349" t="s">
        <v>132</v>
      </c>
      <c r="J32" s="330">
        <v>180000</v>
      </c>
      <c r="K32" s="79">
        <v>17</v>
      </c>
      <c r="L32" s="79">
        <v>0</v>
      </c>
      <c r="M32" s="79">
        <v>78</v>
      </c>
      <c r="N32" s="89">
        <v>3</v>
      </c>
      <c r="O32" s="90">
        <v>0</v>
      </c>
      <c r="P32" s="91">
        <f>N32+O32</f>
        <v>3</v>
      </c>
      <c r="Q32" s="80">
        <f>IFERROR(P32/M32,"-")</f>
        <v>0.038461538461538</v>
      </c>
      <c r="R32" s="79">
        <v>0</v>
      </c>
      <c r="S32" s="79">
        <v>1</v>
      </c>
      <c r="T32" s="80">
        <f>IFERROR(R32/(P32),"-")</f>
        <v>0</v>
      </c>
      <c r="U32" s="336">
        <f>IFERROR(J32/SUM(N32:O33),"-")</f>
        <v>22500</v>
      </c>
      <c r="V32" s="82">
        <v>1</v>
      </c>
      <c r="W32" s="80">
        <f>IF(P32=0,"-",V32/P32)</f>
        <v>0.33333333333333</v>
      </c>
      <c r="X32" s="335">
        <v>3000</v>
      </c>
      <c r="Y32" s="336">
        <f>IFERROR(X32/P32,"-")</f>
        <v>1000</v>
      </c>
      <c r="Z32" s="336">
        <f>IFERROR(X32/V32,"-")</f>
        <v>3000</v>
      </c>
      <c r="AA32" s="330">
        <f>SUM(X32:X33)-SUM(J32:J33)</f>
        <v>-177000</v>
      </c>
      <c r="AB32" s="83">
        <f>SUM(X32:X33)/SUM(J32:J33)</f>
        <v>0.016666666666667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2</v>
      </c>
      <c r="BF32" s="111">
        <f>IF(P32=0,"",IF(BE32=0,"",(BE32/P32)))</f>
        <v>0.66666666666667</v>
      </c>
      <c r="BG32" s="110">
        <v>1</v>
      </c>
      <c r="BH32" s="112">
        <f>IFERROR(BG32/BE32,"-")</f>
        <v>0.5</v>
      </c>
      <c r="BI32" s="113">
        <v>3000</v>
      </c>
      <c r="BJ32" s="114">
        <f>IFERROR(BI32/BE32,"-")</f>
        <v>1500</v>
      </c>
      <c r="BK32" s="115">
        <v>1</v>
      </c>
      <c r="BL32" s="115"/>
      <c r="BM32" s="115"/>
      <c r="BN32" s="117">
        <v>1</v>
      </c>
      <c r="BO32" s="118">
        <f>IF(P32=0,"",IF(BN32=0,"",(BN32/P32)))</f>
        <v>0.33333333333333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3000</v>
      </c>
      <c r="CQ32" s="139">
        <v>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133</v>
      </c>
      <c r="C33" s="347"/>
      <c r="D33" s="347" t="s">
        <v>65</v>
      </c>
      <c r="E33" s="347" t="s">
        <v>66</v>
      </c>
      <c r="F33" s="347" t="s">
        <v>79</v>
      </c>
      <c r="G33" s="88"/>
      <c r="H33" s="88"/>
      <c r="I33" s="88"/>
      <c r="J33" s="330"/>
      <c r="K33" s="79">
        <v>54</v>
      </c>
      <c r="L33" s="79">
        <v>34</v>
      </c>
      <c r="M33" s="79">
        <v>13</v>
      </c>
      <c r="N33" s="89">
        <v>5</v>
      </c>
      <c r="O33" s="90">
        <v>0</v>
      </c>
      <c r="P33" s="91">
        <f>N33+O33</f>
        <v>5</v>
      </c>
      <c r="Q33" s="80">
        <f>IFERROR(P33/M33,"-")</f>
        <v>0.38461538461538</v>
      </c>
      <c r="R33" s="79">
        <v>0</v>
      </c>
      <c r="S33" s="79">
        <v>2</v>
      </c>
      <c r="T33" s="80">
        <f>IFERROR(R33/(P33),"-")</f>
        <v>0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0.2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4</v>
      </c>
      <c r="BX33" s="125">
        <f>IF(P33=0,"",IF(BW33=0,"",(BW33/P33)))</f>
        <v>0.8</v>
      </c>
      <c r="BY33" s="126">
        <v>1</v>
      </c>
      <c r="BZ33" s="127">
        <f>IFERROR(BY33/BW33,"-")</f>
        <v>0.25</v>
      </c>
      <c r="CA33" s="128">
        <v>15000</v>
      </c>
      <c r="CB33" s="129">
        <f>IFERROR(CA33/BW33,"-")</f>
        <v>3750</v>
      </c>
      <c r="CC33" s="130"/>
      <c r="CD33" s="130">
        <v>1</v>
      </c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>
        <v>15000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1.0185185185185</v>
      </c>
      <c r="B34" s="347" t="s">
        <v>134</v>
      </c>
      <c r="C34" s="347"/>
      <c r="D34" s="347" t="s">
        <v>98</v>
      </c>
      <c r="E34" s="347" t="s">
        <v>99</v>
      </c>
      <c r="F34" s="347" t="s">
        <v>67</v>
      </c>
      <c r="G34" s="88" t="s">
        <v>135</v>
      </c>
      <c r="H34" s="88" t="s">
        <v>86</v>
      </c>
      <c r="I34" s="88" t="s">
        <v>126</v>
      </c>
      <c r="J34" s="330">
        <v>108000</v>
      </c>
      <c r="K34" s="79">
        <v>11</v>
      </c>
      <c r="L34" s="79">
        <v>0</v>
      </c>
      <c r="M34" s="79">
        <v>29</v>
      </c>
      <c r="N34" s="89">
        <v>4</v>
      </c>
      <c r="O34" s="90">
        <v>0</v>
      </c>
      <c r="P34" s="91">
        <f>N34+O34</f>
        <v>4</v>
      </c>
      <c r="Q34" s="80">
        <f>IFERROR(P34/M34,"-")</f>
        <v>0.13793103448276</v>
      </c>
      <c r="R34" s="79">
        <v>0</v>
      </c>
      <c r="S34" s="79">
        <v>3</v>
      </c>
      <c r="T34" s="80">
        <f>IFERROR(R34/(P34),"-")</f>
        <v>0</v>
      </c>
      <c r="U34" s="336">
        <f>IFERROR(J34/SUM(N34:O35),"-")</f>
        <v>13500</v>
      </c>
      <c r="V34" s="82">
        <v>1</v>
      </c>
      <c r="W34" s="80">
        <f>IF(P34=0,"-",V34/P34)</f>
        <v>0.25</v>
      </c>
      <c r="X34" s="335">
        <v>8000</v>
      </c>
      <c r="Y34" s="336">
        <f>IFERROR(X34/P34,"-")</f>
        <v>2000</v>
      </c>
      <c r="Z34" s="336">
        <f>IFERROR(X34/V34,"-")</f>
        <v>8000</v>
      </c>
      <c r="AA34" s="330">
        <f>SUM(X34:X35)-SUM(J34:J35)</f>
        <v>2000</v>
      </c>
      <c r="AB34" s="83">
        <f>SUM(X34:X35)/SUM(J34:J35)</f>
        <v>1.0185185185185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0.25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2</v>
      </c>
      <c r="BF34" s="111">
        <f>IF(P34=0,"",IF(BE34=0,"",(BE34/P34)))</f>
        <v>0.5</v>
      </c>
      <c r="BG34" s="110">
        <v>1</v>
      </c>
      <c r="BH34" s="112">
        <f>IFERROR(BG34/BE34,"-")</f>
        <v>0.5</v>
      </c>
      <c r="BI34" s="113">
        <v>8000</v>
      </c>
      <c r="BJ34" s="114">
        <f>IFERROR(BI34/BE34,"-")</f>
        <v>4000</v>
      </c>
      <c r="BK34" s="115"/>
      <c r="BL34" s="115">
        <v>1</v>
      </c>
      <c r="BM34" s="115"/>
      <c r="BN34" s="117">
        <v>1</v>
      </c>
      <c r="BO34" s="118">
        <f>IF(P34=0,"",IF(BN34=0,"",(BN34/P34)))</f>
        <v>0.25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8000</v>
      </c>
      <c r="CQ34" s="139">
        <v>8000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136</v>
      </c>
      <c r="C35" s="347"/>
      <c r="D35" s="347" t="s">
        <v>98</v>
      </c>
      <c r="E35" s="347" t="s">
        <v>99</v>
      </c>
      <c r="F35" s="347" t="s">
        <v>79</v>
      </c>
      <c r="G35" s="88"/>
      <c r="H35" s="88"/>
      <c r="I35" s="88"/>
      <c r="J35" s="330"/>
      <c r="K35" s="79">
        <v>24</v>
      </c>
      <c r="L35" s="79">
        <v>16</v>
      </c>
      <c r="M35" s="79">
        <v>3</v>
      </c>
      <c r="N35" s="89">
        <v>4</v>
      </c>
      <c r="O35" s="90">
        <v>0</v>
      </c>
      <c r="P35" s="91">
        <f>N35+O35</f>
        <v>4</v>
      </c>
      <c r="Q35" s="80">
        <f>IFERROR(P35/M35,"-")</f>
        <v>1.3333333333333</v>
      </c>
      <c r="R35" s="79">
        <v>0</v>
      </c>
      <c r="S35" s="79">
        <v>3</v>
      </c>
      <c r="T35" s="80">
        <f>IFERROR(R35/(P35),"-")</f>
        <v>0</v>
      </c>
      <c r="U35" s="336"/>
      <c r="V35" s="82">
        <v>1</v>
      </c>
      <c r="W35" s="80">
        <f>IF(P35=0,"-",V35/P35)</f>
        <v>0.25</v>
      </c>
      <c r="X35" s="335">
        <v>102000</v>
      </c>
      <c r="Y35" s="336">
        <f>IFERROR(X35/P35,"-")</f>
        <v>25500</v>
      </c>
      <c r="Z35" s="336">
        <f>IFERROR(X35/V35,"-")</f>
        <v>102000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0.25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3</v>
      </c>
      <c r="BO35" s="118">
        <f>IF(P35=0,"",IF(BN35=0,"",(BN35/P35)))</f>
        <v>0.75</v>
      </c>
      <c r="BP35" s="119">
        <v>2</v>
      </c>
      <c r="BQ35" s="120">
        <f>IFERROR(BP35/BN35,"-")</f>
        <v>0.66666666666667</v>
      </c>
      <c r="BR35" s="121">
        <v>562000</v>
      </c>
      <c r="BS35" s="122">
        <f>IFERROR(BR35/BN35,"-")</f>
        <v>187333.33333333</v>
      </c>
      <c r="BT35" s="123"/>
      <c r="BU35" s="123">
        <v>1</v>
      </c>
      <c r="BV35" s="123">
        <v>1</v>
      </c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102000</v>
      </c>
      <c r="CQ35" s="139">
        <v>554000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>
        <f>AB36</f>
        <v>0.81410256410256</v>
      </c>
      <c r="B36" s="347" t="s">
        <v>137</v>
      </c>
      <c r="C36" s="347"/>
      <c r="D36" s="347" t="s">
        <v>89</v>
      </c>
      <c r="E36" s="347" t="s">
        <v>90</v>
      </c>
      <c r="F36" s="347" t="s">
        <v>67</v>
      </c>
      <c r="G36" s="88" t="s">
        <v>82</v>
      </c>
      <c r="H36" s="88" t="s">
        <v>86</v>
      </c>
      <c r="I36" s="88" t="s">
        <v>138</v>
      </c>
      <c r="J36" s="330">
        <v>156000</v>
      </c>
      <c r="K36" s="79">
        <v>21</v>
      </c>
      <c r="L36" s="79">
        <v>0</v>
      </c>
      <c r="M36" s="79">
        <v>99</v>
      </c>
      <c r="N36" s="89">
        <v>8</v>
      </c>
      <c r="O36" s="90">
        <v>0</v>
      </c>
      <c r="P36" s="91">
        <f>N36+O36</f>
        <v>8</v>
      </c>
      <c r="Q36" s="80">
        <f>IFERROR(P36/M36,"-")</f>
        <v>0.080808080808081</v>
      </c>
      <c r="R36" s="79">
        <v>0</v>
      </c>
      <c r="S36" s="79">
        <v>4</v>
      </c>
      <c r="T36" s="80">
        <f>IFERROR(R36/(P36),"-")</f>
        <v>0</v>
      </c>
      <c r="U36" s="336">
        <f>IFERROR(J36/SUM(N36:O37),"-")</f>
        <v>7800</v>
      </c>
      <c r="V36" s="82">
        <v>1</v>
      </c>
      <c r="W36" s="80">
        <f>IF(P36=0,"-",V36/P36)</f>
        <v>0.125</v>
      </c>
      <c r="X36" s="335">
        <v>6000</v>
      </c>
      <c r="Y36" s="336">
        <f>IFERROR(X36/P36,"-")</f>
        <v>750</v>
      </c>
      <c r="Z36" s="336">
        <f>IFERROR(X36/V36,"-")</f>
        <v>6000</v>
      </c>
      <c r="AA36" s="330">
        <f>SUM(X36:X37)-SUM(J36:J37)</f>
        <v>-29000</v>
      </c>
      <c r="AB36" s="83">
        <f>SUM(X36:X37)/SUM(J36:J37)</f>
        <v>0.81410256410256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0.125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3</v>
      </c>
      <c r="BO36" s="118">
        <f>IF(P36=0,"",IF(BN36=0,"",(BN36/P36)))</f>
        <v>0.375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4</v>
      </c>
      <c r="BX36" s="125">
        <f>IF(P36=0,"",IF(BW36=0,"",(BW36/P36)))</f>
        <v>0.5</v>
      </c>
      <c r="BY36" s="126">
        <v>1</v>
      </c>
      <c r="BZ36" s="127">
        <f>IFERROR(BY36/BW36,"-")</f>
        <v>0.25</v>
      </c>
      <c r="CA36" s="128">
        <v>6000</v>
      </c>
      <c r="CB36" s="129">
        <f>IFERROR(CA36/BW36,"-")</f>
        <v>1500</v>
      </c>
      <c r="CC36" s="130"/>
      <c r="CD36" s="130">
        <v>1</v>
      </c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6000</v>
      </c>
      <c r="CQ36" s="139">
        <v>6000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139</v>
      </c>
      <c r="C37" s="347"/>
      <c r="D37" s="347" t="s">
        <v>89</v>
      </c>
      <c r="E37" s="347" t="s">
        <v>90</v>
      </c>
      <c r="F37" s="347" t="s">
        <v>79</v>
      </c>
      <c r="G37" s="88"/>
      <c r="H37" s="88"/>
      <c r="I37" s="88"/>
      <c r="J37" s="330"/>
      <c r="K37" s="79">
        <v>61</v>
      </c>
      <c r="L37" s="79">
        <v>39</v>
      </c>
      <c r="M37" s="79">
        <v>20</v>
      </c>
      <c r="N37" s="89">
        <v>12</v>
      </c>
      <c r="O37" s="90">
        <v>0</v>
      </c>
      <c r="P37" s="91">
        <f>N37+O37</f>
        <v>12</v>
      </c>
      <c r="Q37" s="80">
        <f>IFERROR(P37/M37,"-")</f>
        <v>0.6</v>
      </c>
      <c r="R37" s="79">
        <v>4</v>
      </c>
      <c r="S37" s="79">
        <v>2</v>
      </c>
      <c r="T37" s="80">
        <f>IFERROR(R37/(P37),"-")</f>
        <v>0.33333333333333</v>
      </c>
      <c r="U37" s="336"/>
      <c r="V37" s="82">
        <v>3</v>
      </c>
      <c r="W37" s="80">
        <f>IF(P37=0,"-",V37/P37)</f>
        <v>0.25</v>
      </c>
      <c r="X37" s="335">
        <v>121000</v>
      </c>
      <c r="Y37" s="336">
        <f>IFERROR(X37/P37,"-")</f>
        <v>10083.333333333</v>
      </c>
      <c r="Z37" s="336">
        <f>IFERROR(X37/V37,"-")</f>
        <v>40333.333333333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2</v>
      </c>
      <c r="BF37" s="111">
        <f>IF(P37=0,"",IF(BE37=0,"",(BE37/P37)))</f>
        <v>0.16666666666667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2</v>
      </c>
      <c r="BO37" s="118">
        <f>IF(P37=0,"",IF(BN37=0,"",(BN37/P37)))</f>
        <v>0.16666666666667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5</v>
      </c>
      <c r="BX37" s="125">
        <f>IF(P37=0,"",IF(BW37=0,"",(BW37/P37)))</f>
        <v>0.41666666666667</v>
      </c>
      <c r="BY37" s="126">
        <v>2</v>
      </c>
      <c r="BZ37" s="127">
        <f>IFERROR(BY37/BW37,"-")</f>
        <v>0.4</v>
      </c>
      <c r="CA37" s="128">
        <v>36000</v>
      </c>
      <c r="CB37" s="129">
        <f>IFERROR(CA37/BW37,"-")</f>
        <v>7200</v>
      </c>
      <c r="CC37" s="130"/>
      <c r="CD37" s="130"/>
      <c r="CE37" s="130">
        <v>2</v>
      </c>
      <c r="CF37" s="131">
        <v>3</v>
      </c>
      <c r="CG37" s="132">
        <f>IF(P37=0,"",IF(CF37=0,"",(CF37/P37)))</f>
        <v>0.25</v>
      </c>
      <c r="CH37" s="133">
        <v>1</v>
      </c>
      <c r="CI37" s="134">
        <f>IFERROR(CH37/CF37,"-")</f>
        <v>0.33333333333333</v>
      </c>
      <c r="CJ37" s="135">
        <v>85000</v>
      </c>
      <c r="CK37" s="136">
        <f>IFERROR(CJ37/CF37,"-")</f>
        <v>28333.333333333</v>
      </c>
      <c r="CL37" s="137"/>
      <c r="CM37" s="137"/>
      <c r="CN37" s="137">
        <v>1</v>
      </c>
      <c r="CO37" s="138">
        <v>3</v>
      </c>
      <c r="CP37" s="139">
        <v>121000</v>
      </c>
      <c r="CQ37" s="139">
        <v>85000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2.8269230769231</v>
      </c>
      <c r="B38" s="347" t="s">
        <v>140</v>
      </c>
      <c r="C38" s="347"/>
      <c r="D38" s="347" t="s">
        <v>65</v>
      </c>
      <c r="E38" s="347" t="s">
        <v>66</v>
      </c>
      <c r="F38" s="347" t="s">
        <v>67</v>
      </c>
      <c r="G38" s="88" t="s">
        <v>112</v>
      </c>
      <c r="H38" s="88" t="s">
        <v>86</v>
      </c>
      <c r="I38" s="348" t="s">
        <v>70</v>
      </c>
      <c r="J38" s="330">
        <v>156000</v>
      </c>
      <c r="K38" s="79">
        <v>17</v>
      </c>
      <c r="L38" s="79">
        <v>0</v>
      </c>
      <c r="M38" s="79">
        <v>60</v>
      </c>
      <c r="N38" s="89">
        <v>10</v>
      </c>
      <c r="O38" s="90">
        <v>0</v>
      </c>
      <c r="P38" s="91">
        <f>N38+O38</f>
        <v>10</v>
      </c>
      <c r="Q38" s="80">
        <f>IFERROR(P38/M38,"-")</f>
        <v>0.16666666666667</v>
      </c>
      <c r="R38" s="79">
        <v>0</v>
      </c>
      <c r="S38" s="79">
        <v>5</v>
      </c>
      <c r="T38" s="80">
        <f>IFERROR(R38/(P38),"-")</f>
        <v>0</v>
      </c>
      <c r="U38" s="336">
        <f>IFERROR(J38/SUM(N38:O39),"-")</f>
        <v>10400</v>
      </c>
      <c r="V38" s="82">
        <v>3</v>
      </c>
      <c r="W38" s="80">
        <f>IF(P38=0,"-",V38/P38)</f>
        <v>0.3</v>
      </c>
      <c r="X38" s="335">
        <v>94000</v>
      </c>
      <c r="Y38" s="336">
        <f>IFERROR(X38/P38,"-")</f>
        <v>9400</v>
      </c>
      <c r="Z38" s="336">
        <f>IFERROR(X38/V38,"-")</f>
        <v>31333.333333333</v>
      </c>
      <c r="AA38" s="330">
        <f>SUM(X38:X39)-SUM(J38:J39)</f>
        <v>285000</v>
      </c>
      <c r="AB38" s="83">
        <f>SUM(X38:X39)/SUM(J38:J39)</f>
        <v>2.8269230769231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2</v>
      </c>
      <c r="BF38" s="111">
        <f>IF(P38=0,"",IF(BE38=0,"",(BE38/P38)))</f>
        <v>0.2</v>
      </c>
      <c r="BG38" s="110">
        <v>1</v>
      </c>
      <c r="BH38" s="112">
        <f>IFERROR(BG38/BE38,"-")</f>
        <v>0.5</v>
      </c>
      <c r="BI38" s="113">
        <v>6000</v>
      </c>
      <c r="BJ38" s="114">
        <f>IFERROR(BI38/BE38,"-")</f>
        <v>3000</v>
      </c>
      <c r="BK38" s="115"/>
      <c r="BL38" s="115">
        <v>1</v>
      </c>
      <c r="BM38" s="115"/>
      <c r="BN38" s="117">
        <v>8</v>
      </c>
      <c r="BO38" s="118">
        <f>IF(P38=0,"",IF(BN38=0,"",(BN38/P38)))</f>
        <v>0.8</v>
      </c>
      <c r="BP38" s="119">
        <v>2</v>
      </c>
      <c r="BQ38" s="120">
        <f>IFERROR(BP38/BN38,"-")</f>
        <v>0.25</v>
      </c>
      <c r="BR38" s="121">
        <v>88000</v>
      </c>
      <c r="BS38" s="122">
        <f>IFERROR(BR38/BN38,"-")</f>
        <v>11000</v>
      </c>
      <c r="BT38" s="123">
        <v>1</v>
      </c>
      <c r="BU38" s="123"/>
      <c r="BV38" s="123">
        <v>1</v>
      </c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3</v>
      </c>
      <c r="CP38" s="139">
        <v>94000</v>
      </c>
      <c r="CQ38" s="139">
        <v>83000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141</v>
      </c>
      <c r="C39" s="347"/>
      <c r="D39" s="347" t="s">
        <v>65</v>
      </c>
      <c r="E39" s="347" t="s">
        <v>66</v>
      </c>
      <c r="F39" s="347" t="s">
        <v>79</v>
      </c>
      <c r="G39" s="88"/>
      <c r="H39" s="88"/>
      <c r="I39" s="88"/>
      <c r="J39" s="330"/>
      <c r="K39" s="79">
        <v>29</v>
      </c>
      <c r="L39" s="79">
        <v>19</v>
      </c>
      <c r="M39" s="79">
        <v>7</v>
      </c>
      <c r="N39" s="89">
        <v>5</v>
      </c>
      <c r="O39" s="90">
        <v>0</v>
      </c>
      <c r="P39" s="91">
        <f>N39+O39</f>
        <v>5</v>
      </c>
      <c r="Q39" s="80">
        <f>IFERROR(P39/M39,"-")</f>
        <v>0.71428571428571</v>
      </c>
      <c r="R39" s="79">
        <v>1</v>
      </c>
      <c r="S39" s="79">
        <v>2</v>
      </c>
      <c r="T39" s="80">
        <f>IFERROR(R39/(P39),"-")</f>
        <v>0.2</v>
      </c>
      <c r="U39" s="336"/>
      <c r="V39" s="82">
        <v>3</v>
      </c>
      <c r="W39" s="80">
        <f>IF(P39=0,"-",V39/P39)</f>
        <v>0.6</v>
      </c>
      <c r="X39" s="335">
        <v>347000</v>
      </c>
      <c r="Y39" s="336">
        <f>IFERROR(X39/P39,"-")</f>
        <v>69400</v>
      </c>
      <c r="Z39" s="336">
        <f>IFERROR(X39/V39,"-")</f>
        <v>115666.66666667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2</v>
      </c>
      <c r="BO39" s="118">
        <f>IF(P39=0,"",IF(BN39=0,"",(BN39/P39)))</f>
        <v>0.4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3</v>
      </c>
      <c r="BX39" s="125">
        <f>IF(P39=0,"",IF(BW39=0,"",(BW39/P39)))</f>
        <v>0.6</v>
      </c>
      <c r="BY39" s="126">
        <v>3</v>
      </c>
      <c r="BZ39" s="127">
        <f>IFERROR(BY39/BW39,"-")</f>
        <v>1</v>
      </c>
      <c r="CA39" s="128">
        <v>347000</v>
      </c>
      <c r="CB39" s="129">
        <f>IFERROR(CA39/BW39,"-")</f>
        <v>115666.66666667</v>
      </c>
      <c r="CC39" s="130"/>
      <c r="CD39" s="130">
        <v>2</v>
      </c>
      <c r="CE39" s="130">
        <v>1</v>
      </c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3</v>
      </c>
      <c r="CP39" s="139">
        <v>347000</v>
      </c>
      <c r="CQ39" s="139">
        <v>328000</v>
      </c>
      <c r="CR39" s="139"/>
      <c r="CS39" s="140" t="str">
        <f>IF(AND(CQ39=0,CR39=0),"",IF(AND(CQ39&lt;=100000,CR39&lt;=100000),"",IF(CQ39/CP39&gt;0.7,"男高",IF(CR39/CP39&gt;0.7,"女高",""))))</f>
        <v>男高</v>
      </c>
    </row>
    <row r="40" spans="1:98">
      <c r="A40" s="78">
        <f>AB40</f>
        <v>0.15972222222222</v>
      </c>
      <c r="B40" s="347" t="s">
        <v>142</v>
      </c>
      <c r="C40" s="347"/>
      <c r="D40" s="347" t="s">
        <v>65</v>
      </c>
      <c r="E40" s="347" t="s">
        <v>66</v>
      </c>
      <c r="F40" s="347" t="s">
        <v>67</v>
      </c>
      <c r="G40" s="88" t="s">
        <v>143</v>
      </c>
      <c r="H40" s="88" t="s">
        <v>69</v>
      </c>
      <c r="I40" s="348" t="s">
        <v>70</v>
      </c>
      <c r="J40" s="330">
        <v>144000</v>
      </c>
      <c r="K40" s="79">
        <v>35</v>
      </c>
      <c r="L40" s="79">
        <v>0</v>
      </c>
      <c r="M40" s="79">
        <v>99</v>
      </c>
      <c r="N40" s="89">
        <v>7</v>
      </c>
      <c r="O40" s="90">
        <v>0</v>
      </c>
      <c r="P40" s="91">
        <f>N40+O40</f>
        <v>7</v>
      </c>
      <c r="Q40" s="80">
        <f>IFERROR(P40/M40,"-")</f>
        <v>0.070707070707071</v>
      </c>
      <c r="R40" s="79">
        <v>0</v>
      </c>
      <c r="S40" s="79">
        <v>2</v>
      </c>
      <c r="T40" s="80">
        <f>IFERROR(R40/(P40),"-")</f>
        <v>0</v>
      </c>
      <c r="U40" s="336">
        <f>IFERROR(J40/SUM(N40:O41),"-")</f>
        <v>10285.714285714</v>
      </c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>
        <f>SUM(X40:X41)-SUM(J40:J41)</f>
        <v>-121000</v>
      </c>
      <c r="AB40" s="83">
        <f>SUM(X40:X41)/SUM(J40:J41)</f>
        <v>0.15972222222222</v>
      </c>
      <c r="AC40" s="77"/>
      <c r="AD40" s="92">
        <v>1</v>
      </c>
      <c r="AE40" s="93">
        <f>IF(P40=0,"",IF(AD40=0,"",(AD40/P40)))</f>
        <v>0.14285714285714</v>
      </c>
      <c r="AF40" s="92"/>
      <c r="AG40" s="94">
        <f>IFERROR(AF40/AD40,"-")</f>
        <v>0</v>
      </c>
      <c r="AH40" s="95"/>
      <c r="AI40" s="96">
        <f>IFERROR(AH40/AD40,"-")</f>
        <v>0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>
        <v>1</v>
      </c>
      <c r="AW40" s="105">
        <f>IF(P40=0,"",IF(AV40=0,"",(AV40/P40)))</f>
        <v>0.14285714285714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>
        <v>1</v>
      </c>
      <c r="BF40" s="111">
        <f>IF(P40=0,"",IF(BE40=0,"",(BE40/P40)))</f>
        <v>0.14285714285714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3</v>
      </c>
      <c r="BO40" s="118">
        <f>IF(P40=0,"",IF(BN40=0,"",(BN40/P40)))</f>
        <v>0.42857142857143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0.14285714285714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144</v>
      </c>
      <c r="C41" s="347"/>
      <c r="D41" s="347" t="s">
        <v>65</v>
      </c>
      <c r="E41" s="347" t="s">
        <v>66</v>
      </c>
      <c r="F41" s="347" t="s">
        <v>79</v>
      </c>
      <c r="G41" s="88"/>
      <c r="H41" s="88"/>
      <c r="I41" s="88"/>
      <c r="J41" s="330"/>
      <c r="K41" s="79">
        <v>39</v>
      </c>
      <c r="L41" s="79">
        <v>32</v>
      </c>
      <c r="M41" s="79">
        <v>10</v>
      </c>
      <c r="N41" s="89">
        <v>7</v>
      </c>
      <c r="O41" s="90">
        <v>0</v>
      </c>
      <c r="P41" s="91">
        <f>N41+O41</f>
        <v>7</v>
      </c>
      <c r="Q41" s="80">
        <f>IFERROR(P41/M41,"-")</f>
        <v>0.7</v>
      </c>
      <c r="R41" s="79">
        <v>0</v>
      </c>
      <c r="S41" s="79">
        <v>2</v>
      </c>
      <c r="T41" s="80">
        <f>IFERROR(R41/(P41),"-")</f>
        <v>0</v>
      </c>
      <c r="U41" s="336"/>
      <c r="V41" s="82">
        <v>2</v>
      </c>
      <c r="W41" s="80">
        <f>IF(P41=0,"-",V41/P41)</f>
        <v>0.28571428571429</v>
      </c>
      <c r="X41" s="335">
        <v>23000</v>
      </c>
      <c r="Y41" s="336">
        <f>IFERROR(X41/P41,"-")</f>
        <v>3285.7142857143</v>
      </c>
      <c r="Z41" s="336">
        <f>IFERROR(X41/V41,"-")</f>
        <v>11500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0.14285714285714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4</v>
      </c>
      <c r="BO41" s="118">
        <f>IF(P41=0,"",IF(BN41=0,"",(BN41/P41)))</f>
        <v>0.57142857142857</v>
      </c>
      <c r="BP41" s="119">
        <v>1</v>
      </c>
      <c r="BQ41" s="120">
        <f>IFERROR(BP41/BN41,"-")</f>
        <v>0.25</v>
      </c>
      <c r="BR41" s="121">
        <v>20000</v>
      </c>
      <c r="BS41" s="122">
        <f>IFERROR(BR41/BN41,"-")</f>
        <v>5000</v>
      </c>
      <c r="BT41" s="123"/>
      <c r="BU41" s="123">
        <v>1</v>
      </c>
      <c r="BV41" s="123"/>
      <c r="BW41" s="124">
        <v>2</v>
      </c>
      <c r="BX41" s="125">
        <f>IF(P41=0,"",IF(BW41=0,"",(BW41/P41)))</f>
        <v>0.28571428571429</v>
      </c>
      <c r="BY41" s="126">
        <v>1</v>
      </c>
      <c r="BZ41" s="127">
        <f>IFERROR(BY41/BW41,"-")</f>
        <v>0.5</v>
      </c>
      <c r="CA41" s="128">
        <v>3000</v>
      </c>
      <c r="CB41" s="129">
        <f>IFERROR(CA41/BW41,"-")</f>
        <v>1500</v>
      </c>
      <c r="CC41" s="130">
        <v>1</v>
      </c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2</v>
      </c>
      <c r="CP41" s="139">
        <v>23000</v>
      </c>
      <c r="CQ41" s="139">
        <v>20000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1.0138888888889</v>
      </c>
      <c r="B42" s="347" t="s">
        <v>145</v>
      </c>
      <c r="C42" s="347"/>
      <c r="D42" s="347" t="s">
        <v>98</v>
      </c>
      <c r="E42" s="347" t="s">
        <v>99</v>
      </c>
      <c r="F42" s="347" t="s">
        <v>67</v>
      </c>
      <c r="G42" s="88" t="s">
        <v>143</v>
      </c>
      <c r="H42" s="88" t="s">
        <v>69</v>
      </c>
      <c r="I42" s="349" t="s">
        <v>91</v>
      </c>
      <c r="J42" s="330">
        <v>144000</v>
      </c>
      <c r="K42" s="79">
        <v>12</v>
      </c>
      <c r="L42" s="79">
        <v>0</v>
      </c>
      <c r="M42" s="79">
        <v>39</v>
      </c>
      <c r="N42" s="89">
        <v>6</v>
      </c>
      <c r="O42" s="90">
        <v>0</v>
      </c>
      <c r="P42" s="91">
        <f>N42+O42</f>
        <v>6</v>
      </c>
      <c r="Q42" s="80">
        <f>IFERROR(P42/M42,"-")</f>
        <v>0.15384615384615</v>
      </c>
      <c r="R42" s="79">
        <v>0</v>
      </c>
      <c r="S42" s="79">
        <v>4</v>
      </c>
      <c r="T42" s="80">
        <f>IFERROR(R42/(P42),"-")</f>
        <v>0</v>
      </c>
      <c r="U42" s="336">
        <f>IFERROR(J42/SUM(N42:O43),"-")</f>
        <v>20571.428571429</v>
      </c>
      <c r="V42" s="82">
        <v>1</v>
      </c>
      <c r="W42" s="80">
        <f>IF(P42=0,"-",V42/P42)</f>
        <v>0.16666666666667</v>
      </c>
      <c r="X42" s="335">
        <v>18000</v>
      </c>
      <c r="Y42" s="336">
        <f>IFERROR(X42/P42,"-")</f>
        <v>3000</v>
      </c>
      <c r="Z42" s="336">
        <f>IFERROR(X42/V42,"-")</f>
        <v>18000</v>
      </c>
      <c r="AA42" s="330">
        <f>SUM(X42:X43)-SUM(J42:J43)</f>
        <v>2000</v>
      </c>
      <c r="AB42" s="83">
        <f>SUM(X42:X43)/SUM(J42:J43)</f>
        <v>1.0138888888889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4</v>
      </c>
      <c r="BF42" s="111">
        <f>IF(P42=0,"",IF(BE42=0,"",(BE42/P42)))</f>
        <v>0.66666666666667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1</v>
      </c>
      <c r="BO42" s="118">
        <f>IF(P42=0,"",IF(BN42=0,"",(BN42/P42)))</f>
        <v>0.16666666666667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1</v>
      </c>
      <c r="BX42" s="125">
        <f>IF(P42=0,"",IF(BW42=0,"",(BW42/P42)))</f>
        <v>0.16666666666667</v>
      </c>
      <c r="BY42" s="126">
        <v>1</v>
      </c>
      <c r="BZ42" s="127">
        <f>IFERROR(BY42/BW42,"-")</f>
        <v>1</v>
      </c>
      <c r="CA42" s="128">
        <v>18000</v>
      </c>
      <c r="CB42" s="129">
        <f>IFERROR(CA42/BW42,"-")</f>
        <v>18000</v>
      </c>
      <c r="CC42" s="130"/>
      <c r="CD42" s="130"/>
      <c r="CE42" s="130">
        <v>1</v>
      </c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18000</v>
      </c>
      <c r="CQ42" s="139">
        <v>18000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146</v>
      </c>
      <c r="C43" s="347"/>
      <c r="D43" s="347" t="s">
        <v>98</v>
      </c>
      <c r="E43" s="347" t="s">
        <v>99</v>
      </c>
      <c r="F43" s="347" t="s">
        <v>79</v>
      </c>
      <c r="G43" s="88"/>
      <c r="H43" s="88"/>
      <c r="I43" s="88"/>
      <c r="J43" s="330"/>
      <c r="K43" s="79">
        <v>8</v>
      </c>
      <c r="L43" s="79">
        <v>7</v>
      </c>
      <c r="M43" s="79">
        <v>1</v>
      </c>
      <c r="N43" s="89">
        <v>1</v>
      </c>
      <c r="O43" s="90">
        <v>0</v>
      </c>
      <c r="P43" s="91">
        <f>N43+O43</f>
        <v>1</v>
      </c>
      <c r="Q43" s="80">
        <f>IFERROR(P43/M43,"-")</f>
        <v>1</v>
      </c>
      <c r="R43" s="79">
        <v>0</v>
      </c>
      <c r="S43" s="79">
        <v>0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128000</v>
      </c>
      <c r="Y43" s="336">
        <f>IFERROR(X43/P43,"-")</f>
        <v>128000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>
        <v>1</v>
      </c>
      <c r="BX43" s="125">
        <f>IF(P43=0,"",IF(BW43=0,"",(BW43/P43)))</f>
        <v>1</v>
      </c>
      <c r="BY43" s="126">
        <v>1</v>
      </c>
      <c r="BZ43" s="127">
        <f>IFERROR(BY43/BW43,"-")</f>
        <v>1</v>
      </c>
      <c r="CA43" s="128">
        <v>362568</v>
      </c>
      <c r="CB43" s="129">
        <f>IFERROR(CA43/BW43,"-")</f>
        <v>362568</v>
      </c>
      <c r="CC43" s="130"/>
      <c r="CD43" s="130"/>
      <c r="CE43" s="130">
        <v>1</v>
      </c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128000</v>
      </c>
      <c r="CQ43" s="139">
        <v>362568</v>
      </c>
      <c r="CR43" s="139"/>
      <c r="CS43" s="140" t="str">
        <f>IF(AND(CQ43=0,CR43=0),"",IF(AND(CQ43&lt;=100000,CR43&lt;=100000),"",IF(CQ43/CP43&gt;0.7,"男高",IF(CR43/CP43&gt;0.7,"女高",""))))</f>
        <v>男高</v>
      </c>
    </row>
    <row r="44" spans="1:98">
      <c r="A44" s="78">
        <f>AB44</f>
        <v>0.65625</v>
      </c>
      <c r="B44" s="347" t="s">
        <v>147</v>
      </c>
      <c r="C44" s="347"/>
      <c r="D44" s="347" t="s">
        <v>65</v>
      </c>
      <c r="E44" s="347" t="s">
        <v>66</v>
      </c>
      <c r="F44" s="347" t="s">
        <v>67</v>
      </c>
      <c r="G44" s="88" t="s">
        <v>148</v>
      </c>
      <c r="H44" s="88" t="s">
        <v>86</v>
      </c>
      <c r="I44" s="348" t="s">
        <v>149</v>
      </c>
      <c r="J44" s="330">
        <v>96000</v>
      </c>
      <c r="K44" s="79">
        <v>13</v>
      </c>
      <c r="L44" s="79">
        <v>0</v>
      </c>
      <c r="M44" s="79">
        <v>43</v>
      </c>
      <c r="N44" s="89">
        <v>3</v>
      </c>
      <c r="O44" s="90">
        <v>0</v>
      </c>
      <c r="P44" s="91">
        <f>N44+O44</f>
        <v>3</v>
      </c>
      <c r="Q44" s="80">
        <f>IFERROR(P44/M44,"-")</f>
        <v>0.069767441860465</v>
      </c>
      <c r="R44" s="79">
        <v>0</v>
      </c>
      <c r="S44" s="79">
        <v>1</v>
      </c>
      <c r="T44" s="80">
        <f>IFERROR(R44/(P44),"-")</f>
        <v>0</v>
      </c>
      <c r="U44" s="336">
        <f>IFERROR(J44/SUM(N44:O45),"-")</f>
        <v>13714.285714286</v>
      </c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>
        <f>SUM(X44:X45)-SUM(J44:J45)</f>
        <v>-33000</v>
      </c>
      <c r="AB44" s="83">
        <f>SUM(X44:X45)/SUM(J44:J45)</f>
        <v>0.65625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2</v>
      </c>
      <c r="BO44" s="118">
        <f>IF(P44=0,"",IF(BN44=0,"",(BN44/P44)))</f>
        <v>0.66666666666667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1</v>
      </c>
      <c r="BX44" s="125">
        <f>IF(P44=0,"",IF(BW44=0,"",(BW44/P44)))</f>
        <v>0.33333333333333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150</v>
      </c>
      <c r="C45" s="347"/>
      <c r="D45" s="347" t="s">
        <v>65</v>
      </c>
      <c r="E45" s="347" t="s">
        <v>66</v>
      </c>
      <c r="F45" s="347" t="s">
        <v>79</v>
      </c>
      <c r="G45" s="88"/>
      <c r="H45" s="88"/>
      <c r="I45" s="88"/>
      <c r="J45" s="330"/>
      <c r="K45" s="79">
        <v>22</v>
      </c>
      <c r="L45" s="79">
        <v>19</v>
      </c>
      <c r="M45" s="79">
        <v>11</v>
      </c>
      <c r="N45" s="89">
        <v>4</v>
      </c>
      <c r="O45" s="90">
        <v>0</v>
      </c>
      <c r="P45" s="91">
        <f>N45+O45</f>
        <v>4</v>
      </c>
      <c r="Q45" s="80">
        <f>IFERROR(P45/M45,"-")</f>
        <v>0.36363636363636</v>
      </c>
      <c r="R45" s="79">
        <v>1</v>
      </c>
      <c r="S45" s="79">
        <v>1</v>
      </c>
      <c r="T45" s="80">
        <f>IFERROR(R45/(P45),"-")</f>
        <v>0.25</v>
      </c>
      <c r="U45" s="336"/>
      <c r="V45" s="82">
        <v>2</v>
      </c>
      <c r="W45" s="80">
        <f>IF(P45=0,"-",V45/P45)</f>
        <v>0.5</v>
      </c>
      <c r="X45" s="335">
        <v>63000</v>
      </c>
      <c r="Y45" s="336">
        <f>IFERROR(X45/P45,"-")</f>
        <v>15750</v>
      </c>
      <c r="Z45" s="336">
        <f>IFERROR(X45/V45,"-")</f>
        <v>31500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0.25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2</v>
      </c>
      <c r="BX45" s="125">
        <f>IF(P45=0,"",IF(BW45=0,"",(BW45/P45)))</f>
        <v>0.5</v>
      </c>
      <c r="BY45" s="126">
        <v>1</v>
      </c>
      <c r="BZ45" s="127">
        <f>IFERROR(BY45/BW45,"-")</f>
        <v>0.5</v>
      </c>
      <c r="CA45" s="128">
        <v>3000</v>
      </c>
      <c r="CB45" s="129">
        <f>IFERROR(CA45/BW45,"-")</f>
        <v>1500</v>
      </c>
      <c r="CC45" s="130">
        <v>1</v>
      </c>
      <c r="CD45" s="130"/>
      <c r="CE45" s="130"/>
      <c r="CF45" s="131">
        <v>1</v>
      </c>
      <c r="CG45" s="132">
        <f>IF(P45=0,"",IF(CF45=0,"",(CF45/P45)))</f>
        <v>0.25</v>
      </c>
      <c r="CH45" s="133">
        <v>1</v>
      </c>
      <c r="CI45" s="134">
        <f>IFERROR(CH45/CF45,"-")</f>
        <v>1</v>
      </c>
      <c r="CJ45" s="135">
        <v>60000</v>
      </c>
      <c r="CK45" s="136">
        <f>IFERROR(CJ45/CF45,"-")</f>
        <v>60000</v>
      </c>
      <c r="CL45" s="137"/>
      <c r="CM45" s="137"/>
      <c r="CN45" s="137">
        <v>1</v>
      </c>
      <c r="CO45" s="138">
        <v>2</v>
      </c>
      <c r="CP45" s="139">
        <v>63000</v>
      </c>
      <c r="CQ45" s="139">
        <v>60000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2.359375</v>
      </c>
      <c r="B46" s="347" t="s">
        <v>151</v>
      </c>
      <c r="C46" s="347"/>
      <c r="D46" s="347" t="s">
        <v>98</v>
      </c>
      <c r="E46" s="347" t="s">
        <v>99</v>
      </c>
      <c r="F46" s="347" t="s">
        <v>67</v>
      </c>
      <c r="G46" s="88" t="s">
        <v>148</v>
      </c>
      <c r="H46" s="88" t="s">
        <v>86</v>
      </c>
      <c r="I46" s="349" t="s">
        <v>152</v>
      </c>
      <c r="J46" s="330">
        <v>96000</v>
      </c>
      <c r="K46" s="79">
        <v>3</v>
      </c>
      <c r="L46" s="79">
        <v>0</v>
      </c>
      <c r="M46" s="79">
        <v>25</v>
      </c>
      <c r="N46" s="89">
        <v>1</v>
      </c>
      <c r="O46" s="90">
        <v>0</v>
      </c>
      <c r="P46" s="91">
        <f>N46+O46</f>
        <v>1</v>
      </c>
      <c r="Q46" s="80">
        <f>IFERROR(P46/M46,"-")</f>
        <v>0.04</v>
      </c>
      <c r="R46" s="79">
        <v>0</v>
      </c>
      <c r="S46" s="79">
        <v>0</v>
      </c>
      <c r="T46" s="80">
        <f>IFERROR(R46/(P46),"-")</f>
        <v>0</v>
      </c>
      <c r="U46" s="336">
        <f>IFERROR(J46/SUM(N46:O47),"-")</f>
        <v>13714.285714286</v>
      </c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>
        <f>SUM(X46:X47)-SUM(J46:J47)</f>
        <v>130500</v>
      </c>
      <c r="AB46" s="83">
        <f>SUM(X46:X47)/SUM(J46:J47)</f>
        <v>2.359375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1</v>
      </c>
      <c r="BX46" s="125">
        <f>IF(P46=0,"",IF(BW46=0,"",(BW46/P46)))</f>
        <v>1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153</v>
      </c>
      <c r="C47" s="347"/>
      <c r="D47" s="347" t="s">
        <v>98</v>
      </c>
      <c r="E47" s="347" t="s">
        <v>99</v>
      </c>
      <c r="F47" s="347" t="s">
        <v>79</v>
      </c>
      <c r="G47" s="88"/>
      <c r="H47" s="88"/>
      <c r="I47" s="88"/>
      <c r="J47" s="330"/>
      <c r="K47" s="79">
        <v>24</v>
      </c>
      <c r="L47" s="79">
        <v>12</v>
      </c>
      <c r="M47" s="79">
        <v>8</v>
      </c>
      <c r="N47" s="89">
        <v>6</v>
      </c>
      <c r="O47" s="90">
        <v>0</v>
      </c>
      <c r="P47" s="91">
        <f>N47+O47</f>
        <v>6</v>
      </c>
      <c r="Q47" s="80">
        <f>IFERROR(P47/M47,"-")</f>
        <v>0.75</v>
      </c>
      <c r="R47" s="79">
        <v>2</v>
      </c>
      <c r="S47" s="79">
        <v>0</v>
      </c>
      <c r="T47" s="80">
        <f>IFERROR(R47/(P47),"-")</f>
        <v>0.33333333333333</v>
      </c>
      <c r="U47" s="336"/>
      <c r="V47" s="82">
        <v>3</v>
      </c>
      <c r="W47" s="80">
        <f>IF(P47=0,"-",V47/P47)</f>
        <v>0.5</v>
      </c>
      <c r="X47" s="335">
        <v>226500</v>
      </c>
      <c r="Y47" s="336">
        <f>IFERROR(X47/P47,"-")</f>
        <v>37750</v>
      </c>
      <c r="Z47" s="336">
        <f>IFERROR(X47/V47,"-")</f>
        <v>75500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0.16666666666667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3</v>
      </c>
      <c r="BO47" s="118">
        <f>IF(P47=0,"",IF(BN47=0,"",(BN47/P47)))</f>
        <v>0.5</v>
      </c>
      <c r="BP47" s="119">
        <v>1</v>
      </c>
      <c r="BQ47" s="120">
        <f>IFERROR(BP47/BN47,"-")</f>
        <v>0.33333333333333</v>
      </c>
      <c r="BR47" s="121">
        <v>21000</v>
      </c>
      <c r="BS47" s="122">
        <f>IFERROR(BR47/BN47,"-")</f>
        <v>7000</v>
      </c>
      <c r="BT47" s="123"/>
      <c r="BU47" s="123"/>
      <c r="BV47" s="123">
        <v>1</v>
      </c>
      <c r="BW47" s="124">
        <v>1</v>
      </c>
      <c r="BX47" s="125">
        <f>IF(P47=0,"",IF(BW47=0,"",(BW47/P47)))</f>
        <v>0.16666666666667</v>
      </c>
      <c r="BY47" s="126">
        <v>1</v>
      </c>
      <c r="BZ47" s="127">
        <f>IFERROR(BY47/BW47,"-")</f>
        <v>1</v>
      </c>
      <c r="CA47" s="128">
        <v>170000</v>
      </c>
      <c r="CB47" s="129">
        <f>IFERROR(CA47/BW47,"-")</f>
        <v>170000</v>
      </c>
      <c r="CC47" s="130"/>
      <c r="CD47" s="130"/>
      <c r="CE47" s="130">
        <v>1</v>
      </c>
      <c r="CF47" s="131">
        <v>1</v>
      </c>
      <c r="CG47" s="132">
        <f>IF(P47=0,"",IF(CF47=0,"",(CF47/P47)))</f>
        <v>0.16666666666667</v>
      </c>
      <c r="CH47" s="133">
        <v>1</v>
      </c>
      <c r="CI47" s="134">
        <f>IFERROR(CH47/CF47,"-")</f>
        <v>1</v>
      </c>
      <c r="CJ47" s="135">
        <v>35500</v>
      </c>
      <c r="CK47" s="136">
        <f>IFERROR(CJ47/CF47,"-")</f>
        <v>35500</v>
      </c>
      <c r="CL47" s="137"/>
      <c r="CM47" s="137"/>
      <c r="CN47" s="137">
        <v>1</v>
      </c>
      <c r="CO47" s="138">
        <v>3</v>
      </c>
      <c r="CP47" s="139">
        <v>226500</v>
      </c>
      <c r="CQ47" s="139">
        <v>170000</v>
      </c>
      <c r="CR47" s="139"/>
      <c r="CS47" s="140" t="str">
        <f>IF(AND(CQ47=0,CR47=0),"",IF(AND(CQ47&lt;=100000,CR47&lt;=100000),"",IF(CQ47/CP47&gt;0.7,"男高",IF(CR47/CP47&gt;0.7,"女高",""))))</f>
        <v>男高</v>
      </c>
    </row>
    <row r="48" spans="1:98">
      <c r="A48" s="78">
        <f>AB48</f>
        <v>5.2604166666667</v>
      </c>
      <c r="B48" s="347" t="s">
        <v>154</v>
      </c>
      <c r="C48" s="347"/>
      <c r="D48" s="347"/>
      <c r="E48" s="347"/>
      <c r="F48" s="347" t="s">
        <v>67</v>
      </c>
      <c r="G48" s="88" t="s">
        <v>155</v>
      </c>
      <c r="H48" s="88" t="s">
        <v>156</v>
      </c>
      <c r="I48" s="88" t="s">
        <v>157</v>
      </c>
      <c r="J48" s="330">
        <v>96000</v>
      </c>
      <c r="K48" s="79">
        <v>17</v>
      </c>
      <c r="L48" s="79">
        <v>0</v>
      </c>
      <c r="M48" s="79">
        <v>120</v>
      </c>
      <c r="N48" s="89">
        <v>5</v>
      </c>
      <c r="O48" s="90">
        <v>0</v>
      </c>
      <c r="P48" s="91">
        <f>N48+O48</f>
        <v>5</v>
      </c>
      <c r="Q48" s="80">
        <f>IFERROR(P48/M48,"-")</f>
        <v>0.041666666666667</v>
      </c>
      <c r="R48" s="79">
        <v>1</v>
      </c>
      <c r="S48" s="79">
        <v>1</v>
      </c>
      <c r="T48" s="80">
        <f>IFERROR(R48/(P48),"-")</f>
        <v>0.2</v>
      </c>
      <c r="U48" s="336">
        <f>IFERROR(J48/SUM(N48:O49),"-")</f>
        <v>16000</v>
      </c>
      <c r="V48" s="82">
        <v>1</v>
      </c>
      <c r="W48" s="80">
        <f>IF(P48=0,"-",V48/P48)</f>
        <v>0.2</v>
      </c>
      <c r="X48" s="335">
        <v>505000</v>
      </c>
      <c r="Y48" s="336">
        <f>IFERROR(X48/P48,"-")</f>
        <v>101000</v>
      </c>
      <c r="Z48" s="336">
        <f>IFERROR(X48/V48,"-")</f>
        <v>505000</v>
      </c>
      <c r="AA48" s="330">
        <f>SUM(X48:X49)-SUM(J48:J49)</f>
        <v>409000</v>
      </c>
      <c r="AB48" s="83">
        <f>SUM(X48:X49)/SUM(J48:J49)</f>
        <v>5.2604166666667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>
        <v>1</v>
      </c>
      <c r="AN48" s="99">
        <f>IF(P48=0,"",IF(AM48=0,"",(AM48/P48)))</f>
        <v>0.2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0.2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1</v>
      </c>
      <c r="BO48" s="118">
        <f>IF(P48=0,"",IF(BN48=0,"",(BN48/P48)))</f>
        <v>0.2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2</v>
      </c>
      <c r="BX48" s="125">
        <f>IF(P48=0,"",IF(BW48=0,"",(BW48/P48)))</f>
        <v>0.4</v>
      </c>
      <c r="BY48" s="126">
        <v>1</v>
      </c>
      <c r="BZ48" s="127">
        <f>IFERROR(BY48/BW48,"-")</f>
        <v>0.5</v>
      </c>
      <c r="CA48" s="128">
        <v>505000</v>
      </c>
      <c r="CB48" s="129">
        <f>IFERROR(CA48/BW48,"-")</f>
        <v>252500</v>
      </c>
      <c r="CC48" s="130"/>
      <c r="CD48" s="130"/>
      <c r="CE48" s="130">
        <v>1</v>
      </c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505000</v>
      </c>
      <c r="CQ48" s="139">
        <v>505000</v>
      </c>
      <c r="CR48" s="139"/>
      <c r="CS48" s="140" t="str">
        <f>IF(AND(CQ48=0,CR48=0),"",IF(AND(CQ48&lt;=100000,CR48&lt;=100000),"",IF(CQ48/CP48&gt;0.7,"男高",IF(CR48/CP48&gt;0.7,"女高",""))))</f>
        <v>男高</v>
      </c>
    </row>
    <row r="49" spans="1:98">
      <c r="A49" s="78"/>
      <c r="B49" s="347" t="s">
        <v>158</v>
      </c>
      <c r="C49" s="347"/>
      <c r="D49" s="347"/>
      <c r="E49" s="347"/>
      <c r="F49" s="347" t="s">
        <v>79</v>
      </c>
      <c r="G49" s="88"/>
      <c r="H49" s="88"/>
      <c r="I49" s="88"/>
      <c r="J49" s="330"/>
      <c r="K49" s="79">
        <v>13</v>
      </c>
      <c r="L49" s="79">
        <v>12</v>
      </c>
      <c r="M49" s="79">
        <v>2</v>
      </c>
      <c r="N49" s="89">
        <v>1</v>
      </c>
      <c r="O49" s="90">
        <v>0</v>
      </c>
      <c r="P49" s="91">
        <f>N49+O49</f>
        <v>1</v>
      </c>
      <c r="Q49" s="80">
        <f>IFERROR(P49/M49,"-")</f>
        <v>0.5</v>
      </c>
      <c r="R49" s="79">
        <v>0</v>
      </c>
      <c r="S49" s="79">
        <v>0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1</v>
      </c>
      <c r="BO49" s="118">
        <f>IF(P49=0,"",IF(BN49=0,"",(BN49/P49)))</f>
        <v>1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</v>
      </c>
      <c r="B50" s="347" t="s">
        <v>159</v>
      </c>
      <c r="C50" s="347"/>
      <c r="D50" s="347" t="s">
        <v>65</v>
      </c>
      <c r="E50" s="347" t="s">
        <v>66</v>
      </c>
      <c r="F50" s="347" t="s">
        <v>67</v>
      </c>
      <c r="G50" s="88" t="s">
        <v>160</v>
      </c>
      <c r="H50" s="88" t="s">
        <v>86</v>
      </c>
      <c r="I50" s="88"/>
      <c r="J50" s="330">
        <v>60000</v>
      </c>
      <c r="K50" s="79">
        <v>29</v>
      </c>
      <c r="L50" s="79">
        <v>0</v>
      </c>
      <c r="M50" s="79">
        <v>95</v>
      </c>
      <c r="N50" s="89">
        <v>13</v>
      </c>
      <c r="O50" s="90">
        <v>0</v>
      </c>
      <c r="P50" s="91">
        <f>N50+O50</f>
        <v>13</v>
      </c>
      <c r="Q50" s="80">
        <f>IFERROR(P50/M50,"-")</f>
        <v>0.13684210526316</v>
      </c>
      <c r="R50" s="79">
        <v>0</v>
      </c>
      <c r="S50" s="79">
        <v>3</v>
      </c>
      <c r="T50" s="80">
        <f>IFERROR(R50/(P50),"-")</f>
        <v>0</v>
      </c>
      <c r="U50" s="336">
        <f>IFERROR(J50/SUM(N50:O51),"-")</f>
        <v>2608.6956521739</v>
      </c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>
        <f>SUM(X50:X51)-SUM(J50:J51)</f>
        <v>-60000</v>
      </c>
      <c r="AB50" s="83">
        <f>SUM(X50:X51)/SUM(J50:J51)</f>
        <v>0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>
        <v>1</v>
      </c>
      <c r="AW50" s="105">
        <f>IF(P50=0,"",IF(AV50=0,"",(AV50/P50)))</f>
        <v>0.076923076923077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>
        <v>4</v>
      </c>
      <c r="BF50" s="111">
        <f>IF(P50=0,"",IF(BE50=0,"",(BE50/P50)))</f>
        <v>0.30769230769231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5</v>
      </c>
      <c r="BO50" s="118">
        <f>IF(P50=0,"",IF(BN50=0,"",(BN50/P50)))</f>
        <v>0.38461538461538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3</v>
      </c>
      <c r="BX50" s="125">
        <f>IF(P50=0,"",IF(BW50=0,"",(BW50/P50)))</f>
        <v>0.23076923076923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161</v>
      </c>
      <c r="C51" s="347"/>
      <c r="D51" s="347" t="s">
        <v>65</v>
      </c>
      <c r="E51" s="347" t="s">
        <v>66</v>
      </c>
      <c r="F51" s="347" t="s">
        <v>79</v>
      </c>
      <c r="G51" s="88"/>
      <c r="H51" s="88"/>
      <c r="I51" s="88"/>
      <c r="J51" s="330"/>
      <c r="K51" s="79">
        <v>62</v>
      </c>
      <c r="L51" s="79">
        <v>33</v>
      </c>
      <c r="M51" s="79">
        <v>12</v>
      </c>
      <c r="N51" s="89">
        <v>10</v>
      </c>
      <c r="O51" s="90">
        <v>0</v>
      </c>
      <c r="P51" s="91">
        <f>N51+O51</f>
        <v>10</v>
      </c>
      <c r="Q51" s="80">
        <f>IFERROR(P51/M51,"-")</f>
        <v>0.83333333333333</v>
      </c>
      <c r="R51" s="79">
        <v>0</v>
      </c>
      <c r="S51" s="79">
        <v>0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>
        <v>1</v>
      </c>
      <c r="AW51" s="105">
        <f>IF(P51=0,"",IF(AV51=0,"",(AV51/P51)))</f>
        <v>0.1</v>
      </c>
      <c r="AX51" s="104"/>
      <c r="AY51" s="106">
        <f>IFERROR(AX51/AV51,"-")</f>
        <v>0</v>
      </c>
      <c r="AZ51" s="107"/>
      <c r="BA51" s="108">
        <f>IFERROR(AZ51/AV51,"-")</f>
        <v>0</v>
      </c>
      <c r="BB51" s="109"/>
      <c r="BC51" s="109"/>
      <c r="BD51" s="109"/>
      <c r="BE51" s="110">
        <v>1</v>
      </c>
      <c r="BF51" s="111">
        <f>IF(P51=0,"",IF(BE51=0,"",(BE51/P51)))</f>
        <v>0.1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7</v>
      </c>
      <c r="BO51" s="118">
        <f>IF(P51=0,"",IF(BN51=0,"",(BN51/P51)))</f>
        <v>0.7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>
        <v>1</v>
      </c>
      <c r="CG51" s="132">
        <f>IF(P51=0,"",IF(CF51=0,"",(CF51/P51)))</f>
        <v>0.1</v>
      </c>
      <c r="CH51" s="133">
        <v>1</v>
      </c>
      <c r="CI51" s="134">
        <f>IFERROR(CH51/CF51,"-")</f>
        <v>1</v>
      </c>
      <c r="CJ51" s="135">
        <v>245000</v>
      </c>
      <c r="CK51" s="136">
        <f>IFERROR(CJ51/CF51,"-")</f>
        <v>245000</v>
      </c>
      <c r="CL51" s="137"/>
      <c r="CM51" s="137"/>
      <c r="CN51" s="137">
        <v>1</v>
      </c>
      <c r="CO51" s="138">
        <v>0</v>
      </c>
      <c r="CP51" s="139">
        <v>0</v>
      </c>
      <c r="CQ51" s="139">
        <v>245000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0.41666666666667</v>
      </c>
      <c r="B52" s="347" t="s">
        <v>162</v>
      </c>
      <c r="C52" s="347"/>
      <c r="D52" s="347"/>
      <c r="E52" s="347"/>
      <c r="F52" s="347" t="s">
        <v>67</v>
      </c>
      <c r="G52" s="88" t="s">
        <v>148</v>
      </c>
      <c r="H52" s="88" t="s">
        <v>156</v>
      </c>
      <c r="I52" s="349" t="s">
        <v>91</v>
      </c>
      <c r="J52" s="330">
        <v>60000</v>
      </c>
      <c r="K52" s="79">
        <v>9</v>
      </c>
      <c r="L52" s="79">
        <v>0</v>
      </c>
      <c r="M52" s="79">
        <v>46</v>
      </c>
      <c r="N52" s="89">
        <v>4</v>
      </c>
      <c r="O52" s="90">
        <v>0</v>
      </c>
      <c r="P52" s="91">
        <f>N52+O52</f>
        <v>4</v>
      </c>
      <c r="Q52" s="80">
        <f>IFERROR(P52/M52,"-")</f>
        <v>0.08695652173913</v>
      </c>
      <c r="R52" s="79">
        <v>0</v>
      </c>
      <c r="S52" s="79">
        <v>3</v>
      </c>
      <c r="T52" s="80">
        <f>IFERROR(R52/(P52),"-")</f>
        <v>0</v>
      </c>
      <c r="U52" s="336">
        <f>IFERROR(J52/SUM(N52:O53),"-")</f>
        <v>15000</v>
      </c>
      <c r="V52" s="82">
        <v>1</v>
      </c>
      <c r="W52" s="80">
        <f>IF(P52=0,"-",V52/P52)</f>
        <v>0.25</v>
      </c>
      <c r="X52" s="335">
        <v>25000</v>
      </c>
      <c r="Y52" s="336">
        <f>IFERROR(X52/P52,"-")</f>
        <v>6250</v>
      </c>
      <c r="Z52" s="336">
        <f>IFERROR(X52/V52,"-")</f>
        <v>25000</v>
      </c>
      <c r="AA52" s="330">
        <f>SUM(X52:X53)-SUM(J52:J53)</f>
        <v>-35000</v>
      </c>
      <c r="AB52" s="83">
        <f>SUM(X52:X53)/SUM(J52:J53)</f>
        <v>0.41666666666667</v>
      </c>
      <c r="AC52" s="77"/>
      <c r="AD52" s="92">
        <v>1</v>
      </c>
      <c r="AE52" s="93">
        <f>IF(P52=0,"",IF(AD52=0,"",(AD52/P52)))</f>
        <v>0.25</v>
      </c>
      <c r="AF52" s="92"/>
      <c r="AG52" s="94">
        <f>IFERROR(AF52/AD52,"-")</f>
        <v>0</v>
      </c>
      <c r="AH52" s="95"/>
      <c r="AI52" s="96">
        <f>IFERROR(AH52/AD52,"-")</f>
        <v>0</v>
      </c>
      <c r="AJ52" s="97"/>
      <c r="AK52" s="97"/>
      <c r="AL52" s="97"/>
      <c r="AM52" s="98">
        <v>1</v>
      </c>
      <c r="AN52" s="99">
        <f>IF(P52=0,"",IF(AM52=0,"",(AM52/P52)))</f>
        <v>0.25</v>
      </c>
      <c r="AO52" s="98"/>
      <c r="AP52" s="100">
        <f>IFERROR(AO52/AM52,"-")</f>
        <v>0</v>
      </c>
      <c r="AQ52" s="101"/>
      <c r="AR52" s="102">
        <f>IFERROR(AQ52/AM52,"-")</f>
        <v>0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1</v>
      </c>
      <c r="BO52" s="118">
        <f>IF(P52=0,"",IF(BN52=0,"",(BN52/P52)))</f>
        <v>0.25</v>
      </c>
      <c r="BP52" s="119">
        <v>1</v>
      </c>
      <c r="BQ52" s="120">
        <f>IFERROR(BP52/BN52,"-")</f>
        <v>1</v>
      </c>
      <c r="BR52" s="121">
        <v>25000</v>
      </c>
      <c r="BS52" s="122">
        <f>IFERROR(BR52/BN52,"-")</f>
        <v>25000</v>
      </c>
      <c r="BT52" s="123"/>
      <c r="BU52" s="123"/>
      <c r="BV52" s="123">
        <v>1</v>
      </c>
      <c r="BW52" s="124">
        <v>1</v>
      </c>
      <c r="BX52" s="125">
        <f>IF(P52=0,"",IF(BW52=0,"",(BW52/P52)))</f>
        <v>0.25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25000</v>
      </c>
      <c r="CQ52" s="139">
        <v>25000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163</v>
      </c>
      <c r="C53" s="347"/>
      <c r="D53" s="347"/>
      <c r="E53" s="347"/>
      <c r="F53" s="347" t="s">
        <v>79</v>
      </c>
      <c r="G53" s="88"/>
      <c r="H53" s="88"/>
      <c r="I53" s="88"/>
      <c r="J53" s="330"/>
      <c r="K53" s="79">
        <v>0</v>
      </c>
      <c r="L53" s="79">
        <v>0</v>
      </c>
      <c r="M53" s="79">
        <v>0</v>
      </c>
      <c r="N53" s="89">
        <v>0</v>
      </c>
      <c r="O53" s="90">
        <v>0</v>
      </c>
      <c r="P53" s="91">
        <f>N53+O53</f>
        <v>0</v>
      </c>
      <c r="Q53" s="80" t="str">
        <f>IFERROR(P53/M53,"-")</f>
        <v>-</v>
      </c>
      <c r="R53" s="79">
        <v>0</v>
      </c>
      <c r="S53" s="79">
        <v>0</v>
      </c>
      <c r="T53" s="80" t="str">
        <f>IFERROR(R53/(P53),"-")</f>
        <v>-</v>
      </c>
      <c r="U53" s="336"/>
      <c r="V53" s="82">
        <v>0</v>
      </c>
      <c r="W53" s="80" t="str">
        <f>IF(P53=0,"-",V53/P53)</f>
        <v>-</v>
      </c>
      <c r="X53" s="335">
        <v>0</v>
      </c>
      <c r="Y53" s="336" t="str">
        <f>IFERROR(X53/P53,"-")</f>
        <v>-</v>
      </c>
      <c r="Z53" s="336" t="str">
        <f>IFERROR(X53/V53,"-")</f>
        <v>-</v>
      </c>
      <c r="AA53" s="33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30"/>
      <c r="B54" s="85"/>
      <c r="C54" s="86"/>
      <c r="D54" s="86"/>
      <c r="E54" s="86"/>
      <c r="F54" s="87"/>
      <c r="G54" s="88"/>
      <c r="H54" s="88"/>
      <c r="I54" s="88"/>
      <c r="J54" s="331"/>
      <c r="K54" s="34"/>
      <c r="L54" s="34"/>
      <c r="M54" s="31"/>
      <c r="N54" s="23"/>
      <c r="O54" s="23"/>
      <c r="P54" s="23"/>
      <c r="Q54" s="32"/>
      <c r="R54" s="32"/>
      <c r="S54" s="23"/>
      <c r="T54" s="32"/>
      <c r="U54" s="337"/>
      <c r="V54" s="25"/>
      <c r="W54" s="25"/>
      <c r="X54" s="337"/>
      <c r="Y54" s="337"/>
      <c r="Z54" s="337"/>
      <c r="AA54" s="337"/>
      <c r="AB54" s="33"/>
      <c r="AC54" s="57"/>
      <c r="AD54" s="61"/>
      <c r="AE54" s="62"/>
      <c r="AF54" s="61"/>
      <c r="AG54" s="65"/>
      <c r="AH54" s="66"/>
      <c r="AI54" s="67"/>
      <c r="AJ54" s="68"/>
      <c r="AK54" s="68"/>
      <c r="AL54" s="68"/>
      <c r="AM54" s="61"/>
      <c r="AN54" s="62"/>
      <c r="AO54" s="61"/>
      <c r="AP54" s="65"/>
      <c r="AQ54" s="66"/>
      <c r="AR54" s="67"/>
      <c r="AS54" s="68"/>
      <c r="AT54" s="68"/>
      <c r="AU54" s="68"/>
      <c r="AV54" s="61"/>
      <c r="AW54" s="62"/>
      <c r="AX54" s="61"/>
      <c r="AY54" s="65"/>
      <c r="AZ54" s="66"/>
      <c r="BA54" s="67"/>
      <c r="BB54" s="68"/>
      <c r="BC54" s="68"/>
      <c r="BD54" s="68"/>
      <c r="BE54" s="61"/>
      <c r="BF54" s="62"/>
      <c r="BG54" s="61"/>
      <c r="BH54" s="65"/>
      <c r="BI54" s="66"/>
      <c r="BJ54" s="67"/>
      <c r="BK54" s="68"/>
      <c r="BL54" s="68"/>
      <c r="BM54" s="68"/>
      <c r="BN54" s="63"/>
      <c r="BO54" s="64"/>
      <c r="BP54" s="61"/>
      <c r="BQ54" s="65"/>
      <c r="BR54" s="66"/>
      <c r="BS54" s="67"/>
      <c r="BT54" s="68"/>
      <c r="BU54" s="68"/>
      <c r="BV54" s="68"/>
      <c r="BW54" s="63"/>
      <c r="BX54" s="64"/>
      <c r="BY54" s="61"/>
      <c r="BZ54" s="65"/>
      <c r="CA54" s="66"/>
      <c r="CB54" s="67"/>
      <c r="CC54" s="68"/>
      <c r="CD54" s="68"/>
      <c r="CE54" s="68"/>
      <c r="CF54" s="63"/>
      <c r="CG54" s="64"/>
      <c r="CH54" s="61"/>
      <c r="CI54" s="65"/>
      <c r="CJ54" s="66"/>
      <c r="CK54" s="67"/>
      <c r="CL54" s="68"/>
      <c r="CM54" s="68"/>
      <c r="CN54" s="68"/>
      <c r="CO54" s="69"/>
      <c r="CP54" s="66"/>
      <c r="CQ54" s="66"/>
      <c r="CR54" s="66"/>
      <c r="CS54" s="70"/>
    </row>
    <row r="55" spans="1:98">
      <c r="A55" s="30"/>
      <c r="B55" s="37"/>
      <c r="C55" s="21"/>
      <c r="D55" s="21"/>
      <c r="E55" s="21"/>
      <c r="F55" s="22"/>
      <c r="G55" s="36"/>
      <c r="H55" s="36"/>
      <c r="I55" s="73"/>
      <c r="J55" s="332"/>
      <c r="K55" s="34"/>
      <c r="L55" s="34"/>
      <c r="M55" s="31"/>
      <c r="N55" s="23"/>
      <c r="O55" s="23"/>
      <c r="P55" s="23"/>
      <c r="Q55" s="32"/>
      <c r="R55" s="32"/>
      <c r="S55" s="23"/>
      <c r="T55" s="32"/>
      <c r="U55" s="337"/>
      <c r="V55" s="25"/>
      <c r="W55" s="25"/>
      <c r="X55" s="337"/>
      <c r="Y55" s="337"/>
      <c r="Z55" s="337"/>
      <c r="AA55" s="337"/>
      <c r="AB55" s="33"/>
      <c r="AC55" s="59"/>
      <c r="AD55" s="61"/>
      <c r="AE55" s="62"/>
      <c r="AF55" s="61"/>
      <c r="AG55" s="65"/>
      <c r="AH55" s="66"/>
      <c r="AI55" s="67"/>
      <c r="AJ55" s="68"/>
      <c r="AK55" s="68"/>
      <c r="AL55" s="68"/>
      <c r="AM55" s="61"/>
      <c r="AN55" s="62"/>
      <c r="AO55" s="61"/>
      <c r="AP55" s="65"/>
      <c r="AQ55" s="66"/>
      <c r="AR55" s="67"/>
      <c r="AS55" s="68"/>
      <c r="AT55" s="68"/>
      <c r="AU55" s="68"/>
      <c r="AV55" s="61"/>
      <c r="AW55" s="62"/>
      <c r="AX55" s="61"/>
      <c r="AY55" s="65"/>
      <c r="AZ55" s="66"/>
      <c r="BA55" s="67"/>
      <c r="BB55" s="68"/>
      <c r="BC55" s="68"/>
      <c r="BD55" s="68"/>
      <c r="BE55" s="61"/>
      <c r="BF55" s="62"/>
      <c r="BG55" s="61"/>
      <c r="BH55" s="65"/>
      <c r="BI55" s="66"/>
      <c r="BJ55" s="67"/>
      <c r="BK55" s="68"/>
      <c r="BL55" s="68"/>
      <c r="BM55" s="68"/>
      <c r="BN55" s="63"/>
      <c r="BO55" s="64"/>
      <c r="BP55" s="61"/>
      <c r="BQ55" s="65"/>
      <c r="BR55" s="66"/>
      <c r="BS55" s="67"/>
      <c r="BT55" s="68"/>
      <c r="BU55" s="68"/>
      <c r="BV55" s="68"/>
      <c r="BW55" s="63"/>
      <c r="BX55" s="64"/>
      <c r="BY55" s="61"/>
      <c r="BZ55" s="65"/>
      <c r="CA55" s="66"/>
      <c r="CB55" s="67"/>
      <c r="CC55" s="68"/>
      <c r="CD55" s="68"/>
      <c r="CE55" s="68"/>
      <c r="CF55" s="63"/>
      <c r="CG55" s="64"/>
      <c r="CH55" s="61"/>
      <c r="CI55" s="65"/>
      <c r="CJ55" s="66"/>
      <c r="CK55" s="67"/>
      <c r="CL55" s="68"/>
      <c r="CM55" s="68"/>
      <c r="CN55" s="68"/>
      <c r="CO55" s="69"/>
      <c r="CP55" s="66"/>
      <c r="CQ55" s="66"/>
      <c r="CR55" s="66"/>
      <c r="CS55" s="70"/>
    </row>
    <row r="56" spans="1:98">
      <c r="A56" s="19">
        <f>AB56</f>
        <v>2.1443148688047</v>
      </c>
      <c r="B56" s="39"/>
      <c r="C56" s="39"/>
      <c r="D56" s="39"/>
      <c r="E56" s="39"/>
      <c r="F56" s="39"/>
      <c r="G56" s="40" t="s">
        <v>164</v>
      </c>
      <c r="H56" s="40"/>
      <c r="I56" s="40"/>
      <c r="J56" s="333">
        <f>SUM(J6:J55)</f>
        <v>4116000</v>
      </c>
      <c r="K56" s="41">
        <f>SUM(K6:K55)</f>
        <v>1740</v>
      </c>
      <c r="L56" s="41">
        <f>SUM(L6:L55)</f>
        <v>694</v>
      </c>
      <c r="M56" s="41">
        <f>SUM(M6:M55)</f>
        <v>2269</v>
      </c>
      <c r="N56" s="41">
        <f>SUM(N6:N55)</f>
        <v>420</v>
      </c>
      <c r="O56" s="41">
        <f>SUM(O6:O55)</f>
        <v>1</v>
      </c>
      <c r="P56" s="41">
        <f>SUM(P6:P55)</f>
        <v>421</v>
      </c>
      <c r="Q56" s="42">
        <f>IFERROR(P56/M56,"-")</f>
        <v>0.18554429263993</v>
      </c>
      <c r="R56" s="76">
        <f>SUM(R6:R55)</f>
        <v>33</v>
      </c>
      <c r="S56" s="76">
        <f>SUM(S6:S55)</f>
        <v>116</v>
      </c>
      <c r="T56" s="42">
        <f>IFERROR(R56/P56,"-")</f>
        <v>0.078384798099762</v>
      </c>
      <c r="U56" s="338">
        <f>IFERROR(J56/P56,"-")</f>
        <v>9776.7220902613</v>
      </c>
      <c r="V56" s="44">
        <f>SUM(V6:V55)</f>
        <v>80</v>
      </c>
      <c r="W56" s="42">
        <f>IFERROR(V56/P56,"-")</f>
        <v>0.19002375296912</v>
      </c>
      <c r="X56" s="333">
        <f>SUM(X6:X55)</f>
        <v>8826000</v>
      </c>
      <c r="Y56" s="333">
        <f>IFERROR(X56/P56,"-")</f>
        <v>20964.370546318</v>
      </c>
      <c r="Z56" s="333">
        <f>IFERROR(X56/V56,"-")</f>
        <v>110325</v>
      </c>
      <c r="AA56" s="333">
        <f>X56-J56</f>
        <v>4710000</v>
      </c>
      <c r="AB56" s="45">
        <f>X56/J56</f>
        <v>2.1443148688047</v>
      </c>
      <c r="AC56" s="58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5"/>
    <mergeCell ref="J22:J25"/>
    <mergeCell ref="U22:U25"/>
    <mergeCell ref="AA22:AA25"/>
    <mergeCell ref="AB22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165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0.825</v>
      </c>
      <c r="B6" s="347" t="s">
        <v>166</v>
      </c>
      <c r="C6" s="347" t="s">
        <v>167</v>
      </c>
      <c r="D6" s="347" t="s">
        <v>168</v>
      </c>
      <c r="E6" s="347" t="s">
        <v>99</v>
      </c>
      <c r="F6" s="347" t="s">
        <v>67</v>
      </c>
      <c r="G6" s="88" t="s">
        <v>169</v>
      </c>
      <c r="H6" s="88" t="s">
        <v>170</v>
      </c>
      <c r="I6" s="348" t="s">
        <v>171</v>
      </c>
      <c r="J6" s="330">
        <v>120000</v>
      </c>
      <c r="K6" s="79">
        <v>26</v>
      </c>
      <c r="L6" s="79">
        <v>0</v>
      </c>
      <c r="M6" s="79">
        <v>38</v>
      </c>
      <c r="N6" s="89">
        <v>12</v>
      </c>
      <c r="O6" s="90">
        <v>1</v>
      </c>
      <c r="P6" s="91">
        <f>N6+O6</f>
        <v>13</v>
      </c>
      <c r="Q6" s="80">
        <f>IFERROR(P6/M6,"-")</f>
        <v>0.34210526315789</v>
      </c>
      <c r="R6" s="79">
        <v>0</v>
      </c>
      <c r="S6" s="79">
        <v>1</v>
      </c>
      <c r="T6" s="80">
        <f>IFERROR(R6/(P6),"-")</f>
        <v>0</v>
      </c>
      <c r="U6" s="336">
        <f>IFERROR(J6/SUM(N6:O7),"-")</f>
        <v>5217.3913043478</v>
      </c>
      <c r="V6" s="82">
        <v>1</v>
      </c>
      <c r="W6" s="80">
        <f>IF(P6=0,"-",V6/P6)</f>
        <v>0.076923076923077</v>
      </c>
      <c r="X6" s="335">
        <v>75000</v>
      </c>
      <c r="Y6" s="336">
        <f>IFERROR(X6/P6,"-")</f>
        <v>5769.2307692308</v>
      </c>
      <c r="Z6" s="336">
        <f>IFERROR(X6/V6,"-")</f>
        <v>75000</v>
      </c>
      <c r="AA6" s="330">
        <f>SUM(X6:X7)-SUM(J6:J7)</f>
        <v>-21000</v>
      </c>
      <c r="AB6" s="83">
        <f>SUM(X6:X7)/SUM(J6:J7)</f>
        <v>0.825</v>
      </c>
      <c r="AC6" s="77"/>
      <c r="AD6" s="92">
        <v>2</v>
      </c>
      <c r="AE6" s="93">
        <f>IF(P6=0,"",IF(AD6=0,"",(AD6/P6)))</f>
        <v>0.15384615384615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2</v>
      </c>
      <c r="AW6" s="105">
        <f>IF(P6=0,"",IF(AV6=0,"",(AV6/P6)))</f>
        <v>0.15384615384615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7</v>
      </c>
      <c r="BF6" s="111">
        <f>IF(P6=0,"",IF(BE6=0,"",(BE6/P6)))</f>
        <v>0.53846153846154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0.15384615384615</v>
      </c>
      <c r="BP6" s="119">
        <v>1</v>
      </c>
      <c r="BQ6" s="120">
        <f>IFERROR(BP6/BN6,"-")</f>
        <v>0.5</v>
      </c>
      <c r="BR6" s="121">
        <v>75000</v>
      </c>
      <c r="BS6" s="122">
        <f>IFERROR(BR6/BN6,"-")</f>
        <v>37500</v>
      </c>
      <c r="BT6" s="123"/>
      <c r="BU6" s="123"/>
      <c r="BV6" s="123">
        <v>1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75000</v>
      </c>
      <c r="CQ6" s="139">
        <v>75000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172</v>
      </c>
      <c r="C7" s="347"/>
      <c r="D7" s="347"/>
      <c r="E7" s="347"/>
      <c r="F7" s="347" t="s">
        <v>79</v>
      </c>
      <c r="G7" s="88"/>
      <c r="H7" s="88"/>
      <c r="I7" s="88"/>
      <c r="J7" s="330"/>
      <c r="K7" s="79">
        <v>67</v>
      </c>
      <c r="L7" s="79">
        <v>27</v>
      </c>
      <c r="M7" s="79">
        <v>11</v>
      </c>
      <c r="N7" s="89">
        <v>10</v>
      </c>
      <c r="O7" s="90">
        <v>0</v>
      </c>
      <c r="P7" s="91">
        <f>N7+O7</f>
        <v>10</v>
      </c>
      <c r="Q7" s="80">
        <f>IFERROR(P7/M7,"-")</f>
        <v>0.90909090909091</v>
      </c>
      <c r="R7" s="79">
        <v>1</v>
      </c>
      <c r="S7" s="79">
        <v>5</v>
      </c>
      <c r="T7" s="80">
        <f>IFERROR(R7/(P7),"-")</f>
        <v>0.1</v>
      </c>
      <c r="U7" s="336"/>
      <c r="V7" s="82">
        <v>1</v>
      </c>
      <c r="W7" s="80">
        <f>IF(P7=0,"-",V7/P7)</f>
        <v>0.1</v>
      </c>
      <c r="X7" s="335">
        <v>24000</v>
      </c>
      <c r="Y7" s="336">
        <f>IFERROR(X7/P7,"-")</f>
        <v>2400</v>
      </c>
      <c r="Z7" s="336">
        <f>IFERROR(X7/V7,"-")</f>
        <v>24000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0.2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0.4</v>
      </c>
      <c r="BG7" s="110">
        <v>1</v>
      </c>
      <c r="BH7" s="112">
        <f>IFERROR(BG7/BE7,"-")</f>
        <v>0.25</v>
      </c>
      <c r="BI7" s="113">
        <v>24000</v>
      </c>
      <c r="BJ7" s="114">
        <f>IFERROR(BI7/BE7,"-")</f>
        <v>6000</v>
      </c>
      <c r="BK7" s="115"/>
      <c r="BL7" s="115"/>
      <c r="BM7" s="115">
        <v>1</v>
      </c>
      <c r="BN7" s="117">
        <v>2</v>
      </c>
      <c r="BO7" s="118">
        <f>IF(P7=0,"",IF(BN7=0,"",(BN7/P7)))</f>
        <v>0.2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24000</v>
      </c>
      <c r="CQ7" s="139">
        <v>24000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0.055555555555556</v>
      </c>
      <c r="B8" s="347" t="s">
        <v>173</v>
      </c>
      <c r="C8" s="347" t="s">
        <v>174</v>
      </c>
      <c r="D8" s="347" t="s">
        <v>175</v>
      </c>
      <c r="E8" s="347"/>
      <c r="F8" s="347" t="s">
        <v>67</v>
      </c>
      <c r="G8" s="88" t="s">
        <v>176</v>
      </c>
      <c r="H8" s="88" t="s">
        <v>177</v>
      </c>
      <c r="I8" s="88" t="s">
        <v>178</v>
      </c>
      <c r="J8" s="330">
        <v>54000</v>
      </c>
      <c r="K8" s="79">
        <v>34</v>
      </c>
      <c r="L8" s="79">
        <v>0</v>
      </c>
      <c r="M8" s="79">
        <v>75</v>
      </c>
      <c r="N8" s="89">
        <v>15</v>
      </c>
      <c r="O8" s="90">
        <v>0</v>
      </c>
      <c r="P8" s="91">
        <f>N8+O8</f>
        <v>15</v>
      </c>
      <c r="Q8" s="80">
        <f>IFERROR(P8/M8,"-")</f>
        <v>0.2</v>
      </c>
      <c r="R8" s="79">
        <v>0</v>
      </c>
      <c r="S8" s="79">
        <v>5</v>
      </c>
      <c r="T8" s="80">
        <f>IFERROR(R8/(P8),"-")</f>
        <v>0</v>
      </c>
      <c r="U8" s="336">
        <f>IFERROR(J8/SUM(N8:O9),"-")</f>
        <v>2347.8260869565</v>
      </c>
      <c r="V8" s="82">
        <v>1</v>
      </c>
      <c r="W8" s="80">
        <f>IF(P8=0,"-",V8/P8)</f>
        <v>0.066666666666667</v>
      </c>
      <c r="X8" s="335">
        <v>3000</v>
      </c>
      <c r="Y8" s="336">
        <f>IFERROR(X8/P8,"-")</f>
        <v>200</v>
      </c>
      <c r="Z8" s="336">
        <f>IFERROR(X8/V8,"-")</f>
        <v>3000</v>
      </c>
      <c r="AA8" s="330">
        <f>SUM(X8:X9)-SUM(J8:J9)</f>
        <v>-51000</v>
      </c>
      <c r="AB8" s="83">
        <f>SUM(X8:X9)/SUM(J8:J9)</f>
        <v>0.055555555555556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7</v>
      </c>
      <c r="AN8" s="99">
        <f>IF(P8=0,"",IF(AM8=0,"",(AM8/P8)))</f>
        <v>0.46666666666667</v>
      </c>
      <c r="AO8" s="98">
        <v>1</v>
      </c>
      <c r="AP8" s="100">
        <f>IFERROR(AO8/AM8,"-")</f>
        <v>0.14285714285714</v>
      </c>
      <c r="AQ8" s="101">
        <v>3000</v>
      </c>
      <c r="AR8" s="102">
        <f>IFERROR(AQ8/AM8,"-")</f>
        <v>428.57142857143</v>
      </c>
      <c r="AS8" s="103">
        <v>1</v>
      </c>
      <c r="AT8" s="103"/>
      <c r="AU8" s="103"/>
      <c r="AV8" s="104">
        <v>1</v>
      </c>
      <c r="AW8" s="105">
        <f>IF(P8=0,"",IF(AV8=0,"",(AV8/P8)))</f>
        <v>0.066666666666667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4</v>
      </c>
      <c r="BF8" s="111">
        <f>IF(P8=0,"",IF(BE8=0,"",(BE8/P8)))</f>
        <v>0.26666666666667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0.066666666666667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0.13333333333333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3000</v>
      </c>
      <c r="CQ8" s="139">
        <v>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179</v>
      </c>
      <c r="C9" s="347"/>
      <c r="D9" s="347"/>
      <c r="E9" s="347"/>
      <c r="F9" s="347" t="s">
        <v>79</v>
      </c>
      <c r="G9" s="88"/>
      <c r="H9" s="88"/>
      <c r="I9" s="88"/>
      <c r="J9" s="330"/>
      <c r="K9" s="79">
        <v>37</v>
      </c>
      <c r="L9" s="79">
        <v>31</v>
      </c>
      <c r="M9" s="79">
        <v>14</v>
      </c>
      <c r="N9" s="89">
        <v>8</v>
      </c>
      <c r="O9" s="90">
        <v>0</v>
      </c>
      <c r="P9" s="91">
        <f>N9+O9</f>
        <v>8</v>
      </c>
      <c r="Q9" s="80">
        <f>IFERROR(P9/M9,"-")</f>
        <v>0.57142857142857</v>
      </c>
      <c r="R9" s="79">
        <v>1</v>
      </c>
      <c r="S9" s="79">
        <v>2</v>
      </c>
      <c r="T9" s="80">
        <f>IFERROR(R9/(P9),"-")</f>
        <v>0.125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0.125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0.125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0.25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0.09375</v>
      </c>
      <c r="B10" s="347" t="s">
        <v>180</v>
      </c>
      <c r="C10" s="347" t="s">
        <v>174</v>
      </c>
      <c r="D10" s="347" t="s">
        <v>175</v>
      </c>
      <c r="E10" s="347"/>
      <c r="F10" s="347" t="s">
        <v>67</v>
      </c>
      <c r="G10" s="88" t="s">
        <v>181</v>
      </c>
      <c r="H10" s="88" t="s">
        <v>182</v>
      </c>
      <c r="I10" s="88" t="s">
        <v>183</v>
      </c>
      <c r="J10" s="330">
        <v>96000</v>
      </c>
      <c r="K10" s="79">
        <v>37</v>
      </c>
      <c r="L10" s="79">
        <v>0</v>
      </c>
      <c r="M10" s="79">
        <v>79</v>
      </c>
      <c r="N10" s="89">
        <v>14</v>
      </c>
      <c r="O10" s="90">
        <v>0</v>
      </c>
      <c r="P10" s="91">
        <f>N10+O10</f>
        <v>14</v>
      </c>
      <c r="Q10" s="80">
        <f>IFERROR(P10/M10,"-")</f>
        <v>0.17721518987342</v>
      </c>
      <c r="R10" s="79">
        <v>1</v>
      </c>
      <c r="S10" s="79">
        <v>4</v>
      </c>
      <c r="T10" s="80">
        <f>IFERROR(R10/(P10),"-")</f>
        <v>0.071428571428571</v>
      </c>
      <c r="U10" s="336">
        <f>IFERROR(J10/SUM(N10:O11),"-")</f>
        <v>4173.9130434783</v>
      </c>
      <c r="V10" s="82">
        <v>1</v>
      </c>
      <c r="W10" s="80">
        <f>IF(P10=0,"-",V10/P10)</f>
        <v>0.071428571428571</v>
      </c>
      <c r="X10" s="335">
        <v>3000</v>
      </c>
      <c r="Y10" s="336">
        <f>IFERROR(X10/P10,"-")</f>
        <v>214.28571428571</v>
      </c>
      <c r="Z10" s="336">
        <f>IFERROR(X10/V10,"-")</f>
        <v>3000</v>
      </c>
      <c r="AA10" s="330">
        <f>SUM(X10:X11)-SUM(J10:J11)</f>
        <v>-87000</v>
      </c>
      <c r="AB10" s="83">
        <f>SUM(X10:X11)/SUM(J10:J11)</f>
        <v>0.09375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4</v>
      </c>
      <c r="AN10" s="99">
        <f>IF(P10=0,"",IF(AM10=0,"",(AM10/P10)))</f>
        <v>0.28571428571429</v>
      </c>
      <c r="AO10" s="98">
        <v>1</v>
      </c>
      <c r="AP10" s="100">
        <f>IFERROR(AO10/AM10,"-")</f>
        <v>0.25</v>
      </c>
      <c r="AQ10" s="101">
        <v>3000</v>
      </c>
      <c r="AR10" s="102">
        <f>IFERROR(AQ10/AM10,"-")</f>
        <v>750</v>
      </c>
      <c r="AS10" s="103">
        <v>1</v>
      </c>
      <c r="AT10" s="103"/>
      <c r="AU10" s="103"/>
      <c r="AV10" s="104">
        <v>2</v>
      </c>
      <c r="AW10" s="105">
        <f>IF(P10=0,"",IF(AV10=0,"",(AV10/P10)))</f>
        <v>0.14285714285714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6</v>
      </c>
      <c r="BF10" s="111">
        <f>IF(P10=0,"",IF(BE10=0,"",(BE10/P10)))</f>
        <v>0.42857142857143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0.071428571428571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0.071428571428571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3000</v>
      </c>
      <c r="CQ10" s="139">
        <v>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184</v>
      </c>
      <c r="C11" s="347"/>
      <c r="D11" s="347"/>
      <c r="E11" s="347"/>
      <c r="F11" s="347" t="s">
        <v>79</v>
      </c>
      <c r="G11" s="88"/>
      <c r="H11" s="88"/>
      <c r="I11" s="88"/>
      <c r="J11" s="330"/>
      <c r="K11" s="79">
        <v>35</v>
      </c>
      <c r="L11" s="79">
        <v>24</v>
      </c>
      <c r="M11" s="79">
        <v>7</v>
      </c>
      <c r="N11" s="89">
        <v>9</v>
      </c>
      <c r="O11" s="90">
        <v>0</v>
      </c>
      <c r="P11" s="91">
        <f>N11+O11</f>
        <v>9</v>
      </c>
      <c r="Q11" s="80">
        <f>IFERROR(P11/M11,"-")</f>
        <v>1.2857142857143</v>
      </c>
      <c r="R11" s="79">
        <v>0</v>
      </c>
      <c r="S11" s="79">
        <v>1</v>
      </c>
      <c r="T11" s="80">
        <f>IFERROR(R11/(P11),"-")</f>
        <v>0</v>
      </c>
      <c r="U11" s="336"/>
      <c r="V11" s="82">
        <v>2</v>
      </c>
      <c r="W11" s="80">
        <f>IF(P11=0,"-",V11/P11)</f>
        <v>0.22222222222222</v>
      </c>
      <c r="X11" s="335">
        <v>6000</v>
      </c>
      <c r="Y11" s="336">
        <f>IFERROR(X11/P11,"-")</f>
        <v>666.66666666667</v>
      </c>
      <c r="Z11" s="336">
        <f>IFERROR(X11/V11,"-")</f>
        <v>3000</v>
      </c>
      <c r="AA11" s="330"/>
      <c r="AB11" s="83"/>
      <c r="AC11" s="77"/>
      <c r="AD11" s="92">
        <v>1</v>
      </c>
      <c r="AE11" s="93">
        <f>IF(P11=0,"",IF(AD11=0,"",(AD11/P11)))</f>
        <v>0.11111111111111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</v>
      </c>
      <c r="AN11" s="99">
        <f>IF(P11=0,"",IF(AM11=0,"",(AM11/P11)))</f>
        <v>0.11111111111111</v>
      </c>
      <c r="AO11" s="98">
        <v>1</v>
      </c>
      <c r="AP11" s="100">
        <f>IFERROR(AO11/AM11,"-")</f>
        <v>1</v>
      </c>
      <c r="AQ11" s="101">
        <v>3000</v>
      </c>
      <c r="AR11" s="102">
        <f>IFERROR(AQ11/AM11,"-")</f>
        <v>3000</v>
      </c>
      <c r="AS11" s="103">
        <v>1</v>
      </c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4</v>
      </c>
      <c r="BF11" s="111">
        <f>IF(P11=0,"",IF(BE11=0,"",(BE11/P11)))</f>
        <v>0.44444444444444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0.11111111111111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0.22222222222222</v>
      </c>
      <c r="BY11" s="126">
        <v>1</v>
      </c>
      <c r="BZ11" s="127">
        <f>IFERROR(BY11/BW11,"-")</f>
        <v>0.5</v>
      </c>
      <c r="CA11" s="128">
        <v>3000</v>
      </c>
      <c r="CB11" s="129">
        <f>IFERROR(CA11/BW11,"-")</f>
        <v>1500</v>
      </c>
      <c r="CC11" s="130">
        <v>1</v>
      </c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6000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0.16666666666667</v>
      </c>
      <c r="B12" s="347" t="s">
        <v>185</v>
      </c>
      <c r="C12" s="347" t="s">
        <v>174</v>
      </c>
      <c r="D12" s="347" t="s">
        <v>175</v>
      </c>
      <c r="E12" s="347"/>
      <c r="F12" s="347" t="s">
        <v>67</v>
      </c>
      <c r="G12" s="88" t="s">
        <v>186</v>
      </c>
      <c r="H12" s="88" t="s">
        <v>182</v>
      </c>
      <c r="I12" s="88" t="s">
        <v>183</v>
      </c>
      <c r="J12" s="330">
        <v>90000</v>
      </c>
      <c r="K12" s="79">
        <v>21</v>
      </c>
      <c r="L12" s="79">
        <v>0</v>
      </c>
      <c r="M12" s="79">
        <v>64</v>
      </c>
      <c r="N12" s="89">
        <v>8</v>
      </c>
      <c r="O12" s="90">
        <v>0</v>
      </c>
      <c r="P12" s="91">
        <f>N12+O12</f>
        <v>8</v>
      </c>
      <c r="Q12" s="80">
        <f>IFERROR(P12/M12,"-")</f>
        <v>0.125</v>
      </c>
      <c r="R12" s="79">
        <v>0</v>
      </c>
      <c r="S12" s="79">
        <v>4</v>
      </c>
      <c r="T12" s="80">
        <f>IFERROR(R12/(P12),"-")</f>
        <v>0</v>
      </c>
      <c r="U12" s="336">
        <f>IFERROR(J12/SUM(N12:O13),"-")</f>
        <v>5625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-75000</v>
      </c>
      <c r="AB12" s="83">
        <f>SUM(X12:X13)/SUM(J12:J13)</f>
        <v>0.16666666666667</v>
      </c>
      <c r="AC12" s="77"/>
      <c r="AD12" s="92">
        <v>2</v>
      </c>
      <c r="AE12" s="93">
        <f>IF(P12=0,"",IF(AD12=0,"",(AD12/P12)))</f>
        <v>0.25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3</v>
      </c>
      <c r="AN12" s="99">
        <f>IF(P12=0,"",IF(AM12=0,"",(AM12/P12)))</f>
        <v>0.375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0.25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0.125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187</v>
      </c>
      <c r="C13" s="347"/>
      <c r="D13" s="347"/>
      <c r="E13" s="347"/>
      <c r="F13" s="347" t="s">
        <v>79</v>
      </c>
      <c r="G13" s="88"/>
      <c r="H13" s="88"/>
      <c r="I13" s="88"/>
      <c r="J13" s="330"/>
      <c r="K13" s="79">
        <v>49</v>
      </c>
      <c r="L13" s="79">
        <v>24</v>
      </c>
      <c r="M13" s="79">
        <v>9</v>
      </c>
      <c r="N13" s="89">
        <v>8</v>
      </c>
      <c r="O13" s="90">
        <v>0</v>
      </c>
      <c r="P13" s="91">
        <f>N13+O13</f>
        <v>8</v>
      </c>
      <c r="Q13" s="80">
        <f>IFERROR(P13/M13,"-")</f>
        <v>0.88888888888889</v>
      </c>
      <c r="R13" s="79">
        <v>0</v>
      </c>
      <c r="S13" s="79">
        <v>1</v>
      </c>
      <c r="T13" s="80">
        <f>IFERROR(R13/(P13),"-")</f>
        <v>0</v>
      </c>
      <c r="U13" s="336"/>
      <c r="V13" s="82">
        <v>1</v>
      </c>
      <c r="W13" s="80">
        <f>IF(P13=0,"-",V13/P13)</f>
        <v>0.125</v>
      </c>
      <c r="X13" s="335">
        <v>15000</v>
      </c>
      <c r="Y13" s="336">
        <f>IFERROR(X13/P13,"-")</f>
        <v>1875</v>
      </c>
      <c r="Z13" s="336">
        <f>IFERROR(X13/V13,"-")</f>
        <v>15000</v>
      </c>
      <c r="AA13" s="330"/>
      <c r="AB13" s="83"/>
      <c r="AC13" s="77"/>
      <c r="AD13" s="92">
        <v>2</v>
      </c>
      <c r="AE13" s="93">
        <f>IF(P13=0,"",IF(AD13=0,"",(AD13/P13)))</f>
        <v>0.25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0.25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0.25</v>
      </c>
      <c r="BY13" s="126">
        <v>2</v>
      </c>
      <c r="BZ13" s="127">
        <f>IFERROR(BY13/BW13,"-")</f>
        <v>1</v>
      </c>
      <c r="CA13" s="128">
        <v>60000</v>
      </c>
      <c r="CB13" s="129">
        <f>IFERROR(CA13/BW13,"-")</f>
        <v>30000</v>
      </c>
      <c r="CC13" s="130"/>
      <c r="CD13" s="130">
        <v>1</v>
      </c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15000</v>
      </c>
      <c r="CQ13" s="139">
        <v>45000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4.1346153846154</v>
      </c>
      <c r="B14" s="347" t="s">
        <v>188</v>
      </c>
      <c r="C14" s="347" t="s">
        <v>189</v>
      </c>
      <c r="D14" s="347" t="s">
        <v>190</v>
      </c>
      <c r="E14" s="347"/>
      <c r="F14" s="347" t="s">
        <v>67</v>
      </c>
      <c r="G14" s="88" t="s">
        <v>191</v>
      </c>
      <c r="H14" s="88" t="s">
        <v>192</v>
      </c>
      <c r="I14" s="88" t="s">
        <v>193</v>
      </c>
      <c r="J14" s="330">
        <v>78000</v>
      </c>
      <c r="K14" s="79">
        <v>3</v>
      </c>
      <c r="L14" s="79">
        <v>0</v>
      </c>
      <c r="M14" s="79">
        <v>20</v>
      </c>
      <c r="N14" s="89">
        <v>1</v>
      </c>
      <c r="O14" s="90">
        <v>0</v>
      </c>
      <c r="P14" s="91">
        <f>N14+O14</f>
        <v>1</v>
      </c>
      <c r="Q14" s="80">
        <f>IFERROR(P14/M14,"-")</f>
        <v>0.05</v>
      </c>
      <c r="R14" s="79">
        <v>0</v>
      </c>
      <c r="S14" s="79">
        <v>0</v>
      </c>
      <c r="T14" s="80">
        <f>IFERROR(R14/(P14),"-")</f>
        <v>0</v>
      </c>
      <c r="U14" s="336">
        <f>IFERROR(J14/SUM(N14:O15),"-")</f>
        <v>6500</v>
      </c>
      <c r="V14" s="82">
        <v>1</v>
      </c>
      <c r="W14" s="80">
        <f>IF(P14=0,"-",V14/P14)</f>
        <v>1</v>
      </c>
      <c r="X14" s="335">
        <v>5000</v>
      </c>
      <c r="Y14" s="336">
        <f>IFERROR(X14/P14,"-")</f>
        <v>5000</v>
      </c>
      <c r="Z14" s="336">
        <f>IFERROR(X14/V14,"-")</f>
        <v>5000</v>
      </c>
      <c r="AA14" s="330">
        <f>SUM(X14:X15)-SUM(J14:J15)</f>
        <v>244500</v>
      </c>
      <c r="AB14" s="83">
        <f>SUM(X14:X15)/SUM(J14:J15)</f>
        <v>4.1346153846154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1</v>
      </c>
      <c r="BX14" s="125">
        <f>IF(P14=0,"",IF(BW14=0,"",(BW14/P14)))</f>
        <v>1</v>
      </c>
      <c r="BY14" s="126">
        <v>1</v>
      </c>
      <c r="BZ14" s="127">
        <f>IFERROR(BY14/BW14,"-")</f>
        <v>1</v>
      </c>
      <c r="CA14" s="128">
        <v>5000</v>
      </c>
      <c r="CB14" s="129">
        <f>IFERROR(CA14/BW14,"-")</f>
        <v>5000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5000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194</v>
      </c>
      <c r="C15" s="347"/>
      <c r="D15" s="347"/>
      <c r="E15" s="347"/>
      <c r="F15" s="347" t="s">
        <v>79</v>
      </c>
      <c r="G15" s="88"/>
      <c r="H15" s="88"/>
      <c r="I15" s="88"/>
      <c r="J15" s="330"/>
      <c r="K15" s="79">
        <v>55</v>
      </c>
      <c r="L15" s="79">
        <v>29</v>
      </c>
      <c r="M15" s="79">
        <v>37</v>
      </c>
      <c r="N15" s="89">
        <v>11</v>
      </c>
      <c r="O15" s="90">
        <v>0</v>
      </c>
      <c r="P15" s="91">
        <f>N15+O15</f>
        <v>11</v>
      </c>
      <c r="Q15" s="80">
        <f>IFERROR(P15/M15,"-")</f>
        <v>0.2972972972973</v>
      </c>
      <c r="R15" s="79">
        <v>2</v>
      </c>
      <c r="S15" s="79">
        <v>4</v>
      </c>
      <c r="T15" s="80">
        <f>IFERROR(R15/(P15),"-")</f>
        <v>0.18181818181818</v>
      </c>
      <c r="U15" s="336"/>
      <c r="V15" s="82">
        <v>4</v>
      </c>
      <c r="W15" s="80">
        <f>IF(P15=0,"-",V15/P15)</f>
        <v>0.36363636363636</v>
      </c>
      <c r="X15" s="335">
        <v>317500</v>
      </c>
      <c r="Y15" s="336">
        <f>IFERROR(X15/P15,"-")</f>
        <v>28863.636363636</v>
      </c>
      <c r="Z15" s="336">
        <f>IFERROR(X15/V15,"-")</f>
        <v>79375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0.090909090909091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1</v>
      </c>
      <c r="AW15" s="105">
        <f>IF(P15=0,"",IF(AV15=0,"",(AV15/P15)))</f>
        <v>0.090909090909091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4</v>
      </c>
      <c r="BF15" s="111">
        <f>IF(P15=0,"",IF(BE15=0,"",(BE15/P15)))</f>
        <v>0.36363636363636</v>
      </c>
      <c r="BG15" s="110">
        <v>1</v>
      </c>
      <c r="BH15" s="112">
        <f>IFERROR(BG15/BE15,"-")</f>
        <v>0.25</v>
      </c>
      <c r="BI15" s="113">
        <v>9000</v>
      </c>
      <c r="BJ15" s="114">
        <f>IFERROR(BI15/BE15,"-")</f>
        <v>2250</v>
      </c>
      <c r="BK15" s="115"/>
      <c r="BL15" s="115"/>
      <c r="BM15" s="115">
        <v>1</v>
      </c>
      <c r="BN15" s="117">
        <v>4</v>
      </c>
      <c r="BO15" s="118">
        <f>IF(P15=0,"",IF(BN15=0,"",(BN15/P15)))</f>
        <v>0.36363636363636</v>
      </c>
      <c r="BP15" s="119">
        <v>2</v>
      </c>
      <c r="BQ15" s="120">
        <f>IFERROR(BP15/BN15,"-")</f>
        <v>0.5</v>
      </c>
      <c r="BR15" s="121">
        <v>162500</v>
      </c>
      <c r="BS15" s="122">
        <f>IFERROR(BR15/BN15,"-")</f>
        <v>40625</v>
      </c>
      <c r="BT15" s="123"/>
      <c r="BU15" s="123">
        <v>1</v>
      </c>
      <c r="BV15" s="123">
        <v>1</v>
      </c>
      <c r="BW15" s="124">
        <v>1</v>
      </c>
      <c r="BX15" s="125">
        <f>IF(P15=0,"",IF(BW15=0,"",(BW15/P15)))</f>
        <v>0.090909090909091</v>
      </c>
      <c r="BY15" s="126">
        <v>1</v>
      </c>
      <c r="BZ15" s="127">
        <f>IFERROR(BY15/BW15,"-")</f>
        <v>1</v>
      </c>
      <c r="CA15" s="128">
        <v>146000</v>
      </c>
      <c r="CB15" s="129">
        <f>IFERROR(CA15/BW15,"-")</f>
        <v>146000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4</v>
      </c>
      <c r="CP15" s="139">
        <v>317500</v>
      </c>
      <c r="CQ15" s="139">
        <v>152500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0.11764705882353</v>
      </c>
      <c r="B16" s="347" t="s">
        <v>195</v>
      </c>
      <c r="C16" s="347" t="s">
        <v>174</v>
      </c>
      <c r="D16" s="347" t="s">
        <v>196</v>
      </c>
      <c r="E16" s="347"/>
      <c r="F16" s="347" t="s">
        <v>67</v>
      </c>
      <c r="G16" s="88" t="s">
        <v>197</v>
      </c>
      <c r="H16" s="88" t="s">
        <v>192</v>
      </c>
      <c r="I16" s="88" t="s">
        <v>198</v>
      </c>
      <c r="J16" s="330">
        <v>102000</v>
      </c>
      <c r="K16" s="79">
        <v>12</v>
      </c>
      <c r="L16" s="79">
        <v>0</v>
      </c>
      <c r="M16" s="79">
        <v>29</v>
      </c>
      <c r="N16" s="89">
        <v>3</v>
      </c>
      <c r="O16" s="90">
        <v>0</v>
      </c>
      <c r="P16" s="91">
        <f>N16+O16</f>
        <v>3</v>
      </c>
      <c r="Q16" s="80">
        <f>IFERROR(P16/M16,"-")</f>
        <v>0.10344827586207</v>
      </c>
      <c r="R16" s="79">
        <v>0</v>
      </c>
      <c r="S16" s="79">
        <v>0</v>
      </c>
      <c r="T16" s="80">
        <f>IFERROR(R16/(P16),"-")</f>
        <v>0</v>
      </c>
      <c r="U16" s="336">
        <f>IFERROR(J16/SUM(N16:O17),"-")</f>
        <v>6000</v>
      </c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>
        <f>SUM(X16:X17)-SUM(J16:J17)</f>
        <v>-90000</v>
      </c>
      <c r="AB16" s="83">
        <f>SUM(X16:X17)/SUM(J16:J17)</f>
        <v>0.11764705882353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0.33333333333333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2</v>
      </c>
      <c r="BO16" s="118">
        <f>IF(P16=0,"",IF(BN16=0,"",(BN16/P16)))</f>
        <v>0.66666666666667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199</v>
      </c>
      <c r="C17" s="347"/>
      <c r="D17" s="347"/>
      <c r="E17" s="347"/>
      <c r="F17" s="347" t="s">
        <v>79</v>
      </c>
      <c r="G17" s="88"/>
      <c r="H17" s="88"/>
      <c r="I17" s="88"/>
      <c r="J17" s="330"/>
      <c r="K17" s="79">
        <v>122</v>
      </c>
      <c r="L17" s="79">
        <v>53</v>
      </c>
      <c r="M17" s="79">
        <v>18</v>
      </c>
      <c r="N17" s="89">
        <v>14</v>
      </c>
      <c r="O17" s="90">
        <v>0</v>
      </c>
      <c r="P17" s="91">
        <f>N17+O17</f>
        <v>14</v>
      </c>
      <c r="Q17" s="80">
        <f>IFERROR(P17/M17,"-")</f>
        <v>0.77777777777778</v>
      </c>
      <c r="R17" s="79">
        <v>2</v>
      </c>
      <c r="S17" s="79">
        <v>0</v>
      </c>
      <c r="T17" s="80">
        <f>IFERROR(R17/(P17),"-")</f>
        <v>0.14285714285714</v>
      </c>
      <c r="U17" s="336"/>
      <c r="V17" s="82">
        <v>2</v>
      </c>
      <c r="W17" s="80">
        <f>IF(P17=0,"-",V17/P17)</f>
        <v>0.14285714285714</v>
      </c>
      <c r="X17" s="335">
        <v>12000</v>
      </c>
      <c r="Y17" s="336">
        <f>IFERROR(X17/P17,"-")</f>
        <v>857.14285714286</v>
      </c>
      <c r="Z17" s="336">
        <f>IFERROR(X17/V17,"-")</f>
        <v>6000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0.071428571428571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3</v>
      </c>
      <c r="AW17" s="105">
        <f>IF(P17=0,"",IF(AV17=0,"",(AV17/P17)))</f>
        <v>0.21428571428571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3</v>
      </c>
      <c r="BF17" s="111">
        <f>IF(P17=0,"",IF(BE17=0,"",(BE17/P17)))</f>
        <v>0.21428571428571</v>
      </c>
      <c r="BG17" s="110">
        <v>1</v>
      </c>
      <c r="BH17" s="112">
        <f>IFERROR(BG17/BE17,"-")</f>
        <v>0.33333333333333</v>
      </c>
      <c r="BI17" s="113">
        <v>15000</v>
      </c>
      <c r="BJ17" s="114">
        <f>IFERROR(BI17/BE17,"-")</f>
        <v>5000</v>
      </c>
      <c r="BK17" s="115"/>
      <c r="BL17" s="115"/>
      <c r="BM17" s="115">
        <v>1</v>
      </c>
      <c r="BN17" s="117">
        <v>3</v>
      </c>
      <c r="BO17" s="118">
        <f>IF(P17=0,"",IF(BN17=0,"",(BN17/P17)))</f>
        <v>0.21428571428571</v>
      </c>
      <c r="BP17" s="119">
        <v>1</v>
      </c>
      <c r="BQ17" s="120">
        <f>IFERROR(BP17/BN17,"-")</f>
        <v>0.33333333333333</v>
      </c>
      <c r="BR17" s="121">
        <v>9000</v>
      </c>
      <c r="BS17" s="122">
        <f>IFERROR(BR17/BN17,"-")</f>
        <v>3000</v>
      </c>
      <c r="BT17" s="123"/>
      <c r="BU17" s="123"/>
      <c r="BV17" s="123">
        <v>1</v>
      </c>
      <c r="BW17" s="124">
        <v>4</v>
      </c>
      <c r="BX17" s="125">
        <f>IF(P17=0,"",IF(BW17=0,"",(BW17/P17)))</f>
        <v>0.28571428571429</v>
      </c>
      <c r="BY17" s="126">
        <v>1</v>
      </c>
      <c r="BZ17" s="127">
        <f>IFERROR(BY17/BW17,"-")</f>
        <v>0.25</v>
      </c>
      <c r="CA17" s="128">
        <v>3000</v>
      </c>
      <c r="CB17" s="129">
        <f>IFERROR(CA17/BW17,"-")</f>
        <v>750</v>
      </c>
      <c r="CC17" s="130">
        <v>1</v>
      </c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12000</v>
      </c>
      <c r="CQ17" s="139">
        <v>15000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0.5</v>
      </c>
      <c r="B18" s="347" t="s">
        <v>200</v>
      </c>
      <c r="C18" s="347" t="s">
        <v>201</v>
      </c>
      <c r="D18" s="347" t="s">
        <v>202</v>
      </c>
      <c r="E18" s="347"/>
      <c r="F18" s="347" t="s">
        <v>67</v>
      </c>
      <c r="G18" s="88" t="s">
        <v>203</v>
      </c>
      <c r="H18" s="88" t="s">
        <v>204</v>
      </c>
      <c r="I18" s="88" t="s">
        <v>157</v>
      </c>
      <c r="J18" s="330">
        <v>72000</v>
      </c>
      <c r="K18" s="79">
        <v>16</v>
      </c>
      <c r="L18" s="79">
        <v>0</v>
      </c>
      <c r="M18" s="79">
        <v>34</v>
      </c>
      <c r="N18" s="89">
        <v>8</v>
      </c>
      <c r="O18" s="90">
        <v>0</v>
      </c>
      <c r="P18" s="91">
        <f>N18+O18</f>
        <v>8</v>
      </c>
      <c r="Q18" s="80">
        <f>IFERROR(P18/M18,"-")</f>
        <v>0.23529411764706</v>
      </c>
      <c r="R18" s="79">
        <v>0</v>
      </c>
      <c r="S18" s="79">
        <v>3</v>
      </c>
      <c r="T18" s="80">
        <f>IFERROR(R18/(P18),"-")</f>
        <v>0</v>
      </c>
      <c r="U18" s="336">
        <f>IFERROR(J18/SUM(N18:O19),"-")</f>
        <v>4800</v>
      </c>
      <c r="V18" s="82">
        <v>1</v>
      </c>
      <c r="W18" s="80">
        <f>IF(P18=0,"-",V18/P18)</f>
        <v>0.125</v>
      </c>
      <c r="X18" s="335">
        <v>3000</v>
      </c>
      <c r="Y18" s="336">
        <f>IFERROR(X18/P18,"-")</f>
        <v>375</v>
      </c>
      <c r="Z18" s="336">
        <f>IFERROR(X18/V18,"-")</f>
        <v>3000</v>
      </c>
      <c r="AA18" s="330">
        <f>SUM(X18:X19)-SUM(J18:J19)</f>
        <v>-36000</v>
      </c>
      <c r="AB18" s="83">
        <f>SUM(X18:X19)/SUM(J18:J19)</f>
        <v>0.5</v>
      </c>
      <c r="AC18" s="77"/>
      <c r="AD18" s="92">
        <v>1</v>
      </c>
      <c r="AE18" s="93">
        <f>IF(P18=0,"",IF(AD18=0,"",(AD18/P18)))</f>
        <v>0.125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5</v>
      </c>
      <c r="AN18" s="99">
        <f>IF(P18=0,"",IF(AM18=0,"",(AM18/P18)))</f>
        <v>0.625</v>
      </c>
      <c r="AO18" s="98">
        <v>1</v>
      </c>
      <c r="AP18" s="100">
        <f>IFERROR(AO18/AM18,"-")</f>
        <v>0.2</v>
      </c>
      <c r="AQ18" s="101">
        <v>3000</v>
      </c>
      <c r="AR18" s="102">
        <f>IFERROR(AQ18/AM18,"-")</f>
        <v>600</v>
      </c>
      <c r="AS18" s="103">
        <v>1</v>
      </c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0.125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0.125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3000</v>
      </c>
      <c r="CQ18" s="139">
        <v>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205</v>
      </c>
      <c r="C19" s="347"/>
      <c r="D19" s="347"/>
      <c r="E19" s="347"/>
      <c r="F19" s="347" t="s">
        <v>79</v>
      </c>
      <c r="G19" s="88"/>
      <c r="H19" s="88"/>
      <c r="I19" s="88"/>
      <c r="J19" s="330"/>
      <c r="K19" s="79">
        <v>34</v>
      </c>
      <c r="L19" s="79">
        <v>27</v>
      </c>
      <c r="M19" s="79">
        <v>8</v>
      </c>
      <c r="N19" s="89">
        <v>7</v>
      </c>
      <c r="O19" s="90">
        <v>0</v>
      </c>
      <c r="P19" s="91">
        <f>N19+O19</f>
        <v>7</v>
      </c>
      <c r="Q19" s="80">
        <f>IFERROR(P19/M19,"-")</f>
        <v>0.875</v>
      </c>
      <c r="R19" s="79">
        <v>2</v>
      </c>
      <c r="S19" s="79">
        <v>1</v>
      </c>
      <c r="T19" s="80">
        <f>IFERROR(R19/(P19),"-")</f>
        <v>0.28571428571429</v>
      </c>
      <c r="U19" s="336"/>
      <c r="V19" s="82">
        <v>2</v>
      </c>
      <c r="W19" s="80">
        <f>IF(P19=0,"-",V19/P19)</f>
        <v>0.28571428571429</v>
      </c>
      <c r="X19" s="335">
        <v>33000</v>
      </c>
      <c r="Y19" s="336">
        <f>IFERROR(X19/P19,"-")</f>
        <v>4714.2857142857</v>
      </c>
      <c r="Z19" s="336">
        <f>IFERROR(X19/V19,"-")</f>
        <v>16500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0.14285714285714</v>
      </c>
      <c r="BG19" s="110">
        <v>1</v>
      </c>
      <c r="BH19" s="112">
        <f>IFERROR(BG19/BE19,"-")</f>
        <v>1</v>
      </c>
      <c r="BI19" s="113">
        <v>30000</v>
      </c>
      <c r="BJ19" s="114">
        <f>IFERROR(BI19/BE19,"-")</f>
        <v>30000</v>
      </c>
      <c r="BK19" s="115"/>
      <c r="BL19" s="115"/>
      <c r="BM19" s="115">
        <v>1</v>
      </c>
      <c r="BN19" s="117">
        <v>4</v>
      </c>
      <c r="BO19" s="118">
        <f>IF(P19=0,"",IF(BN19=0,"",(BN19/P19)))</f>
        <v>0.57142857142857</v>
      </c>
      <c r="BP19" s="119">
        <v>1</v>
      </c>
      <c r="BQ19" s="120">
        <f>IFERROR(BP19/BN19,"-")</f>
        <v>0.25</v>
      </c>
      <c r="BR19" s="121">
        <v>3000</v>
      </c>
      <c r="BS19" s="122">
        <f>IFERROR(BR19/BN19,"-")</f>
        <v>750</v>
      </c>
      <c r="BT19" s="123">
        <v>1</v>
      </c>
      <c r="BU19" s="123"/>
      <c r="BV19" s="123"/>
      <c r="BW19" s="124">
        <v>2</v>
      </c>
      <c r="BX19" s="125">
        <f>IF(P19=0,"",IF(BW19=0,"",(BW19/P19)))</f>
        <v>0.28571428571429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2</v>
      </c>
      <c r="CP19" s="139">
        <v>33000</v>
      </c>
      <c r="CQ19" s="139">
        <v>30000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0.22549019607843</v>
      </c>
      <c r="B20" s="347" t="s">
        <v>206</v>
      </c>
      <c r="C20" s="347" t="s">
        <v>207</v>
      </c>
      <c r="D20" s="347" t="s">
        <v>190</v>
      </c>
      <c r="E20" s="347"/>
      <c r="F20" s="347" t="s">
        <v>67</v>
      </c>
      <c r="G20" s="88" t="s">
        <v>208</v>
      </c>
      <c r="H20" s="88" t="s">
        <v>192</v>
      </c>
      <c r="I20" s="88" t="s">
        <v>209</v>
      </c>
      <c r="J20" s="330">
        <v>102000</v>
      </c>
      <c r="K20" s="79">
        <v>4</v>
      </c>
      <c r="L20" s="79">
        <v>0</v>
      </c>
      <c r="M20" s="79">
        <v>16</v>
      </c>
      <c r="N20" s="89">
        <v>1</v>
      </c>
      <c r="O20" s="90">
        <v>0</v>
      </c>
      <c r="P20" s="91">
        <f>N20+O20</f>
        <v>1</v>
      </c>
      <c r="Q20" s="80">
        <f>IFERROR(P20/M20,"-")</f>
        <v>0.0625</v>
      </c>
      <c r="R20" s="79">
        <v>0</v>
      </c>
      <c r="S20" s="79">
        <v>1</v>
      </c>
      <c r="T20" s="80">
        <f>IFERROR(R20/(P20),"-")</f>
        <v>0</v>
      </c>
      <c r="U20" s="336">
        <f>IFERROR(J20/SUM(N20:O21),"-")</f>
        <v>7285.7142857143</v>
      </c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>
        <f>SUM(X20:X21)-SUM(J20:J21)</f>
        <v>-79000</v>
      </c>
      <c r="AB20" s="83">
        <f>SUM(X20:X21)/SUM(J20:J21)</f>
        <v>0.22549019607843</v>
      </c>
      <c r="AC20" s="77"/>
      <c r="AD20" s="92">
        <v>1</v>
      </c>
      <c r="AE20" s="93">
        <f>IF(P20=0,"",IF(AD20=0,"",(AD20/P20)))</f>
        <v>1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210</v>
      </c>
      <c r="C21" s="347"/>
      <c r="D21" s="347"/>
      <c r="E21" s="347"/>
      <c r="F21" s="347" t="s">
        <v>79</v>
      </c>
      <c r="G21" s="88"/>
      <c r="H21" s="88"/>
      <c r="I21" s="88"/>
      <c r="J21" s="330"/>
      <c r="K21" s="79">
        <v>99</v>
      </c>
      <c r="L21" s="79">
        <v>45</v>
      </c>
      <c r="M21" s="79">
        <v>18</v>
      </c>
      <c r="N21" s="89">
        <v>12</v>
      </c>
      <c r="O21" s="90">
        <v>1</v>
      </c>
      <c r="P21" s="91">
        <f>N21+O21</f>
        <v>13</v>
      </c>
      <c r="Q21" s="80">
        <f>IFERROR(P21/M21,"-")</f>
        <v>0.72222222222222</v>
      </c>
      <c r="R21" s="79">
        <v>1</v>
      </c>
      <c r="S21" s="79">
        <v>3</v>
      </c>
      <c r="T21" s="80">
        <f>IFERROR(R21/(P21),"-")</f>
        <v>0.076923076923077</v>
      </c>
      <c r="U21" s="336"/>
      <c r="V21" s="82">
        <v>1</v>
      </c>
      <c r="W21" s="80">
        <f>IF(P21=0,"-",V21/P21)</f>
        <v>0.076923076923077</v>
      </c>
      <c r="X21" s="335">
        <v>23000</v>
      </c>
      <c r="Y21" s="336">
        <f>IFERROR(X21/P21,"-")</f>
        <v>1769.2307692308</v>
      </c>
      <c r="Z21" s="336">
        <f>IFERROR(X21/V21,"-")</f>
        <v>23000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3</v>
      </c>
      <c r="AN21" s="99">
        <f>IF(P21=0,"",IF(AM21=0,"",(AM21/P21)))</f>
        <v>0.23076923076923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1</v>
      </c>
      <c r="AW21" s="105">
        <f>IF(P21=0,"",IF(AV21=0,"",(AV21/P21)))</f>
        <v>0.076923076923077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6</v>
      </c>
      <c r="BF21" s="111">
        <f>IF(P21=0,"",IF(BE21=0,"",(BE21/P21)))</f>
        <v>0.46153846153846</v>
      </c>
      <c r="BG21" s="110">
        <v>1</v>
      </c>
      <c r="BH21" s="112">
        <f>IFERROR(BG21/BE21,"-")</f>
        <v>0.16666666666667</v>
      </c>
      <c r="BI21" s="113">
        <v>23000</v>
      </c>
      <c r="BJ21" s="114">
        <f>IFERROR(BI21/BE21,"-")</f>
        <v>3833.3333333333</v>
      </c>
      <c r="BK21" s="115"/>
      <c r="BL21" s="115"/>
      <c r="BM21" s="115">
        <v>1</v>
      </c>
      <c r="BN21" s="117">
        <v>2</v>
      </c>
      <c r="BO21" s="118">
        <f>IF(P21=0,"",IF(BN21=0,"",(BN21/P21)))</f>
        <v>0.15384615384615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0.076923076923077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23000</v>
      </c>
      <c r="CQ21" s="139">
        <v>23000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30"/>
      <c r="B22" s="85"/>
      <c r="C22" s="86"/>
      <c r="D22" s="86"/>
      <c r="E22" s="86"/>
      <c r="F22" s="87"/>
      <c r="G22" s="88"/>
      <c r="H22" s="88"/>
      <c r="I22" s="88"/>
      <c r="J22" s="331"/>
      <c r="K22" s="34"/>
      <c r="L22" s="34"/>
      <c r="M22" s="31"/>
      <c r="N22" s="23"/>
      <c r="O22" s="23"/>
      <c r="P22" s="23"/>
      <c r="Q22" s="32"/>
      <c r="R22" s="32"/>
      <c r="S22" s="23"/>
      <c r="T22" s="32"/>
      <c r="U22" s="337"/>
      <c r="V22" s="25"/>
      <c r="W22" s="25"/>
      <c r="X22" s="337"/>
      <c r="Y22" s="337"/>
      <c r="Z22" s="337"/>
      <c r="AA22" s="337"/>
      <c r="AB22" s="33"/>
      <c r="AC22" s="57"/>
      <c r="AD22" s="61"/>
      <c r="AE22" s="62"/>
      <c r="AF22" s="61"/>
      <c r="AG22" s="65"/>
      <c r="AH22" s="66"/>
      <c r="AI22" s="67"/>
      <c r="AJ22" s="68"/>
      <c r="AK22" s="68"/>
      <c r="AL22" s="68"/>
      <c r="AM22" s="61"/>
      <c r="AN22" s="62"/>
      <c r="AO22" s="61"/>
      <c r="AP22" s="65"/>
      <c r="AQ22" s="66"/>
      <c r="AR22" s="67"/>
      <c r="AS22" s="68"/>
      <c r="AT22" s="68"/>
      <c r="AU22" s="68"/>
      <c r="AV22" s="61"/>
      <c r="AW22" s="62"/>
      <c r="AX22" s="61"/>
      <c r="AY22" s="65"/>
      <c r="AZ22" s="66"/>
      <c r="BA22" s="67"/>
      <c r="BB22" s="68"/>
      <c r="BC22" s="68"/>
      <c r="BD22" s="68"/>
      <c r="BE22" s="61"/>
      <c r="BF22" s="62"/>
      <c r="BG22" s="61"/>
      <c r="BH22" s="65"/>
      <c r="BI22" s="66"/>
      <c r="BJ22" s="67"/>
      <c r="BK22" s="68"/>
      <c r="BL22" s="68"/>
      <c r="BM22" s="68"/>
      <c r="BN22" s="63"/>
      <c r="BO22" s="64"/>
      <c r="BP22" s="61"/>
      <c r="BQ22" s="65"/>
      <c r="BR22" s="66"/>
      <c r="BS22" s="67"/>
      <c r="BT22" s="68"/>
      <c r="BU22" s="68"/>
      <c r="BV22" s="68"/>
      <c r="BW22" s="63"/>
      <c r="BX22" s="64"/>
      <c r="BY22" s="61"/>
      <c r="BZ22" s="65"/>
      <c r="CA22" s="66"/>
      <c r="CB22" s="67"/>
      <c r="CC22" s="68"/>
      <c r="CD22" s="68"/>
      <c r="CE22" s="68"/>
      <c r="CF22" s="63"/>
      <c r="CG22" s="64"/>
      <c r="CH22" s="61"/>
      <c r="CI22" s="65"/>
      <c r="CJ22" s="66"/>
      <c r="CK22" s="67"/>
      <c r="CL22" s="68"/>
      <c r="CM22" s="68"/>
      <c r="CN22" s="68"/>
      <c r="CO22" s="69"/>
      <c r="CP22" s="66"/>
      <c r="CQ22" s="66"/>
      <c r="CR22" s="66"/>
      <c r="CS22" s="70"/>
    </row>
    <row r="23" spans="1:98">
      <c r="A23" s="30"/>
      <c r="B23" s="37"/>
      <c r="C23" s="21"/>
      <c r="D23" s="21"/>
      <c r="E23" s="21"/>
      <c r="F23" s="22"/>
      <c r="G23" s="36"/>
      <c r="H23" s="36"/>
      <c r="I23" s="73"/>
      <c r="J23" s="332"/>
      <c r="K23" s="34"/>
      <c r="L23" s="34"/>
      <c r="M23" s="31"/>
      <c r="N23" s="23"/>
      <c r="O23" s="23"/>
      <c r="P23" s="23"/>
      <c r="Q23" s="32"/>
      <c r="R23" s="32"/>
      <c r="S23" s="23"/>
      <c r="T23" s="32"/>
      <c r="U23" s="337"/>
      <c r="V23" s="25"/>
      <c r="W23" s="25"/>
      <c r="X23" s="337"/>
      <c r="Y23" s="337"/>
      <c r="Z23" s="337"/>
      <c r="AA23" s="337"/>
      <c r="AB23" s="33"/>
      <c r="AC23" s="59"/>
      <c r="AD23" s="61"/>
      <c r="AE23" s="62"/>
      <c r="AF23" s="61"/>
      <c r="AG23" s="65"/>
      <c r="AH23" s="66"/>
      <c r="AI23" s="67"/>
      <c r="AJ23" s="68"/>
      <c r="AK23" s="68"/>
      <c r="AL23" s="68"/>
      <c r="AM23" s="61"/>
      <c r="AN23" s="62"/>
      <c r="AO23" s="61"/>
      <c r="AP23" s="65"/>
      <c r="AQ23" s="66"/>
      <c r="AR23" s="67"/>
      <c r="AS23" s="68"/>
      <c r="AT23" s="68"/>
      <c r="AU23" s="68"/>
      <c r="AV23" s="61"/>
      <c r="AW23" s="62"/>
      <c r="AX23" s="61"/>
      <c r="AY23" s="65"/>
      <c r="AZ23" s="66"/>
      <c r="BA23" s="67"/>
      <c r="BB23" s="68"/>
      <c r="BC23" s="68"/>
      <c r="BD23" s="68"/>
      <c r="BE23" s="61"/>
      <c r="BF23" s="62"/>
      <c r="BG23" s="61"/>
      <c r="BH23" s="65"/>
      <c r="BI23" s="66"/>
      <c r="BJ23" s="67"/>
      <c r="BK23" s="68"/>
      <c r="BL23" s="68"/>
      <c r="BM23" s="68"/>
      <c r="BN23" s="63"/>
      <c r="BO23" s="64"/>
      <c r="BP23" s="61"/>
      <c r="BQ23" s="65"/>
      <c r="BR23" s="66"/>
      <c r="BS23" s="67"/>
      <c r="BT23" s="68"/>
      <c r="BU23" s="68"/>
      <c r="BV23" s="68"/>
      <c r="BW23" s="63"/>
      <c r="BX23" s="64"/>
      <c r="BY23" s="61"/>
      <c r="BZ23" s="65"/>
      <c r="CA23" s="66"/>
      <c r="CB23" s="67"/>
      <c r="CC23" s="68"/>
      <c r="CD23" s="68"/>
      <c r="CE23" s="68"/>
      <c r="CF23" s="63"/>
      <c r="CG23" s="64"/>
      <c r="CH23" s="61"/>
      <c r="CI23" s="65"/>
      <c r="CJ23" s="66"/>
      <c r="CK23" s="67"/>
      <c r="CL23" s="68"/>
      <c r="CM23" s="68"/>
      <c r="CN23" s="68"/>
      <c r="CO23" s="69"/>
      <c r="CP23" s="66"/>
      <c r="CQ23" s="66"/>
      <c r="CR23" s="66"/>
      <c r="CS23" s="70"/>
    </row>
    <row r="24" spans="1:98">
      <c r="A24" s="19">
        <f>AB24</f>
        <v>0.72759103641457</v>
      </c>
      <c r="B24" s="39"/>
      <c r="C24" s="39"/>
      <c r="D24" s="39"/>
      <c r="E24" s="39"/>
      <c r="F24" s="39"/>
      <c r="G24" s="40" t="s">
        <v>211</v>
      </c>
      <c r="H24" s="40"/>
      <c r="I24" s="40"/>
      <c r="J24" s="333">
        <f>SUM(J6:J23)</f>
        <v>714000</v>
      </c>
      <c r="K24" s="41">
        <f>SUM(K6:K23)</f>
        <v>651</v>
      </c>
      <c r="L24" s="41">
        <f>SUM(L6:L23)</f>
        <v>260</v>
      </c>
      <c r="M24" s="41">
        <f>SUM(M6:M23)</f>
        <v>477</v>
      </c>
      <c r="N24" s="41">
        <f>SUM(N6:N23)</f>
        <v>141</v>
      </c>
      <c r="O24" s="41">
        <f>SUM(O6:O23)</f>
        <v>2</v>
      </c>
      <c r="P24" s="41">
        <f>SUM(P6:P23)</f>
        <v>143</v>
      </c>
      <c r="Q24" s="42">
        <f>IFERROR(P24/M24,"-")</f>
        <v>0.29979035639413</v>
      </c>
      <c r="R24" s="76">
        <f>SUM(R6:R23)</f>
        <v>10</v>
      </c>
      <c r="S24" s="76">
        <f>SUM(S6:S23)</f>
        <v>35</v>
      </c>
      <c r="T24" s="42">
        <f>IFERROR(R24/P24,"-")</f>
        <v>0.06993006993007</v>
      </c>
      <c r="U24" s="338">
        <f>IFERROR(J24/P24,"-")</f>
        <v>4993.006993007</v>
      </c>
      <c r="V24" s="44">
        <f>SUM(V6:V23)</f>
        <v>18</v>
      </c>
      <c r="W24" s="42">
        <f>IFERROR(V24/P24,"-")</f>
        <v>0.12587412587413</v>
      </c>
      <c r="X24" s="333">
        <f>SUM(X6:X23)</f>
        <v>519500</v>
      </c>
      <c r="Y24" s="333">
        <f>IFERROR(X24/P24,"-")</f>
        <v>3632.8671328671</v>
      </c>
      <c r="Z24" s="333">
        <f>IFERROR(X24/V24,"-")</f>
        <v>28861.111111111</v>
      </c>
      <c r="AA24" s="333">
        <f>X24-J24</f>
        <v>-194500</v>
      </c>
      <c r="AB24" s="45">
        <f>X24/J24</f>
        <v>0.72759103641457</v>
      </c>
      <c r="AC24" s="58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212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1.2387387387387</v>
      </c>
      <c r="B6" s="347" t="s">
        <v>213</v>
      </c>
      <c r="C6" s="347" t="s">
        <v>214</v>
      </c>
      <c r="D6" s="347" t="s">
        <v>215</v>
      </c>
      <c r="E6" s="347" t="s">
        <v>216</v>
      </c>
      <c r="F6" s="347" t="s">
        <v>67</v>
      </c>
      <c r="G6" s="88" t="s">
        <v>217</v>
      </c>
      <c r="H6" s="88" t="s">
        <v>218</v>
      </c>
      <c r="I6" s="348" t="s">
        <v>70</v>
      </c>
      <c r="J6" s="330">
        <v>222000</v>
      </c>
      <c r="K6" s="79">
        <v>56</v>
      </c>
      <c r="L6" s="79">
        <v>0</v>
      </c>
      <c r="M6" s="79">
        <v>302</v>
      </c>
      <c r="N6" s="89">
        <v>21</v>
      </c>
      <c r="O6" s="90">
        <v>0</v>
      </c>
      <c r="P6" s="91">
        <f>N6+O6</f>
        <v>21</v>
      </c>
      <c r="Q6" s="80">
        <f>IFERROR(P6/M6,"-")</f>
        <v>0.06953642384106</v>
      </c>
      <c r="R6" s="79">
        <v>1</v>
      </c>
      <c r="S6" s="79">
        <v>11</v>
      </c>
      <c r="T6" s="80">
        <f>IFERROR(R6/(P6),"-")</f>
        <v>0.047619047619048</v>
      </c>
      <c r="U6" s="336">
        <f>IFERROR(J6/SUM(N6:O7),"-")</f>
        <v>2114.2857142857</v>
      </c>
      <c r="V6" s="82">
        <v>2</v>
      </c>
      <c r="W6" s="80">
        <f>IF(P6=0,"-",V6/P6)</f>
        <v>0.095238095238095</v>
      </c>
      <c r="X6" s="335">
        <v>40000</v>
      </c>
      <c r="Y6" s="336">
        <f>IFERROR(X6/P6,"-")</f>
        <v>1904.7619047619</v>
      </c>
      <c r="Z6" s="336">
        <f>IFERROR(X6/V6,"-")</f>
        <v>20000</v>
      </c>
      <c r="AA6" s="330">
        <f>SUM(X6:X7)-SUM(J6:J7)</f>
        <v>53000</v>
      </c>
      <c r="AB6" s="83">
        <f>SUM(X6:X7)/SUM(J6:J7)</f>
        <v>1.2387387387387</v>
      </c>
      <c r="AC6" s="77"/>
      <c r="AD6" s="92">
        <v>1</v>
      </c>
      <c r="AE6" s="93">
        <f>IF(P6=0,"",IF(AD6=0,"",(AD6/P6)))</f>
        <v>0.047619047619048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6</v>
      </c>
      <c r="AN6" s="99">
        <f>IF(P6=0,"",IF(AM6=0,"",(AM6/P6)))</f>
        <v>0.28571428571429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4</v>
      </c>
      <c r="AW6" s="105">
        <f>IF(P6=0,"",IF(AV6=0,"",(AV6/P6)))</f>
        <v>0.19047619047619</v>
      </c>
      <c r="AX6" s="104">
        <v>1</v>
      </c>
      <c r="AY6" s="106">
        <f>IFERROR(AX6/AV6,"-")</f>
        <v>0.25</v>
      </c>
      <c r="AZ6" s="107">
        <v>3000</v>
      </c>
      <c r="BA6" s="108">
        <f>IFERROR(AZ6/AV6,"-")</f>
        <v>750</v>
      </c>
      <c r="BB6" s="109">
        <v>1</v>
      </c>
      <c r="BC6" s="109"/>
      <c r="BD6" s="109"/>
      <c r="BE6" s="110">
        <v>4</v>
      </c>
      <c r="BF6" s="111">
        <f>IF(P6=0,"",IF(BE6=0,"",(BE6/P6)))</f>
        <v>0.19047619047619</v>
      </c>
      <c r="BG6" s="110">
        <v>1</v>
      </c>
      <c r="BH6" s="112">
        <f>IFERROR(BG6/BE6,"-")</f>
        <v>0.25</v>
      </c>
      <c r="BI6" s="113">
        <v>37000</v>
      </c>
      <c r="BJ6" s="114">
        <f>IFERROR(BI6/BE6,"-")</f>
        <v>9250</v>
      </c>
      <c r="BK6" s="115"/>
      <c r="BL6" s="115"/>
      <c r="BM6" s="115">
        <v>1</v>
      </c>
      <c r="BN6" s="117">
        <v>5</v>
      </c>
      <c r="BO6" s="118">
        <f>IF(P6=0,"",IF(BN6=0,"",(BN6/P6)))</f>
        <v>0.23809523809524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0.047619047619048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40000</v>
      </c>
      <c r="CQ6" s="139">
        <v>37000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219</v>
      </c>
      <c r="C7" s="347"/>
      <c r="D7" s="347"/>
      <c r="E7" s="347"/>
      <c r="F7" s="347" t="s">
        <v>79</v>
      </c>
      <c r="G7" s="88"/>
      <c r="H7" s="88"/>
      <c r="I7" s="88"/>
      <c r="J7" s="330"/>
      <c r="K7" s="79">
        <v>271</v>
      </c>
      <c r="L7" s="79">
        <v>204</v>
      </c>
      <c r="M7" s="79">
        <v>123</v>
      </c>
      <c r="N7" s="89">
        <v>83</v>
      </c>
      <c r="O7" s="90">
        <v>1</v>
      </c>
      <c r="P7" s="91">
        <f>N7+O7</f>
        <v>84</v>
      </c>
      <c r="Q7" s="80">
        <f>IFERROR(P7/M7,"-")</f>
        <v>0.68292682926829</v>
      </c>
      <c r="R7" s="79">
        <v>3</v>
      </c>
      <c r="S7" s="79">
        <v>13</v>
      </c>
      <c r="T7" s="80">
        <f>IFERROR(R7/(P7),"-")</f>
        <v>0.035714285714286</v>
      </c>
      <c r="U7" s="336"/>
      <c r="V7" s="82">
        <v>4</v>
      </c>
      <c r="W7" s="80">
        <f>IF(P7=0,"-",V7/P7)</f>
        <v>0.047619047619048</v>
      </c>
      <c r="X7" s="335">
        <v>235000</v>
      </c>
      <c r="Y7" s="336">
        <f>IFERROR(X7/P7,"-")</f>
        <v>2797.619047619</v>
      </c>
      <c r="Z7" s="336">
        <f>IFERROR(X7/V7,"-")</f>
        <v>58750</v>
      </c>
      <c r="AA7" s="330"/>
      <c r="AB7" s="83"/>
      <c r="AC7" s="77"/>
      <c r="AD7" s="92">
        <v>11</v>
      </c>
      <c r="AE7" s="93">
        <f>IF(P7=0,"",IF(AD7=0,"",(AD7/P7)))</f>
        <v>0.13095238095238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11</v>
      </c>
      <c r="AN7" s="99">
        <f>IF(P7=0,"",IF(AM7=0,"",(AM7/P7)))</f>
        <v>0.13095238095238</v>
      </c>
      <c r="AO7" s="98">
        <v>1</v>
      </c>
      <c r="AP7" s="100">
        <f>IFERROR(AO7/AM7,"-")</f>
        <v>0.090909090909091</v>
      </c>
      <c r="AQ7" s="101">
        <v>77000</v>
      </c>
      <c r="AR7" s="102">
        <f>IFERROR(AQ7/AM7,"-")</f>
        <v>7000</v>
      </c>
      <c r="AS7" s="103"/>
      <c r="AT7" s="103"/>
      <c r="AU7" s="103">
        <v>1</v>
      </c>
      <c r="AV7" s="104">
        <v>19</v>
      </c>
      <c r="AW7" s="105">
        <f>IF(P7=0,"",IF(AV7=0,"",(AV7/P7)))</f>
        <v>0.22619047619048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18</v>
      </c>
      <c r="BF7" s="111">
        <f>IF(P7=0,"",IF(BE7=0,"",(BE7/P7)))</f>
        <v>0.21428571428571</v>
      </c>
      <c r="BG7" s="110">
        <v>1</v>
      </c>
      <c r="BH7" s="112">
        <f>IFERROR(BG7/BE7,"-")</f>
        <v>0.055555555555556</v>
      </c>
      <c r="BI7" s="113">
        <v>13000</v>
      </c>
      <c r="BJ7" s="114">
        <f>IFERROR(BI7/BE7,"-")</f>
        <v>722.22222222222</v>
      </c>
      <c r="BK7" s="115"/>
      <c r="BL7" s="115"/>
      <c r="BM7" s="115">
        <v>1</v>
      </c>
      <c r="BN7" s="117">
        <v>15</v>
      </c>
      <c r="BO7" s="118">
        <f>IF(P7=0,"",IF(BN7=0,"",(BN7/P7)))</f>
        <v>0.17857142857143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7</v>
      </c>
      <c r="BX7" s="125">
        <f>IF(P7=0,"",IF(BW7=0,"",(BW7/P7)))</f>
        <v>0.083333333333333</v>
      </c>
      <c r="BY7" s="126">
        <v>2</v>
      </c>
      <c r="BZ7" s="127">
        <f>IFERROR(BY7/BW7,"-")</f>
        <v>0.28571428571429</v>
      </c>
      <c r="CA7" s="128">
        <v>158000</v>
      </c>
      <c r="CB7" s="129">
        <f>IFERROR(CA7/BW7,"-")</f>
        <v>22571.428571429</v>
      </c>
      <c r="CC7" s="130">
        <v>1</v>
      </c>
      <c r="CD7" s="130"/>
      <c r="CE7" s="130">
        <v>1</v>
      </c>
      <c r="CF7" s="131">
        <v>3</v>
      </c>
      <c r="CG7" s="132">
        <f>IF(P7=0,"",IF(CF7=0,"",(CF7/P7)))</f>
        <v>0.035714285714286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4</v>
      </c>
      <c r="CP7" s="139">
        <v>235000</v>
      </c>
      <c r="CQ7" s="139">
        <v>153000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1.4791666666667</v>
      </c>
      <c r="B8" s="347" t="s">
        <v>220</v>
      </c>
      <c r="C8" s="347" t="s">
        <v>174</v>
      </c>
      <c r="D8" s="347" t="s">
        <v>215</v>
      </c>
      <c r="E8" s="347" t="s">
        <v>221</v>
      </c>
      <c r="F8" s="347" t="s">
        <v>67</v>
      </c>
      <c r="G8" s="88" t="s">
        <v>222</v>
      </c>
      <c r="H8" s="88" t="s">
        <v>223</v>
      </c>
      <c r="I8" s="348" t="s">
        <v>224</v>
      </c>
      <c r="J8" s="330">
        <v>96000</v>
      </c>
      <c r="K8" s="79">
        <v>14</v>
      </c>
      <c r="L8" s="79">
        <v>0</v>
      </c>
      <c r="M8" s="79">
        <v>45</v>
      </c>
      <c r="N8" s="89">
        <v>3</v>
      </c>
      <c r="O8" s="90">
        <v>0</v>
      </c>
      <c r="P8" s="91">
        <f>N8+O8</f>
        <v>3</v>
      </c>
      <c r="Q8" s="80">
        <f>IFERROR(P8/M8,"-")</f>
        <v>0.066666666666667</v>
      </c>
      <c r="R8" s="79">
        <v>1</v>
      </c>
      <c r="S8" s="79">
        <v>0</v>
      </c>
      <c r="T8" s="80">
        <f>IFERROR(R8/(P8),"-")</f>
        <v>0.33333333333333</v>
      </c>
      <c r="U8" s="336">
        <f>IFERROR(J8/SUM(N8:O9),"-")</f>
        <v>2526.3157894737</v>
      </c>
      <c r="V8" s="82">
        <v>1</v>
      </c>
      <c r="W8" s="80">
        <f>IF(P8=0,"-",V8/P8)</f>
        <v>0.33333333333333</v>
      </c>
      <c r="X8" s="335">
        <v>86000</v>
      </c>
      <c r="Y8" s="336">
        <f>IFERROR(X8/P8,"-")</f>
        <v>28666.666666667</v>
      </c>
      <c r="Z8" s="336">
        <f>IFERROR(X8/V8,"-")</f>
        <v>86000</v>
      </c>
      <c r="AA8" s="330">
        <f>SUM(X8:X9)-SUM(J8:J9)</f>
        <v>46000</v>
      </c>
      <c r="AB8" s="83">
        <f>SUM(X8:X9)/SUM(J8:J9)</f>
        <v>1.4791666666667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0.33333333333333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0.33333333333333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0.33333333333333</v>
      </c>
      <c r="BY8" s="126">
        <v>1</v>
      </c>
      <c r="BZ8" s="127">
        <f>IFERROR(BY8/BW8,"-")</f>
        <v>1</v>
      </c>
      <c r="CA8" s="128">
        <v>86000</v>
      </c>
      <c r="CB8" s="129">
        <f>IFERROR(CA8/BW8,"-")</f>
        <v>86000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86000</v>
      </c>
      <c r="CQ8" s="139">
        <v>86000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225</v>
      </c>
      <c r="C9" s="347"/>
      <c r="D9" s="347"/>
      <c r="E9" s="347"/>
      <c r="F9" s="347" t="s">
        <v>79</v>
      </c>
      <c r="G9" s="88"/>
      <c r="H9" s="88"/>
      <c r="I9" s="88"/>
      <c r="J9" s="330"/>
      <c r="K9" s="79">
        <v>143</v>
      </c>
      <c r="L9" s="79">
        <v>111</v>
      </c>
      <c r="M9" s="79">
        <v>70</v>
      </c>
      <c r="N9" s="89">
        <v>35</v>
      </c>
      <c r="O9" s="90">
        <v>0</v>
      </c>
      <c r="P9" s="91">
        <f>N9+O9</f>
        <v>35</v>
      </c>
      <c r="Q9" s="80">
        <f>IFERROR(P9/M9,"-")</f>
        <v>0.5</v>
      </c>
      <c r="R9" s="79">
        <v>2</v>
      </c>
      <c r="S9" s="79">
        <v>6</v>
      </c>
      <c r="T9" s="80">
        <f>IFERROR(R9/(P9),"-")</f>
        <v>0.057142857142857</v>
      </c>
      <c r="U9" s="336"/>
      <c r="V9" s="82">
        <v>3</v>
      </c>
      <c r="W9" s="80">
        <f>IF(P9=0,"-",V9/P9)</f>
        <v>0.085714285714286</v>
      </c>
      <c r="X9" s="335">
        <v>56000</v>
      </c>
      <c r="Y9" s="336">
        <f>IFERROR(X9/P9,"-")</f>
        <v>1600</v>
      </c>
      <c r="Z9" s="336">
        <f>IFERROR(X9/V9,"-")</f>
        <v>18666.666666667</v>
      </c>
      <c r="AA9" s="330"/>
      <c r="AB9" s="83"/>
      <c r="AC9" s="77"/>
      <c r="AD9" s="92">
        <v>6</v>
      </c>
      <c r="AE9" s="93">
        <f>IF(P9=0,"",IF(AD9=0,"",(AD9/P9)))</f>
        <v>0.17142857142857</v>
      </c>
      <c r="AF9" s="92">
        <v>2</v>
      </c>
      <c r="AG9" s="94">
        <f>IFERROR(AF9/AD9,"-")</f>
        <v>0.33333333333333</v>
      </c>
      <c r="AH9" s="95">
        <v>75000</v>
      </c>
      <c r="AI9" s="96">
        <f>IFERROR(AH9/AD9,"-")</f>
        <v>12500</v>
      </c>
      <c r="AJ9" s="97">
        <v>1</v>
      </c>
      <c r="AK9" s="97"/>
      <c r="AL9" s="97">
        <v>1</v>
      </c>
      <c r="AM9" s="98">
        <v>6</v>
      </c>
      <c r="AN9" s="99">
        <f>IF(P9=0,"",IF(AM9=0,"",(AM9/P9)))</f>
        <v>0.17142857142857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4</v>
      </c>
      <c r="AW9" s="105">
        <f>IF(P9=0,"",IF(AV9=0,"",(AV9/P9)))</f>
        <v>0.11428571428571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4</v>
      </c>
      <c r="BF9" s="111">
        <f>IF(P9=0,"",IF(BE9=0,"",(BE9/P9)))</f>
        <v>0.11428571428571</v>
      </c>
      <c r="BG9" s="110">
        <v>1</v>
      </c>
      <c r="BH9" s="112">
        <f>IFERROR(BG9/BE9,"-")</f>
        <v>0.25</v>
      </c>
      <c r="BI9" s="113">
        <v>13000</v>
      </c>
      <c r="BJ9" s="114">
        <f>IFERROR(BI9/BE9,"-")</f>
        <v>3250</v>
      </c>
      <c r="BK9" s="115"/>
      <c r="BL9" s="115"/>
      <c r="BM9" s="115">
        <v>1</v>
      </c>
      <c r="BN9" s="117">
        <v>10</v>
      </c>
      <c r="BO9" s="118">
        <f>IF(P9=0,"",IF(BN9=0,"",(BN9/P9)))</f>
        <v>0.28571428571429</v>
      </c>
      <c r="BP9" s="119">
        <v>1</v>
      </c>
      <c r="BQ9" s="120">
        <f>IFERROR(BP9/BN9,"-")</f>
        <v>0.1</v>
      </c>
      <c r="BR9" s="121">
        <v>1500</v>
      </c>
      <c r="BS9" s="122">
        <f>IFERROR(BR9/BN9,"-")</f>
        <v>150</v>
      </c>
      <c r="BT9" s="123">
        <v>1</v>
      </c>
      <c r="BU9" s="123"/>
      <c r="BV9" s="123"/>
      <c r="BW9" s="124">
        <v>4</v>
      </c>
      <c r="BX9" s="125">
        <f>IF(P9=0,"",IF(BW9=0,"",(BW9/P9)))</f>
        <v>0.11428571428571</v>
      </c>
      <c r="BY9" s="126">
        <v>1</v>
      </c>
      <c r="BZ9" s="127">
        <f>IFERROR(BY9/BW9,"-")</f>
        <v>0.25</v>
      </c>
      <c r="CA9" s="128">
        <v>38000</v>
      </c>
      <c r="CB9" s="129">
        <f>IFERROR(CA9/BW9,"-")</f>
        <v>9500</v>
      </c>
      <c r="CC9" s="130"/>
      <c r="CD9" s="130"/>
      <c r="CE9" s="130">
        <v>1</v>
      </c>
      <c r="CF9" s="131">
        <v>1</v>
      </c>
      <c r="CG9" s="132">
        <f>IF(P9=0,"",IF(CF9=0,"",(CF9/P9)))</f>
        <v>0.028571428571429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3</v>
      </c>
      <c r="CP9" s="139">
        <v>56000</v>
      </c>
      <c r="CQ9" s="139">
        <v>70000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15.573333333333</v>
      </c>
      <c r="B10" s="347" t="s">
        <v>226</v>
      </c>
      <c r="C10" s="347" t="s">
        <v>227</v>
      </c>
      <c r="D10" s="347" t="s">
        <v>215</v>
      </c>
      <c r="E10" s="347" t="s">
        <v>228</v>
      </c>
      <c r="F10" s="347" t="s">
        <v>67</v>
      </c>
      <c r="G10" s="88" t="s">
        <v>229</v>
      </c>
      <c r="H10" s="88" t="s">
        <v>230</v>
      </c>
      <c r="I10" s="88" t="s">
        <v>231</v>
      </c>
      <c r="J10" s="330">
        <v>150000</v>
      </c>
      <c r="K10" s="79">
        <v>152</v>
      </c>
      <c r="L10" s="79">
        <v>0</v>
      </c>
      <c r="M10" s="79">
        <v>548</v>
      </c>
      <c r="N10" s="89">
        <v>77</v>
      </c>
      <c r="O10" s="90">
        <v>4</v>
      </c>
      <c r="P10" s="91">
        <f>N10+O10</f>
        <v>81</v>
      </c>
      <c r="Q10" s="80">
        <f>IFERROR(P10/M10,"-")</f>
        <v>0.1478102189781</v>
      </c>
      <c r="R10" s="79">
        <v>2</v>
      </c>
      <c r="S10" s="79">
        <v>35</v>
      </c>
      <c r="T10" s="80">
        <f>IFERROR(R10/(P10),"-")</f>
        <v>0.024691358024691</v>
      </c>
      <c r="U10" s="336">
        <f>IFERROR(J10/SUM(N10:O11),"-")</f>
        <v>495.0495049505</v>
      </c>
      <c r="V10" s="82">
        <v>5</v>
      </c>
      <c r="W10" s="80">
        <f>IF(P10=0,"-",V10/P10)</f>
        <v>0.061728395061728</v>
      </c>
      <c r="X10" s="335">
        <v>195000</v>
      </c>
      <c r="Y10" s="336">
        <f>IFERROR(X10/P10,"-")</f>
        <v>2407.4074074074</v>
      </c>
      <c r="Z10" s="336">
        <f>IFERROR(X10/V10,"-")</f>
        <v>39000</v>
      </c>
      <c r="AA10" s="330">
        <f>SUM(X10:X11)-SUM(J10:J11)</f>
        <v>2186000</v>
      </c>
      <c r="AB10" s="83">
        <f>SUM(X10:X11)/SUM(J10:J11)</f>
        <v>15.573333333333</v>
      </c>
      <c r="AC10" s="77"/>
      <c r="AD10" s="92">
        <v>8</v>
      </c>
      <c r="AE10" s="93">
        <f>IF(P10=0,"",IF(AD10=0,"",(AD10/P10)))</f>
        <v>0.098765432098765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25</v>
      </c>
      <c r="AN10" s="99">
        <f>IF(P10=0,"",IF(AM10=0,"",(AM10/P10)))</f>
        <v>0.30864197530864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14</v>
      </c>
      <c r="AW10" s="105">
        <f>IF(P10=0,"",IF(AV10=0,"",(AV10/P10)))</f>
        <v>0.17283950617284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21</v>
      </c>
      <c r="BF10" s="111">
        <f>IF(P10=0,"",IF(BE10=0,"",(BE10/P10)))</f>
        <v>0.25925925925926</v>
      </c>
      <c r="BG10" s="110">
        <v>1</v>
      </c>
      <c r="BH10" s="112">
        <f>IFERROR(BG10/BE10,"-")</f>
        <v>0.047619047619048</v>
      </c>
      <c r="BI10" s="113">
        <v>10000</v>
      </c>
      <c r="BJ10" s="114">
        <f>IFERROR(BI10/BE10,"-")</f>
        <v>476.19047619048</v>
      </c>
      <c r="BK10" s="115"/>
      <c r="BL10" s="115">
        <v>1</v>
      </c>
      <c r="BM10" s="115"/>
      <c r="BN10" s="117">
        <v>8</v>
      </c>
      <c r="BO10" s="118">
        <f>IF(P10=0,"",IF(BN10=0,"",(BN10/P10)))</f>
        <v>0.098765432098765</v>
      </c>
      <c r="BP10" s="119">
        <v>1</v>
      </c>
      <c r="BQ10" s="120">
        <f>IFERROR(BP10/BN10,"-")</f>
        <v>0.125</v>
      </c>
      <c r="BR10" s="121">
        <v>9000</v>
      </c>
      <c r="BS10" s="122">
        <f>IFERROR(BR10/BN10,"-")</f>
        <v>1125</v>
      </c>
      <c r="BT10" s="123"/>
      <c r="BU10" s="123"/>
      <c r="BV10" s="123">
        <v>1</v>
      </c>
      <c r="BW10" s="124">
        <v>4</v>
      </c>
      <c r="BX10" s="125">
        <f>IF(P10=0,"",IF(BW10=0,"",(BW10/P10)))</f>
        <v>0.049382716049383</v>
      </c>
      <c r="BY10" s="126">
        <v>3</v>
      </c>
      <c r="BZ10" s="127">
        <f>IFERROR(BY10/BW10,"-")</f>
        <v>0.75</v>
      </c>
      <c r="CA10" s="128">
        <v>176000</v>
      </c>
      <c r="CB10" s="129">
        <f>IFERROR(CA10/BW10,"-")</f>
        <v>44000</v>
      </c>
      <c r="CC10" s="130">
        <v>1</v>
      </c>
      <c r="CD10" s="130"/>
      <c r="CE10" s="130">
        <v>2</v>
      </c>
      <c r="CF10" s="131">
        <v>1</v>
      </c>
      <c r="CG10" s="132">
        <f>IF(P10=0,"",IF(CF10=0,"",(CF10/P10)))</f>
        <v>0.012345679012346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5</v>
      </c>
      <c r="CP10" s="139">
        <v>195000</v>
      </c>
      <c r="CQ10" s="139">
        <v>143000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7" t="s">
        <v>232</v>
      </c>
      <c r="C11" s="347"/>
      <c r="D11" s="347"/>
      <c r="E11" s="347"/>
      <c r="F11" s="347" t="s">
        <v>79</v>
      </c>
      <c r="G11" s="88"/>
      <c r="H11" s="88"/>
      <c r="I11" s="88"/>
      <c r="J11" s="330"/>
      <c r="K11" s="79">
        <v>702</v>
      </c>
      <c r="L11" s="79">
        <v>473</v>
      </c>
      <c r="M11" s="79">
        <v>460</v>
      </c>
      <c r="N11" s="89">
        <v>220</v>
      </c>
      <c r="O11" s="90">
        <v>2</v>
      </c>
      <c r="P11" s="91">
        <f>N11+O11</f>
        <v>222</v>
      </c>
      <c r="Q11" s="80">
        <f>IFERROR(P11/M11,"-")</f>
        <v>0.48260869565217</v>
      </c>
      <c r="R11" s="79">
        <v>11</v>
      </c>
      <c r="S11" s="79">
        <v>59</v>
      </c>
      <c r="T11" s="80">
        <f>IFERROR(R11/(P11),"-")</f>
        <v>0.04954954954955</v>
      </c>
      <c r="U11" s="336"/>
      <c r="V11" s="82">
        <v>8</v>
      </c>
      <c r="W11" s="80">
        <f>IF(P11=0,"-",V11/P11)</f>
        <v>0.036036036036036</v>
      </c>
      <c r="X11" s="335">
        <v>2141000</v>
      </c>
      <c r="Y11" s="336">
        <f>IFERROR(X11/P11,"-")</f>
        <v>9644.1441441441</v>
      </c>
      <c r="Z11" s="336">
        <f>IFERROR(X11/V11,"-")</f>
        <v>267625</v>
      </c>
      <c r="AA11" s="330"/>
      <c r="AB11" s="83"/>
      <c r="AC11" s="77"/>
      <c r="AD11" s="92">
        <v>27</v>
      </c>
      <c r="AE11" s="93">
        <f>IF(P11=0,"",IF(AD11=0,"",(AD11/P11)))</f>
        <v>0.12162162162162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44</v>
      </c>
      <c r="AN11" s="99">
        <f>IF(P11=0,"",IF(AM11=0,"",(AM11/P11)))</f>
        <v>0.1981981981982</v>
      </c>
      <c r="AO11" s="98">
        <v>2</v>
      </c>
      <c r="AP11" s="100">
        <f>IFERROR(AO11/AM11,"-")</f>
        <v>0.045454545454545</v>
      </c>
      <c r="AQ11" s="101">
        <v>174000</v>
      </c>
      <c r="AR11" s="102">
        <f>IFERROR(AQ11/AM11,"-")</f>
        <v>3954.5454545455</v>
      </c>
      <c r="AS11" s="103"/>
      <c r="AT11" s="103"/>
      <c r="AU11" s="103">
        <v>2</v>
      </c>
      <c r="AV11" s="104">
        <v>43</v>
      </c>
      <c r="AW11" s="105">
        <f>IF(P11=0,"",IF(AV11=0,"",(AV11/P11)))</f>
        <v>0.19369369369369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49</v>
      </c>
      <c r="BF11" s="111">
        <f>IF(P11=0,"",IF(BE11=0,"",(BE11/P11)))</f>
        <v>0.22072072072072</v>
      </c>
      <c r="BG11" s="110">
        <v>2</v>
      </c>
      <c r="BH11" s="112">
        <f>IFERROR(BG11/BE11,"-")</f>
        <v>0.040816326530612</v>
      </c>
      <c r="BI11" s="113">
        <v>459000</v>
      </c>
      <c r="BJ11" s="114">
        <f>IFERROR(BI11/BE11,"-")</f>
        <v>9367.3469387755</v>
      </c>
      <c r="BK11" s="115"/>
      <c r="BL11" s="115">
        <v>1</v>
      </c>
      <c r="BM11" s="115">
        <v>1</v>
      </c>
      <c r="BN11" s="117">
        <v>51</v>
      </c>
      <c r="BO11" s="118">
        <f>IF(P11=0,"",IF(BN11=0,"",(BN11/P11)))</f>
        <v>0.22972972972973</v>
      </c>
      <c r="BP11" s="119">
        <v>4</v>
      </c>
      <c r="BQ11" s="120">
        <f>IFERROR(BP11/BN11,"-")</f>
        <v>0.07843137254902</v>
      </c>
      <c r="BR11" s="121">
        <v>130000</v>
      </c>
      <c r="BS11" s="122">
        <f>IFERROR(BR11/BN11,"-")</f>
        <v>2549.0196078431</v>
      </c>
      <c r="BT11" s="123"/>
      <c r="BU11" s="123">
        <v>1</v>
      </c>
      <c r="BV11" s="123">
        <v>3</v>
      </c>
      <c r="BW11" s="124">
        <v>5</v>
      </c>
      <c r="BX11" s="125">
        <f>IF(P11=0,"",IF(BW11=0,"",(BW11/P11)))</f>
        <v>0.022522522522523</v>
      </c>
      <c r="BY11" s="126">
        <v>1</v>
      </c>
      <c r="BZ11" s="127">
        <f>IFERROR(BY11/BW11,"-")</f>
        <v>0.2</v>
      </c>
      <c r="CA11" s="128">
        <v>15000</v>
      </c>
      <c r="CB11" s="129">
        <f>IFERROR(CA11/BW11,"-")</f>
        <v>3000</v>
      </c>
      <c r="CC11" s="130"/>
      <c r="CD11" s="130">
        <v>1</v>
      </c>
      <c r="CE11" s="130"/>
      <c r="CF11" s="131">
        <v>3</v>
      </c>
      <c r="CG11" s="132">
        <f>IF(P11=0,"",IF(CF11=0,"",(CF11/P11)))</f>
        <v>0.013513513513514</v>
      </c>
      <c r="CH11" s="133">
        <v>1</v>
      </c>
      <c r="CI11" s="134">
        <f>IFERROR(CH11/CF11,"-")</f>
        <v>0.33333333333333</v>
      </c>
      <c r="CJ11" s="135">
        <v>1368000</v>
      </c>
      <c r="CK11" s="136">
        <f>IFERROR(CJ11/CF11,"-")</f>
        <v>456000</v>
      </c>
      <c r="CL11" s="137"/>
      <c r="CM11" s="137"/>
      <c r="CN11" s="137">
        <v>1</v>
      </c>
      <c r="CO11" s="138">
        <v>8</v>
      </c>
      <c r="CP11" s="139">
        <v>2141000</v>
      </c>
      <c r="CQ11" s="139">
        <v>1368000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7"/>
      <c r="V12" s="25"/>
      <c r="W12" s="25"/>
      <c r="X12" s="337"/>
      <c r="Y12" s="337"/>
      <c r="Z12" s="337"/>
      <c r="AA12" s="33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5.8824786324786</v>
      </c>
      <c r="B14" s="39"/>
      <c r="C14" s="39"/>
      <c r="D14" s="39"/>
      <c r="E14" s="39"/>
      <c r="F14" s="39"/>
      <c r="G14" s="40" t="s">
        <v>233</v>
      </c>
      <c r="H14" s="40"/>
      <c r="I14" s="40"/>
      <c r="J14" s="333">
        <f>SUM(J6:J13)</f>
        <v>468000</v>
      </c>
      <c r="K14" s="41">
        <f>SUM(K6:K13)</f>
        <v>1338</v>
      </c>
      <c r="L14" s="41">
        <f>SUM(L6:L13)</f>
        <v>788</v>
      </c>
      <c r="M14" s="41">
        <f>SUM(M6:M13)</f>
        <v>1548</v>
      </c>
      <c r="N14" s="41">
        <f>SUM(N6:N13)</f>
        <v>439</v>
      </c>
      <c r="O14" s="41">
        <f>SUM(O6:O13)</f>
        <v>7</v>
      </c>
      <c r="P14" s="41">
        <f>SUM(P6:P13)</f>
        <v>446</v>
      </c>
      <c r="Q14" s="42">
        <f>IFERROR(P14/M14,"-")</f>
        <v>0.28811369509044</v>
      </c>
      <c r="R14" s="76">
        <f>SUM(R6:R13)</f>
        <v>20</v>
      </c>
      <c r="S14" s="76">
        <f>SUM(S6:S13)</f>
        <v>124</v>
      </c>
      <c r="T14" s="42">
        <f>IFERROR(R14/P14,"-")</f>
        <v>0.044843049327354</v>
      </c>
      <c r="U14" s="338">
        <f>IFERROR(J14/P14,"-")</f>
        <v>1049.3273542601</v>
      </c>
      <c r="V14" s="44">
        <f>SUM(V6:V13)</f>
        <v>23</v>
      </c>
      <c r="W14" s="42">
        <f>IFERROR(V14/P14,"-")</f>
        <v>0.051569506726457</v>
      </c>
      <c r="X14" s="333">
        <f>SUM(X6:X13)</f>
        <v>2753000</v>
      </c>
      <c r="Y14" s="333">
        <f>IFERROR(X14/P14,"-")</f>
        <v>6172.6457399103</v>
      </c>
      <c r="Z14" s="333">
        <f>IFERROR(X14/V14,"-")</f>
        <v>119695.65217391</v>
      </c>
      <c r="AA14" s="333">
        <f>X14-J14</f>
        <v>2285000</v>
      </c>
      <c r="AB14" s="45">
        <f>X14/J14</f>
        <v>5.8824786324786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234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235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236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237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0.20977011494253</v>
      </c>
      <c r="B6" s="347" t="s">
        <v>238</v>
      </c>
      <c r="C6" s="347"/>
      <c r="D6" s="347"/>
      <c r="E6" s="175" t="s">
        <v>239</v>
      </c>
      <c r="F6" s="175" t="s">
        <v>240</v>
      </c>
      <c r="G6" s="340">
        <v>174000</v>
      </c>
      <c r="H6" s="340">
        <v>3000</v>
      </c>
      <c r="I6" s="176">
        <v>92</v>
      </c>
      <c r="J6" s="176">
        <v>0</v>
      </c>
      <c r="K6" s="176">
        <v>269</v>
      </c>
      <c r="L6" s="177">
        <v>58</v>
      </c>
      <c r="M6" s="178">
        <v>47</v>
      </c>
      <c r="N6" s="179">
        <f>IFERROR(L6/K6,"-")</f>
        <v>0.21561338289963</v>
      </c>
      <c r="O6" s="176">
        <v>1</v>
      </c>
      <c r="P6" s="176">
        <v>30</v>
      </c>
      <c r="Q6" s="179">
        <f>IFERROR(O6/L6,"-")</f>
        <v>0.017241379310345</v>
      </c>
      <c r="R6" s="180">
        <f>IFERROR(G6/SUM(L6:L6),"-")</f>
        <v>3000</v>
      </c>
      <c r="S6" s="181">
        <v>6</v>
      </c>
      <c r="T6" s="179">
        <f>IF(L6=0,"-",S6/L6)</f>
        <v>0.10344827586207</v>
      </c>
      <c r="U6" s="345">
        <v>36500</v>
      </c>
      <c r="V6" s="346">
        <f>IFERROR(U6/L6,"-")</f>
        <v>629.31034482759</v>
      </c>
      <c r="W6" s="346">
        <f>IFERROR(U6/S6,"-")</f>
        <v>6083.3333333333</v>
      </c>
      <c r="X6" s="340">
        <f>SUM(U6:U6)-SUM(G6:G6)</f>
        <v>-137500</v>
      </c>
      <c r="Y6" s="183">
        <f>SUM(U6:U6)/SUM(G6:G6)</f>
        <v>0.20977011494253</v>
      </c>
      <c r="AA6" s="184">
        <v>11</v>
      </c>
      <c r="AB6" s="185">
        <f>IF(L6=0,"",IF(AA6=0,"",(AA6/L6)))</f>
        <v>0.18965517241379</v>
      </c>
      <c r="AC6" s="184"/>
      <c r="AD6" s="186">
        <f>IFERROR(AC6/AA6,"-")</f>
        <v>0</v>
      </c>
      <c r="AE6" s="187"/>
      <c r="AF6" s="188">
        <f>IFERROR(AE6/AA6,"-")</f>
        <v>0</v>
      </c>
      <c r="AG6" s="189"/>
      <c r="AH6" s="189"/>
      <c r="AI6" s="189"/>
      <c r="AJ6" s="190">
        <v>10</v>
      </c>
      <c r="AK6" s="191">
        <f>IF(L6=0,"",IF(AJ6=0,"",(AJ6/L6)))</f>
        <v>0.17241379310345</v>
      </c>
      <c r="AL6" s="190"/>
      <c r="AM6" s="192">
        <f>IFERROR(AL6/AJ6,"-")</f>
        <v>0</v>
      </c>
      <c r="AN6" s="193"/>
      <c r="AO6" s="194">
        <f>IFERROR(AN6/AJ6,"-")</f>
        <v>0</v>
      </c>
      <c r="AP6" s="195"/>
      <c r="AQ6" s="195"/>
      <c r="AR6" s="195"/>
      <c r="AS6" s="196">
        <v>8</v>
      </c>
      <c r="AT6" s="197">
        <f>IF(L6=0,"",IF(AS6=0,"",(AS6/L6)))</f>
        <v>0.13793103448276</v>
      </c>
      <c r="AU6" s="196"/>
      <c r="AV6" s="198">
        <f>IFERROR(AU6/AS6,"-")</f>
        <v>0</v>
      </c>
      <c r="AW6" s="199"/>
      <c r="AX6" s="200">
        <f>IFERROR(AW6/AS6,"-")</f>
        <v>0</v>
      </c>
      <c r="AY6" s="201"/>
      <c r="AZ6" s="201"/>
      <c r="BA6" s="201"/>
      <c r="BB6" s="202">
        <v>13</v>
      </c>
      <c r="BC6" s="203">
        <f>IF(L6=0,"",IF(BB6=0,"",(BB6/L6)))</f>
        <v>0.22413793103448</v>
      </c>
      <c r="BD6" s="202">
        <v>1</v>
      </c>
      <c r="BE6" s="204">
        <f>IFERROR(BD6/BB6,"-")</f>
        <v>0.076923076923077</v>
      </c>
      <c r="BF6" s="205">
        <v>3000</v>
      </c>
      <c r="BG6" s="206">
        <f>IFERROR(BF6/BB6,"-")</f>
        <v>230.76923076923</v>
      </c>
      <c r="BH6" s="207">
        <v>1</v>
      </c>
      <c r="BI6" s="207"/>
      <c r="BJ6" s="207"/>
      <c r="BK6" s="208">
        <v>11</v>
      </c>
      <c r="BL6" s="209">
        <f>IF(L6=0,"",IF(BK6=0,"",(BK6/L6)))</f>
        <v>0.18965517241379</v>
      </c>
      <c r="BM6" s="210">
        <v>3</v>
      </c>
      <c r="BN6" s="211">
        <f>IFERROR(BM6/BK6,"-")</f>
        <v>0.27272727272727</v>
      </c>
      <c r="BO6" s="212">
        <v>19500</v>
      </c>
      <c r="BP6" s="213">
        <f>IFERROR(BO6/BK6,"-")</f>
        <v>1772.7272727273</v>
      </c>
      <c r="BQ6" s="214">
        <v>2</v>
      </c>
      <c r="BR6" s="214"/>
      <c r="BS6" s="214">
        <v>1</v>
      </c>
      <c r="BT6" s="215">
        <v>4</v>
      </c>
      <c r="BU6" s="216">
        <f>IF(L6=0,"",IF(BT6=0,"",(BT6/L6)))</f>
        <v>0.068965517241379</v>
      </c>
      <c r="BV6" s="217">
        <v>2</v>
      </c>
      <c r="BW6" s="218">
        <f>IFERROR(BV6/BT6,"-")</f>
        <v>0.5</v>
      </c>
      <c r="BX6" s="219">
        <v>14000</v>
      </c>
      <c r="BY6" s="220">
        <f>IFERROR(BX6/BT6,"-")</f>
        <v>3500</v>
      </c>
      <c r="BZ6" s="221">
        <v>1</v>
      </c>
      <c r="CA6" s="221">
        <v>1</v>
      </c>
      <c r="CB6" s="221"/>
      <c r="CC6" s="222">
        <v>1</v>
      </c>
      <c r="CD6" s="223">
        <f>IF(L6=0,"",IF(CC6=0,"",(CC6/L6)))</f>
        <v>0.017241379310345</v>
      </c>
      <c r="CE6" s="224"/>
      <c r="CF6" s="225">
        <f>IFERROR(CE6/CC6,"-")</f>
        <v>0</v>
      </c>
      <c r="CG6" s="226"/>
      <c r="CH6" s="227">
        <f>IFERROR(CG6/CC6,"-")</f>
        <v>0</v>
      </c>
      <c r="CI6" s="228"/>
      <c r="CJ6" s="228"/>
      <c r="CK6" s="228"/>
      <c r="CL6" s="229">
        <v>6</v>
      </c>
      <c r="CM6" s="230">
        <v>36500</v>
      </c>
      <c r="CN6" s="230">
        <v>13000</v>
      </c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232"/>
      <c r="B7" s="151"/>
      <c r="C7" s="233"/>
      <c r="D7" s="234"/>
      <c r="E7" s="175"/>
      <c r="F7" s="175"/>
      <c r="G7" s="341"/>
      <c r="H7" s="341"/>
      <c r="I7" s="235"/>
      <c r="J7" s="235"/>
      <c r="K7" s="176"/>
      <c r="L7" s="176"/>
      <c r="M7" s="176"/>
      <c r="N7" s="236"/>
      <c r="O7" s="236"/>
      <c r="P7" s="176"/>
      <c r="Q7" s="236"/>
      <c r="R7" s="182"/>
      <c r="S7" s="182"/>
      <c r="T7" s="182"/>
      <c r="U7" s="345"/>
      <c r="V7" s="345"/>
      <c r="W7" s="345"/>
      <c r="X7" s="345"/>
      <c r="Y7" s="236"/>
      <c r="Z7" s="172"/>
      <c r="AA7" s="237"/>
      <c r="AB7" s="238"/>
      <c r="AC7" s="237"/>
      <c r="AD7" s="239"/>
      <c r="AE7" s="240"/>
      <c r="AF7" s="241"/>
      <c r="AG7" s="242"/>
      <c r="AH7" s="242"/>
      <c r="AI7" s="242"/>
      <c r="AJ7" s="237"/>
      <c r="AK7" s="238"/>
      <c r="AL7" s="237"/>
      <c r="AM7" s="239"/>
      <c r="AN7" s="240"/>
      <c r="AO7" s="241"/>
      <c r="AP7" s="242"/>
      <c r="AQ7" s="242"/>
      <c r="AR7" s="242"/>
      <c r="AS7" s="237"/>
      <c r="AT7" s="238"/>
      <c r="AU7" s="237"/>
      <c r="AV7" s="239"/>
      <c r="AW7" s="240"/>
      <c r="AX7" s="241"/>
      <c r="AY7" s="242"/>
      <c r="AZ7" s="242"/>
      <c r="BA7" s="242"/>
      <c r="BB7" s="237"/>
      <c r="BC7" s="238"/>
      <c r="BD7" s="237"/>
      <c r="BE7" s="239"/>
      <c r="BF7" s="240"/>
      <c r="BG7" s="241"/>
      <c r="BH7" s="242"/>
      <c r="BI7" s="242"/>
      <c r="BJ7" s="242"/>
      <c r="BK7" s="173"/>
      <c r="BL7" s="243"/>
      <c r="BM7" s="237"/>
      <c r="BN7" s="239"/>
      <c r="BO7" s="240"/>
      <c r="BP7" s="241"/>
      <c r="BQ7" s="242"/>
      <c r="BR7" s="242"/>
      <c r="BS7" s="242"/>
      <c r="BT7" s="173"/>
      <c r="BU7" s="243"/>
      <c r="BV7" s="237"/>
      <c r="BW7" s="239"/>
      <c r="BX7" s="240"/>
      <c r="BY7" s="241"/>
      <c r="BZ7" s="242"/>
      <c r="CA7" s="242"/>
      <c r="CB7" s="242"/>
      <c r="CC7" s="173"/>
      <c r="CD7" s="243"/>
      <c r="CE7" s="237"/>
      <c r="CF7" s="239"/>
      <c r="CG7" s="240"/>
      <c r="CH7" s="241"/>
      <c r="CI7" s="242"/>
      <c r="CJ7" s="242"/>
      <c r="CK7" s="242"/>
      <c r="CL7" s="244"/>
      <c r="CM7" s="240"/>
      <c r="CN7" s="240"/>
      <c r="CO7" s="240"/>
      <c r="CP7" s="245"/>
    </row>
    <row r="8" spans="1:96">
      <c r="A8" s="232"/>
      <c r="B8" s="246"/>
      <c r="C8" s="176"/>
      <c r="D8" s="176"/>
      <c r="E8" s="247"/>
      <c r="F8" s="248"/>
      <c r="G8" s="342"/>
      <c r="H8" s="342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249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166">
        <f>Y9</f>
        <v>0.20977011494253</v>
      </c>
      <c r="B9" s="250"/>
      <c r="C9" s="250"/>
      <c r="D9" s="250"/>
      <c r="E9" s="251" t="s">
        <v>241</v>
      </c>
      <c r="F9" s="251"/>
      <c r="G9" s="343">
        <f>SUM(G6:G8)</f>
        <v>174000</v>
      </c>
      <c r="H9" s="343"/>
      <c r="I9" s="250">
        <f>SUM(I6:I8)</f>
        <v>92</v>
      </c>
      <c r="J9" s="250">
        <f>SUM(J6:J8)</f>
        <v>0</v>
      </c>
      <c r="K9" s="250">
        <f>SUM(K6:K8)</f>
        <v>269</v>
      </c>
      <c r="L9" s="250">
        <f>SUM(L6:L8)</f>
        <v>58</v>
      </c>
      <c r="M9" s="250">
        <f>SUM(M6:M8)</f>
        <v>47</v>
      </c>
      <c r="N9" s="252">
        <f>IFERROR(L9/K9,"-")</f>
        <v>0.21561338289963</v>
      </c>
      <c r="O9" s="253">
        <f>SUM(O6:O8)</f>
        <v>1</v>
      </c>
      <c r="P9" s="253">
        <f>SUM(P6:P8)</f>
        <v>30</v>
      </c>
      <c r="Q9" s="252">
        <f>IFERROR(O9/L9,"-")</f>
        <v>0.017241379310345</v>
      </c>
      <c r="R9" s="254">
        <f>IFERROR(G9/L9,"-")</f>
        <v>3000</v>
      </c>
      <c r="S9" s="255">
        <f>SUM(S6:S8)</f>
        <v>6</v>
      </c>
      <c r="T9" s="252">
        <f>IFERROR(S9/L9,"-")</f>
        <v>0.10344827586207</v>
      </c>
      <c r="U9" s="343">
        <f>SUM(U6:U8)</f>
        <v>36500</v>
      </c>
      <c r="V9" s="343">
        <f>IFERROR(U9/L9,"-")</f>
        <v>629.31034482759</v>
      </c>
      <c r="W9" s="343">
        <f>IFERROR(U9/S9,"-")</f>
        <v>6083.3333333333</v>
      </c>
      <c r="X9" s="343">
        <f>U9-G9</f>
        <v>-137500</v>
      </c>
      <c r="Y9" s="256">
        <f>U9/G9</f>
        <v>0.20977011494253</v>
      </c>
      <c r="Z9" s="257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242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235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243</v>
      </c>
      <c r="C6" s="347" t="s">
        <v>244</v>
      </c>
      <c r="D6" s="347" t="s">
        <v>67</v>
      </c>
      <c r="E6" s="175" t="s">
        <v>245</v>
      </c>
      <c r="F6" s="175" t="s">
        <v>240</v>
      </c>
      <c r="G6" s="340">
        <v>0</v>
      </c>
      <c r="H6" s="176">
        <v>0</v>
      </c>
      <c r="I6" s="176">
        <v>0</v>
      </c>
      <c r="J6" s="176">
        <v>2</v>
      </c>
      <c r="K6" s="177">
        <v>0</v>
      </c>
      <c r="L6" s="179">
        <f>IFERROR(K6/J6,"-")</f>
        <v>0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232"/>
      <c r="B7" s="151"/>
      <c r="C7" s="233"/>
      <c r="D7" s="234"/>
      <c r="E7" s="175"/>
      <c r="F7" s="175"/>
      <c r="G7" s="341"/>
      <c r="H7" s="235"/>
      <c r="I7" s="235"/>
      <c r="J7" s="176"/>
      <c r="K7" s="176"/>
      <c r="L7" s="236"/>
      <c r="M7" s="236"/>
      <c r="N7" s="176"/>
      <c r="O7" s="236"/>
      <c r="P7" s="182"/>
      <c r="Q7" s="182"/>
      <c r="R7" s="182"/>
      <c r="S7" s="345"/>
      <c r="T7" s="345"/>
      <c r="U7" s="345"/>
      <c r="V7" s="345"/>
      <c r="W7" s="236"/>
      <c r="X7" s="172"/>
      <c r="Y7" s="237"/>
      <c r="Z7" s="238"/>
      <c r="AA7" s="237"/>
      <c r="AB7" s="239"/>
      <c r="AC7" s="240"/>
      <c r="AD7" s="241"/>
      <c r="AE7" s="242"/>
      <c r="AF7" s="242"/>
      <c r="AG7" s="242"/>
      <c r="AH7" s="237"/>
      <c r="AI7" s="238"/>
      <c r="AJ7" s="237"/>
      <c r="AK7" s="239"/>
      <c r="AL7" s="240"/>
      <c r="AM7" s="241"/>
      <c r="AN7" s="242"/>
      <c r="AO7" s="242"/>
      <c r="AP7" s="242"/>
      <c r="AQ7" s="237"/>
      <c r="AR7" s="238"/>
      <c r="AS7" s="237"/>
      <c r="AT7" s="239"/>
      <c r="AU7" s="240"/>
      <c r="AV7" s="241"/>
      <c r="AW7" s="242"/>
      <c r="AX7" s="242"/>
      <c r="AY7" s="242"/>
      <c r="AZ7" s="237"/>
      <c r="BA7" s="238"/>
      <c r="BB7" s="237"/>
      <c r="BC7" s="239"/>
      <c r="BD7" s="240"/>
      <c r="BE7" s="241"/>
      <c r="BF7" s="242"/>
      <c r="BG7" s="242"/>
      <c r="BH7" s="242"/>
      <c r="BI7" s="173"/>
      <c r="BJ7" s="243"/>
      <c r="BK7" s="237"/>
      <c r="BL7" s="239"/>
      <c r="BM7" s="240"/>
      <c r="BN7" s="241"/>
      <c r="BO7" s="242"/>
      <c r="BP7" s="242"/>
      <c r="BQ7" s="242"/>
      <c r="BR7" s="173"/>
      <c r="BS7" s="243"/>
      <c r="BT7" s="237"/>
      <c r="BU7" s="239"/>
      <c r="BV7" s="240"/>
      <c r="BW7" s="241"/>
      <c r="BX7" s="242"/>
      <c r="BY7" s="242"/>
      <c r="BZ7" s="242"/>
      <c r="CA7" s="173"/>
      <c r="CB7" s="243"/>
      <c r="CC7" s="237"/>
      <c r="CD7" s="239"/>
      <c r="CE7" s="240"/>
      <c r="CF7" s="241"/>
      <c r="CG7" s="242"/>
      <c r="CH7" s="242"/>
      <c r="CI7" s="242"/>
      <c r="CJ7" s="244"/>
      <c r="CK7" s="240"/>
      <c r="CL7" s="240"/>
      <c r="CM7" s="240"/>
      <c r="CN7" s="245"/>
    </row>
    <row r="8" spans="1:94">
      <c r="A8" s="232"/>
      <c r="B8" s="246"/>
      <c r="C8" s="176"/>
      <c r="D8" s="176"/>
      <c r="E8" s="247"/>
      <c r="F8" s="248"/>
      <c r="G8" s="342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249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166">
        <f>Z9</f>
        <v/>
      </c>
      <c r="B9" s="250"/>
      <c r="C9" s="250"/>
      <c r="D9" s="250"/>
      <c r="E9" s="251" t="s">
        <v>246</v>
      </c>
      <c r="F9" s="251"/>
      <c r="G9" s="343">
        <f>SUM(G6:G8)</f>
        <v>0</v>
      </c>
      <c r="H9" s="250">
        <f>SUM(H6:H8)</f>
        <v>0</v>
      </c>
      <c r="I9" s="250">
        <f>SUM(I6:I8)</f>
        <v>0</v>
      </c>
      <c r="J9" s="250">
        <f>SUM(J6:J8)</f>
        <v>2</v>
      </c>
      <c r="K9" s="250">
        <f>SUM(K6:K8)</f>
        <v>0</v>
      </c>
      <c r="L9" s="252">
        <f>IFERROR(K9/J9,"-")</f>
        <v>0</v>
      </c>
      <c r="M9" s="253">
        <f>SUM(M6:M8)</f>
        <v>0</v>
      </c>
      <c r="N9" s="253">
        <f>SUM(N6:N8)</f>
        <v>0</v>
      </c>
      <c r="O9" s="252" t="str">
        <f>IFERROR(M9/K9,"-")</f>
        <v>-</v>
      </c>
      <c r="P9" s="254" t="str">
        <f>IFERROR(G9/K9,"-")</f>
        <v>-</v>
      </c>
      <c r="Q9" s="255">
        <f>SUM(Q6:Q8)</f>
        <v>0</v>
      </c>
      <c r="R9" s="252" t="str">
        <f>IFERROR(Q9/K9,"-")</f>
        <v>-</v>
      </c>
      <c r="S9" s="343">
        <f>SUM(S6:S8)</f>
        <v>0</v>
      </c>
      <c r="T9" s="343" t="str">
        <f>IFERROR(S9/K9,"-")</f>
        <v>-</v>
      </c>
      <c r="U9" s="343" t="str">
        <f>IFERROR(S9/Q9,"-")</f>
        <v>-</v>
      </c>
      <c r="V9" s="343">
        <f>S9-G9</f>
        <v>0</v>
      </c>
      <c r="W9" s="256" t="str">
        <f>S9/G9</f>
        <v>0</v>
      </c>
      <c r="X9" s="257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