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<sst xmlns="http://schemas.openxmlformats.org/spreadsheetml/2006/main" uniqueCount="233">
  <si>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</si>
  <si>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</si>
  <si>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</si>
  <si>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</si>
  <si>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</si>
  <si>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</si>
  <si>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</si>
  <si>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</si>
  <si>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</si>
  <si>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</si>
  <si>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</si>
  <si>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</si>
  <si>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</si>
  <si>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</si>
  <si>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</si>
  <si>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</si>
  <si>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</si>
  <si>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</si>
  <si>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</si>
  <si>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</si>
  <si>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</si>
  <si>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</si>
  <si>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</si>
  <si>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</si>
  <si>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</si>
  <si>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</si>
  <si>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</si>
  <si>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</si>
  <si>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</si>
  <si>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</si>
  <si>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</si>
  <si>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</si>
  <si>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</si>
  <si>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</si>
  <si>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</si>
  <si>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</si>
  <si>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</si>
  <si>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</si>
  <si>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</si>
  <si>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</si>
  <si>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</si>
  <si>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</si>
  <si>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</si>
  <si>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</si>
  <si>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</si>
  <si>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</si>
  <si>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</si>
  <si>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</si>
  <si>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</si>
  <si>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</si>
  <si>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</si>
  <si>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</si>
  <si>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</si>
  <si>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</si>
  <si>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</si>
  <si>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</si>
  <si>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</si>
  <si>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</si>
  <si>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</si>
  <si>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</si>
  <si>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</si>
  <si>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</si>
  <si>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</si>
  <si>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</si>
  <si>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ic1415</t>
  </si>
  <si>
    <t>デリヘル版</t>
  </si>
  <si>
    <t>(新txt)もう50代の熟女だけど</t>
  </si>
  <si>
    <t>lp01</t>
  </si>
  <si>
    <t>スポニチ関東</t>
  </si>
  <si>
    <t>4C終面全5段</t>
  </si>
  <si>
    <t>12月15日(日)</t>
  </si>
  <si>
    <t>ic1416</t>
  </si>
  <si>
    <t>スポニチ関西</t>
  </si>
  <si>
    <t>ic1417</t>
  </si>
  <si>
    <t>スポニチ西部</t>
  </si>
  <si>
    <t>ic1418</t>
  </si>
  <si>
    <t>スポニチ北海道</t>
  </si>
  <si>
    <t>ic1419</t>
  </si>
  <si>
    <t>(空電共通)</t>
  </si>
  <si>
    <t>空電</t>
  </si>
  <si>
    <t>空電 (共通)</t>
  </si>
  <si>
    <t>ic1420</t>
  </si>
  <si>
    <t>①右女３</t>
  </si>
  <si>
    <t>①もう５０代の熟女だけど、試しに付き合ってみる？</t>
  </si>
  <si>
    <t>サンスポ関東</t>
  </si>
  <si>
    <t>半2段・半3段つかみ10段保証</t>
  </si>
  <si>
    <t>1～10日</t>
  </si>
  <si>
    <t>ic1421</t>
  </si>
  <si>
    <t>②旧デイリー風</t>
  </si>
  <si>
    <t>②中高年の出会いの場である○○に危機</t>
  </si>
  <si>
    <t>11～20日</t>
  </si>
  <si>
    <t>ic1422</t>
  </si>
  <si>
    <t>③新版</t>
  </si>
  <si>
    <t>③やってみてダメなら、すぐ退会OK</t>
  </si>
  <si>
    <t>21～31日</t>
  </si>
  <si>
    <t>ic1423</t>
  </si>
  <si>
    <t>ic1424</t>
  </si>
  <si>
    <t>サンスポ関西</t>
  </si>
  <si>
    <t>ic1425</t>
  </si>
  <si>
    <t>ic1426</t>
  </si>
  <si>
    <t>ic1427</t>
  </si>
  <si>
    <t>ic1428</t>
  </si>
  <si>
    <t>右女３</t>
  </si>
  <si>
    <t>もう５０代の熟女だけど、試しに付き合ってみる？</t>
  </si>
  <si>
    <t>半2段つかみ１0段保証</t>
  </si>
  <si>
    <t>10段保証</t>
  </si>
  <si>
    <t>ic1429</t>
  </si>
  <si>
    <t>ic1430</t>
  </si>
  <si>
    <t>ニッカン西部</t>
  </si>
  <si>
    <t>半2段つかみ20段保証</t>
  </si>
  <si>
    <t>ic1431</t>
  </si>
  <si>
    <t>ic1432</t>
  </si>
  <si>
    <t>ic1433</t>
  </si>
  <si>
    <t>ic1434</t>
  </si>
  <si>
    <t>右女３スマホ</t>
  </si>
  <si>
    <t>中高年の出会いの場である○○に危機</t>
  </si>
  <si>
    <t>全5段</t>
  </si>
  <si>
    <t>12月05日(木)</t>
  </si>
  <si>
    <t>ic1435</t>
  </si>
  <si>
    <t>ic1436</t>
  </si>
  <si>
    <t>C版</t>
  </si>
  <si>
    <t>学生いません！ギャルもいません！熟女！熟女！熟女！熟女！</t>
  </si>
  <si>
    <t>12月13日(金)</t>
  </si>
  <si>
    <t>ic1437</t>
  </si>
  <si>
    <t>ic1438</t>
  </si>
  <si>
    <t>雑誌版 SPA</t>
  </si>
  <si>
    <t>やってみてダメなら、すぐ退会OK指名</t>
  </si>
  <si>
    <t>12月22日(日)</t>
  </si>
  <si>
    <t>ic1439</t>
  </si>
  <si>
    <t>ic1440</t>
  </si>
  <si>
    <t>12月01日(日)</t>
  </si>
  <si>
    <t>ic1441</t>
  </si>
  <si>
    <t>ic1442</t>
  </si>
  <si>
    <t>12月07日(土)</t>
  </si>
  <si>
    <t>ic1443</t>
  </si>
  <si>
    <t>ic1444</t>
  </si>
  <si>
    <t>ニッカン関西</t>
  </si>
  <si>
    <t>ic1445</t>
  </si>
  <si>
    <t>ic1446</t>
  </si>
  <si>
    <t>デイリースポーツ関西</t>
  </si>
  <si>
    <t>4C終面全3段</t>
  </si>
  <si>
    <t>12月14日(土)</t>
  </si>
  <si>
    <t>ic1447</t>
  </si>
  <si>
    <t>ic1448</t>
  </si>
  <si>
    <t>12月20日(金)</t>
  </si>
  <si>
    <t>ic1449</t>
  </si>
  <si>
    <t>ic1450</t>
  </si>
  <si>
    <t>九スポ</t>
  </si>
  <si>
    <t>ic1451</t>
  </si>
  <si>
    <t>ic1452</t>
  </si>
  <si>
    <t>ic1453</t>
  </si>
  <si>
    <t>ic1454</t>
  </si>
  <si>
    <t>4C煙突</t>
  </si>
  <si>
    <t>12月28日(土)</t>
  </si>
  <si>
    <t>ic1455</t>
  </si>
  <si>
    <t>ic1456</t>
  </si>
  <si>
    <t>記事枠</t>
  </si>
  <si>
    <t>ic1457</t>
  </si>
  <si>
    <t>新聞 TOTAL</t>
  </si>
  <si>
    <t>●雑誌 広告</t>
  </si>
  <si>
    <t>za149</t>
  </si>
  <si>
    <t>扶桑社</t>
  </si>
  <si>
    <t>出会い熱望。私たち50代も真剣なんです。</t>
  </si>
  <si>
    <t>Tvnavi</t>
  </si>
  <si>
    <t>(月間Tvnavi)①</t>
  </si>
  <si>
    <t>za150</t>
  </si>
  <si>
    <t>za151</t>
  </si>
  <si>
    <t>恋愛経験は不要！女性がリードしてくれる！</t>
  </si>
  <si>
    <t>za152</t>
  </si>
  <si>
    <t>ad559</t>
  </si>
  <si>
    <t>コアマガジン</t>
  </si>
  <si>
    <t>5P風俗ヘスティア(一条さん)</t>
  </si>
  <si>
    <t>実話BUNKA超タブー</t>
  </si>
  <si>
    <t>1C5P</t>
  </si>
  <si>
    <t>12月02日(月)</t>
  </si>
  <si>
    <t>ad560</t>
  </si>
  <si>
    <t>ad569</t>
  </si>
  <si>
    <t>大洋図書</t>
  </si>
  <si>
    <t>実話ナックルズ ウルトラ</t>
  </si>
  <si>
    <t>12月11日(水)</t>
  </si>
  <si>
    <t>ad570</t>
  </si>
  <si>
    <t>ad561</t>
  </si>
  <si>
    <t>1P記事_求む！中高年男性版_ヘスティア</t>
  </si>
  <si>
    <t>実話BUNKAタブー</t>
  </si>
  <si>
    <t>表4</t>
  </si>
  <si>
    <t>12月16日(月)</t>
  </si>
  <si>
    <t>ad562</t>
  </si>
  <si>
    <t>ad565</t>
  </si>
  <si>
    <t>楽楽出版</t>
  </si>
  <si>
    <t>2P逆ナンインタビュー版_ヘスティア</t>
  </si>
  <si>
    <t>絶世World Class!!</t>
  </si>
  <si>
    <t>4C2P</t>
  </si>
  <si>
    <t>12月23日(月)</t>
  </si>
  <si>
    <t>ad566</t>
  </si>
  <si>
    <t>ad571</t>
  </si>
  <si>
    <t>5P元祖</t>
  </si>
  <si>
    <t>臨時増刊ラヴァーズ</t>
  </si>
  <si>
    <t>ad572</t>
  </si>
  <si>
    <t>ad563</t>
  </si>
  <si>
    <t>徳間書店</t>
  </si>
  <si>
    <t>DVD-袋専用セリフアレンジ黒-ヘスティア</t>
  </si>
  <si>
    <t>アサヒ芸能.4W火</t>
  </si>
  <si>
    <t>DVD袋裏4C</t>
  </si>
  <si>
    <t>12月24日(火)</t>
  </si>
  <si>
    <t>ad564</t>
  </si>
  <si>
    <t>ad567</t>
  </si>
  <si>
    <t>日本ジャーナル出版</t>
  </si>
  <si>
    <t>週刊実話増刊「実話ザ・タブー」</t>
  </si>
  <si>
    <t>12月25日(水)</t>
  </si>
  <si>
    <t>ad568</t>
  </si>
  <si>
    <t>雑誌 TOTAL</t>
  </si>
  <si>
    <t>●DVD 広告</t>
  </si>
  <si>
    <t>pa521</t>
  </si>
  <si>
    <t>ぶんか社</t>
  </si>
  <si>
    <t>DVD4コマ-ヘスティア</t>
  </si>
  <si>
    <t>EXCITING MAX!SPECIAL</t>
  </si>
  <si>
    <t>DVD袋裏1C+DVDコンテンツ枠</t>
  </si>
  <si>
    <t>pa522</t>
  </si>
  <si>
    <t>DVD TOTAL</t>
  </si>
  <si>
    <t>●アフィリエイト 広告</t>
  </si>
  <si>
    <t>UA</t>
  </si>
  <si>
    <t>AF単価</t>
  </si>
  <si>
    <t>20歳以上</t>
  </si>
  <si>
    <t>fr001</t>
  </si>
  <si>
    <t>おまたせアプリランキング</t>
  </si>
  <si>
    <t>12/17～12/31</t>
  </si>
  <si>
    <t>アフィリエイト TOTAL</t>
  </si>
  <si>
    <t>●リスティング 広告</t>
  </si>
  <si>
    <t>ydn</t>
  </si>
  <si>
    <t>SP/MB</t>
  </si>
  <si>
    <t>YDN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</si>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</sst>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43</v>
      </c>
      <c r="D6" s="330">
        <v>3792000</v>
      </c>
      <c r="E6" s="79">
        <v>1255</v>
      </c>
      <c r="F6" s="79">
        <v>574</v>
      </c>
      <c r="G6" s="79">
        <v>1791</v>
      </c>
      <c r="H6" s="89">
        <v>335</v>
      </c>
      <c r="I6" s="90">
        <v>3</v>
      </c>
      <c r="J6" s="143">
        <f>H6+I6</f>
        <v>338</v>
      </c>
      <c r="K6" s="80">
        <f>IFERROR(J6/G6,"-")</f>
        <v>0.18872138470128</v>
      </c>
      <c r="L6" s="79">
        <v>41</v>
      </c>
      <c r="M6" s="79">
        <v>77</v>
      </c>
      <c r="N6" s="80">
        <f>IFERROR(L6/J6,"-")</f>
        <v>0.12130177514793</v>
      </c>
      <c r="O6" s="81">
        <f>IFERROR(D6/J6,"-")</f>
        <v>11218.934911243</v>
      </c>
      <c r="P6" s="82">
        <v>89</v>
      </c>
      <c r="Q6" s="80">
        <f>IFERROR(P6/J6,"-")</f>
        <v>0.26331360946746</v>
      </c>
      <c r="R6" s="335">
        <v>6237000</v>
      </c>
      <c r="S6" s="336">
        <f>IFERROR(R6/J6,"-")</f>
        <v>18452.662721893</v>
      </c>
      <c r="T6" s="336">
        <f>IFERROR(R6/P6,"-")</f>
        <v>70078.651685393</v>
      </c>
      <c r="U6" s="330">
        <f>IFERROR(R6-D6,"-")</f>
        <v>2445000</v>
      </c>
      <c r="V6" s="83">
        <f>R6/D6</f>
        <v>1.6447784810127</v>
      </c>
      <c r="W6" s="77"/>
      <c r="X6" s="142"/>
    </row>
    <row r="7" spans="1:24">
      <c r="A7" s="78"/>
      <c r="B7" s="84" t="s">
        <v>24</v>
      </c>
      <c r="C7" s="84">
        <v>18</v>
      </c>
      <c r="D7" s="330">
        <v>936000</v>
      </c>
      <c r="E7" s="79">
        <v>890</v>
      </c>
      <c r="F7" s="79">
        <v>394</v>
      </c>
      <c r="G7" s="79">
        <v>1282</v>
      </c>
      <c r="H7" s="89">
        <v>239</v>
      </c>
      <c r="I7" s="90">
        <v>4</v>
      </c>
      <c r="J7" s="143">
        <f>H7+I7</f>
        <v>243</v>
      </c>
      <c r="K7" s="80">
        <f>IFERROR(J7/G7,"-")</f>
        <v>0.18954758190328</v>
      </c>
      <c r="L7" s="79">
        <v>19</v>
      </c>
      <c r="M7" s="79">
        <v>56</v>
      </c>
      <c r="N7" s="80">
        <f>IFERROR(L7/J7,"-")</f>
        <v>0.078189300411523</v>
      </c>
      <c r="O7" s="81">
        <f>IFERROR(D7/J7,"-")</f>
        <v>3851.8518518519</v>
      </c>
      <c r="P7" s="82">
        <v>39</v>
      </c>
      <c r="Q7" s="80">
        <f>IFERROR(P7/J7,"-")</f>
        <v>0.16049382716049</v>
      </c>
      <c r="R7" s="335">
        <v>1669000</v>
      </c>
      <c r="S7" s="336">
        <f>IFERROR(R7/J7,"-")</f>
        <v>6868.3127572016</v>
      </c>
      <c r="T7" s="336">
        <f>IFERROR(R7/P7,"-")</f>
        <v>42794.871794872</v>
      </c>
      <c r="U7" s="330">
        <f>IFERROR(R7-D7,"-")</f>
        <v>733000</v>
      </c>
      <c r="V7" s="83">
        <f>R7/D7</f>
        <v>1.7831196581197</v>
      </c>
      <c r="W7" s="77"/>
      <c r="X7" s="142"/>
    </row>
    <row r="8" spans="1:24">
      <c r="A8" s="78"/>
      <c r="B8" s="84" t="s">
        <v>25</v>
      </c>
      <c r="C8" s="84">
        <v>2</v>
      </c>
      <c r="D8" s="330">
        <v>222000</v>
      </c>
      <c r="E8" s="79">
        <v>571</v>
      </c>
      <c r="F8" s="79">
        <v>315</v>
      </c>
      <c r="G8" s="79">
        <v>503</v>
      </c>
      <c r="H8" s="89">
        <v>135</v>
      </c>
      <c r="I8" s="90">
        <v>4</v>
      </c>
      <c r="J8" s="143">
        <f>H8+I8</f>
        <v>139</v>
      </c>
      <c r="K8" s="80">
        <f>IFERROR(J8/G8,"-")</f>
        <v>0.27634194831014</v>
      </c>
      <c r="L8" s="79">
        <v>4</v>
      </c>
      <c r="M8" s="79">
        <v>25</v>
      </c>
      <c r="N8" s="80">
        <f>IFERROR(L8/J8,"-")</f>
        <v>0.028776978417266</v>
      </c>
      <c r="O8" s="81">
        <f>IFERROR(D8/J8,"-")</f>
        <v>1597.1223021583</v>
      </c>
      <c r="P8" s="82">
        <v>5</v>
      </c>
      <c r="Q8" s="80">
        <f>IFERROR(P8/J8,"-")</f>
        <v>0.035971223021583</v>
      </c>
      <c r="R8" s="335">
        <v>47000</v>
      </c>
      <c r="S8" s="336">
        <f>IFERROR(R8/J8,"-")</f>
        <v>338.12949640288</v>
      </c>
      <c r="T8" s="336">
        <f>IFERROR(R8/P8,"-")</f>
        <v>9400</v>
      </c>
      <c r="U8" s="330">
        <f>IFERROR(R8-D8,"-")</f>
        <v>-175000</v>
      </c>
      <c r="V8" s="83">
        <f>R8/D8</f>
        <v>0.21171171171171</v>
      </c>
      <c r="W8" s="77"/>
      <c r="X8" s="142"/>
    </row>
    <row r="9" spans="1:24">
      <c r="A9" s="78"/>
      <c r="B9" s="84" t="s">
        <v>26</v>
      </c>
      <c r="C9" s="84">
        <v>1</v>
      </c>
      <c r="D9" s="330">
        <v>258000</v>
      </c>
      <c r="E9" s="79">
        <v>137</v>
      </c>
      <c r="F9" s="79">
        <v>0</v>
      </c>
      <c r="G9" s="79">
        <v>408</v>
      </c>
      <c r="H9" s="89">
        <v>86</v>
      </c>
      <c r="I9" s="90">
        <v>0</v>
      </c>
      <c r="J9" s="143">
        <f>H9+I9</f>
        <v>86</v>
      </c>
      <c r="K9" s="80">
        <f>IFERROR(J9/G9,"-")</f>
        <v>0.21078431372549</v>
      </c>
      <c r="L9" s="79">
        <v>0</v>
      </c>
      <c r="M9" s="79">
        <v>39</v>
      </c>
      <c r="N9" s="80">
        <f>IFERROR(L9/J9,"-")</f>
        <v>0</v>
      </c>
      <c r="O9" s="81">
        <f>IFERROR(D9/J9,"-")</f>
        <v>3000</v>
      </c>
      <c r="P9" s="82">
        <v>3</v>
      </c>
      <c r="Q9" s="80">
        <f>IFERROR(P9/J9,"-")</f>
        <v>0.034883720930233</v>
      </c>
      <c r="R9" s="335">
        <v>52500</v>
      </c>
      <c r="S9" s="336">
        <f>IFERROR(R9/J9,"-")</f>
        <v>610.46511627907</v>
      </c>
      <c r="T9" s="336">
        <f>IFERROR(R9/P9,"-")</f>
        <v>17500</v>
      </c>
      <c r="U9" s="330">
        <f>IFERROR(R9-D9,"-")</f>
        <v>-205500</v>
      </c>
      <c r="V9" s="83">
        <f>R9/D9</f>
        <v>0.20348837209302</v>
      </c>
      <c r="W9" s="77"/>
      <c r="X9" s="142"/>
    </row>
    <row r="10" spans="1:24">
      <c r="A10" s="78"/>
      <c r="B10" s="84" t="s">
        <v>27</v>
      </c>
      <c r="C10" s="84">
        <v>1</v>
      </c>
      <c r="D10" s="330">
        <v>0</v>
      </c>
      <c r="E10" s="79">
        <v>100</v>
      </c>
      <c r="F10" s="79">
        <v>0</v>
      </c>
      <c r="G10" s="79">
        <v>14693</v>
      </c>
      <c r="H10" s="89">
        <v>41</v>
      </c>
      <c r="I10" s="90">
        <v>5</v>
      </c>
      <c r="J10" s="143">
        <f>H10+I10</f>
        <v>46</v>
      </c>
      <c r="K10" s="80">
        <f>IFERROR(J10/G10,"-")</f>
        <v>0.0031307425304567</v>
      </c>
      <c r="L10" s="79">
        <v>0</v>
      </c>
      <c r="M10" s="79">
        <v>16</v>
      </c>
      <c r="N10" s="80">
        <f>IFERROR(L10/J10,"-")</f>
        <v>0</v>
      </c>
      <c r="O10" s="81">
        <f>IFERROR(D10/J10,"-")</f>
        <v>0</v>
      </c>
      <c r="P10" s="82">
        <v>3</v>
      </c>
      <c r="Q10" s="80">
        <f>IFERROR(P10/J10,"-")</f>
        <v>0.065217391304348</v>
      </c>
      <c r="R10" s="335">
        <v>15000</v>
      </c>
      <c r="S10" s="336">
        <f>IFERROR(R10/J10,"-")</f>
        <v>326.08695652174</v>
      </c>
      <c r="T10" s="336">
        <f>IFERROR(R10/P10,"-")</f>
        <v>5000</v>
      </c>
      <c r="U10" s="330">
        <f>IFERROR(R10-D10,"-")</f>
        <v>15000</v>
      </c>
      <c r="V10" s="83" t="str">
        <f>R10/D10</f>
        <v>0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5208000</v>
      </c>
      <c r="E13" s="41">
        <f>SUM(E6:E11)</f>
        <v>2953</v>
      </c>
      <c r="F13" s="41">
        <f>SUM(F6:F11)</f>
        <v>1283</v>
      </c>
      <c r="G13" s="41">
        <f>SUM(G6:G11)</f>
        <v>18677</v>
      </c>
      <c r="H13" s="41">
        <f>SUM(H6:H11)</f>
        <v>836</v>
      </c>
      <c r="I13" s="41">
        <f>SUM(I6:I11)</f>
        <v>16</v>
      </c>
      <c r="J13" s="41">
        <f>SUM(J6:J11)</f>
        <v>852</v>
      </c>
      <c r="K13" s="42">
        <f>IFERROR(J13/G13,"-")</f>
        <v>0.045617604540344</v>
      </c>
      <c r="L13" s="76">
        <f>SUM(L6:L11)</f>
        <v>64</v>
      </c>
      <c r="M13" s="76">
        <f>SUM(M6:M11)</f>
        <v>213</v>
      </c>
      <c r="N13" s="42">
        <f>IFERROR(L13/J13,"-")</f>
        <v>0.075117370892019</v>
      </c>
      <c r="O13" s="43">
        <f>IFERROR(D13/J13,"-")</f>
        <v>6112.676056338</v>
      </c>
      <c r="P13" s="44">
        <f>SUM(P6:P11)</f>
        <v>139</v>
      </c>
      <c r="Q13" s="42">
        <f>IFERROR(P13/J13,"-")</f>
        <v>0.1631455399061</v>
      </c>
      <c r="R13" s="333">
        <f>SUM(R6:R11)</f>
        <v>8020500</v>
      </c>
      <c r="S13" s="333">
        <f>IFERROR(R13/J13,"-")</f>
        <v>9413.7323943662</v>
      </c>
      <c r="T13" s="333">
        <f>IFERROR(P13/P13,"-")</f>
        <v>1</v>
      </c>
      <c r="U13" s="333">
        <f>SUM(U6:U11)</f>
        <v>2812500</v>
      </c>
      <c r="V13" s="45">
        <f>IFERROR(R13/D13,"-")</f>
        <v>1.540034562212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1.497619047619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840000</v>
      </c>
      <c r="K6" s="79">
        <v>69</v>
      </c>
      <c r="L6" s="79">
        <v>0</v>
      </c>
      <c r="M6" s="79">
        <v>173</v>
      </c>
      <c r="N6" s="89">
        <v>20</v>
      </c>
      <c r="O6" s="90">
        <v>0</v>
      </c>
      <c r="P6" s="91">
        <f>N6+O6</f>
        <v>20</v>
      </c>
      <c r="Q6" s="80">
        <f>IFERROR(P6/M6,"-")</f>
        <v>0.11560693641618</v>
      </c>
      <c r="R6" s="79">
        <v>0</v>
      </c>
      <c r="S6" s="79">
        <v>7</v>
      </c>
      <c r="T6" s="80">
        <f>IFERROR(R6/(P6),"-")</f>
        <v>0</v>
      </c>
      <c r="U6" s="336">
        <f>IFERROR(J6/SUM(N6:O10),"-")</f>
        <v>9882.3529411765</v>
      </c>
      <c r="V6" s="82">
        <v>5</v>
      </c>
      <c r="W6" s="80">
        <f>IF(P6=0,"-",V6/P6)</f>
        <v>0.25</v>
      </c>
      <c r="X6" s="335">
        <v>97000</v>
      </c>
      <c r="Y6" s="336">
        <f>IFERROR(X6/P6,"-")</f>
        <v>4850</v>
      </c>
      <c r="Z6" s="336">
        <f>IFERROR(X6/V6,"-")</f>
        <v>19400</v>
      </c>
      <c r="AA6" s="330">
        <f>SUM(X6:X10)-SUM(J6:J10)</f>
        <v>418000</v>
      </c>
      <c r="AB6" s="83">
        <f>SUM(X6:X10)/SUM(J6:J10)</f>
        <v>1.497619047619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5</v>
      </c>
      <c r="BF6" s="111">
        <f>IF(P6=0,"",IF(BE6=0,"",(BE6/P6)))</f>
        <v>0.25</v>
      </c>
      <c r="BG6" s="110">
        <v>3</v>
      </c>
      <c r="BH6" s="112">
        <f>IFERROR(BG6/BE6,"-")</f>
        <v>0.6</v>
      </c>
      <c r="BI6" s="113">
        <v>61000</v>
      </c>
      <c r="BJ6" s="114">
        <f>IFERROR(BI6/BE6,"-")</f>
        <v>12200</v>
      </c>
      <c r="BK6" s="115">
        <v>1</v>
      </c>
      <c r="BL6" s="115"/>
      <c r="BM6" s="115">
        <v>2</v>
      </c>
      <c r="BN6" s="117">
        <v>8</v>
      </c>
      <c r="BO6" s="118">
        <f>IF(P6=0,"",IF(BN6=0,"",(BN6/P6)))</f>
        <v>0.4</v>
      </c>
      <c r="BP6" s="119">
        <v>3</v>
      </c>
      <c r="BQ6" s="120">
        <f>IFERROR(BP6/BN6,"-")</f>
        <v>0.375</v>
      </c>
      <c r="BR6" s="121">
        <v>31000</v>
      </c>
      <c r="BS6" s="122">
        <f>IFERROR(BR6/BN6,"-")</f>
        <v>3875</v>
      </c>
      <c r="BT6" s="123">
        <v>2</v>
      </c>
      <c r="BU6" s="123"/>
      <c r="BV6" s="123">
        <v>1</v>
      </c>
      <c r="BW6" s="124">
        <v>5</v>
      </c>
      <c r="BX6" s="125">
        <f>IF(P6=0,"",IF(BW6=0,"",(BW6/P6)))</f>
        <v>0.25</v>
      </c>
      <c r="BY6" s="126">
        <v>1</v>
      </c>
      <c r="BZ6" s="127">
        <f>IFERROR(BY6/BW6,"-")</f>
        <v>0.2</v>
      </c>
      <c r="CA6" s="128">
        <v>21000</v>
      </c>
      <c r="CB6" s="129">
        <f>IFERROR(CA6/BW6,"-")</f>
        <v>4200</v>
      </c>
      <c r="CC6" s="130"/>
      <c r="CD6" s="130"/>
      <c r="CE6" s="130">
        <v>1</v>
      </c>
      <c r="CF6" s="131">
        <v>1</v>
      </c>
      <c r="CG6" s="132">
        <f>IF(P6=0,"",IF(CF6=0,"",(CF6/P6)))</f>
        <v>0.05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5</v>
      </c>
      <c r="CP6" s="139">
        <v>97000</v>
      </c>
      <c r="CQ6" s="139">
        <v>38000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67</v>
      </c>
      <c r="G7" s="88" t="s">
        <v>72</v>
      </c>
      <c r="H7" s="88" t="s">
        <v>69</v>
      </c>
      <c r="I7" s="348" t="s">
        <v>70</v>
      </c>
      <c r="J7" s="330"/>
      <c r="K7" s="79">
        <v>50</v>
      </c>
      <c r="L7" s="79">
        <v>0</v>
      </c>
      <c r="M7" s="79">
        <v>145</v>
      </c>
      <c r="N7" s="89">
        <v>18</v>
      </c>
      <c r="O7" s="90">
        <v>0</v>
      </c>
      <c r="P7" s="91">
        <f>N7+O7</f>
        <v>18</v>
      </c>
      <c r="Q7" s="80">
        <f>IFERROR(P7/M7,"-")</f>
        <v>0.12413793103448</v>
      </c>
      <c r="R7" s="79">
        <v>1</v>
      </c>
      <c r="S7" s="79">
        <v>5</v>
      </c>
      <c r="T7" s="80">
        <f>IFERROR(R7/(P7),"-")</f>
        <v>0.055555555555556</v>
      </c>
      <c r="U7" s="336"/>
      <c r="V7" s="82">
        <v>5</v>
      </c>
      <c r="W7" s="80">
        <f>IF(P7=0,"-",V7/P7)</f>
        <v>0.27777777777778</v>
      </c>
      <c r="X7" s="335">
        <v>258000</v>
      </c>
      <c r="Y7" s="336">
        <f>IFERROR(X7/P7,"-")</f>
        <v>14333.333333333</v>
      </c>
      <c r="Z7" s="336">
        <f>IFERROR(X7/V7,"-")</f>
        <v>51600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0.16666666666667</v>
      </c>
      <c r="AO7" s="98">
        <v>1</v>
      </c>
      <c r="AP7" s="100">
        <f>IFERROR(AO7/AM7,"-")</f>
        <v>0.33333333333333</v>
      </c>
      <c r="AQ7" s="101">
        <v>5000</v>
      </c>
      <c r="AR7" s="102">
        <f>IFERROR(AQ7/AM7,"-")</f>
        <v>1666.6666666667</v>
      </c>
      <c r="AS7" s="103">
        <v>1</v>
      </c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5</v>
      </c>
      <c r="BF7" s="111">
        <f>IF(P7=0,"",IF(BE7=0,"",(BE7/P7)))</f>
        <v>0.27777777777778</v>
      </c>
      <c r="BG7" s="110">
        <v>1</v>
      </c>
      <c r="BH7" s="112">
        <f>IFERROR(BG7/BE7,"-")</f>
        <v>0.2</v>
      </c>
      <c r="BI7" s="113">
        <v>8000</v>
      </c>
      <c r="BJ7" s="114">
        <f>IFERROR(BI7/BE7,"-")</f>
        <v>1600</v>
      </c>
      <c r="BK7" s="115"/>
      <c r="BL7" s="115">
        <v>1</v>
      </c>
      <c r="BM7" s="115"/>
      <c r="BN7" s="117">
        <v>9</v>
      </c>
      <c r="BO7" s="118">
        <f>IF(P7=0,"",IF(BN7=0,"",(BN7/P7)))</f>
        <v>0.5</v>
      </c>
      <c r="BP7" s="119">
        <v>2</v>
      </c>
      <c r="BQ7" s="120">
        <f>IFERROR(BP7/BN7,"-")</f>
        <v>0.22222222222222</v>
      </c>
      <c r="BR7" s="121">
        <v>6000</v>
      </c>
      <c r="BS7" s="122">
        <f>IFERROR(BR7/BN7,"-")</f>
        <v>666.66666666667</v>
      </c>
      <c r="BT7" s="123">
        <v>2</v>
      </c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0.055555555555556</v>
      </c>
      <c r="CH7" s="133">
        <v>1</v>
      </c>
      <c r="CI7" s="134">
        <f>IFERROR(CH7/CF7,"-")</f>
        <v>1</v>
      </c>
      <c r="CJ7" s="135">
        <v>239000</v>
      </c>
      <c r="CK7" s="136">
        <f>IFERROR(CJ7/CF7,"-")</f>
        <v>239000</v>
      </c>
      <c r="CL7" s="137"/>
      <c r="CM7" s="137"/>
      <c r="CN7" s="137">
        <v>1</v>
      </c>
      <c r="CO7" s="138">
        <v>5</v>
      </c>
      <c r="CP7" s="139">
        <v>258000</v>
      </c>
      <c r="CQ7" s="139">
        <v>239000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74</v>
      </c>
      <c r="H8" s="88" t="s">
        <v>69</v>
      </c>
      <c r="I8" s="348" t="s">
        <v>70</v>
      </c>
      <c r="J8" s="330"/>
      <c r="K8" s="79">
        <v>9</v>
      </c>
      <c r="L8" s="79">
        <v>0</v>
      </c>
      <c r="M8" s="79">
        <v>37</v>
      </c>
      <c r="N8" s="89">
        <v>3</v>
      </c>
      <c r="O8" s="90">
        <v>0</v>
      </c>
      <c r="P8" s="91">
        <f>N8+O8</f>
        <v>3</v>
      </c>
      <c r="Q8" s="80">
        <f>IFERROR(P8/M8,"-")</f>
        <v>0.081081081081081</v>
      </c>
      <c r="R8" s="79">
        <v>0</v>
      </c>
      <c r="S8" s="79">
        <v>1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0.33333333333333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67</v>
      </c>
      <c r="G9" s="88" t="s">
        <v>76</v>
      </c>
      <c r="H9" s="88" t="s">
        <v>69</v>
      </c>
      <c r="I9" s="348" t="s">
        <v>70</v>
      </c>
      <c r="J9" s="330"/>
      <c r="K9" s="79">
        <v>9</v>
      </c>
      <c r="L9" s="79">
        <v>0</v>
      </c>
      <c r="M9" s="79">
        <v>45</v>
      </c>
      <c r="N9" s="89">
        <v>4</v>
      </c>
      <c r="O9" s="90">
        <v>0</v>
      </c>
      <c r="P9" s="91">
        <f>N9+O9</f>
        <v>4</v>
      </c>
      <c r="Q9" s="80">
        <f>IFERROR(P9/M9,"-")</f>
        <v>0.088888888888889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77</v>
      </c>
      <c r="C10" s="347"/>
      <c r="D10" s="347" t="s">
        <v>78</v>
      </c>
      <c r="E10" s="347" t="s">
        <v>78</v>
      </c>
      <c r="F10" s="347" t="s">
        <v>79</v>
      </c>
      <c r="G10" s="88" t="s">
        <v>80</v>
      </c>
      <c r="H10" s="88"/>
      <c r="I10" s="88"/>
      <c r="J10" s="330"/>
      <c r="K10" s="79">
        <v>224</v>
      </c>
      <c r="L10" s="79">
        <v>150</v>
      </c>
      <c r="M10" s="79">
        <v>53</v>
      </c>
      <c r="N10" s="89">
        <v>39</v>
      </c>
      <c r="O10" s="90">
        <v>1</v>
      </c>
      <c r="P10" s="91">
        <f>N10+O10</f>
        <v>40</v>
      </c>
      <c r="Q10" s="80">
        <f>IFERROR(P10/M10,"-")</f>
        <v>0.75471698113208</v>
      </c>
      <c r="R10" s="79">
        <v>8</v>
      </c>
      <c r="S10" s="79">
        <v>4</v>
      </c>
      <c r="T10" s="80">
        <f>IFERROR(R10/(P10),"-")</f>
        <v>0.2</v>
      </c>
      <c r="U10" s="336"/>
      <c r="V10" s="82">
        <v>11</v>
      </c>
      <c r="W10" s="80">
        <f>IF(P10=0,"-",V10/P10)</f>
        <v>0.275</v>
      </c>
      <c r="X10" s="335">
        <v>903000</v>
      </c>
      <c r="Y10" s="336">
        <f>IFERROR(X10/P10,"-")</f>
        <v>22575</v>
      </c>
      <c r="Z10" s="336">
        <f>IFERROR(X10/V10,"-")</f>
        <v>82090.909090909</v>
      </c>
      <c r="AA10" s="330"/>
      <c r="AB10" s="83"/>
      <c r="AC10" s="77"/>
      <c r="AD10" s="92">
        <v>2</v>
      </c>
      <c r="AE10" s="93">
        <f>IF(P10=0,"",IF(AD10=0,"",(AD10/P10)))</f>
        <v>0.05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4</v>
      </c>
      <c r="AW10" s="105">
        <f>IF(P10=0,"",IF(AV10=0,"",(AV10/P10)))</f>
        <v>0.1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0.05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13</v>
      </c>
      <c r="BO10" s="118">
        <f>IF(P10=0,"",IF(BN10=0,"",(BN10/P10)))</f>
        <v>0.325</v>
      </c>
      <c r="BP10" s="119">
        <v>7</v>
      </c>
      <c r="BQ10" s="120">
        <f>IFERROR(BP10/BN10,"-")</f>
        <v>0.53846153846154</v>
      </c>
      <c r="BR10" s="121">
        <v>309000</v>
      </c>
      <c r="BS10" s="122">
        <f>IFERROR(BR10/BN10,"-")</f>
        <v>23769.230769231</v>
      </c>
      <c r="BT10" s="123">
        <v>3</v>
      </c>
      <c r="BU10" s="123"/>
      <c r="BV10" s="123">
        <v>4</v>
      </c>
      <c r="BW10" s="124">
        <v>15</v>
      </c>
      <c r="BX10" s="125">
        <f>IF(P10=0,"",IF(BW10=0,"",(BW10/P10)))</f>
        <v>0.375</v>
      </c>
      <c r="BY10" s="126">
        <v>5</v>
      </c>
      <c r="BZ10" s="127">
        <f>IFERROR(BY10/BW10,"-")</f>
        <v>0.33333333333333</v>
      </c>
      <c r="CA10" s="128">
        <v>613000</v>
      </c>
      <c r="CB10" s="129">
        <f>IFERROR(CA10/BW10,"-")</f>
        <v>40866.666666667</v>
      </c>
      <c r="CC10" s="130"/>
      <c r="CD10" s="130">
        <v>1</v>
      </c>
      <c r="CE10" s="130">
        <v>4</v>
      </c>
      <c r="CF10" s="131">
        <v>4</v>
      </c>
      <c r="CG10" s="132">
        <f>IF(P10=0,"",IF(CF10=0,"",(CF10/P10)))</f>
        <v>0.1</v>
      </c>
      <c r="CH10" s="133">
        <v>2</v>
      </c>
      <c r="CI10" s="134">
        <f>IFERROR(CH10/CF10,"-")</f>
        <v>0.5</v>
      </c>
      <c r="CJ10" s="135">
        <v>11000</v>
      </c>
      <c r="CK10" s="136">
        <f>IFERROR(CJ10/CF10,"-")</f>
        <v>2750</v>
      </c>
      <c r="CL10" s="137">
        <v>1</v>
      </c>
      <c r="CM10" s="137">
        <v>1</v>
      </c>
      <c r="CN10" s="137"/>
      <c r="CO10" s="138">
        <v>11</v>
      </c>
      <c r="CP10" s="139">
        <v>903000</v>
      </c>
      <c r="CQ10" s="139">
        <v>235000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4.865</v>
      </c>
      <c r="B11" s="347" t="s">
        <v>81</v>
      </c>
      <c r="C11" s="347"/>
      <c r="D11" s="347" t="s">
        <v>82</v>
      </c>
      <c r="E11" s="347" t="s">
        <v>83</v>
      </c>
      <c r="F11" s="347" t="s">
        <v>67</v>
      </c>
      <c r="G11" s="88" t="s">
        <v>84</v>
      </c>
      <c r="H11" s="88" t="s">
        <v>85</v>
      </c>
      <c r="I11" s="88" t="s">
        <v>86</v>
      </c>
      <c r="J11" s="330">
        <v>600000</v>
      </c>
      <c r="K11" s="79">
        <v>7</v>
      </c>
      <c r="L11" s="79">
        <v>0</v>
      </c>
      <c r="M11" s="79">
        <v>37</v>
      </c>
      <c r="N11" s="89">
        <v>2</v>
      </c>
      <c r="O11" s="90">
        <v>0</v>
      </c>
      <c r="P11" s="91">
        <f>N11+O11</f>
        <v>2</v>
      </c>
      <c r="Q11" s="80">
        <f>IFERROR(P11/M11,"-")</f>
        <v>0.054054054054054</v>
      </c>
      <c r="R11" s="79">
        <v>0</v>
      </c>
      <c r="S11" s="79">
        <v>0</v>
      </c>
      <c r="T11" s="80">
        <f>IFERROR(R11/(P11),"-")</f>
        <v>0</v>
      </c>
      <c r="U11" s="336">
        <f>IFERROR(J11/SUM(N11:O18),"-")</f>
        <v>8450.7042253521</v>
      </c>
      <c r="V11" s="82">
        <v>1</v>
      </c>
      <c r="W11" s="80">
        <f>IF(P11=0,"-",V11/P11)</f>
        <v>0.5</v>
      </c>
      <c r="X11" s="335">
        <v>3000</v>
      </c>
      <c r="Y11" s="336">
        <f>IFERROR(X11/P11,"-")</f>
        <v>1500</v>
      </c>
      <c r="Z11" s="336">
        <f>IFERROR(X11/V11,"-")</f>
        <v>3000</v>
      </c>
      <c r="AA11" s="330">
        <f>SUM(X11:X18)-SUM(J11:J18)</f>
        <v>2319000</v>
      </c>
      <c r="AB11" s="83">
        <f>SUM(X11:X18)/SUM(J11:J18)</f>
        <v>4.865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0.5</v>
      </c>
      <c r="BG11" s="110">
        <v>1</v>
      </c>
      <c r="BH11" s="112">
        <f>IFERROR(BG11/BE11,"-")</f>
        <v>1</v>
      </c>
      <c r="BI11" s="113">
        <v>3000</v>
      </c>
      <c r="BJ11" s="114">
        <f>IFERROR(BI11/BE11,"-")</f>
        <v>3000</v>
      </c>
      <c r="BK11" s="115">
        <v>1</v>
      </c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87</v>
      </c>
      <c r="C12" s="347"/>
      <c r="D12" s="347" t="s">
        <v>88</v>
      </c>
      <c r="E12" s="347" t="s">
        <v>89</v>
      </c>
      <c r="F12" s="347" t="s">
        <v>67</v>
      </c>
      <c r="G12" s="88"/>
      <c r="H12" s="88" t="s">
        <v>85</v>
      </c>
      <c r="I12" s="88" t="s">
        <v>90</v>
      </c>
      <c r="J12" s="330"/>
      <c r="K12" s="79">
        <v>26</v>
      </c>
      <c r="L12" s="79">
        <v>0</v>
      </c>
      <c r="M12" s="79">
        <v>72</v>
      </c>
      <c r="N12" s="89">
        <v>10</v>
      </c>
      <c r="O12" s="90">
        <v>1</v>
      </c>
      <c r="P12" s="91">
        <f>N12+O12</f>
        <v>11</v>
      </c>
      <c r="Q12" s="80">
        <f>IFERROR(P12/M12,"-")</f>
        <v>0.15277777777778</v>
      </c>
      <c r="R12" s="79">
        <v>1</v>
      </c>
      <c r="S12" s="79">
        <v>5</v>
      </c>
      <c r="T12" s="80">
        <f>IFERROR(R12/(P12),"-")</f>
        <v>0.090909090909091</v>
      </c>
      <c r="U12" s="336"/>
      <c r="V12" s="82">
        <v>1</v>
      </c>
      <c r="W12" s="80">
        <f>IF(P12=0,"-",V12/P12)</f>
        <v>0.090909090909091</v>
      </c>
      <c r="X12" s="335">
        <v>12000</v>
      </c>
      <c r="Y12" s="336">
        <f>IFERROR(X12/P12,"-")</f>
        <v>1090.9090909091</v>
      </c>
      <c r="Z12" s="336">
        <f>IFERROR(X12/V12,"-")</f>
        <v>12000</v>
      </c>
      <c r="AA12" s="330"/>
      <c r="AB12" s="83"/>
      <c r="AC12" s="77"/>
      <c r="AD12" s="92">
        <v>1</v>
      </c>
      <c r="AE12" s="93">
        <f>IF(P12=0,"",IF(AD12=0,"",(AD12/P12)))</f>
        <v>0.090909090909091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4</v>
      </c>
      <c r="BF12" s="111">
        <f>IF(P12=0,"",IF(BE12=0,"",(BE12/P12)))</f>
        <v>0.36363636363636</v>
      </c>
      <c r="BG12" s="110">
        <v>1</v>
      </c>
      <c r="BH12" s="112">
        <f>IFERROR(BG12/BE12,"-")</f>
        <v>0.25</v>
      </c>
      <c r="BI12" s="113">
        <v>17000</v>
      </c>
      <c r="BJ12" s="114">
        <f>IFERROR(BI12/BE12,"-")</f>
        <v>4250</v>
      </c>
      <c r="BK12" s="115"/>
      <c r="BL12" s="115"/>
      <c r="BM12" s="115">
        <v>1</v>
      </c>
      <c r="BN12" s="117">
        <v>5</v>
      </c>
      <c r="BO12" s="118">
        <f>IF(P12=0,"",IF(BN12=0,"",(BN12/P12)))</f>
        <v>0.45454545454545</v>
      </c>
      <c r="BP12" s="119">
        <v>1</v>
      </c>
      <c r="BQ12" s="120">
        <f>IFERROR(BP12/BN12,"-")</f>
        <v>0.2</v>
      </c>
      <c r="BR12" s="121">
        <v>9000</v>
      </c>
      <c r="BS12" s="122">
        <f>IFERROR(BR12/BN12,"-")</f>
        <v>1800</v>
      </c>
      <c r="BT12" s="123"/>
      <c r="BU12" s="123"/>
      <c r="BV12" s="123">
        <v>1</v>
      </c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>
        <v>1</v>
      </c>
      <c r="CG12" s="132">
        <f>IF(P12=0,"",IF(CF12=0,"",(CF12/P12)))</f>
        <v>0.090909090909091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1</v>
      </c>
      <c r="CP12" s="139">
        <v>12000</v>
      </c>
      <c r="CQ12" s="139">
        <v>17000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91</v>
      </c>
      <c r="C13" s="347"/>
      <c r="D13" s="347" t="s">
        <v>92</v>
      </c>
      <c r="E13" s="347" t="s">
        <v>93</v>
      </c>
      <c r="F13" s="347" t="s">
        <v>67</v>
      </c>
      <c r="G13" s="88"/>
      <c r="H13" s="88" t="s">
        <v>85</v>
      </c>
      <c r="I13" s="88" t="s">
        <v>94</v>
      </c>
      <c r="J13" s="330"/>
      <c r="K13" s="79">
        <v>2</v>
      </c>
      <c r="L13" s="79">
        <v>0</v>
      </c>
      <c r="M13" s="79">
        <v>16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95</v>
      </c>
      <c r="C14" s="347"/>
      <c r="D14" s="347" t="s">
        <v>78</v>
      </c>
      <c r="E14" s="347" t="s">
        <v>78</v>
      </c>
      <c r="F14" s="347" t="s">
        <v>79</v>
      </c>
      <c r="G14" s="88"/>
      <c r="H14" s="88"/>
      <c r="I14" s="88"/>
      <c r="J14" s="330"/>
      <c r="K14" s="79">
        <v>84</v>
      </c>
      <c r="L14" s="79">
        <v>55</v>
      </c>
      <c r="M14" s="79">
        <v>31</v>
      </c>
      <c r="N14" s="89">
        <v>22</v>
      </c>
      <c r="O14" s="90">
        <v>0</v>
      </c>
      <c r="P14" s="91">
        <f>N14+O14</f>
        <v>22</v>
      </c>
      <c r="Q14" s="80">
        <f>IFERROR(P14/M14,"-")</f>
        <v>0.70967741935484</v>
      </c>
      <c r="R14" s="79">
        <v>4</v>
      </c>
      <c r="S14" s="79">
        <v>0</v>
      </c>
      <c r="T14" s="80">
        <f>IFERROR(R14/(P14),"-")</f>
        <v>0.18181818181818</v>
      </c>
      <c r="U14" s="336"/>
      <c r="V14" s="82">
        <v>5</v>
      </c>
      <c r="W14" s="80">
        <f>IF(P14=0,"-",V14/P14)</f>
        <v>0.22727272727273</v>
      </c>
      <c r="X14" s="335">
        <v>1076000</v>
      </c>
      <c r="Y14" s="336">
        <f>IFERROR(X14/P14,"-")</f>
        <v>48909.090909091</v>
      </c>
      <c r="Z14" s="336">
        <f>IFERROR(X14/V14,"-")</f>
        <v>215200</v>
      </c>
      <c r="AA14" s="330"/>
      <c r="AB14" s="83"/>
      <c r="AC14" s="77"/>
      <c r="AD14" s="92">
        <v>1</v>
      </c>
      <c r="AE14" s="93">
        <f>IF(P14=0,"",IF(AD14=0,"",(AD14/P14)))</f>
        <v>0.045454545454545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0.045454545454545</v>
      </c>
      <c r="AX14" s="104">
        <v>1</v>
      </c>
      <c r="AY14" s="106">
        <f>IFERROR(AX14/AV14,"-")</f>
        <v>1</v>
      </c>
      <c r="AZ14" s="107">
        <v>775000</v>
      </c>
      <c r="BA14" s="108">
        <f>IFERROR(AZ14/AV14,"-")</f>
        <v>775000</v>
      </c>
      <c r="BB14" s="109"/>
      <c r="BC14" s="109"/>
      <c r="BD14" s="109">
        <v>1</v>
      </c>
      <c r="BE14" s="110">
        <v>4</v>
      </c>
      <c r="BF14" s="111">
        <f>IF(P14=0,"",IF(BE14=0,"",(BE14/P14)))</f>
        <v>0.18181818181818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8</v>
      </c>
      <c r="BO14" s="118">
        <f>IF(P14=0,"",IF(BN14=0,"",(BN14/P14)))</f>
        <v>0.36363636363636</v>
      </c>
      <c r="BP14" s="119">
        <v>3</v>
      </c>
      <c r="BQ14" s="120">
        <f>IFERROR(BP14/BN14,"-")</f>
        <v>0.375</v>
      </c>
      <c r="BR14" s="121">
        <v>284000</v>
      </c>
      <c r="BS14" s="122">
        <f>IFERROR(BR14/BN14,"-")</f>
        <v>35500</v>
      </c>
      <c r="BT14" s="123"/>
      <c r="BU14" s="123">
        <v>1</v>
      </c>
      <c r="BV14" s="123">
        <v>2</v>
      </c>
      <c r="BW14" s="124">
        <v>5</v>
      </c>
      <c r="BX14" s="125">
        <f>IF(P14=0,"",IF(BW14=0,"",(BW14/P14)))</f>
        <v>0.22727272727273</v>
      </c>
      <c r="BY14" s="126">
        <v>1</v>
      </c>
      <c r="BZ14" s="127">
        <f>IFERROR(BY14/BW14,"-")</f>
        <v>0.2</v>
      </c>
      <c r="CA14" s="128">
        <v>10000</v>
      </c>
      <c r="CB14" s="129">
        <f>IFERROR(CA14/BW14,"-")</f>
        <v>2000</v>
      </c>
      <c r="CC14" s="130"/>
      <c r="CD14" s="130">
        <v>1</v>
      </c>
      <c r="CE14" s="130"/>
      <c r="CF14" s="131">
        <v>3</v>
      </c>
      <c r="CG14" s="132">
        <f>IF(P14=0,"",IF(CF14=0,"",(CF14/P14)))</f>
        <v>0.13636363636364</v>
      </c>
      <c r="CH14" s="133">
        <v>2</v>
      </c>
      <c r="CI14" s="134">
        <f>IFERROR(CH14/CF14,"-")</f>
        <v>0.66666666666667</v>
      </c>
      <c r="CJ14" s="135">
        <v>53000</v>
      </c>
      <c r="CK14" s="136">
        <f>IFERROR(CJ14/CF14,"-")</f>
        <v>17666.666666667</v>
      </c>
      <c r="CL14" s="137"/>
      <c r="CM14" s="137">
        <v>1</v>
      </c>
      <c r="CN14" s="137">
        <v>1</v>
      </c>
      <c r="CO14" s="138">
        <v>5</v>
      </c>
      <c r="CP14" s="139">
        <v>1076000</v>
      </c>
      <c r="CQ14" s="139">
        <v>775000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96</v>
      </c>
      <c r="C15" s="347"/>
      <c r="D15" s="347" t="s">
        <v>82</v>
      </c>
      <c r="E15" s="347" t="s">
        <v>83</v>
      </c>
      <c r="F15" s="347" t="s">
        <v>67</v>
      </c>
      <c r="G15" s="88" t="s">
        <v>97</v>
      </c>
      <c r="H15" s="88" t="s">
        <v>85</v>
      </c>
      <c r="I15" s="88" t="s">
        <v>86</v>
      </c>
      <c r="J15" s="330"/>
      <c r="K15" s="79">
        <v>17</v>
      </c>
      <c r="L15" s="79">
        <v>0</v>
      </c>
      <c r="M15" s="79">
        <v>56</v>
      </c>
      <c r="N15" s="89">
        <v>8</v>
      </c>
      <c r="O15" s="90">
        <v>0</v>
      </c>
      <c r="P15" s="91">
        <f>N15+O15</f>
        <v>8</v>
      </c>
      <c r="Q15" s="80">
        <f>IFERROR(P15/M15,"-")</f>
        <v>0.14285714285714</v>
      </c>
      <c r="R15" s="79">
        <v>2</v>
      </c>
      <c r="S15" s="79">
        <v>2</v>
      </c>
      <c r="T15" s="80">
        <f>IFERROR(R15/(P15),"-")</f>
        <v>0.25</v>
      </c>
      <c r="U15" s="336"/>
      <c r="V15" s="82">
        <v>3</v>
      </c>
      <c r="W15" s="80">
        <f>IF(P15=0,"-",V15/P15)</f>
        <v>0.375</v>
      </c>
      <c r="X15" s="335">
        <v>32000</v>
      </c>
      <c r="Y15" s="336">
        <f>IFERROR(X15/P15,"-")</f>
        <v>4000</v>
      </c>
      <c r="Z15" s="336">
        <f>IFERROR(X15/V15,"-")</f>
        <v>10666.666666667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0.125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</v>
      </c>
      <c r="BF15" s="111">
        <f>IF(P15=0,"",IF(BE15=0,"",(BE15/P15)))</f>
        <v>0.125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5</v>
      </c>
      <c r="BO15" s="118">
        <f>IF(P15=0,"",IF(BN15=0,"",(BN15/P15)))</f>
        <v>0.625</v>
      </c>
      <c r="BP15" s="119">
        <v>3</v>
      </c>
      <c r="BQ15" s="120">
        <f>IFERROR(BP15/BN15,"-")</f>
        <v>0.6</v>
      </c>
      <c r="BR15" s="121">
        <v>22000</v>
      </c>
      <c r="BS15" s="122">
        <f>IFERROR(BR15/BN15,"-")</f>
        <v>4400</v>
      </c>
      <c r="BT15" s="123">
        <v>2</v>
      </c>
      <c r="BU15" s="123"/>
      <c r="BV15" s="123">
        <v>1</v>
      </c>
      <c r="BW15" s="124">
        <v>1</v>
      </c>
      <c r="BX15" s="125">
        <f>IF(P15=0,"",IF(BW15=0,"",(BW15/P15)))</f>
        <v>0.125</v>
      </c>
      <c r="BY15" s="126">
        <v>1</v>
      </c>
      <c r="BZ15" s="127">
        <f>IFERROR(BY15/BW15,"-")</f>
        <v>1</v>
      </c>
      <c r="CA15" s="128">
        <v>10000</v>
      </c>
      <c r="CB15" s="129">
        <f>IFERROR(CA15/BW15,"-")</f>
        <v>10000</v>
      </c>
      <c r="CC15" s="130"/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32000</v>
      </c>
      <c r="CQ15" s="139">
        <v>12000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98</v>
      </c>
      <c r="C16" s="347"/>
      <c r="D16" s="347" t="s">
        <v>88</v>
      </c>
      <c r="E16" s="347" t="s">
        <v>89</v>
      </c>
      <c r="F16" s="347" t="s">
        <v>67</v>
      </c>
      <c r="G16" s="88"/>
      <c r="H16" s="88" t="s">
        <v>85</v>
      </c>
      <c r="I16" s="88" t="s">
        <v>90</v>
      </c>
      <c r="J16" s="330"/>
      <c r="K16" s="79">
        <v>25</v>
      </c>
      <c r="L16" s="79">
        <v>0</v>
      </c>
      <c r="M16" s="79">
        <v>89</v>
      </c>
      <c r="N16" s="89">
        <v>8</v>
      </c>
      <c r="O16" s="90">
        <v>0</v>
      </c>
      <c r="P16" s="91">
        <f>N16+O16</f>
        <v>8</v>
      </c>
      <c r="Q16" s="80">
        <f>IFERROR(P16/M16,"-")</f>
        <v>0.089887640449438</v>
      </c>
      <c r="R16" s="79">
        <v>0</v>
      </c>
      <c r="S16" s="79">
        <v>3</v>
      </c>
      <c r="T16" s="80">
        <f>IFERROR(R16/(P16),"-")</f>
        <v>0</v>
      </c>
      <c r="U16" s="336"/>
      <c r="V16" s="82">
        <v>3</v>
      </c>
      <c r="W16" s="80">
        <f>IF(P16=0,"-",V16/P16)</f>
        <v>0.375</v>
      </c>
      <c r="X16" s="335">
        <v>27000</v>
      </c>
      <c r="Y16" s="336">
        <f>IFERROR(X16/P16,"-")</f>
        <v>3375</v>
      </c>
      <c r="Z16" s="336">
        <f>IFERROR(X16/V16,"-")</f>
        <v>9000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0.25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4</v>
      </c>
      <c r="BO16" s="118">
        <f>IF(P16=0,"",IF(BN16=0,"",(BN16/P16)))</f>
        <v>0.5</v>
      </c>
      <c r="BP16" s="119">
        <v>2</v>
      </c>
      <c r="BQ16" s="120">
        <f>IFERROR(BP16/BN16,"-")</f>
        <v>0.5</v>
      </c>
      <c r="BR16" s="121">
        <v>24000</v>
      </c>
      <c r="BS16" s="122">
        <f>IFERROR(BR16/BN16,"-")</f>
        <v>6000</v>
      </c>
      <c r="BT16" s="123">
        <v>1</v>
      </c>
      <c r="BU16" s="123"/>
      <c r="BV16" s="123">
        <v>1</v>
      </c>
      <c r="BW16" s="124">
        <v>2</v>
      </c>
      <c r="BX16" s="125">
        <f>IF(P16=0,"",IF(BW16=0,"",(BW16/P16)))</f>
        <v>0.25</v>
      </c>
      <c r="BY16" s="126">
        <v>1</v>
      </c>
      <c r="BZ16" s="127">
        <f>IFERROR(BY16/BW16,"-")</f>
        <v>0.5</v>
      </c>
      <c r="CA16" s="128">
        <v>3000</v>
      </c>
      <c r="CB16" s="129">
        <f>IFERROR(CA16/BW16,"-")</f>
        <v>1500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3</v>
      </c>
      <c r="CP16" s="139">
        <v>27000</v>
      </c>
      <c r="CQ16" s="139">
        <v>21000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99</v>
      </c>
      <c r="C17" s="347"/>
      <c r="D17" s="347" t="s">
        <v>92</v>
      </c>
      <c r="E17" s="347" t="s">
        <v>93</v>
      </c>
      <c r="F17" s="347" t="s">
        <v>67</v>
      </c>
      <c r="G17" s="88"/>
      <c r="H17" s="88" t="s">
        <v>85</v>
      </c>
      <c r="I17" s="88" t="s">
        <v>94</v>
      </c>
      <c r="J17" s="330"/>
      <c r="K17" s="79">
        <v>0</v>
      </c>
      <c r="L17" s="79">
        <v>0</v>
      </c>
      <c r="M17" s="79">
        <v>10</v>
      </c>
      <c r="N17" s="89">
        <v>0</v>
      </c>
      <c r="O17" s="90">
        <v>0</v>
      </c>
      <c r="P17" s="91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100</v>
      </c>
      <c r="C18" s="347"/>
      <c r="D18" s="347" t="s">
        <v>78</v>
      </c>
      <c r="E18" s="347" t="s">
        <v>78</v>
      </c>
      <c r="F18" s="347" t="s">
        <v>79</v>
      </c>
      <c r="G18" s="88"/>
      <c r="H18" s="88"/>
      <c r="I18" s="88"/>
      <c r="J18" s="330"/>
      <c r="K18" s="79">
        <v>121</v>
      </c>
      <c r="L18" s="79">
        <v>65</v>
      </c>
      <c r="M18" s="79">
        <v>49</v>
      </c>
      <c r="N18" s="89">
        <v>20</v>
      </c>
      <c r="O18" s="90">
        <v>0</v>
      </c>
      <c r="P18" s="91">
        <f>N18+O18</f>
        <v>20</v>
      </c>
      <c r="Q18" s="80">
        <f>IFERROR(P18/M18,"-")</f>
        <v>0.40816326530612</v>
      </c>
      <c r="R18" s="79">
        <v>5</v>
      </c>
      <c r="S18" s="79">
        <v>1</v>
      </c>
      <c r="T18" s="80">
        <f>IFERROR(R18/(P18),"-")</f>
        <v>0.25</v>
      </c>
      <c r="U18" s="336"/>
      <c r="V18" s="82">
        <v>6</v>
      </c>
      <c r="W18" s="80">
        <f>IF(P18=0,"-",V18/P18)</f>
        <v>0.3</v>
      </c>
      <c r="X18" s="335">
        <v>1769000</v>
      </c>
      <c r="Y18" s="336">
        <f>IFERROR(X18/P18,"-")</f>
        <v>88450</v>
      </c>
      <c r="Z18" s="336">
        <f>IFERROR(X18/V18,"-")</f>
        <v>294833.33333333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0.05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10</v>
      </c>
      <c r="BO18" s="118">
        <f>IF(P18=0,"",IF(BN18=0,"",(BN18/P18)))</f>
        <v>0.5</v>
      </c>
      <c r="BP18" s="119">
        <v>5</v>
      </c>
      <c r="BQ18" s="120">
        <f>IFERROR(BP18/BN18,"-")</f>
        <v>0.5</v>
      </c>
      <c r="BR18" s="121">
        <v>104000</v>
      </c>
      <c r="BS18" s="122">
        <f>IFERROR(BR18/BN18,"-")</f>
        <v>10400</v>
      </c>
      <c r="BT18" s="123">
        <v>2</v>
      </c>
      <c r="BU18" s="123"/>
      <c r="BV18" s="123">
        <v>3</v>
      </c>
      <c r="BW18" s="124">
        <v>4</v>
      </c>
      <c r="BX18" s="125">
        <f>IF(P18=0,"",IF(BW18=0,"",(BW18/P18)))</f>
        <v>0.2</v>
      </c>
      <c r="BY18" s="126">
        <v>1</v>
      </c>
      <c r="BZ18" s="127">
        <f>IFERROR(BY18/BW18,"-")</f>
        <v>0.25</v>
      </c>
      <c r="CA18" s="128">
        <v>1060000</v>
      </c>
      <c r="CB18" s="129">
        <f>IFERROR(CA18/BW18,"-")</f>
        <v>265000</v>
      </c>
      <c r="CC18" s="130"/>
      <c r="CD18" s="130"/>
      <c r="CE18" s="130">
        <v>1</v>
      </c>
      <c r="CF18" s="131">
        <v>5</v>
      </c>
      <c r="CG18" s="132">
        <f>IF(P18=0,"",IF(CF18=0,"",(CF18/P18)))</f>
        <v>0.25</v>
      </c>
      <c r="CH18" s="133">
        <v>1</v>
      </c>
      <c r="CI18" s="134">
        <f>IFERROR(CH18/CF18,"-")</f>
        <v>0.2</v>
      </c>
      <c r="CJ18" s="135">
        <v>620000</v>
      </c>
      <c r="CK18" s="136">
        <f>IFERROR(CJ18/CF18,"-")</f>
        <v>124000</v>
      </c>
      <c r="CL18" s="137"/>
      <c r="CM18" s="137"/>
      <c r="CN18" s="137">
        <v>1</v>
      </c>
      <c r="CO18" s="138">
        <v>6</v>
      </c>
      <c r="CP18" s="139">
        <v>1769000</v>
      </c>
      <c r="CQ18" s="139">
        <v>1060000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0.30333333333333</v>
      </c>
      <c r="B19" s="347" t="s">
        <v>101</v>
      </c>
      <c r="C19" s="347"/>
      <c r="D19" s="347" t="s">
        <v>102</v>
      </c>
      <c r="E19" s="347" t="s">
        <v>103</v>
      </c>
      <c r="F19" s="347" t="s">
        <v>67</v>
      </c>
      <c r="G19" s="88" t="s">
        <v>74</v>
      </c>
      <c r="H19" s="88" t="s">
        <v>104</v>
      </c>
      <c r="I19" s="88" t="s">
        <v>105</v>
      </c>
      <c r="J19" s="330">
        <v>300000</v>
      </c>
      <c r="K19" s="79">
        <v>25</v>
      </c>
      <c r="L19" s="79">
        <v>0</v>
      </c>
      <c r="M19" s="79">
        <v>69</v>
      </c>
      <c r="N19" s="89">
        <v>4</v>
      </c>
      <c r="O19" s="90">
        <v>0</v>
      </c>
      <c r="P19" s="91">
        <f>N19+O19</f>
        <v>4</v>
      </c>
      <c r="Q19" s="80">
        <f>IFERROR(P19/M19,"-")</f>
        <v>0.057971014492754</v>
      </c>
      <c r="R19" s="79">
        <v>0</v>
      </c>
      <c r="S19" s="79">
        <v>2</v>
      </c>
      <c r="T19" s="80">
        <f>IFERROR(R19/(P19),"-")</f>
        <v>0</v>
      </c>
      <c r="U19" s="336">
        <f>IFERROR(J19/SUM(N19:O20),"-")</f>
        <v>37500</v>
      </c>
      <c r="V19" s="82">
        <v>1</v>
      </c>
      <c r="W19" s="80">
        <f>IF(P19=0,"-",V19/P19)</f>
        <v>0.25</v>
      </c>
      <c r="X19" s="335">
        <v>3000</v>
      </c>
      <c r="Y19" s="336">
        <f>IFERROR(X19/P19,"-")</f>
        <v>750</v>
      </c>
      <c r="Z19" s="336">
        <f>IFERROR(X19/V19,"-")</f>
        <v>3000</v>
      </c>
      <c r="AA19" s="330">
        <f>SUM(X19:X20)-SUM(J19:J20)</f>
        <v>-209000</v>
      </c>
      <c r="AB19" s="83">
        <f>SUM(X19:X20)/SUM(J19:J20)</f>
        <v>0.30333333333333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3</v>
      </c>
      <c r="BF19" s="111">
        <f>IF(P19=0,"",IF(BE19=0,"",(BE19/P19)))</f>
        <v>0.75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0.25</v>
      </c>
      <c r="BP19" s="119">
        <v>1</v>
      </c>
      <c r="BQ19" s="120">
        <f>IFERROR(BP19/BN19,"-")</f>
        <v>1</v>
      </c>
      <c r="BR19" s="121">
        <v>3000</v>
      </c>
      <c r="BS19" s="122">
        <f>IFERROR(BR19/BN19,"-")</f>
        <v>3000</v>
      </c>
      <c r="BT19" s="123">
        <v>1</v>
      </c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106</v>
      </c>
      <c r="C20" s="347"/>
      <c r="D20" s="347" t="s">
        <v>102</v>
      </c>
      <c r="E20" s="347" t="s">
        <v>103</v>
      </c>
      <c r="F20" s="347" t="s">
        <v>79</v>
      </c>
      <c r="G20" s="88"/>
      <c r="H20" s="88"/>
      <c r="I20" s="88"/>
      <c r="J20" s="330"/>
      <c r="K20" s="79">
        <v>56</v>
      </c>
      <c r="L20" s="79">
        <v>35</v>
      </c>
      <c r="M20" s="79">
        <v>5</v>
      </c>
      <c r="N20" s="89">
        <v>4</v>
      </c>
      <c r="O20" s="90">
        <v>0</v>
      </c>
      <c r="P20" s="91">
        <f>N20+O20</f>
        <v>4</v>
      </c>
      <c r="Q20" s="80">
        <f>IFERROR(P20/M20,"-")</f>
        <v>0.8</v>
      </c>
      <c r="R20" s="79">
        <v>0</v>
      </c>
      <c r="S20" s="79">
        <v>1</v>
      </c>
      <c r="T20" s="80">
        <f>IFERROR(R20/(P20),"-")</f>
        <v>0</v>
      </c>
      <c r="U20" s="336"/>
      <c r="V20" s="82">
        <v>2</v>
      </c>
      <c r="W20" s="80">
        <f>IF(P20=0,"-",V20/P20)</f>
        <v>0.5</v>
      </c>
      <c r="X20" s="335">
        <v>88000</v>
      </c>
      <c r="Y20" s="336">
        <f>IFERROR(X20/P20,"-")</f>
        <v>22000</v>
      </c>
      <c r="Z20" s="336">
        <f>IFERROR(X20/V20,"-")</f>
        <v>44000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2</v>
      </c>
      <c r="BO20" s="118">
        <f>IF(P20=0,"",IF(BN20=0,"",(BN20/P20)))</f>
        <v>0.5</v>
      </c>
      <c r="BP20" s="119">
        <v>1</v>
      </c>
      <c r="BQ20" s="120">
        <f>IFERROR(BP20/BN20,"-")</f>
        <v>0.5</v>
      </c>
      <c r="BR20" s="121">
        <v>85000</v>
      </c>
      <c r="BS20" s="122">
        <f>IFERROR(BR20/BN20,"-")</f>
        <v>42500</v>
      </c>
      <c r="BT20" s="123"/>
      <c r="BU20" s="123"/>
      <c r="BV20" s="123">
        <v>1</v>
      </c>
      <c r="BW20" s="124">
        <v>2</v>
      </c>
      <c r="BX20" s="125">
        <f>IF(P20=0,"",IF(BW20=0,"",(BW20/P20)))</f>
        <v>0.5</v>
      </c>
      <c r="BY20" s="126">
        <v>1</v>
      </c>
      <c r="BZ20" s="127">
        <f>IFERROR(BY20/BW20,"-")</f>
        <v>0.5</v>
      </c>
      <c r="CA20" s="128">
        <v>3000</v>
      </c>
      <c r="CB20" s="129">
        <f>IFERROR(CA20/BW20,"-")</f>
        <v>1500</v>
      </c>
      <c r="CC20" s="130">
        <v>1</v>
      </c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88000</v>
      </c>
      <c r="CQ20" s="139">
        <v>85000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3.7791666666667</v>
      </c>
      <c r="B21" s="347" t="s">
        <v>107</v>
      </c>
      <c r="C21" s="347"/>
      <c r="D21" s="347" t="s">
        <v>82</v>
      </c>
      <c r="E21" s="347" t="s">
        <v>83</v>
      </c>
      <c r="F21" s="347" t="s">
        <v>67</v>
      </c>
      <c r="G21" s="88" t="s">
        <v>108</v>
      </c>
      <c r="H21" s="88" t="s">
        <v>109</v>
      </c>
      <c r="I21" s="88" t="s">
        <v>86</v>
      </c>
      <c r="J21" s="330">
        <v>240000</v>
      </c>
      <c r="K21" s="79">
        <v>14</v>
      </c>
      <c r="L21" s="79">
        <v>0</v>
      </c>
      <c r="M21" s="79">
        <v>36</v>
      </c>
      <c r="N21" s="89">
        <v>7</v>
      </c>
      <c r="O21" s="90">
        <v>0</v>
      </c>
      <c r="P21" s="91">
        <f>N21+O21</f>
        <v>7</v>
      </c>
      <c r="Q21" s="80">
        <f>IFERROR(P21/M21,"-")</f>
        <v>0.19444444444444</v>
      </c>
      <c r="R21" s="79">
        <v>0</v>
      </c>
      <c r="S21" s="79">
        <v>1</v>
      </c>
      <c r="T21" s="80">
        <f>IFERROR(R21/(P21),"-")</f>
        <v>0</v>
      </c>
      <c r="U21" s="336">
        <f>IFERROR(J21/SUM(N21:O24),"-")</f>
        <v>4897.9591836735</v>
      </c>
      <c r="V21" s="82">
        <v>1</v>
      </c>
      <c r="W21" s="80">
        <f>IF(P21=0,"-",V21/P21)</f>
        <v>0.14285714285714</v>
      </c>
      <c r="X21" s="335">
        <v>20000</v>
      </c>
      <c r="Y21" s="336">
        <f>IFERROR(X21/P21,"-")</f>
        <v>2857.1428571429</v>
      </c>
      <c r="Z21" s="336">
        <f>IFERROR(X21/V21,"-")</f>
        <v>20000</v>
      </c>
      <c r="AA21" s="330">
        <f>SUM(X21:X24)-SUM(J21:J24)</f>
        <v>667000</v>
      </c>
      <c r="AB21" s="83">
        <f>SUM(X21:X24)/SUM(J21:J24)</f>
        <v>3.7791666666667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0.14285714285714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</v>
      </c>
      <c r="BF21" s="111">
        <f>IF(P21=0,"",IF(BE21=0,"",(BE21/P21)))</f>
        <v>0.14285714285714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3</v>
      </c>
      <c r="BO21" s="118">
        <f>IF(P21=0,"",IF(BN21=0,"",(BN21/P21)))</f>
        <v>0.42857142857143</v>
      </c>
      <c r="BP21" s="119">
        <v>1</v>
      </c>
      <c r="BQ21" s="120">
        <f>IFERROR(BP21/BN21,"-")</f>
        <v>0.33333333333333</v>
      </c>
      <c r="BR21" s="121">
        <v>20000</v>
      </c>
      <c r="BS21" s="122">
        <f>IFERROR(BR21/BN21,"-")</f>
        <v>6666.6666666667</v>
      </c>
      <c r="BT21" s="123"/>
      <c r="BU21" s="123"/>
      <c r="BV21" s="123">
        <v>1</v>
      </c>
      <c r="BW21" s="124">
        <v>2</v>
      </c>
      <c r="BX21" s="125">
        <f>IF(P21=0,"",IF(BW21=0,"",(BW21/P21)))</f>
        <v>0.28571428571429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20000</v>
      </c>
      <c r="CQ21" s="139">
        <v>20000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110</v>
      </c>
      <c r="C22" s="347"/>
      <c r="D22" s="347" t="s">
        <v>88</v>
      </c>
      <c r="E22" s="347" t="s">
        <v>89</v>
      </c>
      <c r="F22" s="347" t="s">
        <v>67</v>
      </c>
      <c r="G22" s="88"/>
      <c r="H22" s="88" t="s">
        <v>109</v>
      </c>
      <c r="I22" s="88" t="s">
        <v>90</v>
      </c>
      <c r="J22" s="330"/>
      <c r="K22" s="79">
        <v>8</v>
      </c>
      <c r="L22" s="79">
        <v>0</v>
      </c>
      <c r="M22" s="79">
        <v>31</v>
      </c>
      <c r="N22" s="89">
        <v>5</v>
      </c>
      <c r="O22" s="90">
        <v>0</v>
      </c>
      <c r="P22" s="91">
        <f>N22+O22</f>
        <v>5</v>
      </c>
      <c r="Q22" s="80">
        <f>IFERROR(P22/M22,"-")</f>
        <v>0.16129032258065</v>
      </c>
      <c r="R22" s="79">
        <v>0</v>
      </c>
      <c r="S22" s="79">
        <v>2</v>
      </c>
      <c r="T22" s="80">
        <f>IFERROR(R22/(P22),"-")</f>
        <v>0</v>
      </c>
      <c r="U22" s="336"/>
      <c r="V22" s="82">
        <v>1</v>
      </c>
      <c r="W22" s="80">
        <f>IF(P22=0,"-",V22/P22)</f>
        <v>0.2</v>
      </c>
      <c r="X22" s="335">
        <v>3000</v>
      </c>
      <c r="Y22" s="336">
        <f>IFERROR(X22/P22,"-")</f>
        <v>600</v>
      </c>
      <c r="Z22" s="336">
        <f>IFERROR(X22/V22,"-")</f>
        <v>3000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3</v>
      </c>
      <c r="BF22" s="111">
        <f>IF(P22=0,"",IF(BE22=0,"",(BE22/P22)))</f>
        <v>0.6</v>
      </c>
      <c r="BG22" s="110">
        <v>1</v>
      </c>
      <c r="BH22" s="112">
        <f>IFERROR(BG22/BE22,"-")</f>
        <v>0.33333333333333</v>
      </c>
      <c r="BI22" s="113">
        <v>3000</v>
      </c>
      <c r="BJ22" s="114">
        <f>IFERROR(BI22/BE22,"-")</f>
        <v>1000</v>
      </c>
      <c r="BK22" s="115">
        <v>1</v>
      </c>
      <c r="BL22" s="115"/>
      <c r="BM22" s="115"/>
      <c r="BN22" s="117">
        <v>2</v>
      </c>
      <c r="BO22" s="118">
        <f>IF(P22=0,"",IF(BN22=0,"",(BN22/P22)))</f>
        <v>0.4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3000</v>
      </c>
      <c r="CQ22" s="139">
        <v>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111</v>
      </c>
      <c r="C23" s="347"/>
      <c r="D23" s="347" t="s">
        <v>92</v>
      </c>
      <c r="E23" s="347" t="s">
        <v>93</v>
      </c>
      <c r="F23" s="347" t="s">
        <v>67</v>
      </c>
      <c r="G23" s="88"/>
      <c r="H23" s="88" t="s">
        <v>109</v>
      </c>
      <c r="I23" s="88" t="s">
        <v>94</v>
      </c>
      <c r="J23" s="330"/>
      <c r="K23" s="79">
        <v>19</v>
      </c>
      <c r="L23" s="79">
        <v>0</v>
      </c>
      <c r="M23" s="79">
        <v>40</v>
      </c>
      <c r="N23" s="89">
        <v>8</v>
      </c>
      <c r="O23" s="90">
        <v>0</v>
      </c>
      <c r="P23" s="91">
        <f>N23+O23</f>
        <v>8</v>
      </c>
      <c r="Q23" s="80">
        <f>IFERROR(P23/M23,"-")</f>
        <v>0.2</v>
      </c>
      <c r="R23" s="79">
        <v>0</v>
      </c>
      <c r="S23" s="79">
        <v>4</v>
      </c>
      <c r="T23" s="80">
        <f>IFERROR(R23/(P23),"-")</f>
        <v>0</v>
      </c>
      <c r="U23" s="336"/>
      <c r="V23" s="82">
        <v>2</v>
      </c>
      <c r="W23" s="80">
        <f>IF(P23=0,"-",V23/P23)</f>
        <v>0.25</v>
      </c>
      <c r="X23" s="335">
        <v>68000</v>
      </c>
      <c r="Y23" s="336">
        <f>IFERROR(X23/P23,"-")</f>
        <v>8500</v>
      </c>
      <c r="Z23" s="336">
        <f>IFERROR(X23/V23,"-")</f>
        <v>34000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2</v>
      </c>
      <c r="AW23" s="105">
        <f>IF(P23=0,"",IF(AV23=0,"",(AV23/P23)))</f>
        <v>0.25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0.125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3</v>
      </c>
      <c r="BO23" s="118">
        <f>IF(P23=0,"",IF(BN23=0,"",(BN23/P23)))</f>
        <v>0.375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0.125</v>
      </c>
      <c r="BY23" s="126">
        <v>1</v>
      </c>
      <c r="BZ23" s="127">
        <f>IFERROR(BY23/BW23,"-")</f>
        <v>1</v>
      </c>
      <c r="CA23" s="128">
        <v>3000</v>
      </c>
      <c r="CB23" s="129">
        <f>IFERROR(CA23/BW23,"-")</f>
        <v>3000</v>
      </c>
      <c r="CC23" s="130">
        <v>1</v>
      </c>
      <c r="CD23" s="130"/>
      <c r="CE23" s="130"/>
      <c r="CF23" s="131">
        <v>1</v>
      </c>
      <c r="CG23" s="132">
        <f>IF(P23=0,"",IF(CF23=0,"",(CF23/P23)))</f>
        <v>0.125</v>
      </c>
      <c r="CH23" s="133">
        <v>1</v>
      </c>
      <c r="CI23" s="134">
        <f>IFERROR(CH23/CF23,"-")</f>
        <v>1</v>
      </c>
      <c r="CJ23" s="135">
        <v>65000</v>
      </c>
      <c r="CK23" s="136">
        <f>IFERROR(CJ23/CF23,"-")</f>
        <v>65000</v>
      </c>
      <c r="CL23" s="137"/>
      <c r="CM23" s="137"/>
      <c r="CN23" s="137">
        <v>1</v>
      </c>
      <c r="CO23" s="138">
        <v>2</v>
      </c>
      <c r="CP23" s="139">
        <v>68000</v>
      </c>
      <c r="CQ23" s="139">
        <v>65000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112</v>
      </c>
      <c r="C24" s="347"/>
      <c r="D24" s="347" t="s">
        <v>78</v>
      </c>
      <c r="E24" s="347" t="s">
        <v>78</v>
      </c>
      <c r="F24" s="347" t="s">
        <v>79</v>
      </c>
      <c r="G24" s="88"/>
      <c r="H24" s="88"/>
      <c r="I24" s="88"/>
      <c r="J24" s="330"/>
      <c r="K24" s="79">
        <v>72</v>
      </c>
      <c r="L24" s="79">
        <v>55</v>
      </c>
      <c r="M24" s="79">
        <v>35</v>
      </c>
      <c r="N24" s="89">
        <v>29</v>
      </c>
      <c r="O24" s="90">
        <v>0</v>
      </c>
      <c r="P24" s="91">
        <f>N24+O24</f>
        <v>29</v>
      </c>
      <c r="Q24" s="80">
        <f>IFERROR(P24/M24,"-")</f>
        <v>0.82857142857143</v>
      </c>
      <c r="R24" s="79">
        <v>7</v>
      </c>
      <c r="S24" s="79">
        <v>7</v>
      </c>
      <c r="T24" s="80">
        <f>IFERROR(R24/(P24),"-")</f>
        <v>0.24137931034483</v>
      </c>
      <c r="U24" s="336"/>
      <c r="V24" s="82">
        <v>11</v>
      </c>
      <c r="W24" s="80">
        <f>IF(P24=0,"-",V24/P24)</f>
        <v>0.37931034482759</v>
      </c>
      <c r="X24" s="335">
        <v>816000</v>
      </c>
      <c r="Y24" s="336">
        <f>IFERROR(X24/P24,"-")</f>
        <v>28137.931034483</v>
      </c>
      <c r="Z24" s="336">
        <f>IFERROR(X24/V24,"-")</f>
        <v>74181.818181818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3</v>
      </c>
      <c r="BF24" s="111">
        <f>IF(P24=0,"",IF(BE24=0,"",(BE24/P24)))</f>
        <v>0.10344827586207</v>
      </c>
      <c r="BG24" s="110">
        <v>1</v>
      </c>
      <c r="BH24" s="112">
        <f>IFERROR(BG24/BE24,"-")</f>
        <v>0.33333333333333</v>
      </c>
      <c r="BI24" s="113">
        <v>1500</v>
      </c>
      <c r="BJ24" s="114">
        <f>IFERROR(BI24/BE24,"-")</f>
        <v>500</v>
      </c>
      <c r="BK24" s="115">
        <v>1</v>
      </c>
      <c r="BL24" s="115"/>
      <c r="BM24" s="115"/>
      <c r="BN24" s="117">
        <v>18</v>
      </c>
      <c r="BO24" s="118">
        <f>IF(P24=0,"",IF(BN24=0,"",(BN24/P24)))</f>
        <v>0.62068965517241</v>
      </c>
      <c r="BP24" s="119">
        <v>9</v>
      </c>
      <c r="BQ24" s="120">
        <f>IFERROR(BP24/BN24,"-")</f>
        <v>0.5</v>
      </c>
      <c r="BR24" s="121">
        <v>695500</v>
      </c>
      <c r="BS24" s="122">
        <f>IFERROR(BR24/BN24,"-")</f>
        <v>38638.888888889</v>
      </c>
      <c r="BT24" s="123">
        <v>4</v>
      </c>
      <c r="BU24" s="123"/>
      <c r="BV24" s="123">
        <v>5</v>
      </c>
      <c r="BW24" s="124">
        <v>6</v>
      </c>
      <c r="BX24" s="125">
        <f>IF(P24=0,"",IF(BW24=0,"",(BW24/P24)))</f>
        <v>0.20689655172414</v>
      </c>
      <c r="BY24" s="126">
        <v>2</v>
      </c>
      <c r="BZ24" s="127">
        <f>IFERROR(BY24/BW24,"-")</f>
        <v>0.33333333333333</v>
      </c>
      <c r="CA24" s="128">
        <v>261000</v>
      </c>
      <c r="CB24" s="129">
        <f>IFERROR(CA24/BW24,"-")</f>
        <v>43500</v>
      </c>
      <c r="CC24" s="130"/>
      <c r="CD24" s="130">
        <v>1</v>
      </c>
      <c r="CE24" s="130">
        <v>1</v>
      </c>
      <c r="CF24" s="131">
        <v>2</v>
      </c>
      <c r="CG24" s="132">
        <f>IF(P24=0,"",IF(CF24=0,"",(CF24/P24)))</f>
        <v>0.068965517241379</v>
      </c>
      <c r="CH24" s="133">
        <v>1</v>
      </c>
      <c r="CI24" s="134">
        <f>IFERROR(CH24/CF24,"-")</f>
        <v>0.5</v>
      </c>
      <c r="CJ24" s="135">
        <v>121000</v>
      </c>
      <c r="CK24" s="136">
        <f>IFERROR(CJ24/CF24,"-")</f>
        <v>60500</v>
      </c>
      <c r="CL24" s="137"/>
      <c r="CM24" s="137"/>
      <c r="CN24" s="137">
        <v>1</v>
      </c>
      <c r="CO24" s="138">
        <v>11</v>
      </c>
      <c r="CP24" s="139">
        <v>816000</v>
      </c>
      <c r="CQ24" s="139">
        <v>290000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</v>
      </c>
      <c r="B25" s="347" t="s">
        <v>113</v>
      </c>
      <c r="C25" s="347"/>
      <c r="D25" s="347" t="s">
        <v>114</v>
      </c>
      <c r="E25" s="347" t="s">
        <v>115</v>
      </c>
      <c r="F25" s="347" t="s">
        <v>67</v>
      </c>
      <c r="G25" s="88" t="s">
        <v>68</v>
      </c>
      <c r="H25" s="88" t="s">
        <v>116</v>
      </c>
      <c r="I25" s="88" t="s">
        <v>117</v>
      </c>
      <c r="J25" s="330">
        <v>144000</v>
      </c>
      <c r="K25" s="79">
        <v>13</v>
      </c>
      <c r="L25" s="79">
        <v>0</v>
      </c>
      <c r="M25" s="79">
        <v>35</v>
      </c>
      <c r="N25" s="89">
        <v>1</v>
      </c>
      <c r="O25" s="90">
        <v>1</v>
      </c>
      <c r="P25" s="91">
        <f>N25+O25</f>
        <v>2</v>
      </c>
      <c r="Q25" s="80">
        <f>IFERROR(P25/M25,"-")</f>
        <v>0.057142857142857</v>
      </c>
      <c r="R25" s="79">
        <v>0</v>
      </c>
      <c r="S25" s="79">
        <v>0</v>
      </c>
      <c r="T25" s="80">
        <f>IFERROR(R25/(P25),"-")</f>
        <v>0</v>
      </c>
      <c r="U25" s="336">
        <f>IFERROR(J25/SUM(N25:O26),"-")</f>
        <v>16000</v>
      </c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>
        <f>SUM(X25:X26)-SUM(J25:J26)</f>
        <v>-144000</v>
      </c>
      <c r="AB25" s="83">
        <f>SUM(X25:X26)/SUM(J25:J26)</f>
        <v>0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1</v>
      </c>
      <c r="CG25" s="132">
        <f>IF(P25=0,"",IF(CF25=0,"",(CF25/P25)))</f>
        <v>0.5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118</v>
      </c>
      <c r="C26" s="347"/>
      <c r="D26" s="347" t="s">
        <v>114</v>
      </c>
      <c r="E26" s="347" t="s">
        <v>115</v>
      </c>
      <c r="F26" s="347" t="s">
        <v>79</v>
      </c>
      <c r="G26" s="88"/>
      <c r="H26" s="88"/>
      <c r="I26" s="88"/>
      <c r="J26" s="330"/>
      <c r="K26" s="79">
        <v>27</v>
      </c>
      <c r="L26" s="79">
        <v>24</v>
      </c>
      <c r="M26" s="79">
        <v>14</v>
      </c>
      <c r="N26" s="89">
        <v>7</v>
      </c>
      <c r="O26" s="90">
        <v>0</v>
      </c>
      <c r="P26" s="91">
        <f>N26+O26</f>
        <v>7</v>
      </c>
      <c r="Q26" s="80">
        <f>IFERROR(P26/M26,"-")</f>
        <v>0.5</v>
      </c>
      <c r="R26" s="79">
        <v>1</v>
      </c>
      <c r="S26" s="79">
        <v>0</v>
      </c>
      <c r="T26" s="80">
        <f>IFERROR(R26/(P26),"-")</f>
        <v>0.14285714285714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0.28571428571429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3</v>
      </c>
      <c r="BO26" s="118">
        <f>IF(P26=0,"",IF(BN26=0,"",(BN26/P26)))</f>
        <v>0.42857142857143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2</v>
      </c>
      <c r="BX26" s="125">
        <f>IF(P26=0,"",IF(BW26=0,"",(BW26/P26)))</f>
        <v>0.28571428571429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1.0902777777778</v>
      </c>
      <c r="B27" s="347" t="s">
        <v>119</v>
      </c>
      <c r="C27" s="347"/>
      <c r="D27" s="347" t="s">
        <v>120</v>
      </c>
      <c r="E27" s="347" t="s">
        <v>121</v>
      </c>
      <c r="F27" s="347" t="s">
        <v>67</v>
      </c>
      <c r="G27" s="88" t="s">
        <v>68</v>
      </c>
      <c r="H27" s="88" t="s">
        <v>116</v>
      </c>
      <c r="I27" s="88" t="s">
        <v>122</v>
      </c>
      <c r="J27" s="330">
        <v>144000</v>
      </c>
      <c r="K27" s="79">
        <v>11</v>
      </c>
      <c r="L27" s="79">
        <v>0</v>
      </c>
      <c r="M27" s="79">
        <v>46</v>
      </c>
      <c r="N27" s="89">
        <v>5</v>
      </c>
      <c r="O27" s="90">
        <v>0</v>
      </c>
      <c r="P27" s="91">
        <f>N27+O27</f>
        <v>5</v>
      </c>
      <c r="Q27" s="80">
        <f>IFERROR(P27/M27,"-")</f>
        <v>0.10869565217391</v>
      </c>
      <c r="R27" s="79">
        <v>0</v>
      </c>
      <c r="S27" s="79">
        <v>1</v>
      </c>
      <c r="T27" s="80">
        <f>IFERROR(R27/(P27),"-")</f>
        <v>0</v>
      </c>
      <c r="U27" s="336">
        <f>IFERROR(J27/SUM(N27:O28),"-")</f>
        <v>12000</v>
      </c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>
        <f>SUM(X27:X28)-SUM(J27:J28)</f>
        <v>13000</v>
      </c>
      <c r="AB27" s="83">
        <f>SUM(X27:X28)/SUM(J27:J28)</f>
        <v>1.0902777777778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0.4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3</v>
      </c>
      <c r="BO27" s="118">
        <f>IF(P27=0,"",IF(BN27=0,"",(BN27/P27)))</f>
        <v>0.6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123</v>
      </c>
      <c r="C28" s="347"/>
      <c r="D28" s="347" t="s">
        <v>120</v>
      </c>
      <c r="E28" s="347" t="s">
        <v>121</v>
      </c>
      <c r="F28" s="347" t="s">
        <v>79</v>
      </c>
      <c r="G28" s="88"/>
      <c r="H28" s="88"/>
      <c r="I28" s="88"/>
      <c r="J28" s="330"/>
      <c r="K28" s="79">
        <v>22</v>
      </c>
      <c r="L28" s="79">
        <v>17</v>
      </c>
      <c r="M28" s="79">
        <v>6</v>
      </c>
      <c r="N28" s="89">
        <v>7</v>
      </c>
      <c r="O28" s="90">
        <v>0</v>
      </c>
      <c r="P28" s="91">
        <f>N28+O28</f>
        <v>7</v>
      </c>
      <c r="Q28" s="80">
        <f>IFERROR(P28/M28,"-")</f>
        <v>1.1666666666667</v>
      </c>
      <c r="R28" s="79">
        <v>3</v>
      </c>
      <c r="S28" s="79">
        <v>1</v>
      </c>
      <c r="T28" s="80">
        <f>IFERROR(R28/(P28),"-")</f>
        <v>0.42857142857143</v>
      </c>
      <c r="U28" s="336"/>
      <c r="V28" s="82">
        <v>2</v>
      </c>
      <c r="W28" s="80">
        <f>IF(P28=0,"-",V28/P28)</f>
        <v>0.28571428571429</v>
      </c>
      <c r="X28" s="335">
        <v>157000</v>
      </c>
      <c r="Y28" s="336">
        <f>IFERROR(X28/P28,"-")</f>
        <v>22428.571428571</v>
      </c>
      <c r="Z28" s="336">
        <f>IFERROR(X28/V28,"-")</f>
        <v>78500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3</v>
      </c>
      <c r="BO28" s="118">
        <f>IF(P28=0,"",IF(BN28=0,"",(BN28/P28)))</f>
        <v>0.42857142857143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2</v>
      </c>
      <c r="BX28" s="125">
        <f>IF(P28=0,"",IF(BW28=0,"",(BW28/P28)))</f>
        <v>0.28571428571429</v>
      </c>
      <c r="BY28" s="126">
        <v>2</v>
      </c>
      <c r="BZ28" s="127">
        <f>IFERROR(BY28/BW28,"-")</f>
        <v>1</v>
      </c>
      <c r="CA28" s="128">
        <v>110003</v>
      </c>
      <c r="CB28" s="129">
        <f>IFERROR(CA28/BW28,"-")</f>
        <v>55001.5</v>
      </c>
      <c r="CC28" s="130"/>
      <c r="CD28" s="130"/>
      <c r="CE28" s="130">
        <v>2</v>
      </c>
      <c r="CF28" s="131">
        <v>2</v>
      </c>
      <c r="CG28" s="132">
        <f>IF(P28=0,"",IF(CF28=0,"",(CF28/P28)))</f>
        <v>0.28571428571429</v>
      </c>
      <c r="CH28" s="133">
        <v>1</v>
      </c>
      <c r="CI28" s="134">
        <f>IFERROR(CH28/CF28,"-")</f>
        <v>0.5</v>
      </c>
      <c r="CJ28" s="135">
        <v>58000</v>
      </c>
      <c r="CK28" s="136">
        <f>IFERROR(CJ28/CF28,"-")</f>
        <v>29000</v>
      </c>
      <c r="CL28" s="137"/>
      <c r="CM28" s="137"/>
      <c r="CN28" s="137">
        <v>1</v>
      </c>
      <c r="CO28" s="138">
        <v>2</v>
      </c>
      <c r="CP28" s="139">
        <v>157000</v>
      </c>
      <c r="CQ28" s="139">
        <v>91000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1.2986111111111</v>
      </c>
      <c r="B29" s="347" t="s">
        <v>124</v>
      </c>
      <c r="C29" s="347"/>
      <c r="D29" s="347" t="s">
        <v>125</v>
      </c>
      <c r="E29" s="347" t="s">
        <v>126</v>
      </c>
      <c r="F29" s="347" t="s">
        <v>67</v>
      </c>
      <c r="G29" s="88" t="s">
        <v>68</v>
      </c>
      <c r="H29" s="88" t="s">
        <v>116</v>
      </c>
      <c r="I29" s="348" t="s">
        <v>127</v>
      </c>
      <c r="J29" s="330">
        <v>144000</v>
      </c>
      <c r="K29" s="79">
        <v>18</v>
      </c>
      <c r="L29" s="79">
        <v>0</v>
      </c>
      <c r="M29" s="79">
        <v>56</v>
      </c>
      <c r="N29" s="89">
        <v>7</v>
      </c>
      <c r="O29" s="90">
        <v>0</v>
      </c>
      <c r="P29" s="91">
        <f>N29+O29</f>
        <v>7</v>
      </c>
      <c r="Q29" s="80">
        <f>IFERROR(P29/M29,"-")</f>
        <v>0.125</v>
      </c>
      <c r="R29" s="79">
        <v>0</v>
      </c>
      <c r="S29" s="79">
        <v>3</v>
      </c>
      <c r="T29" s="80">
        <f>IFERROR(R29/(P29),"-")</f>
        <v>0</v>
      </c>
      <c r="U29" s="336">
        <f>IFERROR(J29/SUM(N29:O30),"-")</f>
        <v>8000</v>
      </c>
      <c r="V29" s="82">
        <v>2</v>
      </c>
      <c r="W29" s="80">
        <f>IF(P29=0,"-",V29/P29)</f>
        <v>0.28571428571429</v>
      </c>
      <c r="X29" s="335">
        <v>6000</v>
      </c>
      <c r="Y29" s="336">
        <f>IFERROR(X29/P29,"-")</f>
        <v>857.14285714286</v>
      </c>
      <c r="Z29" s="336">
        <f>IFERROR(X29/V29,"-")</f>
        <v>3000</v>
      </c>
      <c r="AA29" s="330">
        <f>SUM(X29:X30)-SUM(J29:J30)</f>
        <v>43000</v>
      </c>
      <c r="AB29" s="83">
        <f>SUM(X29:X30)/SUM(J29:J30)</f>
        <v>1.2986111111111</v>
      </c>
      <c r="AC29" s="77"/>
      <c r="AD29" s="92">
        <v>1</v>
      </c>
      <c r="AE29" s="93">
        <f>IF(P29=0,"",IF(AD29=0,"",(AD29/P29)))</f>
        <v>0.14285714285714</v>
      </c>
      <c r="AF29" s="92"/>
      <c r="AG29" s="94">
        <f>IFERROR(AF29/AD29,"-")</f>
        <v>0</v>
      </c>
      <c r="AH29" s="95"/>
      <c r="AI29" s="96">
        <f>IFERROR(AH29/AD29,"-")</f>
        <v>0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0.14285714285714</v>
      </c>
      <c r="BG29" s="110">
        <v>1</v>
      </c>
      <c r="BH29" s="112">
        <f>IFERROR(BG29/BE29,"-")</f>
        <v>1</v>
      </c>
      <c r="BI29" s="113">
        <v>3000</v>
      </c>
      <c r="BJ29" s="114">
        <f>IFERROR(BI29/BE29,"-")</f>
        <v>3000</v>
      </c>
      <c r="BK29" s="115">
        <v>1</v>
      </c>
      <c r="BL29" s="115"/>
      <c r="BM29" s="115"/>
      <c r="BN29" s="117">
        <v>5</v>
      </c>
      <c r="BO29" s="118">
        <f>IF(P29=0,"",IF(BN29=0,"",(BN29/P29)))</f>
        <v>0.71428571428571</v>
      </c>
      <c r="BP29" s="119">
        <v>1</v>
      </c>
      <c r="BQ29" s="120">
        <f>IFERROR(BP29/BN29,"-")</f>
        <v>0.2</v>
      </c>
      <c r="BR29" s="121">
        <v>3000</v>
      </c>
      <c r="BS29" s="122">
        <f>IFERROR(BR29/BN29,"-")</f>
        <v>600</v>
      </c>
      <c r="BT29" s="123">
        <v>1</v>
      </c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6000</v>
      </c>
      <c r="CQ29" s="139">
        <v>3000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128</v>
      </c>
      <c r="C30" s="347"/>
      <c r="D30" s="347" t="s">
        <v>125</v>
      </c>
      <c r="E30" s="347" t="s">
        <v>126</v>
      </c>
      <c r="F30" s="347" t="s">
        <v>79</v>
      </c>
      <c r="G30" s="88"/>
      <c r="H30" s="88"/>
      <c r="I30" s="88"/>
      <c r="J30" s="330"/>
      <c r="K30" s="79">
        <v>64</v>
      </c>
      <c r="L30" s="79">
        <v>32</v>
      </c>
      <c r="M30" s="79">
        <v>28</v>
      </c>
      <c r="N30" s="89">
        <v>11</v>
      </c>
      <c r="O30" s="90">
        <v>0</v>
      </c>
      <c r="P30" s="91">
        <f>N30+O30</f>
        <v>11</v>
      </c>
      <c r="Q30" s="80">
        <f>IFERROR(P30/M30,"-")</f>
        <v>0.39285714285714</v>
      </c>
      <c r="R30" s="79">
        <v>1</v>
      </c>
      <c r="S30" s="79">
        <v>2</v>
      </c>
      <c r="T30" s="80">
        <f>IFERROR(R30/(P30),"-")</f>
        <v>0.090909090909091</v>
      </c>
      <c r="U30" s="336"/>
      <c r="V30" s="82">
        <v>3</v>
      </c>
      <c r="W30" s="80">
        <f>IF(P30=0,"-",V30/P30)</f>
        <v>0.27272727272727</v>
      </c>
      <c r="X30" s="335">
        <v>181000</v>
      </c>
      <c r="Y30" s="336">
        <f>IFERROR(X30/P30,"-")</f>
        <v>16454.545454545</v>
      </c>
      <c r="Z30" s="336">
        <f>IFERROR(X30/V30,"-")</f>
        <v>60333.333333333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1</v>
      </c>
      <c r="AW30" s="105">
        <f>IF(P30=0,"",IF(AV30=0,"",(AV30/P30)))</f>
        <v>0.090909090909091</v>
      </c>
      <c r="AX30" s="104">
        <v>1</v>
      </c>
      <c r="AY30" s="106">
        <f>IFERROR(AX30/AV30,"-")</f>
        <v>1</v>
      </c>
      <c r="AZ30" s="107">
        <v>5000</v>
      </c>
      <c r="BA30" s="108">
        <f>IFERROR(AZ30/AV30,"-")</f>
        <v>5000</v>
      </c>
      <c r="BB30" s="109">
        <v>1</v>
      </c>
      <c r="BC30" s="109"/>
      <c r="BD30" s="109"/>
      <c r="BE30" s="110">
        <v>2</v>
      </c>
      <c r="BF30" s="111">
        <f>IF(P30=0,"",IF(BE30=0,"",(BE30/P30)))</f>
        <v>0.18181818181818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0.090909090909091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5</v>
      </c>
      <c r="BX30" s="125">
        <f>IF(P30=0,"",IF(BW30=0,"",(BW30/P30)))</f>
        <v>0.45454545454545</v>
      </c>
      <c r="BY30" s="126">
        <v>3</v>
      </c>
      <c r="BZ30" s="127">
        <f>IFERROR(BY30/BW30,"-")</f>
        <v>0.6</v>
      </c>
      <c r="CA30" s="128">
        <v>363000</v>
      </c>
      <c r="CB30" s="129">
        <f>IFERROR(CA30/BW30,"-")</f>
        <v>72600</v>
      </c>
      <c r="CC30" s="130"/>
      <c r="CD30" s="130">
        <v>1</v>
      </c>
      <c r="CE30" s="130">
        <v>2</v>
      </c>
      <c r="CF30" s="131">
        <v>2</v>
      </c>
      <c r="CG30" s="132">
        <f>IF(P30=0,"",IF(CF30=0,"",(CF30/P30)))</f>
        <v>0.18181818181818</v>
      </c>
      <c r="CH30" s="133">
        <v>2</v>
      </c>
      <c r="CI30" s="134">
        <f>IFERROR(CH30/CF30,"-")</f>
        <v>1</v>
      </c>
      <c r="CJ30" s="135">
        <v>11000</v>
      </c>
      <c r="CK30" s="136">
        <f>IFERROR(CJ30/CF30,"-")</f>
        <v>5500</v>
      </c>
      <c r="CL30" s="137">
        <v>1</v>
      </c>
      <c r="CM30" s="137">
        <v>1</v>
      </c>
      <c r="CN30" s="137"/>
      <c r="CO30" s="138">
        <v>3</v>
      </c>
      <c r="CP30" s="139">
        <v>181000</v>
      </c>
      <c r="CQ30" s="139">
        <v>182000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>
        <f>AB31</f>
        <v>0.7</v>
      </c>
      <c r="B31" s="347" t="s">
        <v>129</v>
      </c>
      <c r="C31" s="347"/>
      <c r="D31" s="347" t="s">
        <v>114</v>
      </c>
      <c r="E31" s="347" t="s">
        <v>115</v>
      </c>
      <c r="F31" s="347" t="s">
        <v>67</v>
      </c>
      <c r="G31" s="88" t="s">
        <v>72</v>
      </c>
      <c r="H31" s="88" t="s">
        <v>116</v>
      </c>
      <c r="I31" s="348" t="s">
        <v>130</v>
      </c>
      <c r="J31" s="330">
        <v>180000</v>
      </c>
      <c r="K31" s="79">
        <v>14</v>
      </c>
      <c r="L31" s="79">
        <v>0</v>
      </c>
      <c r="M31" s="79">
        <v>59</v>
      </c>
      <c r="N31" s="89">
        <v>7</v>
      </c>
      <c r="O31" s="90">
        <v>0</v>
      </c>
      <c r="P31" s="91">
        <f>N31+O31</f>
        <v>7</v>
      </c>
      <c r="Q31" s="80">
        <f>IFERROR(P31/M31,"-")</f>
        <v>0.11864406779661</v>
      </c>
      <c r="R31" s="79">
        <v>1</v>
      </c>
      <c r="S31" s="79">
        <v>3</v>
      </c>
      <c r="T31" s="80">
        <f>IFERROR(R31/(P31),"-")</f>
        <v>0.14285714285714</v>
      </c>
      <c r="U31" s="336">
        <f>IFERROR(J31/SUM(N31:O32),"-")</f>
        <v>12857.142857143</v>
      </c>
      <c r="V31" s="82">
        <v>4</v>
      </c>
      <c r="W31" s="80">
        <f>IF(P31=0,"-",V31/P31)</f>
        <v>0.57142857142857</v>
      </c>
      <c r="X31" s="335">
        <v>78000</v>
      </c>
      <c r="Y31" s="336">
        <f>IFERROR(X31/P31,"-")</f>
        <v>11142.857142857</v>
      </c>
      <c r="Z31" s="336">
        <f>IFERROR(X31/V31,"-")</f>
        <v>19500</v>
      </c>
      <c r="AA31" s="330">
        <f>SUM(X31:X32)-SUM(J31:J32)</f>
        <v>-54000</v>
      </c>
      <c r="AB31" s="83">
        <f>SUM(X31:X32)/SUM(J31:J32)</f>
        <v>0.7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0.14285714285714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0.14285714285714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0.28571428571429</v>
      </c>
      <c r="BP31" s="119">
        <v>1</v>
      </c>
      <c r="BQ31" s="120">
        <f>IFERROR(BP31/BN31,"-")</f>
        <v>0.5</v>
      </c>
      <c r="BR31" s="121">
        <v>18000</v>
      </c>
      <c r="BS31" s="122">
        <f>IFERROR(BR31/BN31,"-")</f>
        <v>9000</v>
      </c>
      <c r="BT31" s="123"/>
      <c r="BU31" s="123"/>
      <c r="BV31" s="123">
        <v>1</v>
      </c>
      <c r="BW31" s="124">
        <v>1</v>
      </c>
      <c r="BX31" s="125">
        <f>IF(P31=0,"",IF(BW31=0,"",(BW31/P31)))</f>
        <v>0.14285714285714</v>
      </c>
      <c r="BY31" s="126">
        <v>1</v>
      </c>
      <c r="BZ31" s="127">
        <f>IFERROR(BY31/BW31,"-")</f>
        <v>1</v>
      </c>
      <c r="CA31" s="128">
        <v>5000</v>
      </c>
      <c r="CB31" s="129">
        <f>IFERROR(CA31/BW31,"-")</f>
        <v>5000</v>
      </c>
      <c r="CC31" s="130">
        <v>1</v>
      </c>
      <c r="CD31" s="130"/>
      <c r="CE31" s="130"/>
      <c r="CF31" s="131">
        <v>2</v>
      </c>
      <c r="CG31" s="132">
        <f>IF(P31=0,"",IF(CF31=0,"",(CF31/P31)))</f>
        <v>0.28571428571429</v>
      </c>
      <c r="CH31" s="133">
        <v>2</v>
      </c>
      <c r="CI31" s="134">
        <f>IFERROR(CH31/CF31,"-")</f>
        <v>1</v>
      </c>
      <c r="CJ31" s="135">
        <v>55000</v>
      </c>
      <c r="CK31" s="136">
        <f>IFERROR(CJ31/CF31,"-")</f>
        <v>27500</v>
      </c>
      <c r="CL31" s="137"/>
      <c r="CM31" s="137"/>
      <c r="CN31" s="137">
        <v>2</v>
      </c>
      <c r="CO31" s="138">
        <v>4</v>
      </c>
      <c r="CP31" s="139">
        <v>78000</v>
      </c>
      <c r="CQ31" s="139">
        <v>32000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131</v>
      </c>
      <c r="C32" s="347"/>
      <c r="D32" s="347" t="s">
        <v>114</v>
      </c>
      <c r="E32" s="347" t="s">
        <v>115</v>
      </c>
      <c r="F32" s="347" t="s">
        <v>79</v>
      </c>
      <c r="G32" s="88"/>
      <c r="H32" s="88"/>
      <c r="I32" s="88"/>
      <c r="J32" s="330"/>
      <c r="K32" s="79">
        <v>24</v>
      </c>
      <c r="L32" s="79">
        <v>16</v>
      </c>
      <c r="M32" s="79">
        <v>13</v>
      </c>
      <c r="N32" s="89">
        <v>7</v>
      </c>
      <c r="O32" s="90">
        <v>0</v>
      </c>
      <c r="P32" s="91">
        <f>N32+O32</f>
        <v>7</v>
      </c>
      <c r="Q32" s="80">
        <f>IFERROR(P32/M32,"-")</f>
        <v>0.53846153846154</v>
      </c>
      <c r="R32" s="79">
        <v>2</v>
      </c>
      <c r="S32" s="79">
        <v>0</v>
      </c>
      <c r="T32" s="80">
        <f>IFERROR(R32/(P32),"-")</f>
        <v>0.28571428571429</v>
      </c>
      <c r="U32" s="336"/>
      <c r="V32" s="82">
        <v>2</v>
      </c>
      <c r="W32" s="80">
        <f>IF(P32=0,"-",V32/P32)</f>
        <v>0.28571428571429</v>
      </c>
      <c r="X32" s="335">
        <v>48000</v>
      </c>
      <c r="Y32" s="336">
        <f>IFERROR(X32/P32,"-")</f>
        <v>6857.1428571429</v>
      </c>
      <c r="Z32" s="336">
        <f>IFERROR(X32/V32,"-")</f>
        <v>24000</v>
      </c>
      <c r="AA32" s="330"/>
      <c r="AB32" s="83"/>
      <c r="AC32" s="77"/>
      <c r="AD32" s="92">
        <v>1</v>
      </c>
      <c r="AE32" s="93">
        <f>IF(P32=0,"",IF(AD32=0,"",(AD32/P32)))</f>
        <v>0.14285714285714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0.14285714285714</v>
      </c>
      <c r="BP32" s="119">
        <v>1</v>
      </c>
      <c r="BQ32" s="120">
        <f>IFERROR(BP32/BN32,"-")</f>
        <v>1</v>
      </c>
      <c r="BR32" s="121">
        <v>15000</v>
      </c>
      <c r="BS32" s="122">
        <f>IFERROR(BR32/BN32,"-")</f>
        <v>15000</v>
      </c>
      <c r="BT32" s="123"/>
      <c r="BU32" s="123"/>
      <c r="BV32" s="123">
        <v>1</v>
      </c>
      <c r="BW32" s="124">
        <v>4</v>
      </c>
      <c r="BX32" s="125">
        <f>IF(P32=0,"",IF(BW32=0,"",(BW32/P32)))</f>
        <v>0.57142857142857</v>
      </c>
      <c r="BY32" s="126">
        <v>1</v>
      </c>
      <c r="BZ32" s="127">
        <f>IFERROR(BY32/BW32,"-")</f>
        <v>0.25</v>
      </c>
      <c r="CA32" s="128">
        <v>33000</v>
      </c>
      <c r="CB32" s="129">
        <f>IFERROR(CA32/BW32,"-")</f>
        <v>8250</v>
      </c>
      <c r="CC32" s="130"/>
      <c r="CD32" s="130"/>
      <c r="CE32" s="130">
        <v>1</v>
      </c>
      <c r="CF32" s="131">
        <v>1</v>
      </c>
      <c r="CG32" s="132">
        <f>IF(P32=0,"",IF(CF32=0,"",(CF32/P32)))</f>
        <v>0.14285714285714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2</v>
      </c>
      <c r="CP32" s="139">
        <v>48000</v>
      </c>
      <c r="CQ32" s="139">
        <v>33000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0.027777777777778</v>
      </c>
      <c r="B33" s="347" t="s">
        <v>132</v>
      </c>
      <c r="C33" s="347"/>
      <c r="D33" s="347" t="s">
        <v>120</v>
      </c>
      <c r="E33" s="347" t="s">
        <v>121</v>
      </c>
      <c r="F33" s="347" t="s">
        <v>67</v>
      </c>
      <c r="G33" s="88" t="s">
        <v>72</v>
      </c>
      <c r="H33" s="88" t="s">
        <v>116</v>
      </c>
      <c r="I33" s="349" t="s">
        <v>133</v>
      </c>
      <c r="J33" s="330">
        <v>180000</v>
      </c>
      <c r="K33" s="79">
        <v>6</v>
      </c>
      <c r="L33" s="79">
        <v>0</v>
      </c>
      <c r="M33" s="79">
        <v>38</v>
      </c>
      <c r="N33" s="89">
        <v>2</v>
      </c>
      <c r="O33" s="90">
        <v>0</v>
      </c>
      <c r="P33" s="91">
        <f>N33+O33</f>
        <v>2</v>
      </c>
      <c r="Q33" s="80">
        <f>IFERROR(P33/M33,"-")</f>
        <v>0.052631578947368</v>
      </c>
      <c r="R33" s="79">
        <v>0</v>
      </c>
      <c r="S33" s="79">
        <v>0</v>
      </c>
      <c r="T33" s="80">
        <f>IFERROR(R33/(P33),"-")</f>
        <v>0</v>
      </c>
      <c r="U33" s="336">
        <f>IFERROR(J33/SUM(N33:O34),"-")</f>
        <v>25714.285714286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SUM(X33:X34)-SUM(J33:J34)</f>
        <v>-175000</v>
      </c>
      <c r="AB33" s="83">
        <f>SUM(X33:X34)/SUM(J33:J34)</f>
        <v>0.027777777777778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0.5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1</v>
      </c>
      <c r="BX33" s="125">
        <f>IF(P33=0,"",IF(BW33=0,"",(BW33/P33)))</f>
        <v>0.5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134</v>
      </c>
      <c r="C34" s="347"/>
      <c r="D34" s="347" t="s">
        <v>120</v>
      </c>
      <c r="E34" s="347" t="s">
        <v>121</v>
      </c>
      <c r="F34" s="347" t="s">
        <v>79</v>
      </c>
      <c r="G34" s="88"/>
      <c r="H34" s="88"/>
      <c r="I34" s="88"/>
      <c r="J34" s="330"/>
      <c r="K34" s="79">
        <v>24</v>
      </c>
      <c r="L34" s="79">
        <v>17</v>
      </c>
      <c r="M34" s="79">
        <v>7</v>
      </c>
      <c r="N34" s="89">
        <v>5</v>
      </c>
      <c r="O34" s="90">
        <v>0</v>
      </c>
      <c r="P34" s="91">
        <f>N34+O34</f>
        <v>5</v>
      </c>
      <c r="Q34" s="80">
        <f>IFERROR(P34/M34,"-")</f>
        <v>0.71428571428571</v>
      </c>
      <c r="R34" s="79">
        <v>1</v>
      </c>
      <c r="S34" s="79">
        <v>0</v>
      </c>
      <c r="T34" s="80">
        <f>IFERROR(R34/(P34),"-")</f>
        <v>0.2</v>
      </c>
      <c r="U34" s="336"/>
      <c r="V34" s="82">
        <v>1</v>
      </c>
      <c r="W34" s="80">
        <f>IF(P34=0,"-",V34/P34)</f>
        <v>0.2</v>
      </c>
      <c r="X34" s="335">
        <v>5000</v>
      </c>
      <c r="Y34" s="336">
        <f>IFERROR(X34/P34,"-")</f>
        <v>1000</v>
      </c>
      <c r="Z34" s="336">
        <f>IFERROR(X34/V34,"-")</f>
        <v>5000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0.2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0.4</v>
      </c>
      <c r="BY34" s="126">
        <v>1</v>
      </c>
      <c r="BZ34" s="127">
        <f>IFERROR(BY34/BW34,"-")</f>
        <v>0.5</v>
      </c>
      <c r="CA34" s="128">
        <v>5000</v>
      </c>
      <c r="CB34" s="129">
        <f>IFERROR(CA34/BW34,"-")</f>
        <v>2500</v>
      </c>
      <c r="CC34" s="130">
        <v>1</v>
      </c>
      <c r="CD34" s="130"/>
      <c r="CE34" s="130"/>
      <c r="CF34" s="131">
        <v>2</v>
      </c>
      <c r="CG34" s="132">
        <f>IF(P34=0,"",IF(CF34=0,"",(CF34/P34)))</f>
        <v>0.4</v>
      </c>
      <c r="CH34" s="133">
        <v>1</v>
      </c>
      <c r="CI34" s="134">
        <f>IFERROR(CH34/CF34,"-")</f>
        <v>0.5</v>
      </c>
      <c r="CJ34" s="135">
        <v>5000</v>
      </c>
      <c r="CK34" s="136">
        <f>IFERROR(CJ34/CF34,"-")</f>
        <v>2500</v>
      </c>
      <c r="CL34" s="137">
        <v>1</v>
      </c>
      <c r="CM34" s="137"/>
      <c r="CN34" s="137"/>
      <c r="CO34" s="138">
        <v>1</v>
      </c>
      <c r="CP34" s="139">
        <v>5000</v>
      </c>
      <c r="CQ34" s="139">
        <v>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0.71794871794872</v>
      </c>
      <c r="B35" s="347" t="s">
        <v>135</v>
      </c>
      <c r="C35" s="347"/>
      <c r="D35" s="347" t="s">
        <v>114</v>
      </c>
      <c r="E35" s="347" t="s">
        <v>115</v>
      </c>
      <c r="F35" s="347" t="s">
        <v>67</v>
      </c>
      <c r="G35" s="88" t="s">
        <v>136</v>
      </c>
      <c r="H35" s="88" t="s">
        <v>116</v>
      </c>
      <c r="I35" s="349" t="s">
        <v>133</v>
      </c>
      <c r="J35" s="330">
        <v>156000</v>
      </c>
      <c r="K35" s="79">
        <v>8</v>
      </c>
      <c r="L35" s="79">
        <v>0</v>
      </c>
      <c r="M35" s="79">
        <v>27</v>
      </c>
      <c r="N35" s="89">
        <v>4</v>
      </c>
      <c r="O35" s="90">
        <v>0</v>
      </c>
      <c r="P35" s="91">
        <f>N35+O35</f>
        <v>4</v>
      </c>
      <c r="Q35" s="80">
        <f>IFERROR(P35/M35,"-")</f>
        <v>0.14814814814815</v>
      </c>
      <c r="R35" s="79">
        <v>1</v>
      </c>
      <c r="S35" s="79">
        <v>2</v>
      </c>
      <c r="T35" s="80">
        <f>IFERROR(R35/(P35),"-")</f>
        <v>0.25</v>
      </c>
      <c r="U35" s="336">
        <f>IFERROR(J35/SUM(N35:O36),"-")</f>
        <v>26000</v>
      </c>
      <c r="V35" s="82">
        <v>2</v>
      </c>
      <c r="W35" s="80">
        <f>IF(P35=0,"-",V35/P35)</f>
        <v>0.5</v>
      </c>
      <c r="X35" s="335">
        <v>112000</v>
      </c>
      <c r="Y35" s="336">
        <f>IFERROR(X35/P35,"-")</f>
        <v>28000</v>
      </c>
      <c r="Z35" s="336">
        <f>IFERROR(X35/V35,"-")</f>
        <v>56000</v>
      </c>
      <c r="AA35" s="330">
        <f>SUM(X35:X36)-SUM(J35:J36)</f>
        <v>-44000</v>
      </c>
      <c r="AB35" s="83">
        <f>SUM(X35:X36)/SUM(J35:J36)</f>
        <v>0.71794871794872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0.25</v>
      </c>
      <c r="AX35" s="104">
        <v>1</v>
      </c>
      <c r="AY35" s="106">
        <f>IFERROR(AX35/AV35,"-")</f>
        <v>1</v>
      </c>
      <c r="AZ35" s="107">
        <v>3000</v>
      </c>
      <c r="BA35" s="108">
        <f>IFERROR(AZ35/AV35,"-")</f>
        <v>3000</v>
      </c>
      <c r="BB35" s="109">
        <v>1</v>
      </c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3</v>
      </c>
      <c r="BX35" s="125">
        <f>IF(P35=0,"",IF(BW35=0,"",(BW35/P35)))</f>
        <v>0.75</v>
      </c>
      <c r="BY35" s="126">
        <v>1</v>
      </c>
      <c r="BZ35" s="127">
        <f>IFERROR(BY35/BW35,"-")</f>
        <v>0.33333333333333</v>
      </c>
      <c r="CA35" s="128">
        <v>114000</v>
      </c>
      <c r="CB35" s="129">
        <f>IFERROR(CA35/BW35,"-")</f>
        <v>38000</v>
      </c>
      <c r="CC35" s="130"/>
      <c r="CD35" s="130"/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2</v>
      </c>
      <c r="CP35" s="139">
        <v>112000</v>
      </c>
      <c r="CQ35" s="139">
        <v>114000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/>
      <c r="B36" s="347" t="s">
        <v>137</v>
      </c>
      <c r="C36" s="347"/>
      <c r="D36" s="347" t="s">
        <v>114</v>
      </c>
      <c r="E36" s="347" t="s">
        <v>115</v>
      </c>
      <c r="F36" s="347" t="s">
        <v>79</v>
      </c>
      <c r="G36" s="88"/>
      <c r="H36" s="88"/>
      <c r="I36" s="88"/>
      <c r="J36" s="330"/>
      <c r="K36" s="79">
        <v>7</v>
      </c>
      <c r="L36" s="79">
        <v>7</v>
      </c>
      <c r="M36" s="79">
        <v>2</v>
      </c>
      <c r="N36" s="89">
        <v>2</v>
      </c>
      <c r="O36" s="90">
        <v>0</v>
      </c>
      <c r="P36" s="91">
        <f>N36+O36</f>
        <v>2</v>
      </c>
      <c r="Q36" s="80">
        <f>IFERROR(P36/M36,"-")</f>
        <v>1</v>
      </c>
      <c r="R36" s="79">
        <v>0</v>
      </c>
      <c r="S36" s="79">
        <v>1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1</v>
      </c>
      <c r="CG36" s="132">
        <f>IF(P36=0,"",IF(CF36=0,"",(CF36/P36)))</f>
        <v>0.5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0.0625</v>
      </c>
      <c r="B37" s="347" t="s">
        <v>138</v>
      </c>
      <c r="C37" s="347"/>
      <c r="D37" s="347" t="s">
        <v>65</v>
      </c>
      <c r="E37" s="347" t="s">
        <v>66</v>
      </c>
      <c r="F37" s="347" t="s">
        <v>67</v>
      </c>
      <c r="G37" s="88" t="s">
        <v>139</v>
      </c>
      <c r="H37" s="88" t="s">
        <v>140</v>
      </c>
      <c r="I37" s="349" t="s">
        <v>141</v>
      </c>
      <c r="J37" s="330">
        <v>144000</v>
      </c>
      <c r="K37" s="79">
        <v>11</v>
      </c>
      <c r="L37" s="79">
        <v>0</v>
      </c>
      <c r="M37" s="79">
        <v>75</v>
      </c>
      <c r="N37" s="89">
        <v>4</v>
      </c>
      <c r="O37" s="90">
        <v>0</v>
      </c>
      <c r="P37" s="91">
        <f>N37+O37</f>
        <v>4</v>
      </c>
      <c r="Q37" s="80">
        <f>IFERROR(P37/M37,"-")</f>
        <v>0.053333333333333</v>
      </c>
      <c r="R37" s="79">
        <v>0</v>
      </c>
      <c r="S37" s="79">
        <v>3</v>
      </c>
      <c r="T37" s="80">
        <f>IFERROR(R37/(P37),"-")</f>
        <v>0</v>
      </c>
      <c r="U37" s="336">
        <f>IFERROR(J37/SUM(N37:O38),"-")</f>
        <v>18000</v>
      </c>
      <c r="V37" s="82">
        <v>1</v>
      </c>
      <c r="W37" s="80">
        <f>IF(P37=0,"-",V37/P37)</f>
        <v>0.25</v>
      </c>
      <c r="X37" s="335">
        <v>3000</v>
      </c>
      <c r="Y37" s="336">
        <f>IFERROR(X37/P37,"-")</f>
        <v>750</v>
      </c>
      <c r="Z37" s="336">
        <f>IFERROR(X37/V37,"-")</f>
        <v>3000</v>
      </c>
      <c r="AA37" s="330">
        <f>SUM(X37:X38)-SUM(J37:J38)</f>
        <v>-135000</v>
      </c>
      <c r="AB37" s="83">
        <f>SUM(X37:X38)/SUM(J37:J38)</f>
        <v>0.0625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0.25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1</v>
      </c>
      <c r="AW37" s="105">
        <f>IF(P37=0,"",IF(AV37=0,"",(AV37/P37)))</f>
        <v>0.25</v>
      </c>
      <c r="AX37" s="104">
        <v>1</v>
      </c>
      <c r="AY37" s="106">
        <f>IFERROR(AX37/AV37,"-")</f>
        <v>1</v>
      </c>
      <c r="AZ37" s="107">
        <v>3000</v>
      </c>
      <c r="BA37" s="108">
        <f>IFERROR(AZ37/AV37,"-")</f>
        <v>3000</v>
      </c>
      <c r="BB37" s="109">
        <v>1</v>
      </c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0.25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0.25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3000</v>
      </c>
      <c r="CQ37" s="139">
        <v>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142</v>
      </c>
      <c r="C38" s="347"/>
      <c r="D38" s="347" t="s">
        <v>65</v>
      </c>
      <c r="E38" s="347" t="s">
        <v>66</v>
      </c>
      <c r="F38" s="347" t="s">
        <v>79</v>
      </c>
      <c r="G38" s="88"/>
      <c r="H38" s="88"/>
      <c r="I38" s="88"/>
      <c r="J38" s="330"/>
      <c r="K38" s="79">
        <v>24</v>
      </c>
      <c r="L38" s="79">
        <v>20</v>
      </c>
      <c r="M38" s="79">
        <v>8</v>
      </c>
      <c r="N38" s="89">
        <v>4</v>
      </c>
      <c r="O38" s="90">
        <v>0</v>
      </c>
      <c r="P38" s="91">
        <f>N38+O38</f>
        <v>4</v>
      </c>
      <c r="Q38" s="80">
        <f>IFERROR(P38/M38,"-")</f>
        <v>0.5</v>
      </c>
      <c r="R38" s="79">
        <v>0</v>
      </c>
      <c r="S38" s="79">
        <v>0</v>
      </c>
      <c r="T38" s="80">
        <f>IFERROR(R38/(P38),"-")</f>
        <v>0</v>
      </c>
      <c r="U38" s="336"/>
      <c r="V38" s="82">
        <v>1</v>
      </c>
      <c r="W38" s="80">
        <f>IF(P38=0,"-",V38/P38)</f>
        <v>0.25</v>
      </c>
      <c r="X38" s="335">
        <v>6000</v>
      </c>
      <c r="Y38" s="336">
        <f>IFERROR(X38/P38,"-")</f>
        <v>1500</v>
      </c>
      <c r="Z38" s="336">
        <f>IFERROR(X38/V38,"-")</f>
        <v>6000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0.25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2</v>
      </c>
      <c r="BX38" s="125">
        <f>IF(P38=0,"",IF(BW38=0,"",(BW38/P38)))</f>
        <v>0.5</v>
      </c>
      <c r="BY38" s="126">
        <v>1</v>
      </c>
      <c r="BZ38" s="127">
        <f>IFERROR(BY38/BW38,"-")</f>
        <v>0.5</v>
      </c>
      <c r="CA38" s="128">
        <v>6000</v>
      </c>
      <c r="CB38" s="129">
        <f>IFERROR(CA38/BW38,"-")</f>
        <v>3000</v>
      </c>
      <c r="CC38" s="130"/>
      <c r="CD38" s="130">
        <v>1</v>
      </c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6000</v>
      </c>
      <c r="CQ38" s="139">
        <v>6000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1.7291666666667</v>
      </c>
      <c r="B39" s="347" t="s">
        <v>143</v>
      </c>
      <c r="C39" s="347"/>
      <c r="D39" s="347" t="s">
        <v>114</v>
      </c>
      <c r="E39" s="347" t="s">
        <v>115</v>
      </c>
      <c r="F39" s="347" t="s">
        <v>67</v>
      </c>
      <c r="G39" s="88" t="s">
        <v>139</v>
      </c>
      <c r="H39" s="88" t="s">
        <v>69</v>
      </c>
      <c r="I39" s="88" t="s">
        <v>144</v>
      </c>
      <c r="J39" s="330">
        <v>144000</v>
      </c>
      <c r="K39" s="79">
        <v>9</v>
      </c>
      <c r="L39" s="79">
        <v>0</v>
      </c>
      <c r="M39" s="79">
        <v>38</v>
      </c>
      <c r="N39" s="89">
        <v>4</v>
      </c>
      <c r="O39" s="90">
        <v>0</v>
      </c>
      <c r="P39" s="91">
        <f>N39+O39</f>
        <v>4</v>
      </c>
      <c r="Q39" s="80">
        <f>IFERROR(P39/M39,"-")</f>
        <v>0.10526315789474</v>
      </c>
      <c r="R39" s="79">
        <v>0</v>
      </c>
      <c r="S39" s="79">
        <v>2</v>
      </c>
      <c r="T39" s="80">
        <f>IFERROR(R39/(P39),"-")</f>
        <v>0</v>
      </c>
      <c r="U39" s="336">
        <f>IFERROR(J39/SUM(N39:O40),"-")</f>
        <v>12000</v>
      </c>
      <c r="V39" s="82">
        <v>2</v>
      </c>
      <c r="W39" s="80">
        <f>IF(P39=0,"-",V39/P39)</f>
        <v>0.5</v>
      </c>
      <c r="X39" s="335">
        <v>21000</v>
      </c>
      <c r="Y39" s="336">
        <f>IFERROR(X39/P39,"-")</f>
        <v>5250</v>
      </c>
      <c r="Z39" s="336">
        <f>IFERROR(X39/V39,"-")</f>
        <v>10500</v>
      </c>
      <c r="AA39" s="330">
        <f>SUM(X39:X40)-SUM(J39:J40)</f>
        <v>105000</v>
      </c>
      <c r="AB39" s="83">
        <f>SUM(X39:X40)/SUM(J39:J40)</f>
        <v>1.7291666666667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0.25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0.25</v>
      </c>
      <c r="BG39" s="110">
        <v>1</v>
      </c>
      <c r="BH39" s="112">
        <f>IFERROR(BG39/BE39,"-")</f>
        <v>1</v>
      </c>
      <c r="BI39" s="113">
        <v>18000</v>
      </c>
      <c r="BJ39" s="114">
        <f>IFERROR(BI39/BE39,"-")</f>
        <v>18000</v>
      </c>
      <c r="BK39" s="115"/>
      <c r="BL39" s="115"/>
      <c r="BM39" s="115">
        <v>1</v>
      </c>
      <c r="BN39" s="117">
        <v>2</v>
      </c>
      <c r="BO39" s="118">
        <f>IF(P39=0,"",IF(BN39=0,"",(BN39/P39)))</f>
        <v>0.5</v>
      </c>
      <c r="BP39" s="119">
        <v>1</v>
      </c>
      <c r="BQ39" s="120">
        <f>IFERROR(BP39/BN39,"-")</f>
        <v>0.5</v>
      </c>
      <c r="BR39" s="121">
        <v>3000</v>
      </c>
      <c r="BS39" s="122">
        <f>IFERROR(BR39/BN39,"-")</f>
        <v>1500</v>
      </c>
      <c r="BT39" s="123">
        <v>1</v>
      </c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2</v>
      </c>
      <c r="CP39" s="139">
        <v>21000</v>
      </c>
      <c r="CQ39" s="139">
        <v>18000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145</v>
      </c>
      <c r="C40" s="347"/>
      <c r="D40" s="347" t="s">
        <v>114</v>
      </c>
      <c r="E40" s="347" t="s">
        <v>115</v>
      </c>
      <c r="F40" s="347" t="s">
        <v>79</v>
      </c>
      <c r="G40" s="88"/>
      <c r="H40" s="88"/>
      <c r="I40" s="88"/>
      <c r="J40" s="330"/>
      <c r="K40" s="79">
        <v>21</v>
      </c>
      <c r="L40" s="79">
        <v>20</v>
      </c>
      <c r="M40" s="79">
        <v>9</v>
      </c>
      <c r="N40" s="89">
        <v>8</v>
      </c>
      <c r="O40" s="90">
        <v>0</v>
      </c>
      <c r="P40" s="91">
        <f>N40+O40</f>
        <v>8</v>
      </c>
      <c r="Q40" s="80">
        <f>IFERROR(P40/M40,"-")</f>
        <v>0.88888888888889</v>
      </c>
      <c r="R40" s="79">
        <v>1</v>
      </c>
      <c r="S40" s="79">
        <v>2</v>
      </c>
      <c r="T40" s="80">
        <f>IFERROR(R40/(P40),"-")</f>
        <v>0.125</v>
      </c>
      <c r="U40" s="336"/>
      <c r="V40" s="82">
        <v>1</v>
      </c>
      <c r="W40" s="80">
        <f>IF(P40=0,"-",V40/P40)</f>
        <v>0.125</v>
      </c>
      <c r="X40" s="335">
        <v>228000</v>
      </c>
      <c r="Y40" s="336">
        <f>IFERROR(X40/P40,"-")</f>
        <v>28500</v>
      </c>
      <c r="Z40" s="336">
        <f>IFERROR(X40/V40,"-")</f>
        <v>228000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0.25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3</v>
      </c>
      <c r="BO40" s="118">
        <f>IF(P40=0,"",IF(BN40=0,"",(BN40/P40)))</f>
        <v>0.375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3</v>
      </c>
      <c r="BX40" s="125">
        <f>IF(P40=0,"",IF(BW40=0,"",(BW40/P40)))</f>
        <v>0.375</v>
      </c>
      <c r="BY40" s="126">
        <v>1</v>
      </c>
      <c r="BZ40" s="127">
        <f>IFERROR(BY40/BW40,"-")</f>
        <v>0.33333333333333</v>
      </c>
      <c r="CA40" s="128">
        <v>228000</v>
      </c>
      <c r="CB40" s="129">
        <f>IFERROR(CA40/BW40,"-")</f>
        <v>76000</v>
      </c>
      <c r="CC40" s="130"/>
      <c r="CD40" s="130"/>
      <c r="CE40" s="130">
        <v>1</v>
      </c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228000</v>
      </c>
      <c r="CQ40" s="139">
        <v>228000</v>
      </c>
      <c r="CR40" s="139"/>
      <c r="CS40" s="140" t="str">
        <f>IF(AND(CQ40=0,CR40=0),"",IF(AND(CQ40&lt;=100000,CR40&lt;=100000),"",IF(CQ40/CP40&gt;0.7,"男高",IF(CR40/CP40&gt;0.7,"女高",""))))</f>
        <v>男高</v>
      </c>
    </row>
    <row r="41" spans="1:98">
      <c r="A41" s="78">
        <f>AB41</f>
        <v>0.26041666666667</v>
      </c>
      <c r="B41" s="347" t="s">
        <v>146</v>
      </c>
      <c r="C41" s="347"/>
      <c r="D41" s="347" t="s">
        <v>65</v>
      </c>
      <c r="E41" s="347" t="s">
        <v>66</v>
      </c>
      <c r="F41" s="347" t="s">
        <v>67</v>
      </c>
      <c r="G41" s="88" t="s">
        <v>147</v>
      </c>
      <c r="H41" s="88" t="s">
        <v>116</v>
      </c>
      <c r="I41" s="348" t="s">
        <v>130</v>
      </c>
      <c r="J41" s="330">
        <v>96000</v>
      </c>
      <c r="K41" s="79">
        <v>13</v>
      </c>
      <c r="L41" s="79">
        <v>0</v>
      </c>
      <c r="M41" s="79">
        <v>32</v>
      </c>
      <c r="N41" s="89">
        <v>3</v>
      </c>
      <c r="O41" s="90">
        <v>0</v>
      </c>
      <c r="P41" s="91">
        <f>N41+O41</f>
        <v>3</v>
      </c>
      <c r="Q41" s="80">
        <f>IFERROR(P41/M41,"-")</f>
        <v>0.09375</v>
      </c>
      <c r="R41" s="79">
        <v>0</v>
      </c>
      <c r="S41" s="79">
        <v>0</v>
      </c>
      <c r="T41" s="80">
        <f>IFERROR(R41/(P41),"-")</f>
        <v>0</v>
      </c>
      <c r="U41" s="336">
        <f>IFERROR(J41/SUM(N41:O42),"-")</f>
        <v>13714.285714286</v>
      </c>
      <c r="V41" s="82">
        <v>1</v>
      </c>
      <c r="W41" s="80">
        <f>IF(P41=0,"-",V41/P41)</f>
        <v>0.33333333333333</v>
      </c>
      <c r="X41" s="335">
        <v>10000</v>
      </c>
      <c r="Y41" s="336">
        <f>IFERROR(X41/P41,"-")</f>
        <v>3333.3333333333</v>
      </c>
      <c r="Z41" s="336">
        <f>IFERROR(X41/V41,"-")</f>
        <v>10000</v>
      </c>
      <c r="AA41" s="330">
        <f>SUM(X41:X42)-SUM(J41:J42)</f>
        <v>-71000</v>
      </c>
      <c r="AB41" s="83">
        <f>SUM(X41:X42)/SUM(J41:J42)</f>
        <v>0.26041666666667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2</v>
      </c>
      <c r="BF41" s="111">
        <f>IF(P41=0,"",IF(BE41=0,"",(BE41/P41)))</f>
        <v>0.66666666666667</v>
      </c>
      <c r="BG41" s="110">
        <v>1</v>
      </c>
      <c r="BH41" s="112">
        <f>IFERROR(BG41/BE41,"-")</f>
        <v>0.5</v>
      </c>
      <c r="BI41" s="113">
        <v>10000</v>
      </c>
      <c r="BJ41" s="114">
        <f>IFERROR(BI41/BE41,"-")</f>
        <v>5000</v>
      </c>
      <c r="BK41" s="115">
        <v>1</v>
      </c>
      <c r="BL41" s="115"/>
      <c r="BM41" s="115"/>
      <c r="BN41" s="117">
        <v>1</v>
      </c>
      <c r="BO41" s="118">
        <f>IF(P41=0,"",IF(BN41=0,"",(BN41/P41)))</f>
        <v>0.33333333333333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10000</v>
      </c>
      <c r="CQ41" s="139">
        <v>10000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148</v>
      </c>
      <c r="C42" s="347"/>
      <c r="D42" s="347" t="s">
        <v>65</v>
      </c>
      <c r="E42" s="347" t="s">
        <v>66</v>
      </c>
      <c r="F42" s="347" t="s">
        <v>79</v>
      </c>
      <c r="G42" s="88"/>
      <c r="H42" s="88"/>
      <c r="I42" s="88"/>
      <c r="J42" s="330"/>
      <c r="K42" s="79">
        <v>12</v>
      </c>
      <c r="L42" s="79">
        <v>12</v>
      </c>
      <c r="M42" s="79">
        <v>4</v>
      </c>
      <c r="N42" s="89">
        <v>4</v>
      </c>
      <c r="O42" s="90">
        <v>0</v>
      </c>
      <c r="P42" s="91">
        <f>N42+O42</f>
        <v>4</v>
      </c>
      <c r="Q42" s="80">
        <f>IFERROR(P42/M42,"-")</f>
        <v>1</v>
      </c>
      <c r="R42" s="79">
        <v>0</v>
      </c>
      <c r="S42" s="79">
        <v>1</v>
      </c>
      <c r="T42" s="80">
        <f>IFERROR(R42/(P42),"-")</f>
        <v>0</v>
      </c>
      <c r="U42" s="336"/>
      <c r="V42" s="82">
        <v>1</v>
      </c>
      <c r="W42" s="80">
        <f>IF(P42=0,"-",V42/P42)</f>
        <v>0.25</v>
      </c>
      <c r="X42" s="335">
        <v>15000</v>
      </c>
      <c r="Y42" s="336">
        <f>IFERROR(X42/P42,"-")</f>
        <v>3750</v>
      </c>
      <c r="Z42" s="336">
        <f>IFERROR(X42/V42,"-")</f>
        <v>15000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2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0.5</v>
      </c>
      <c r="BY42" s="126">
        <v>1</v>
      </c>
      <c r="BZ42" s="127">
        <f>IFERROR(BY42/BW42,"-")</f>
        <v>0.5</v>
      </c>
      <c r="CA42" s="128">
        <v>15000</v>
      </c>
      <c r="CB42" s="129">
        <f>IFERROR(CA42/BW42,"-")</f>
        <v>7500</v>
      </c>
      <c r="CC42" s="130"/>
      <c r="CD42" s="130">
        <v>1</v>
      </c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15000</v>
      </c>
      <c r="CQ42" s="139">
        <v>15000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0.48958333333333</v>
      </c>
      <c r="B43" s="347" t="s">
        <v>149</v>
      </c>
      <c r="C43" s="347"/>
      <c r="D43" s="347" t="s">
        <v>114</v>
      </c>
      <c r="E43" s="347" t="s">
        <v>115</v>
      </c>
      <c r="F43" s="347" t="s">
        <v>67</v>
      </c>
      <c r="G43" s="88" t="s">
        <v>147</v>
      </c>
      <c r="H43" s="88" t="s">
        <v>116</v>
      </c>
      <c r="I43" s="349" t="s">
        <v>141</v>
      </c>
      <c r="J43" s="330">
        <v>96000</v>
      </c>
      <c r="K43" s="79">
        <v>8</v>
      </c>
      <c r="L43" s="79">
        <v>0</v>
      </c>
      <c r="M43" s="79">
        <v>31</v>
      </c>
      <c r="N43" s="89">
        <v>4</v>
      </c>
      <c r="O43" s="90">
        <v>0</v>
      </c>
      <c r="P43" s="91">
        <f>N43+O43</f>
        <v>4</v>
      </c>
      <c r="Q43" s="80">
        <f>IFERROR(P43/M43,"-")</f>
        <v>0.12903225806452</v>
      </c>
      <c r="R43" s="79">
        <v>1</v>
      </c>
      <c r="S43" s="79">
        <v>1</v>
      </c>
      <c r="T43" s="80">
        <f>IFERROR(R43/(P43),"-")</f>
        <v>0.25</v>
      </c>
      <c r="U43" s="336">
        <f>IFERROR(J43/SUM(N43:O44),"-")</f>
        <v>9600</v>
      </c>
      <c r="V43" s="82">
        <v>1</v>
      </c>
      <c r="W43" s="80">
        <f>IF(P43=0,"-",V43/P43)</f>
        <v>0.25</v>
      </c>
      <c r="X43" s="335">
        <v>4000</v>
      </c>
      <c r="Y43" s="336">
        <f>IFERROR(X43/P43,"-")</f>
        <v>1000</v>
      </c>
      <c r="Z43" s="336">
        <f>IFERROR(X43/V43,"-")</f>
        <v>4000</v>
      </c>
      <c r="AA43" s="330">
        <f>SUM(X43:X44)-SUM(J43:J44)</f>
        <v>-49000</v>
      </c>
      <c r="AB43" s="83">
        <f>SUM(X43:X44)/SUM(J43:J44)</f>
        <v>0.48958333333333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0.25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0.5</v>
      </c>
      <c r="BP43" s="119">
        <v>1</v>
      </c>
      <c r="BQ43" s="120">
        <f>IFERROR(BP43/BN43,"-")</f>
        <v>0.5</v>
      </c>
      <c r="BR43" s="121">
        <v>4000</v>
      </c>
      <c r="BS43" s="122">
        <f>IFERROR(BR43/BN43,"-")</f>
        <v>2000</v>
      </c>
      <c r="BT43" s="123"/>
      <c r="BU43" s="123">
        <v>1</v>
      </c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4000</v>
      </c>
      <c r="CQ43" s="139">
        <v>4000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150</v>
      </c>
      <c r="C44" s="347"/>
      <c r="D44" s="347" t="s">
        <v>114</v>
      </c>
      <c r="E44" s="347" t="s">
        <v>115</v>
      </c>
      <c r="F44" s="347" t="s">
        <v>79</v>
      </c>
      <c r="G44" s="88"/>
      <c r="H44" s="88"/>
      <c r="I44" s="88"/>
      <c r="J44" s="330"/>
      <c r="K44" s="79">
        <v>18</v>
      </c>
      <c r="L44" s="79">
        <v>13</v>
      </c>
      <c r="M44" s="79">
        <v>7</v>
      </c>
      <c r="N44" s="89">
        <v>6</v>
      </c>
      <c r="O44" s="90">
        <v>0</v>
      </c>
      <c r="P44" s="91">
        <f>N44+O44</f>
        <v>6</v>
      </c>
      <c r="Q44" s="80">
        <f>IFERROR(P44/M44,"-")</f>
        <v>0.85714285714286</v>
      </c>
      <c r="R44" s="79">
        <v>1</v>
      </c>
      <c r="S44" s="79">
        <v>1</v>
      </c>
      <c r="T44" s="80">
        <f>IFERROR(R44/(P44),"-")</f>
        <v>0.16666666666667</v>
      </c>
      <c r="U44" s="336"/>
      <c r="V44" s="82">
        <v>3</v>
      </c>
      <c r="W44" s="80">
        <f>IF(P44=0,"-",V44/P44)</f>
        <v>0.5</v>
      </c>
      <c r="X44" s="335">
        <v>43000</v>
      </c>
      <c r="Y44" s="336">
        <f>IFERROR(X44/P44,"-")</f>
        <v>7166.6666666667</v>
      </c>
      <c r="Z44" s="336">
        <f>IFERROR(X44/V44,"-")</f>
        <v>14333.333333333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0.16666666666667</v>
      </c>
      <c r="BG44" s="110">
        <v>1</v>
      </c>
      <c r="BH44" s="112">
        <f>IFERROR(BG44/BE44,"-")</f>
        <v>1</v>
      </c>
      <c r="BI44" s="113">
        <v>3000</v>
      </c>
      <c r="BJ44" s="114">
        <f>IFERROR(BI44/BE44,"-")</f>
        <v>3000</v>
      </c>
      <c r="BK44" s="115">
        <v>1</v>
      </c>
      <c r="BL44" s="115"/>
      <c r="BM44" s="115"/>
      <c r="BN44" s="117">
        <v>2</v>
      </c>
      <c r="BO44" s="118">
        <f>IF(P44=0,"",IF(BN44=0,"",(BN44/P44)))</f>
        <v>0.33333333333333</v>
      </c>
      <c r="BP44" s="119">
        <v>1</v>
      </c>
      <c r="BQ44" s="120">
        <f>IFERROR(BP44/BN44,"-")</f>
        <v>0.5</v>
      </c>
      <c r="BR44" s="121">
        <v>37000</v>
      </c>
      <c r="BS44" s="122">
        <f>IFERROR(BR44/BN44,"-")</f>
        <v>18500</v>
      </c>
      <c r="BT44" s="123"/>
      <c r="BU44" s="123"/>
      <c r="BV44" s="123">
        <v>1</v>
      </c>
      <c r="BW44" s="124">
        <v>1</v>
      </c>
      <c r="BX44" s="125">
        <f>IF(P44=0,"",IF(BW44=0,"",(BW44/P44)))</f>
        <v>0.16666666666667</v>
      </c>
      <c r="BY44" s="126">
        <v>1</v>
      </c>
      <c r="BZ44" s="127">
        <f>IFERROR(BY44/BW44,"-")</f>
        <v>1</v>
      </c>
      <c r="CA44" s="128">
        <v>3000</v>
      </c>
      <c r="CB44" s="129">
        <f>IFERROR(CA44/BW44,"-")</f>
        <v>3000</v>
      </c>
      <c r="CC44" s="130">
        <v>1</v>
      </c>
      <c r="CD44" s="130"/>
      <c r="CE44" s="130"/>
      <c r="CF44" s="131">
        <v>2</v>
      </c>
      <c r="CG44" s="132">
        <f>IF(P44=0,"",IF(CF44=0,"",(CF44/P44)))</f>
        <v>0.33333333333333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3</v>
      </c>
      <c r="CP44" s="139">
        <v>43000</v>
      </c>
      <c r="CQ44" s="139">
        <v>37000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0.35416666666667</v>
      </c>
      <c r="B45" s="347" t="s">
        <v>151</v>
      </c>
      <c r="C45" s="347"/>
      <c r="D45" s="347" t="s">
        <v>114</v>
      </c>
      <c r="E45" s="347" t="s">
        <v>66</v>
      </c>
      <c r="F45" s="347" t="s">
        <v>67</v>
      </c>
      <c r="G45" s="88" t="s">
        <v>136</v>
      </c>
      <c r="H45" s="88" t="s">
        <v>152</v>
      </c>
      <c r="I45" s="349" t="s">
        <v>153</v>
      </c>
      <c r="J45" s="330">
        <v>384000</v>
      </c>
      <c r="K45" s="79">
        <v>18</v>
      </c>
      <c r="L45" s="79">
        <v>0</v>
      </c>
      <c r="M45" s="79">
        <v>72</v>
      </c>
      <c r="N45" s="89">
        <v>10</v>
      </c>
      <c r="O45" s="90">
        <v>0</v>
      </c>
      <c r="P45" s="91">
        <f>N45+O45</f>
        <v>10</v>
      </c>
      <c r="Q45" s="80">
        <f>IFERROR(P45/M45,"-")</f>
        <v>0.13888888888889</v>
      </c>
      <c r="R45" s="79">
        <v>0</v>
      </c>
      <c r="S45" s="79">
        <v>5</v>
      </c>
      <c r="T45" s="80">
        <f>IFERROR(R45/(P45),"-")</f>
        <v>0</v>
      </c>
      <c r="U45" s="336">
        <f>IFERROR(J45/SUM(N45:O46),"-")</f>
        <v>19200</v>
      </c>
      <c r="V45" s="82">
        <v>1</v>
      </c>
      <c r="W45" s="80">
        <f>IF(P45=0,"-",V45/P45)</f>
        <v>0.1</v>
      </c>
      <c r="X45" s="335">
        <v>120000</v>
      </c>
      <c r="Y45" s="336">
        <f>IFERROR(X45/P45,"-")</f>
        <v>12000</v>
      </c>
      <c r="Z45" s="336">
        <f>IFERROR(X45/V45,"-")</f>
        <v>120000</v>
      </c>
      <c r="AA45" s="330">
        <f>SUM(X45:X46)-SUM(J45:J46)</f>
        <v>-248000</v>
      </c>
      <c r="AB45" s="83">
        <f>SUM(X45:X46)/SUM(J45:J46)</f>
        <v>0.35416666666667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5</v>
      </c>
      <c r="BF45" s="111">
        <f>IF(P45=0,"",IF(BE45=0,"",(BE45/P45)))</f>
        <v>0.5</v>
      </c>
      <c r="BG45" s="110">
        <v>1</v>
      </c>
      <c r="BH45" s="112">
        <f>IFERROR(BG45/BE45,"-")</f>
        <v>0.2</v>
      </c>
      <c r="BI45" s="113">
        <v>120000</v>
      </c>
      <c r="BJ45" s="114">
        <f>IFERROR(BI45/BE45,"-")</f>
        <v>24000</v>
      </c>
      <c r="BK45" s="115"/>
      <c r="BL45" s="115"/>
      <c r="BM45" s="115">
        <v>1</v>
      </c>
      <c r="BN45" s="117">
        <v>4</v>
      </c>
      <c r="BO45" s="118">
        <f>IF(P45=0,"",IF(BN45=0,"",(BN45/P45)))</f>
        <v>0.4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1</v>
      </c>
      <c r="BX45" s="125">
        <f>IF(P45=0,"",IF(BW45=0,"",(BW45/P45)))</f>
        <v>0.1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120000</v>
      </c>
      <c r="CQ45" s="139">
        <v>120000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/>
      <c r="B46" s="347" t="s">
        <v>154</v>
      </c>
      <c r="C46" s="347"/>
      <c r="D46" s="347" t="s">
        <v>114</v>
      </c>
      <c r="E46" s="347" t="s">
        <v>66</v>
      </c>
      <c r="F46" s="347" t="s">
        <v>79</v>
      </c>
      <c r="G46" s="88"/>
      <c r="H46" s="88"/>
      <c r="I46" s="88"/>
      <c r="J46" s="330"/>
      <c r="K46" s="79">
        <v>41</v>
      </c>
      <c r="L46" s="79">
        <v>32</v>
      </c>
      <c r="M46" s="79">
        <v>104</v>
      </c>
      <c r="N46" s="89">
        <v>10</v>
      </c>
      <c r="O46" s="90">
        <v>0</v>
      </c>
      <c r="P46" s="91">
        <f>N46+O46</f>
        <v>10</v>
      </c>
      <c r="Q46" s="80">
        <f>IFERROR(P46/M46,"-")</f>
        <v>0.096153846153846</v>
      </c>
      <c r="R46" s="79">
        <v>0</v>
      </c>
      <c r="S46" s="79">
        <v>1</v>
      </c>
      <c r="T46" s="80">
        <f>IFERROR(R46/(P46),"-")</f>
        <v>0</v>
      </c>
      <c r="U46" s="336"/>
      <c r="V46" s="82">
        <v>2</v>
      </c>
      <c r="W46" s="80">
        <f>IF(P46=0,"-",V46/P46)</f>
        <v>0.2</v>
      </c>
      <c r="X46" s="335">
        <v>16000</v>
      </c>
      <c r="Y46" s="336">
        <f>IFERROR(X46/P46,"-")</f>
        <v>1600</v>
      </c>
      <c r="Z46" s="336">
        <f>IFERROR(X46/V46,"-")</f>
        <v>8000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0.2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3</v>
      </c>
      <c r="BO46" s="118">
        <f>IF(P46=0,"",IF(BN46=0,"",(BN46/P46)))</f>
        <v>0.3</v>
      </c>
      <c r="BP46" s="119">
        <v>1</v>
      </c>
      <c r="BQ46" s="120">
        <f>IFERROR(BP46/BN46,"-")</f>
        <v>0.33333333333333</v>
      </c>
      <c r="BR46" s="121">
        <v>13000</v>
      </c>
      <c r="BS46" s="122">
        <f>IFERROR(BR46/BN46,"-")</f>
        <v>4333.3333333333</v>
      </c>
      <c r="BT46" s="123"/>
      <c r="BU46" s="123"/>
      <c r="BV46" s="123">
        <v>1</v>
      </c>
      <c r="BW46" s="124">
        <v>5</v>
      </c>
      <c r="BX46" s="125">
        <f>IF(P46=0,"",IF(BW46=0,"",(BW46/P46)))</f>
        <v>0.5</v>
      </c>
      <c r="BY46" s="126">
        <v>1</v>
      </c>
      <c r="BZ46" s="127">
        <f>IFERROR(BY46/BW46,"-")</f>
        <v>0.2</v>
      </c>
      <c r="CA46" s="128">
        <v>3000</v>
      </c>
      <c r="CB46" s="129">
        <f>IFERROR(CA46/BW46,"-")</f>
        <v>600</v>
      </c>
      <c r="CC46" s="130">
        <v>1</v>
      </c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2</v>
      </c>
      <c r="CP46" s="139">
        <v>16000</v>
      </c>
      <c r="CQ46" s="139">
        <v>13000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 t="str">
        <f>AB47</f>
        <v>0</v>
      </c>
      <c r="B47" s="347" t="s">
        <v>155</v>
      </c>
      <c r="C47" s="347"/>
      <c r="D47" s="347"/>
      <c r="E47" s="347"/>
      <c r="F47" s="347" t="s">
        <v>67</v>
      </c>
      <c r="G47" s="88" t="s">
        <v>147</v>
      </c>
      <c r="H47" s="88" t="s">
        <v>156</v>
      </c>
      <c r="I47" s="348" t="s">
        <v>127</v>
      </c>
      <c r="J47" s="330">
        <v>0</v>
      </c>
      <c r="K47" s="79">
        <v>1</v>
      </c>
      <c r="L47" s="79">
        <v>0</v>
      </c>
      <c r="M47" s="79">
        <v>49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336">
        <f>IFERROR(J47/SUM(N47:O48),"-")</f>
        <v>0</v>
      </c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>
        <f>SUM(X47:X48)-SUM(J47:J48)</f>
        <v>9000</v>
      </c>
      <c r="AB47" s="83" t="str">
        <f>SUM(X47:X48)/SUM(J47:J48)</f>
        <v>0</v>
      </c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157</v>
      </c>
      <c r="C48" s="347"/>
      <c r="D48" s="347"/>
      <c r="E48" s="347"/>
      <c r="F48" s="347" t="s">
        <v>79</v>
      </c>
      <c r="G48" s="88"/>
      <c r="H48" s="88"/>
      <c r="I48" s="88"/>
      <c r="J48" s="330"/>
      <c r="K48" s="79">
        <v>4</v>
      </c>
      <c r="L48" s="79">
        <v>4</v>
      </c>
      <c r="M48" s="79">
        <v>2</v>
      </c>
      <c r="N48" s="89">
        <v>2</v>
      </c>
      <c r="O48" s="90">
        <v>0</v>
      </c>
      <c r="P48" s="91">
        <f>N48+O48</f>
        <v>2</v>
      </c>
      <c r="Q48" s="80">
        <f>IFERROR(P48/M48,"-")</f>
        <v>1</v>
      </c>
      <c r="R48" s="79">
        <v>0</v>
      </c>
      <c r="S48" s="79">
        <v>2</v>
      </c>
      <c r="T48" s="80">
        <f>IFERROR(R48/(P48),"-")</f>
        <v>0</v>
      </c>
      <c r="U48" s="336"/>
      <c r="V48" s="82">
        <v>1</v>
      </c>
      <c r="W48" s="80">
        <f>IF(P48=0,"-",V48/P48)</f>
        <v>0.5</v>
      </c>
      <c r="X48" s="335">
        <v>9000</v>
      </c>
      <c r="Y48" s="336">
        <f>IFERROR(X48/P48,"-")</f>
        <v>4500</v>
      </c>
      <c r="Z48" s="336">
        <f>IFERROR(X48/V48,"-")</f>
        <v>9000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2</v>
      </c>
      <c r="BO48" s="118">
        <f>IF(P48=0,"",IF(BN48=0,"",(BN48/P48)))</f>
        <v>1</v>
      </c>
      <c r="BP48" s="119">
        <v>1</v>
      </c>
      <c r="BQ48" s="120">
        <f>IFERROR(BP48/BN48,"-")</f>
        <v>0.5</v>
      </c>
      <c r="BR48" s="121">
        <v>9000</v>
      </c>
      <c r="BS48" s="122">
        <f>IFERROR(BR48/BN48,"-")</f>
        <v>4500</v>
      </c>
      <c r="BT48" s="123"/>
      <c r="BU48" s="123">
        <v>1</v>
      </c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9000</v>
      </c>
      <c r="CQ48" s="139">
        <v>9000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30"/>
      <c r="B49" s="85"/>
      <c r="C49" s="86"/>
      <c r="D49" s="86"/>
      <c r="E49" s="86"/>
      <c r="F49" s="87"/>
      <c r="G49" s="88"/>
      <c r="H49" s="88"/>
      <c r="I49" s="88"/>
      <c r="J49" s="331"/>
      <c r="K49" s="34"/>
      <c r="L49" s="34"/>
      <c r="M49" s="31"/>
      <c r="N49" s="23"/>
      <c r="O49" s="23"/>
      <c r="P49" s="23"/>
      <c r="Q49" s="32"/>
      <c r="R49" s="32"/>
      <c r="S49" s="23"/>
      <c r="T49" s="32"/>
      <c r="U49" s="337"/>
      <c r="V49" s="25"/>
      <c r="W49" s="25"/>
      <c r="X49" s="337"/>
      <c r="Y49" s="337"/>
      <c r="Z49" s="337"/>
      <c r="AA49" s="337"/>
      <c r="AB49" s="33"/>
      <c r="AC49" s="57"/>
      <c r="AD49" s="61"/>
      <c r="AE49" s="62"/>
      <c r="AF49" s="61"/>
      <c r="AG49" s="65"/>
      <c r="AH49" s="66"/>
      <c r="AI49" s="67"/>
      <c r="AJ49" s="68"/>
      <c r="AK49" s="68"/>
      <c r="AL49" s="68"/>
      <c r="AM49" s="61"/>
      <c r="AN49" s="62"/>
      <c r="AO49" s="61"/>
      <c r="AP49" s="65"/>
      <c r="AQ49" s="66"/>
      <c r="AR49" s="67"/>
      <c r="AS49" s="68"/>
      <c r="AT49" s="68"/>
      <c r="AU49" s="68"/>
      <c r="AV49" s="61"/>
      <c r="AW49" s="62"/>
      <c r="AX49" s="61"/>
      <c r="AY49" s="65"/>
      <c r="AZ49" s="66"/>
      <c r="BA49" s="67"/>
      <c r="BB49" s="68"/>
      <c r="BC49" s="68"/>
      <c r="BD49" s="68"/>
      <c r="BE49" s="61"/>
      <c r="BF49" s="62"/>
      <c r="BG49" s="61"/>
      <c r="BH49" s="65"/>
      <c r="BI49" s="66"/>
      <c r="BJ49" s="67"/>
      <c r="BK49" s="68"/>
      <c r="BL49" s="68"/>
      <c r="BM49" s="68"/>
      <c r="BN49" s="63"/>
      <c r="BO49" s="64"/>
      <c r="BP49" s="61"/>
      <c r="BQ49" s="65"/>
      <c r="BR49" s="66"/>
      <c r="BS49" s="67"/>
      <c r="BT49" s="68"/>
      <c r="BU49" s="68"/>
      <c r="BV49" s="68"/>
      <c r="BW49" s="63"/>
      <c r="BX49" s="64"/>
      <c r="BY49" s="61"/>
      <c r="BZ49" s="65"/>
      <c r="CA49" s="66"/>
      <c r="CB49" s="67"/>
      <c r="CC49" s="68"/>
      <c r="CD49" s="68"/>
      <c r="CE49" s="68"/>
      <c r="CF49" s="63"/>
      <c r="CG49" s="64"/>
      <c r="CH49" s="61"/>
      <c r="CI49" s="65"/>
      <c r="CJ49" s="66"/>
      <c r="CK49" s="67"/>
      <c r="CL49" s="68"/>
      <c r="CM49" s="68"/>
      <c r="CN49" s="68"/>
      <c r="CO49" s="69"/>
      <c r="CP49" s="66"/>
      <c r="CQ49" s="66"/>
      <c r="CR49" s="66"/>
      <c r="CS49" s="70"/>
    </row>
    <row r="50" spans="1:98">
      <c r="A50" s="30"/>
      <c r="B50" s="37"/>
      <c r="C50" s="21"/>
      <c r="D50" s="21"/>
      <c r="E50" s="21"/>
      <c r="F50" s="22"/>
      <c r="G50" s="36"/>
      <c r="H50" s="36"/>
      <c r="I50" s="73"/>
      <c r="J50" s="332"/>
      <c r="K50" s="34"/>
      <c r="L50" s="34"/>
      <c r="M50" s="31"/>
      <c r="N50" s="23"/>
      <c r="O50" s="23"/>
      <c r="P50" s="23"/>
      <c r="Q50" s="32"/>
      <c r="R50" s="32"/>
      <c r="S50" s="23"/>
      <c r="T50" s="32"/>
      <c r="U50" s="337"/>
      <c r="V50" s="25"/>
      <c r="W50" s="25"/>
      <c r="X50" s="337"/>
      <c r="Y50" s="337"/>
      <c r="Z50" s="337"/>
      <c r="AA50" s="337"/>
      <c r="AB50" s="33"/>
      <c r="AC50" s="59"/>
      <c r="AD50" s="61"/>
      <c r="AE50" s="62"/>
      <c r="AF50" s="61"/>
      <c r="AG50" s="65"/>
      <c r="AH50" s="66"/>
      <c r="AI50" s="67"/>
      <c r="AJ50" s="68"/>
      <c r="AK50" s="68"/>
      <c r="AL50" s="68"/>
      <c r="AM50" s="61"/>
      <c r="AN50" s="62"/>
      <c r="AO50" s="61"/>
      <c r="AP50" s="65"/>
      <c r="AQ50" s="66"/>
      <c r="AR50" s="67"/>
      <c r="AS50" s="68"/>
      <c r="AT50" s="68"/>
      <c r="AU50" s="68"/>
      <c r="AV50" s="61"/>
      <c r="AW50" s="62"/>
      <c r="AX50" s="61"/>
      <c r="AY50" s="65"/>
      <c r="AZ50" s="66"/>
      <c r="BA50" s="67"/>
      <c r="BB50" s="68"/>
      <c r="BC50" s="68"/>
      <c r="BD50" s="68"/>
      <c r="BE50" s="61"/>
      <c r="BF50" s="62"/>
      <c r="BG50" s="61"/>
      <c r="BH50" s="65"/>
      <c r="BI50" s="66"/>
      <c r="BJ50" s="67"/>
      <c r="BK50" s="68"/>
      <c r="BL50" s="68"/>
      <c r="BM50" s="68"/>
      <c r="BN50" s="63"/>
      <c r="BO50" s="64"/>
      <c r="BP50" s="61"/>
      <c r="BQ50" s="65"/>
      <c r="BR50" s="66"/>
      <c r="BS50" s="67"/>
      <c r="BT50" s="68"/>
      <c r="BU50" s="68"/>
      <c r="BV50" s="68"/>
      <c r="BW50" s="63"/>
      <c r="BX50" s="64"/>
      <c r="BY50" s="61"/>
      <c r="BZ50" s="65"/>
      <c r="CA50" s="66"/>
      <c r="CB50" s="67"/>
      <c r="CC50" s="68"/>
      <c r="CD50" s="68"/>
      <c r="CE50" s="68"/>
      <c r="CF50" s="63"/>
      <c r="CG50" s="64"/>
      <c r="CH50" s="61"/>
      <c r="CI50" s="65"/>
      <c r="CJ50" s="66"/>
      <c r="CK50" s="67"/>
      <c r="CL50" s="68"/>
      <c r="CM50" s="68"/>
      <c r="CN50" s="68"/>
      <c r="CO50" s="69"/>
      <c r="CP50" s="66"/>
      <c r="CQ50" s="66"/>
      <c r="CR50" s="66"/>
      <c r="CS50" s="70"/>
    </row>
    <row r="51" spans="1:98">
      <c r="A51" s="19">
        <f>AB51</f>
        <v>1.6447784810127</v>
      </c>
      <c r="B51" s="39"/>
      <c r="C51" s="39"/>
      <c r="D51" s="39"/>
      <c r="E51" s="39"/>
      <c r="F51" s="39"/>
      <c r="G51" s="40" t="s">
        <v>158</v>
      </c>
      <c r="H51" s="40"/>
      <c r="I51" s="40"/>
      <c r="J51" s="333">
        <f>SUM(J6:J50)</f>
        <v>3792000</v>
      </c>
      <c r="K51" s="41">
        <f>SUM(K6:K50)</f>
        <v>1255</v>
      </c>
      <c r="L51" s="41">
        <f>SUM(L6:L50)</f>
        <v>574</v>
      </c>
      <c r="M51" s="41">
        <f>SUM(M6:M50)</f>
        <v>1791</v>
      </c>
      <c r="N51" s="41">
        <f>SUM(N6:N50)</f>
        <v>335</v>
      </c>
      <c r="O51" s="41">
        <f>SUM(O6:O50)</f>
        <v>3</v>
      </c>
      <c r="P51" s="41">
        <f>SUM(P6:P50)</f>
        <v>338</v>
      </c>
      <c r="Q51" s="42">
        <f>IFERROR(P51/M51,"-")</f>
        <v>0.18872138470128</v>
      </c>
      <c r="R51" s="76">
        <f>SUM(R6:R50)</f>
        <v>41</v>
      </c>
      <c r="S51" s="76">
        <f>SUM(S6:S50)</f>
        <v>77</v>
      </c>
      <c r="T51" s="42">
        <f>IFERROR(R51/P51,"-")</f>
        <v>0.12130177514793</v>
      </c>
      <c r="U51" s="338">
        <f>IFERROR(J51/P51,"-")</f>
        <v>11218.934911243</v>
      </c>
      <c r="V51" s="44">
        <f>SUM(V6:V50)</f>
        <v>89</v>
      </c>
      <c r="W51" s="42">
        <f>IFERROR(V51/P51,"-")</f>
        <v>0.26331360946746</v>
      </c>
      <c r="X51" s="333">
        <f>SUM(X6:X50)</f>
        <v>6237000</v>
      </c>
      <c r="Y51" s="333">
        <f>IFERROR(X51/P51,"-")</f>
        <v>18452.662721893</v>
      </c>
      <c r="Z51" s="333">
        <f>IFERROR(X51/V51,"-")</f>
        <v>70078.651685393</v>
      </c>
      <c r="AA51" s="333">
        <f>X51-J51</f>
        <v>2445000</v>
      </c>
      <c r="AB51" s="45">
        <f>X51/J51</f>
        <v>1.6447784810127</v>
      </c>
      <c r="AC51" s="58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8"/>
    <mergeCell ref="J11:J18"/>
    <mergeCell ref="U11:U18"/>
    <mergeCell ref="AA11:AA18"/>
    <mergeCell ref="AB11:AB18"/>
    <mergeCell ref="A19:A20"/>
    <mergeCell ref="J19:J20"/>
    <mergeCell ref="U19:U20"/>
    <mergeCell ref="AA19:AA20"/>
    <mergeCell ref="AB19:AB20"/>
    <mergeCell ref="A21:A24"/>
    <mergeCell ref="J21:J24"/>
    <mergeCell ref="U21:U24"/>
    <mergeCell ref="AA21:AA24"/>
    <mergeCell ref="AB21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159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2.6753472222222</v>
      </c>
      <c r="B6" s="347" t="s">
        <v>160</v>
      </c>
      <c r="C6" s="347" t="s">
        <v>161</v>
      </c>
      <c r="D6" s="347"/>
      <c r="E6" s="347" t="s">
        <v>162</v>
      </c>
      <c r="F6" s="347" t="s">
        <v>67</v>
      </c>
      <c r="G6" s="88" t="s">
        <v>163</v>
      </c>
      <c r="H6" s="88" t="s">
        <v>164</v>
      </c>
      <c r="I6" s="88" t="s">
        <v>122</v>
      </c>
      <c r="J6" s="330">
        <v>288000</v>
      </c>
      <c r="K6" s="79">
        <v>62</v>
      </c>
      <c r="L6" s="79">
        <v>0</v>
      </c>
      <c r="M6" s="79">
        <v>236</v>
      </c>
      <c r="N6" s="89">
        <v>23</v>
      </c>
      <c r="O6" s="90">
        <v>1</v>
      </c>
      <c r="P6" s="91">
        <f>N6+O6</f>
        <v>24</v>
      </c>
      <c r="Q6" s="80">
        <f>IFERROR(P6/M6,"-")</f>
        <v>0.10169491525424</v>
      </c>
      <c r="R6" s="79">
        <v>1</v>
      </c>
      <c r="S6" s="79">
        <v>7</v>
      </c>
      <c r="T6" s="80">
        <f>IFERROR(R6/(P6),"-")</f>
        <v>0.041666666666667</v>
      </c>
      <c r="U6" s="336">
        <f>IFERROR(J6/SUM(N6:O9),"-")</f>
        <v>5236.3636363636</v>
      </c>
      <c r="V6" s="82">
        <v>3</v>
      </c>
      <c r="W6" s="80">
        <f>IF(P6=0,"-",V6/P6)</f>
        <v>0.125</v>
      </c>
      <c r="X6" s="335">
        <v>88500</v>
      </c>
      <c r="Y6" s="336">
        <f>IFERROR(X6/P6,"-")</f>
        <v>3687.5</v>
      </c>
      <c r="Z6" s="336">
        <f>IFERROR(X6/V6,"-")</f>
        <v>29500</v>
      </c>
      <c r="AA6" s="330">
        <f>SUM(X6:X9)-SUM(J6:J9)</f>
        <v>482500</v>
      </c>
      <c r="AB6" s="83">
        <f>SUM(X6:X9)/SUM(J6:J9)</f>
        <v>2.6753472222222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0.041666666666667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0.083333333333333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14</v>
      </c>
      <c r="BO6" s="118">
        <f>IF(P6=0,"",IF(BN6=0,"",(BN6/P6)))</f>
        <v>0.58333333333333</v>
      </c>
      <c r="BP6" s="119">
        <v>3</v>
      </c>
      <c r="BQ6" s="120">
        <f>IFERROR(BP6/BN6,"-")</f>
        <v>0.21428571428571</v>
      </c>
      <c r="BR6" s="121">
        <v>88500</v>
      </c>
      <c r="BS6" s="122">
        <f>IFERROR(BR6/BN6,"-")</f>
        <v>6321.4285714286</v>
      </c>
      <c r="BT6" s="123"/>
      <c r="BU6" s="123"/>
      <c r="BV6" s="123">
        <v>3</v>
      </c>
      <c r="BW6" s="124">
        <v>1</v>
      </c>
      <c r="BX6" s="125">
        <f>IF(P6=0,"",IF(BW6=0,"",(BW6/P6)))</f>
        <v>0.041666666666667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2</v>
      </c>
      <c r="CG6" s="132">
        <f>IF(P6=0,"",IF(CF6=0,"",(CF6/P6)))</f>
        <v>0.083333333333333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3</v>
      </c>
      <c r="CP6" s="139">
        <v>88500</v>
      </c>
      <c r="CQ6" s="139">
        <v>55500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165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69</v>
      </c>
      <c r="L7" s="79">
        <v>31</v>
      </c>
      <c r="M7" s="79">
        <v>13</v>
      </c>
      <c r="N7" s="89">
        <v>11</v>
      </c>
      <c r="O7" s="90">
        <v>0</v>
      </c>
      <c r="P7" s="91">
        <f>N7+O7</f>
        <v>11</v>
      </c>
      <c r="Q7" s="80">
        <f>IFERROR(P7/M7,"-")</f>
        <v>0.84615384615385</v>
      </c>
      <c r="R7" s="79">
        <v>1</v>
      </c>
      <c r="S7" s="79">
        <v>3</v>
      </c>
      <c r="T7" s="80">
        <f>IFERROR(R7/(P7),"-")</f>
        <v>0.090909090909091</v>
      </c>
      <c r="U7" s="336"/>
      <c r="V7" s="82">
        <v>2</v>
      </c>
      <c r="W7" s="80">
        <f>IF(P7=0,"-",V7/P7)</f>
        <v>0.18181818181818</v>
      </c>
      <c r="X7" s="335">
        <v>87000</v>
      </c>
      <c r="Y7" s="336">
        <f>IFERROR(X7/P7,"-")</f>
        <v>7909.0909090909</v>
      </c>
      <c r="Z7" s="336">
        <f>IFERROR(X7/V7,"-")</f>
        <v>43500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6</v>
      </c>
      <c r="BO7" s="118">
        <f>IF(P7=0,"",IF(BN7=0,"",(BN7/P7)))</f>
        <v>0.54545454545455</v>
      </c>
      <c r="BP7" s="119">
        <v>3</v>
      </c>
      <c r="BQ7" s="120">
        <f>IFERROR(BP7/BN7,"-")</f>
        <v>0.5</v>
      </c>
      <c r="BR7" s="121">
        <v>170000</v>
      </c>
      <c r="BS7" s="122">
        <f>IFERROR(BR7/BN7,"-")</f>
        <v>28333.333333333</v>
      </c>
      <c r="BT7" s="123"/>
      <c r="BU7" s="123">
        <v>1</v>
      </c>
      <c r="BV7" s="123">
        <v>2</v>
      </c>
      <c r="BW7" s="124">
        <v>4</v>
      </c>
      <c r="BX7" s="125">
        <f>IF(P7=0,"",IF(BW7=0,"",(BW7/P7)))</f>
        <v>0.36363636363636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0.090909090909091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87000</v>
      </c>
      <c r="CQ7" s="139">
        <v>83000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166</v>
      </c>
      <c r="C8" s="347" t="s">
        <v>161</v>
      </c>
      <c r="D8" s="347"/>
      <c r="E8" s="347" t="s">
        <v>167</v>
      </c>
      <c r="F8" s="347" t="s">
        <v>67</v>
      </c>
      <c r="G8" s="88" t="s">
        <v>163</v>
      </c>
      <c r="H8" s="88" t="s">
        <v>164</v>
      </c>
      <c r="I8" s="88"/>
      <c r="J8" s="330"/>
      <c r="K8" s="79">
        <v>25</v>
      </c>
      <c r="L8" s="79">
        <v>0</v>
      </c>
      <c r="M8" s="79">
        <v>107</v>
      </c>
      <c r="N8" s="89">
        <v>15</v>
      </c>
      <c r="O8" s="90">
        <v>0</v>
      </c>
      <c r="P8" s="91">
        <f>N8+O8</f>
        <v>15</v>
      </c>
      <c r="Q8" s="80">
        <f>IFERROR(P8/M8,"-")</f>
        <v>0.14018691588785</v>
      </c>
      <c r="R8" s="79">
        <v>2</v>
      </c>
      <c r="S8" s="79">
        <v>5</v>
      </c>
      <c r="T8" s="80">
        <f>IFERROR(R8/(P8),"-")</f>
        <v>0.13333333333333</v>
      </c>
      <c r="U8" s="336"/>
      <c r="V8" s="82">
        <v>2</v>
      </c>
      <c r="W8" s="80">
        <f>IF(P8=0,"-",V8/P8)</f>
        <v>0.13333333333333</v>
      </c>
      <c r="X8" s="335">
        <v>24000</v>
      </c>
      <c r="Y8" s="336">
        <f>IFERROR(X8/P8,"-")</f>
        <v>1600</v>
      </c>
      <c r="Z8" s="336">
        <f>IFERROR(X8/V8,"-")</f>
        <v>12000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0.066666666666667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0.066666666666667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6</v>
      </c>
      <c r="BF8" s="111">
        <f>IF(P8=0,"",IF(BE8=0,"",(BE8/P8)))</f>
        <v>0.4</v>
      </c>
      <c r="BG8" s="110">
        <v>1</v>
      </c>
      <c r="BH8" s="112">
        <f>IFERROR(BG8/BE8,"-")</f>
        <v>0.16666666666667</v>
      </c>
      <c r="BI8" s="113">
        <v>20000</v>
      </c>
      <c r="BJ8" s="114">
        <f>IFERROR(BI8/BE8,"-")</f>
        <v>3333.3333333333</v>
      </c>
      <c r="BK8" s="115"/>
      <c r="BL8" s="115"/>
      <c r="BM8" s="115">
        <v>1</v>
      </c>
      <c r="BN8" s="117">
        <v>4</v>
      </c>
      <c r="BO8" s="118">
        <f>IF(P8=0,"",IF(BN8=0,"",(BN8/P8)))</f>
        <v>0.26666666666667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0.2</v>
      </c>
      <c r="BY8" s="126">
        <v>1</v>
      </c>
      <c r="BZ8" s="127">
        <f>IFERROR(BY8/BW8,"-")</f>
        <v>0.33333333333333</v>
      </c>
      <c r="CA8" s="128">
        <v>4000</v>
      </c>
      <c r="CB8" s="129">
        <f>IFERROR(CA8/BW8,"-")</f>
        <v>1333.3333333333</v>
      </c>
      <c r="CC8" s="130"/>
      <c r="CD8" s="130">
        <v>1</v>
      </c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24000</v>
      </c>
      <c r="CQ8" s="139">
        <v>20000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168</v>
      </c>
      <c r="C9" s="347"/>
      <c r="D9" s="347"/>
      <c r="E9" s="347"/>
      <c r="F9" s="347" t="s">
        <v>79</v>
      </c>
      <c r="G9" s="88"/>
      <c r="H9" s="88"/>
      <c r="I9" s="88"/>
      <c r="J9" s="330"/>
      <c r="K9" s="79">
        <v>67</v>
      </c>
      <c r="L9" s="79">
        <v>34</v>
      </c>
      <c r="M9" s="79">
        <v>11</v>
      </c>
      <c r="N9" s="89">
        <v>5</v>
      </c>
      <c r="O9" s="90">
        <v>0</v>
      </c>
      <c r="P9" s="91">
        <f>N9+O9</f>
        <v>5</v>
      </c>
      <c r="Q9" s="80">
        <f>IFERROR(P9/M9,"-")</f>
        <v>0.45454545454545</v>
      </c>
      <c r="R9" s="79">
        <v>2</v>
      </c>
      <c r="S9" s="79">
        <v>0</v>
      </c>
      <c r="T9" s="80">
        <f>IFERROR(R9/(P9),"-")</f>
        <v>0.4</v>
      </c>
      <c r="U9" s="336"/>
      <c r="V9" s="82">
        <v>2</v>
      </c>
      <c r="W9" s="80">
        <f>IF(P9=0,"-",V9/P9)</f>
        <v>0.4</v>
      </c>
      <c r="X9" s="335">
        <v>571000</v>
      </c>
      <c r="Y9" s="336">
        <f>IFERROR(X9/P9,"-")</f>
        <v>114200</v>
      </c>
      <c r="Z9" s="336">
        <f>IFERROR(X9/V9,"-")</f>
        <v>285500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3</v>
      </c>
      <c r="BX9" s="125">
        <f>IF(P9=0,"",IF(BW9=0,"",(BW9/P9)))</f>
        <v>0.6</v>
      </c>
      <c r="BY9" s="126">
        <v>2</v>
      </c>
      <c r="BZ9" s="127">
        <f>IFERROR(BY9/BW9,"-")</f>
        <v>0.66666666666667</v>
      </c>
      <c r="CA9" s="128">
        <v>571000</v>
      </c>
      <c r="CB9" s="129">
        <f>IFERROR(CA9/BW9,"-")</f>
        <v>190333.33333333</v>
      </c>
      <c r="CC9" s="130"/>
      <c r="CD9" s="130"/>
      <c r="CE9" s="130">
        <v>2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571000</v>
      </c>
      <c r="CQ9" s="139">
        <v>385000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0.80769230769231</v>
      </c>
      <c r="B10" s="347" t="s">
        <v>169</v>
      </c>
      <c r="C10" s="347" t="s">
        <v>170</v>
      </c>
      <c r="D10" s="347" t="s">
        <v>171</v>
      </c>
      <c r="E10" s="347"/>
      <c r="F10" s="347" t="s">
        <v>67</v>
      </c>
      <c r="G10" s="88" t="s">
        <v>172</v>
      </c>
      <c r="H10" s="88" t="s">
        <v>173</v>
      </c>
      <c r="I10" s="88" t="s">
        <v>174</v>
      </c>
      <c r="J10" s="330">
        <v>78000</v>
      </c>
      <c r="K10" s="79">
        <v>7</v>
      </c>
      <c r="L10" s="79">
        <v>0</v>
      </c>
      <c r="M10" s="79">
        <v>29</v>
      </c>
      <c r="N10" s="89">
        <v>2</v>
      </c>
      <c r="O10" s="90">
        <v>0</v>
      </c>
      <c r="P10" s="91">
        <f>N10+O10</f>
        <v>2</v>
      </c>
      <c r="Q10" s="80">
        <f>IFERROR(P10/M10,"-")</f>
        <v>0.068965517241379</v>
      </c>
      <c r="R10" s="79">
        <v>0</v>
      </c>
      <c r="S10" s="79">
        <v>0</v>
      </c>
      <c r="T10" s="80">
        <f>IFERROR(R10/(P10),"-")</f>
        <v>0</v>
      </c>
      <c r="U10" s="336">
        <f>IFERROR(J10/SUM(N10:O11),"-")</f>
        <v>7800</v>
      </c>
      <c r="V10" s="82">
        <v>2</v>
      </c>
      <c r="W10" s="80">
        <f>IF(P10=0,"-",V10/P10)</f>
        <v>1</v>
      </c>
      <c r="X10" s="335">
        <v>60000</v>
      </c>
      <c r="Y10" s="336">
        <f>IFERROR(X10/P10,"-")</f>
        <v>30000</v>
      </c>
      <c r="Z10" s="336">
        <f>IFERROR(X10/V10,"-")</f>
        <v>30000</v>
      </c>
      <c r="AA10" s="330">
        <f>SUM(X10:X11)-SUM(J10:J11)</f>
        <v>-15000</v>
      </c>
      <c r="AB10" s="83">
        <f>SUM(X10:X11)/SUM(J10:J11)</f>
        <v>0.80769230769231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2</v>
      </c>
      <c r="BO10" s="118">
        <f>IF(P10=0,"",IF(BN10=0,"",(BN10/P10)))</f>
        <v>1</v>
      </c>
      <c r="BP10" s="119">
        <v>2</v>
      </c>
      <c r="BQ10" s="120">
        <f>IFERROR(BP10/BN10,"-")</f>
        <v>1</v>
      </c>
      <c r="BR10" s="121">
        <v>60000</v>
      </c>
      <c r="BS10" s="122">
        <f>IFERROR(BR10/BN10,"-")</f>
        <v>30000</v>
      </c>
      <c r="BT10" s="123"/>
      <c r="BU10" s="123"/>
      <c r="BV10" s="123">
        <v>2</v>
      </c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60000</v>
      </c>
      <c r="CQ10" s="139">
        <v>47000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175</v>
      </c>
      <c r="C11" s="347"/>
      <c r="D11" s="347"/>
      <c r="E11" s="347"/>
      <c r="F11" s="347" t="s">
        <v>79</v>
      </c>
      <c r="G11" s="88"/>
      <c r="H11" s="88"/>
      <c r="I11" s="88"/>
      <c r="J11" s="330"/>
      <c r="K11" s="79">
        <v>27</v>
      </c>
      <c r="L11" s="79">
        <v>20</v>
      </c>
      <c r="M11" s="79">
        <v>29</v>
      </c>
      <c r="N11" s="89">
        <v>8</v>
      </c>
      <c r="O11" s="90">
        <v>0</v>
      </c>
      <c r="P11" s="91">
        <f>N11+O11</f>
        <v>8</v>
      </c>
      <c r="Q11" s="80">
        <f>IFERROR(P11/M11,"-")</f>
        <v>0.27586206896552</v>
      </c>
      <c r="R11" s="79">
        <v>0</v>
      </c>
      <c r="S11" s="79">
        <v>0</v>
      </c>
      <c r="T11" s="80">
        <f>IFERROR(R11/(P11),"-")</f>
        <v>0</v>
      </c>
      <c r="U11" s="336"/>
      <c r="V11" s="82">
        <v>1</v>
      </c>
      <c r="W11" s="80">
        <f>IF(P11=0,"-",V11/P11)</f>
        <v>0.125</v>
      </c>
      <c r="X11" s="335">
        <v>3000</v>
      </c>
      <c r="Y11" s="336">
        <f>IFERROR(X11/P11,"-")</f>
        <v>375</v>
      </c>
      <c r="Z11" s="336">
        <f>IFERROR(X11/V11,"-")</f>
        <v>3000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3</v>
      </c>
      <c r="BO11" s="118">
        <f>IF(P11=0,"",IF(BN11=0,"",(BN11/P11)))</f>
        <v>0.375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0.125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3</v>
      </c>
      <c r="CG11" s="132">
        <f>IF(P11=0,"",IF(CF11=0,"",(CF11/P11)))</f>
        <v>0.375</v>
      </c>
      <c r="CH11" s="133">
        <v>1</v>
      </c>
      <c r="CI11" s="134">
        <f>IFERROR(CH11/CF11,"-")</f>
        <v>0.33333333333333</v>
      </c>
      <c r="CJ11" s="135">
        <v>3000</v>
      </c>
      <c r="CK11" s="136">
        <f>IFERROR(CJ11/CF11,"-")</f>
        <v>1000</v>
      </c>
      <c r="CL11" s="137">
        <v>1</v>
      </c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2.0666666666667</v>
      </c>
      <c r="B12" s="347" t="s">
        <v>176</v>
      </c>
      <c r="C12" s="347" t="s">
        <v>177</v>
      </c>
      <c r="D12" s="347" t="s">
        <v>171</v>
      </c>
      <c r="E12" s="347"/>
      <c r="F12" s="347" t="s">
        <v>67</v>
      </c>
      <c r="G12" s="88" t="s">
        <v>178</v>
      </c>
      <c r="H12" s="88" t="s">
        <v>173</v>
      </c>
      <c r="I12" s="88" t="s">
        <v>179</v>
      </c>
      <c r="J12" s="330">
        <v>90000</v>
      </c>
      <c r="K12" s="79">
        <v>17</v>
      </c>
      <c r="L12" s="79">
        <v>0</v>
      </c>
      <c r="M12" s="79">
        <v>73</v>
      </c>
      <c r="N12" s="89">
        <v>11</v>
      </c>
      <c r="O12" s="90">
        <v>0</v>
      </c>
      <c r="P12" s="91">
        <f>N12+O12</f>
        <v>11</v>
      </c>
      <c r="Q12" s="80">
        <f>IFERROR(P12/M12,"-")</f>
        <v>0.15068493150685</v>
      </c>
      <c r="R12" s="79">
        <v>2</v>
      </c>
      <c r="S12" s="79">
        <v>3</v>
      </c>
      <c r="T12" s="80">
        <f>IFERROR(R12/(P12),"-")</f>
        <v>0.18181818181818</v>
      </c>
      <c r="U12" s="336">
        <f>IFERROR(J12/SUM(N12:O13),"-")</f>
        <v>3103.4482758621</v>
      </c>
      <c r="V12" s="82">
        <v>1</v>
      </c>
      <c r="W12" s="80">
        <f>IF(P12=0,"-",V12/P12)</f>
        <v>0.090909090909091</v>
      </c>
      <c r="X12" s="335">
        <v>11000</v>
      </c>
      <c r="Y12" s="336">
        <f>IFERROR(X12/P12,"-")</f>
        <v>1000</v>
      </c>
      <c r="Z12" s="336">
        <f>IFERROR(X12/V12,"-")</f>
        <v>11000</v>
      </c>
      <c r="AA12" s="330">
        <f>SUM(X12:X13)-SUM(J12:J13)</f>
        <v>96000</v>
      </c>
      <c r="AB12" s="83">
        <f>SUM(X12:X13)/SUM(J12:J13)</f>
        <v>2.0666666666667</v>
      </c>
      <c r="AC12" s="77"/>
      <c r="AD12" s="92">
        <v>1</v>
      </c>
      <c r="AE12" s="93">
        <f>IF(P12=0,"",IF(AD12=0,"",(AD12/P12)))</f>
        <v>0.090909090909091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4</v>
      </c>
      <c r="AN12" s="99">
        <f>IF(P12=0,"",IF(AM12=0,"",(AM12/P12)))</f>
        <v>0.36363636363636</v>
      </c>
      <c r="AO12" s="98">
        <v>1</v>
      </c>
      <c r="AP12" s="100">
        <f>IFERROR(AO12/AM12,"-")</f>
        <v>0.25</v>
      </c>
      <c r="AQ12" s="101">
        <v>3000</v>
      </c>
      <c r="AR12" s="102">
        <f>IFERROR(AQ12/AM12,"-")</f>
        <v>750</v>
      </c>
      <c r="AS12" s="103">
        <v>1</v>
      </c>
      <c r="AT12" s="103"/>
      <c r="AU12" s="103"/>
      <c r="AV12" s="104">
        <v>1</v>
      </c>
      <c r="AW12" s="105">
        <f>IF(P12=0,"",IF(AV12=0,"",(AV12/P12)))</f>
        <v>0.090909090909091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0.090909090909091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0.27272727272727</v>
      </c>
      <c r="BP12" s="119">
        <v>1</v>
      </c>
      <c r="BQ12" s="120">
        <f>IFERROR(BP12/BN12,"-")</f>
        <v>0.33333333333333</v>
      </c>
      <c r="BR12" s="121">
        <v>5000</v>
      </c>
      <c r="BS12" s="122">
        <f>IFERROR(BR12/BN12,"-")</f>
        <v>1666.6666666667</v>
      </c>
      <c r="BT12" s="123">
        <v>1</v>
      </c>
      <c r="BU12" s="123"/>
      <c r="BV12" s="123"/>
      <c r="BW12" s="124">
        <v>1</v>
      </c>
      <c r="BX12" s="125">
        <f>IF(P12=0,"",IF(BW12=0,"",(BW12/P12)))</f>
        <v>0.090909090909091</v>
      </c>
      <c r="BY12" s="126">
        <v>1</v>
      </c>
      <c r="BZ12" s="127">
        <f>IFERROR(BY12/BW12,"-")</f>
        <v>1</v>
      </c>
      <c r="CA12" s="128">
        <v>35000</v>
      </c>
      <c r="CB12" s="129">
        <f>IFERROR(CA12/BW12,"-")</f>
        <v>35000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11000</v>
      </c>
      <c r="CQ12" s="139">
        <v>35000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180</v>
      </c>
      <c r="C13" s="347"/>
      <c r="D13" s="347"/>
      <c r="E13" s="347"/>
      <c r="F13" s="347" t="s">
        <v>79</v>
      </c>
      <c r="G13" s="88"/>
      <c r="H13" s="88"/>
      <c r="I13" s="88"/>
      <c r="J13" s="330"/>
      <c r="K13" s="79">
        <v>64</v>
      </c>
      <c r="L13" s="79">
        <v>43</v>
      </c>
      <c r="M13" s="79">
        <v>26</v>
      </c>
      <c r="N13" s="89">
        <v>17</v>
      </c>
      <c r="O13" s="90">
        <v>1</v>
      </c>
      <c r="P13" s="91">
        <f>N13+O13</f>
        <v>18</v>
      </c>
      <c r="Q13" s="80">
        <f>IFERROR(P13/M13,"-")</f>
        <v>0.69230769230769</v>
      </c>
      <c r="R13" s="79">
        <v>0</v>
      </c>
      <c r="S13" s="79">
        <v>7</v>
      </c>
      <c r="T13" s="80">
        <f>IFERROR(R13/(P13),"-")</f>
        <v>0</v>
      </c>
      <c r="U13" s="336"/>
      <c r="V13" s="82">
        <v>4</v>
      </c>
      <c r="W13" s="80">
        <f>IF(P13=0,"-",V13/P13)</f>
        <v>0.22222222222222</v>
      </c>
      <c r="X13" s="335">
        <v>175000</v>
      </c>
      <c r="Y13" s="336">
        <f>IFERROR(X13/P13,"-")</f>
        <v>9722.2222222222</v>
      </c>
      <c r="Z13" s="336">
        <f>IFERROR(X13/V13,"-")</f>
        <v>43750</v>
      </c>
      <c r="AA13" s="330"/>
      <c r="AB13" s="83"/>
      <c r="AC13" s="77"/>
      <c r="AD13" s="92">
        <v>2</v>
      </c>
      <c r="AE13" s="93">
        <f>IF(P13=0,"",IF(AD13=0,"",(AD13/P13)))</f>
        <v>0.11111111111111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2</v>
      </c>
      <c r="AN13" s="99">
        <f>IF(P13=0,"",IF(AM13=0,"",(AM13/P13)))</f>
        <v>0.11111111111111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4</v>
      </c>
      <c r="BF13" s="111">
        <f>IF(P13=0,"",IF(BE13=0,"",(BE13/P13)))</f>
        <v>0.22222222222222</v>
      </c>
      <c r="BG13" s="110">
        <v>1</v>
      </c>
      <c r="BH13" s="112">
        <f>IFERROR(BG13/BE13,"-")</f>
        <v>0.25</v>
      </c>
      <c r="BI13" s="113">
        <v>10000</v>
      </c>
      <c r="BJ13" s="114">
        <f>IFERROR(BI13/BE13,"-")</f>
        <v>2500</v>
      </c>
      <c r="BK13" s="115"/>
      <c r="BL13" s="115">
        <v>1</v>
      </c>
      <c r="BM13" s="115"/>
      <c r="BN13" s="117">
        <v>7</v>
      </c>
      <c r="BO13" s="118">
        <f>IF(P13=0,"",IF(BN13=0,"",(BN13/P13)))</f>
        <v>0.38888888888889</v>
      </c>
      <c r="BP13" s="119">
        <v>3</v>
      </c>
      <c r="BQ13" s="120">
        <f>IFERROR(BP13/BN13,"-")</f>
        <v>0.42857142857143</v>
      </c>
      <c r="BR13" s="121">
        <v>136000</v>
      </c>
      <c r="BS13" s="122">
        <f>IFERROR(BR13/BN13,"-")</f>
        <v>19428.571428571</v>
      </c>
      <c r="BT13" s="123"/>
      <c r="BU13" s="123">
        <v>2</v>
      </c>
      <c r="BV13" s="123">
        <v>1</v>
      </c>
      <c r="BW13" s="124">
        <v>3</v>
      </c>
      <c r="BX13" s="125">
        <f>IF(P13=0,"",IF(BW13=0,"",(BW13/P13)))</f>
        <v>0.16666666666667</v>
      </c>
      <c r="BY13" s="126">
        <v>2</v>
      </c>
      <c r="BZ13" s="127">
        <f>IFERROR(BY13/BW13,"-")</f>
        <v>0.66666666666667</v>
      </c>
      <c r="CA13" s="128">
        <v>37000</v>
      </c>
      <c r="CB13" s="129">
        <f>IFERROR(CA13/BW13,"-")</f>
        <v>12333.333333333</v>
      </c>
      <c r="CC13" s="130">
        <v>1</v>
      </c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4</v>
      </c>
      <c r="CP13" s="139">
        <v>175000</v>
      </c>
      <c r="CQ13" s="139">
        <v>120000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0.22222222222222</v>
      </c>
      <c r="B14" s="347" t="s">
        <v>181</v>
      </c>
      <c r="C14" s="347" t="s">
        <v>170</v>
      </c>
      <c r="D14" s="347" t="s">
        <v>182</v>
      </c>
      <c r="E14" s="347"/>
      <c r="F14" s="347" t="s">
        <v>67</v>
      </c>
      <c r="G14" s="88" t="s">
        <v>183</v>
      </c>
      <c r="H14" s="88" t="s">
        <v>184</v>
      </c>
      <c r="I14" s="88" t="s">
        <v>185</v>
      </c>
      <c r="J14" s="330">
        <v>90000</v>
      </c>
      <c r="K14" s="79">
        <v>10</v>
      </c>
      <c r="L14" s="79">
        <v>0</v>
      </c>
      <c r="M14" s="79">
        <v>47</v>
      </c>
      <c r="N14" s="89">
        <v>5</v>
      </c>
      <c r="O14" s="90">
        <v>1</v>
      </c>
      <c r="P14" s="91">
        <f>N14+O14</f>
        <v>6</v>
      </c>
      <c r="Q14" s="80">
        <f>IFERROR(P14/M14,"-")</f>
        <v>0.12765957446809</v>
      </c>
      <c r="R14" s="79">
        <v>0</v>
      </c>
      <c r="S14" s="79">
        <v>1</v>
      </c>
      <c r="T14" s="80">
        <f>IFERROR(R14/(P14),"-")</f>
        <v>0</v>
      </c>
      <c r="U14" s="336">
        <f>IFERROR(J14/SUM(N14:O15),"-")</f>
        <v>5294.1176470588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-70000</v>
      </c>
      <c r="AB14" s="83">
        <f>SUM(X14:X15)/SUM(J14:J15)</f>
        <v>0.22222222222222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2</v>
      </c>
      <c r="AN14" s="99">
        <f>IF(P14=0,"",IF(AM14=0,"",(AM14/P14)))</f>
        <v>0.33333333333333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0.33333333333333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186</v>
      </c>
      <c r="C15" s="347"/>
      <c r="D15" s="347"/>
      <c r="E15" s="347"/>
      <c r="F15" s="347" t="s">
        <v>79</v>
      </c>
      <c r="G15" s="88"/>
      <c r="H15" s="88"/>
      <c r="I15" s="88"/>
      <c r="J15" s="330"/>
      <c r="K15" s="79">
        <v>54</v>
      </c>
      <c r="L15" s="79">
        <v>36</v>
      </c>
      <c r="M15" s="79">
        <v>12</v>
      </c>
      <c r="N15" s="89">
        <v>11</v>
      </c>
      <c r="O15" s="90">
        <v>0</v>
      </c>
      <c r="P15" s="91">
        <f>N15+O15</f>
        <v>11</v>
      </c>
      <c r="Q15" s="80">
        <f>IFERROR(P15/M15,"-")</f>
        <v>0.91666666666667</v>
      </c>
      <c r="R15" s="79">
        <v>0</v>
      </c>
      <c r="S15" s="79">
        <v>2</v>
      </c>
      <c r="T15" s="80">
        <f>IFERROR(R15/(P15),"-")</f>
        <v>0</v>
      </c>
      <c r="U15" s="336"/>
      <c r="V15" s="82">
        <v>1</v>
      </c>
      <c r="W15" s="80">
        <f>IF(P15=0,"-",V15/P15)</f>
        <v>0.090909090909091</v>
      </c>
      <c r="X15" s="335">
        <v>20000</v>
      </c>
      <c r="Y15" s="336">
        <f>IFERROR(X15/P15,"-")</f>
        <v>1818.1818181818</v>
      </c>
      <c r="Z15" s="336">
        <f>IFERROR(X15/V15,"-")</f>
        <v>20000</v>
      </c>
      <c r="AA15" s="330"/>
      <c r="AB15" s="83"/>
      <c r="AC15" s="77"/>
      <c r="AD15" s="92">
        <v>1</v>
      </c>
      <c r="AE15" s="93">
        <f>IF(P15=0,"",IF(AD15=0,"",(AD15/P15)))</f>
        <v>0.090909090909091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2</v>
      </c>
      <c r="AW15" s="105">
        <f>IF(P15=0,"",IF(AV15=0,"",(AV15/P15)))</f>
        <v>0.18181818181818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2</v>
      </c>
      <c r="BF15" s="111">
        <f>IF(P15=0,"",IF(BE15=0,"",(BE15/P15)))</f>
        <v>0.18181818181818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0.18181818181818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3</v>
      </c>
      <c r="BX15" s="125">
        <f>IF(P15=0,"",IF(BW15=0,"",(BW15/P15)))</f>
        <v>0.27272727272727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0.090909090909091</v>
      </c>
      <c r="CH15" s="133">
        <v>1</v>
      </c>
      <c r="CI15" s="134">
        <f>IFERROR(CH15/CF15,"-")</f>
        <v>1</v>
      </c>
      <c r="CJ15" s="135">
        <v>20000</v>
      </c>
      <c r="CK15" s="136">
        <f>IFERROR(CJ15/CF15,"-")</f>
        <v>20000</v>
      </c>
      <c r="CL15" s="137">
        <v>1</v>
      </c>
      <c r="CM15" s="137"/>
      <c r="CN15" s="137"/>
      <c r="CO15" s="138">
        <v>1</v>
      </c>
      <c r="CP15" s="139">
        <v>20000</v>
      </c>
      <c r="CQ15" s="139">
        <v>20000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1.5833333333333</v>
      </c>
      <c r="B16" s="347" t="s">
        <v>187</v>
      </c>
      <c r="C16" s="347" t="s">
        <v>188</v>
      </c>
      <c r="D16" s="347" t="s">
        <v>189</v>
      </c>
      <c r="E16" s="347"/>
      <c r="F16" s="347" t="s">
        <v>67</v>
      </c>
      <c r="G16" s="88" t="s">
        <v>190</v>
      </c>
      <c r="H16" s="88" t="s">
        <v>191</v>
      </c>
      <c r="I16" s="88" t="s">
        <v>192</v>
      </c>
      <c r="J16" s="330">
        <v>60000</v>
      </c>
      <c r="K16" s="79">
        <v>5</v>
      </c>
      <c r="L16" s="79">
        <v>0</v>
      </c>
      <c r="M16" s="79">
        <v>15</v>
      </c>
      <c r="N16" s="89">
        <v>5</v>
      </c>
      <c r="O16" s="90">
        <v>0</v>
      </c>
      <c r="P16" s="91">
        <f>N16+O16</f>
        <v>5</v>
      </c>
      <c r="Q16" s="80">
        <f>IFERROR(P16/M16,"-")</f>
        <v>0.33333333333333</v>
      </c>
      <c r="R16" s="79">
        <v>0</v>
      </c>
      <c r="S16" s="79">
        <v>3</v>
      </c>
      <c r="T16" s="80">
        <f>IFERROR(R16/(P16),"-")</f>
        <v>0</v>
      </c>
      <c r="U16" s="336">
        <f>IFERROR(J16/SUM(N16:O17),"-")</f>
        <v>5000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SUM(X16:X17)-SUM(J16:J17)</f>
        <v>35000</v>
      </c>
      <c r="AB16" s="83">
        <f>SUM(X16:X17)/SUM(J16:J17)</f>
        <v>1.5833333333333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2</v>
      </c>
      <c r="AN16" s="99">
        <f>IF(P16=0,"",IF(AM16=0,"",(AM16/P16)))</f>
        <v>0.4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3</v>
      </c>
      <c r="BF16" s="111">
        <f>IF(P16=0,"",IF(BE16=0,"",(BE16/P16)))</f>
        <v>0.6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193</v>
      </c>
      <c r="C17" s="347"/>
      <c r="D17" s="347"/>
      <c r="E17" s="347"/>
      <c r="F17" s="347" t="s">
        <v>79</v>
      </c>
      <c r="G17" s="88"/>
      <c r="H17" s="88"/>
      <c r="I17" s="88"/>
      <c r="J17" s="330"/>
      <c r="K17" s="79">
        <v>37</v>
      </c>
      <c r="L17" s="79">
        <v>19</v>
      </c>
      <c r="M17" s="79">
        <v>13</v>
      </c>
      <c r="N17" s="89">
        <v>7</v>
      </c>
      <c r="O17" s="90">
        <v>0</v>
      </c>
      <c r="P17" s="91">
        <f>N17+O17</f>
        <v>7</v>
      </c>
      <c r="Q17" s="80">
        <f>IFERROR(P17/M17,"-")</f>
        <v>0.53846153846154</v>
      </c>
      <c r="R17" s="79">
        <v>1</v>
      </c>
      <c r="S17" s="79">
        <v>2</v>
      </c>
      <c r="T17" s="80">
        <f>IFERROR(R17/(P17),"-")</f>
        <v>0.14285714285714</v>
      </c>
      <c r="U17" s="336"/>
      <c r="V17" s="82">
        <v>3</v>
      </c>
      <c r="W17" s="80">
        <f>IF(P17=0,"-",V17/P17)</f>
        <v>0.42857142857143</v>
      </c>
      <c r="X17" s="335">
        <v>95000</v>
      </c>
      <c r="Y17" s="336">
        <f>IFERROR(X17/P17,"-")</f>
        <v>13571.428571429</v>
      </c>
      <c r="Z17" s="336">
        <f>IFERROR(X17/V17,"-")</f>
        <v>31666.666666667</v>
      </c>
      <c r="AA17" s="330"/>
      <c r="AB17" s="83"/>
      <c r="AC17" s="77"/>
      <c r="AD17" s="92">
        <v>1</v>
      </c>
      <c r="AE17" s="93">
        <f>IF(P17=0,"",IF(AD17=0,"",(AD17/P17)))</f>
        <v>0.14285714285714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0.28571428571429</v>
      </c>
      <c r="BP17" s="119">
        <v>2</v>
      </c>
      <c r="BQ17" s="120">
        <f>IFERROR(BP17/BN17,"-")</f>
        <v>1</v>
      </c>
      <c r="BR17" s="121">
        <v>45000</v>
      </c>
      <c r="BS17" s="122">
        <f>IFERROR(BR17/BN17,"-")</f>
        <v>22500</v>
      </c>
      <c r="BT17" s="123">
        <v>1</v>
      </c>
      <c r="BU17" s="123"/>
      <c r="BV17" s="123">
        <v>1</v>
      </c>
      <c r="BW17" s="124">
        <v>3</v>
      </c>
      <c r="BX17" s="125">
        <f>IF(P17=0,"",IF(BW17=0,"",(BW17/P17)))</f>
        <v>0.42857142857143</v>
      </c>
      <c r="BY17" s="126">
        <v>1</v>
      </c>
      <c r="BZ17" s="127">
        <f>IFERROR(BY17/BW17,"-")</f>
        <v>0.33333333333333</v>
      </c>
      <c r="CA17" s="128">
        <v>50000</v>
      </c>
      <c r="CB17" s="129">
        <f>IFERROR(CA17/BW17,"-")</f>
        <v>16666.666666667</v>
      </c>
      <c r="CC17" s="130"/>
      <c r="CD17" s="130"/>
      <c r="CE17" s="130">
        <v>1</v>
      </c>
      <c r="CF17" s="131">
        <v>1</v>
      </c>
      <c r="CG17" s="132">
        <f>IF(P17=0,"",IF(CF17=0,"",(CF17/P17)))</f>
        <v>0.14285714285714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3</v>
      </c>
      <c r="CP17" s="139">
        <v>95000</v>
      </c>
      <c r="CQ17" s="139">
        <v>50000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2.5444444444444</v>
      </c>
      <c r="B18" s="347" t="s">
        <v>194</v>
      </c>
      <c r="C18" s="347" t="s">
        <v>177</v>
      </c>
      <c r="D18" s="347" t="s">
        <v>195</v>
      </c>
      <c r="E18" s="347"/>
      <c r="F18" s="347" t="s">
        <v>67</v>
      </c>
      <c r="G18" s="88" t="s">
        <v>196</v>
      </c>
      <c r="H18" s="88" t="s">
        <v>173</v>
      </c>
      <c r="I18" s="88" t="s">
        <v>192</v>
      </c>
      <c r="J18" s="330">
        <v>90000</v>
      </c>
      <c r="K18" s="79">
        <v>17</v>
      </c>
      <c r="L18" s="79">
        <v>0</v>
      </c>
      <c r="M18" s="79">
        <v>42</v>
      </c>
      <c r="N18" s="89">
        <v>9</v>
      </c>
      <c r="O18" s="90">
        <v>0</v>
      </c>
      <c r="P18" s="91">
        <f>N18+O18</f>
        <v>9</v>
      </c>
      <c r="Q18" s="80">
        <f>IFERROR(P18/M18,"-")</f>
        <v>0.21428571428571</v>
      </c>
      <c r="R18" s="79">
        <v>0</v>
      </c>
      <c r="S18" s="79">
        <v>2</v>
      </c>
      <c r="T18" s="80">
        <f>IFERROR(R18/(P18),"-")</f>
        <v>0</v>
      </c>
      <c r="U18" s="336">
        <f>IFERROR(J18/SUM(N18:O19),"-")</f>
        <v>2571.4285714286</v>
      </c>
      <c r="V18" s="82">
        <v>1</v>
      </c>
      <c r="W18" s="80">
        <f>IF(P18=0,"-",V18/P18)</f>
        <v>0.11111111111111</v>
      </c>
      <c r="X18" s="335">
        <v>5000</v>
      </c>
      <c r="Y18" s="336">
        <f>IFERROR(X18/P18,"-")</f>
        <v>555.55555555556</v>
      </c>
      <c r="Z18" s="336">
        <f>IFERROR(X18/V18,"-")</f>
        <v>5000</v>
      </c>
      <c r="AA18" s="330">
        <f>SUM(X18:X19)-SUM(J18:J19)</f>
        <v>139000</v>
      </c>
      <c r="AB18" s="83">
        <f>SUM(X18:X19)/SUM(J18:J19)</f>
        <v>2.5444444444444</v>
      </c>
      <c r="AC18" s="77"/>
      <c r="AD18" s="92">
        <v>1</v>
      </c>
      <c r="AE18" s="93">
        <f>IF(P18=0,"",IF(AD18=0,"",(AD18/P18)))</f>
        <v>0.11111111111111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3</v>
      </c>
      <c r="AN18" s="99">
        <f>IF(P18=0,"",IF(AM18=0,"",(AM18/P18)))</f>
        <v>0.33333333333333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0.11111111111111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0.11111111111111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3</v>
      </c>
      <c r="BO18" s="118">
        <f>IF(P18=0,"",IF(BN18=0,"",(BN18/P18)))</f>
        <v>0.33333333333333</v>
      </c>
      <c r="BP18" s="119">
        <v>1</v>
      </c>
      <c r="BQ18" s="120">
        <f>IFERROR(BP18/BN18,"-")</f>
        <v>0.33333333333333</v>
      </c>
      <c r="BR18" s="121">
        <v>5000</v>
      </c>
      <c r="BS18" s="122">
        <f>IFERROR(BR18/BN18,"-")</f>
        <v>1666.6666666667</v>
      </c>
      <c r="BT18" s="123">
        <v>1</v>
      </c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5000</v>
      </c>
      <c r="CQ18" s="139">
        <v>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197</v>
      </c>
      <c r="C19" s="347"/>
      <c r="D19" s="347"/>
      <c r="E19" s="347"/>
      <c r="F19" s="347" t="s">
        <v>79</v>
      </c>
      <c r="G19" s="88"/>
      <c r="H19" s="88"/>
      <c r="I19" s="88"/>
      <c r="J19" s="330"/>
      <c r="K19" s="79">
        <v>137</v>
      </c>
      <c r="L19" s="79">
        <v>80</v>
      </c>
      <c r="M19" s="79">
        <v>27</v>
      </c>
      <c r="N19" s="89">
        <v>26</v>
      </c>
      <c r="O19" s="90">
        <v>0</v>
      </c>
      <c r="P19" s="91">
        <f>N19+O19</f>
        <v>26</v>
      </c>
      <c r="Q19" s="80">
        <f>IFERROR(P19/M19,"-")</f>
        <v>0.96296296296296</v>
      </c>
      <c r="R19" s="79">
        <v>2</v>
      </c>
      <c r="S19" s="79">
        <v>7</v>
      </c>
      <c r="T19" s="80">
        <f>IFERROR(R19/(P19),"-")</f>
        <v>0.076923076923077</v>
      </c>
      <c r="U19" s="336"/>
      <c r="V19" s="82">
        <v>6</v>
      </c>
      <c r="W19" s="80">
        <f>IF(P19=0,"-",V19/P19)</f>
        <v>0.23076923076923</v>
      </c>
      <c r="X19" s="335">
        <v>224000</v>
      </c>
      <c r="Y19" s="336">
        <f>IFERROR(X19/P19,"-")</f>
        <v>8615.3846153846</v>
      </c>
      <c r="Z19" s="336">
        <f>IFERROR(X19/V19,"-")</f>
        <v>37333.333333333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0.038461538461538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0.038461538461538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9</v>
      </c>
      <c r="BF19" s="111">
        <f>IF(P19=0,"",IF(BE19=0,"",(BE19/P19)))</f>
        <v>0.34615384615385</v>
      </c>
      <c r="BG19" s="110">
        <v>1</v>
      </c>
      <c r="BH19" s="112">
        <f>IFERROR(BG19/BE19,"-")</f>
        <v>0.11111111111111</v>
      </c>
      <c r="BI19" s="113">
        <v>5000</v>
      </c>
      <c r="BJ19" s="114">
        <f>IFERROR(BI19/BE19,"-")</f>
        <v>555.55555555556</v>
      </c>
      <c r="BK19" s="115">
        <v>1</v>
      </c>
      <c r="BL19" s="115"/>
      <c r="BM19" s="115"/>
      <c r="BN19" s="117">
        <v>7</v>
      </c>
      <c r="BO19" s="118">
        <f>IF(P19=0,"",IF(BN19=0,"",(BN19/P19)))</f>
        <v>0.26923076923077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6</v>
      </c>
      <c r="BX19" s="125">
        <f>IF(P19=0,"",IF(BW19=0,"",(BW19/P19)))</f>
        <v>0.23076923076923</v>
      </c>
      <c r="BY19" s="126">
        <v>4</v>
      </c>
      <c r="BZ19" s="127">
        <f>IFERROR(BY19/BW19,"-")</f>
        <v>0.66666666666667</v>
      </c>
      <c r="CA19" s="128">
        <v>144000</v>
      </c>
      <c r="CB19" s="129">
        <f>IFERROR(CA19/BW19,"-")</f>
        <v>24000</v>
      </c>
      <c r="CC19" s="130"/>
      <c r="CD19" s="130"/>
      <c r="CE19" s="130">
        <v>4</v>
      </c>
      <c r="CF19" s="131">
        <v>2</v>
      </c>
      <c r="CG19" s="132">
        <f>IF(P19=0,"",IF(CF19=0,"",(CF19/P19)))</f>
        <v>0.076923076923077</v>
      </c>
      <c r="CH19" s="133">
        <v>1</v>
      </c>
      <c r="CI19" s="134">
        <f>IFERROR(CH19/CF19,"-")</f>
        <v>0.5</v>
      </c>
      <c r="CJ19" s="135">
        <v>75000</v>
      </c>
      <c r="CK19" s="136">
        <f>IFERROR(CJ19/CF19,"-")</f>
        <v>37500</v>
      </c>
      <c r="CL19" s="137"/>
      <c r="CM19" s="137"/>
      <c r="CN19" s="137">
        <v>1</v>
      </c>
      <c r="CO19" s="138">
        <v>6</v>
      </c>
      <c r="CP19" s="139">
        <v>224000</v>
      </c>
      <c r="CQ19" s="139">
        <v>75000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3.1388888888889</v>
      </c>
      <c r="B20" s="347" t="s">
        <v>198</v>
      </c>
      <c r="C20" s="347" t="s">
        <v>199</v>
      </c>
      <c r="D20" s="347" t="s">
        <v>200</v>
      </c>
      <c r="E20" s="347"/>
      <c r="F20" s="347" t="s">
        <v>67</v>
      </c>
      <c r="G20" s="88" t="s">
        <v>201</v>
      </c>
      <c r="H20" s="88" t="s">
        <v>202</v>
      </c>
      <c r="I20" s="88" t="s">
        <v>203</v>
      </c>
      <c r="J20" s="330">
        <v>90000</v>
      </c>
      <c r="K20" s="79">
        <v>61</v>
      </c>
      <c r="L20" s="79">
        <v>0</v>
      </c>
      <c r="M20" s="79">
        <v>509</v>
      </c>
      <c r="N20" s="89">
        <v>21</v>
      </c>
      <c r="O20" s="90">
        <v>1</v>
      </c>
      <c r="P20" s="91">
        <f>N20+O20</f>
        <v>22</v>
      </c>
      <c r="Q20" s="80">
        <f>IFERROR(P20/M20,"-")</f>
        <v>0.043222003929273</v>
      </c>
      <c r="R20" s="79">
        <v>2</v>
      </c>
      <c r="S20" s="79">
        <v>3</v>
      </c>
      <c r="T20" s="80">
        <f>IFERROR(R20/(P20),"-")</f>
        <v>0.090909090909091</v>
      </c>
      <c r="U20" s="336">
        <f>IFERROR(J20/SUM(N20:O21),"-")</f>
        <v>1406.25</v>
      </c>
      <c r="V20" s="82">
        <v>4</v>
      </c>
      <c r="W20" s="80">
        <f>IF(P20=0,"-",V20/P20)</f>
        <v>0.18181818181818</v>
      </c>
      <c r="X20" s="335">
        <v>256500</v>
      </c>
      <c r="Y20" s="336">
        <f>IFERROR(X20/P20,"-")</f>
        <v>11659.090909091</v>
      </c>
      <c r="Z20" s="336">
        <f>IFERROR(X20/V20,"-")</f>
        <v>64125</v>
      </c>
      <c r="AA20" s="330">
        <f>SUM(X20:X21)-SUM(J20:J21)</f>
        <v>192500</v>
      </c>
      <c r="AB20" s="83">
        <f>SUM(X20:X21)/SUM(J20:J21)</f>
        <v>3.1388888888889</v>
      </c>
      <c r="AC20" s="77"/>
      <c r="AD20" s="92">
        <v>2</v>
      </c>
      <c r="AE20" s="93">
        <f>IF(P20=0,"",IF(AD20=0,"",(AD20/P20)))</f>
        <v>0.090909090909091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5</v>
      </c>
      <c r="AN20" s="99">
        <f>IF(P20=0,"",IF(AM20=0,"",(AM20/P20)))</f>
        <v>0.22727272727273</v>
      </c>
      <c r="AO20" s="98">
        <v>1</v>
      </c>
      <c r="AP20" s="100">
        <f>IFERROR(AO20/AM20,"-")</f>
        <v>0.2</v>
      </c>
      <c r="AQ20" s="101">
        <v>6000</v>
      </c>
      <c r="AR20" s="102">
        <f>IFERROR(AQ20/AM20,"-")</f>
        <v>1200</v>
      </c>
      <c r="AS20" s="103"/>
      <c r="AT20" s="103">
        <v>1</v>
      </c>
      <c r="AU20" s="103"/>
      <c r="AV20" s="104">
        <v>1</v>
      </c>
      <c r="AW20" s="105">
        <f>IF(P20=0,"",IF(AV20=0,"",(AV20/P20)))</f>
        <v>0.045454545454545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6</v>
      </c>
      <c r="BF20" s="111">
        <f>IF(P20=0,"",IF(BE20=0,"",(BE20/P20)))</f>
        <v>0.27272727272727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4</v>
      </c>
      <c r="BO20" s="118">
        <f>IF(P20=0,"",IF(BN20=0,"",(BN20/P20)))</f>
        <v>0.18181818181818</v>
      </c>
      <c r="BP20" s="119">
        <v>1</v>
      </c>
      <c r="BQ20" s="120">
        <f>IFERROR(BP20/BN20,"-")</f>
        <v>0.25</v>
      </c>
      <c r="BR20" s="121">
        <v>73500</v>
      </c>
      <c r="BS20" s="122">
        <f>IFERROR(BR20/BN20,"-")</f>
        <v>18375</v>
      </c>
      <c r="BT20" s="123"/>
      <c r="BU20" s="123"/>
      <c r="BV20" s="123">
        <v>1</v>
      </c>
      <c r="BW20" s="124">
        <v>3</v>
      </c>
      <c r="BX20" s="125">
        <f>IF(P20=0,"",IF(BW20=0,"",(BW20/P20)))</f>
        <v>0.13636363636364</v>
      </c>
      <c r="BY20" s="126">
        <v>2</v>
      </c>
      <c r="BZ20" s="127">
        <f>IFERROR(BY20/BW20,"-")</f>
        <v>0.66666666666667</v>
      </c>
      <c r="CA20" s="128">
        <v>177000</v>
      </c>
      <c r="CB20" s="129">
        <f>IFERROR(CA20/BW20,"-")</f>
        <v>59000</v>
      </c>
      <c r="CC20" s="130"/>
      <c r="CD20" s="130">
        <v>1</v>
      </c>
      <c r="CE20" s="130">
        <v>1</v>
      </c>
      <c r="CF20" s="131">
        <v>1</v>
      </c>
      <c r="CG20" s="132">
        <f>IF(P20=0,"",IF(CF20=0,"",(CF20/P20)))</f>
        <v>0.045454545454545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4</v>
      </c>
      <c r="CP20" s="139">
        <v>256500</v>
      </c>
      <c r="CQ20" s="139">
        <v>162000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204</v>
      </c>
      <c r="C21" s="347"/>
      <c r="D21" s="347"/>
      <c r="E21" s="347"/>
      <c r="F21" s="347" t="s">
        <v>79</v>
      </c>
      <c r="G21" s="88"/>
      <c r="H21" s="88"/>
      <c r="I21" s="88"/>
      <c r="J21" s="330"/>
      <c r="K21" s="79">
        <v>122</v>
      </c>
      <c r="L21" s="79">
        <v>88</v>
      </c>
      <c r="M21" s="79">
        <v>54</v>
      </c>
      <c r="N21" s="89">
        <v>42</v>
      </c>
      <c r="O21" s="90">
        <v>0</v>
      </c>
      <c r="P21" s="91">
        <f>N21+O21</f>
        <v>42</v>
      </c>
      <c r="Q21" s="80">
        <f>IFERROR(P21/M21,"-")</f>
        <v>0.77777777777778</v>
      </c>
      <c r="R21" s="79">
        <v>3</v>
      </c>
      <c r="S21" s="79">
        <v>7</v>
      </c>
      <c r="T21" s="80">
        <f>IFERROR(R21/(P21),"-")</f>
        <v>0.071428571428571</v>
      </c>
      <c r="U21" s="336"/>
      <c r="V21" s="82">
        <v>4</v>
      </c>
      <c r="W21" s="80">
        <f>IF(P21=0,"-",V21/P21)</f>
        <v>0.095238095238095</v>
      </c>
      <c r="X21" s="335">
        <v>26000</v>
      </c>
      <c r="Y21" s="336">
        <f>IFERROR(X21/P21,"-")</f>
        <v>619.04761904762</v>
      </c>
      <c r="Z21" s="336">
        <f>IFERROR(X21/V21,"-")</f>
        <v>6500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7</v>
      </c>
      <c r="AN21" s="99">
        <f>IF(P21=0,"",IF(AM21=0,"",(AM21/P21)))</f>
        <v>0.16666666666667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1</v>
      </c>
      <c r="AW21" s="105">
        <f>IF(P21=0,"",IF(AV21=0,"",(AV21/P21)))</f>
        <v>0.023809523809524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6</v>
      </c>
      <c r="BF21" s="111">
        <f>IF(P21=0,"",IF(BE21=0,"",(BE21/P21)))</f>
        <v>0.14285714285714</v>
      </c>
      <c r="BG21" s="110">
        <v>1</v>
      </c>
      <c r="BH21" s="112">
        <f>IFERROR(BG21/BE21,"-")</f>
        <v>0.16666666666667</v>
      </c>
      <c r="BI21" s="113">
        <v>3000</v>
      </c>
      <c r="BJ21" s="114">
        <f>IFERROR(BI21/BE21,"-")</f>
        <v>500</v>
      </c>
      <c r="BK21" s="115">
        <v>1</v>
      </c>
      <c r="BL21" s="115"/>
      <c r="BM21" s="115"/>
      <c r="BN21" s="117">
        <v>17</v>
      </c>
      <c r="BO21" s="118">
        <f>IF(P21=0,"",IF(BN21=0,"",(BN21/P21)))</f>
        <v>0.4047619047619</v>
      </c>
      <c r="BP21" s="119">
        <v>2</v>
      </c>
      <c r="BQ21" s="120">
        <f>IFERROR(BP21/BN21,"-")</f>
        <v>0.11764705882353</v>
      </c>
      <c r="BR21" s="121">
        <v>18000</v>
      </c>
      <c r="BS21" s="122">
        <f>IFERROR(BR21/BN21,"-")</f>
        <v>1058.8235294118</v>
      </c>
      <c r="BT21" s="123"/>
      <c r="BU21" s="123">
        <v>1</v>
      </c>
      <c r="BV21" s="123">
        <v>1</v>
      </c>
      <c r="BW21" s="124">
        <v>10</v>
      </c>
      <c r="BX21" s="125">
        <f>IF(P21=0,"",IF(BW21=0,"",(BW21/P21)))</f>
        <v>0.23809523809524</v>
      </c>
      <c r="BY21" s="126">
        <v>2</v>
      </c>
      <c r="BZ21" s="127">
        <f>IFERROR(BY21/BW21,"-")</f>
        <v>0.2</v>
      </c>
      <c r="CA21" s="128">
        <v>8000</v>
      </c>
      <c r="CB21" s="129">
        <f>IFERROR(CA21/BW21,"-")</f>
        <v>800</v>
      </c>
      <c r="CC21" s="130">
        <v>1</v>
      </c>
      <c r="CD21" s="130">
        <v>1</v>
      </c>
      <c r="CE21" s="130"/>
      <c r="CF21" s="131">
        <v>1</v>
      </c>
      <c r="CG21" s="132">
        <f>IF(P21=0,"",IF(CF21=0,"",(CF21/P21)))</f>
        <v>0.023809523809524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4</v>
      </c>
      <c r="CP21" s="139">
        <v>26000</v>
      </c>
      <c r="CQ21" s="139">
        <v>12000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0.15333333333333</v>
      </c>
      <c r="B22" s="347" t="s">
        <v>205</v>
      </c>
      <c r="C22" s="347" t="s">
        <v>206</v>
      </c>
      <c r="D22" s="347" t="s">
        <v>195</v>
      </c>
      <c r="E22" s="347"/>
      <c r="F22" s="347" t="s">
        <v>67</v>
      </c>
      <c r="G22" s="88" t="s">
        <v>207</v>
      </c>
      <c r="H22" s="88" t="s">
        <v>173</v>
      </c>
      <c r="I22" s="88" t="s">
        <v>208</v>
      </c>
      <c r="J22" s="330">
        <v>150000</v>
      </c>
      <c r="K22" s="79">
        <v>10</v>
      </c>
      <c r="L22" s="79">
        <v>0</v>
      </c>
      <c r="M22" s="79">
        <v>19</v>
      </c>
      <c r="N22" s="89">
        <v>4</v>
      </c>
      <c r="O22" s="90">
        <v>0</v>
      </c>
      <c r="P22" s="91">
        <f>N22+O22</f>
        <v>4</v>
      </c>
      <c r="Q22" s="80">
        <f>IFERROR(P22/M22,"-")</f>
        <v>0.21052631578947</v>
      </c>
      <c r="R22" s="79">
        <v>0</v>
      </c>
      <c r="S22" s="79">
        <v>1</v>
      </c>
      <c r="T22" s="80">
        <f>IFERROR(R22/(P22),"-")</f>
        <v>0</v>
      </c>
      <c r="U22" s="336">
        <f>IFERROR(J22/SUM(N22:O23),"-")</f>
        <v>7142.8571428571</v>
      </c>
      <c r="V22" s="82">
        <v>1</v>
      </c>
      <c r="W22" s="80">
        <f>IF(P22=0,"-",V22/P22)</f>
        <v>0.25</v>
      </c>
      <c r="X22" s="335">
        <v>8000</v>
      </c>
      <c r="Y22" s="336">
        <f>IFERROR(X22/P22,"-")</f>
        <v>2000</v>
      </c>
      <c r="Z22" s="336">
        <f>IFERROR(X22/V22,"-")</f>
        <v>8000</v>
      </c>
      <c r="AA22" s="330">
        <f>SUM(X22:X23)-SUM(J22:J23)</f>
        <v>-127000</v>
      </c>
      <c r="AB22" s="83">
        <f>SUM(X22:X23)/SUM(J22:J23)</f>
        <v>0.15333333333333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0.25</v>
      </c>
      <c r="BY22" s="126">
        <v>1</v>
      </c>
      <c r="BZ22" s="127">
        <f>IFERROR(BY22/BW22,"-")</f>
        <v>1</v>
      </c>
      <c r="CA22" s="128">
        <v>8000</v>
      </c>
      <c r="CB22" s="129">
        <f>IFERROR(CA22/BW22,"-")</f>
        <v>8000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8000</v>
      </c>
      <c r="CQ22" s="139">
        <v>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209</v>
      </c>
      <c r="C23" s="347"/>
      <c r="D23" s="347"/>
      <c r="E23" s="347"/>
      <c r="F23" s="347" t="s">
        <v>79</v>
      </c>
      <c r="G23" s="88"/>
      <c r="H23" s="88"/>
      <c r="I23" s="88"/>
      <c r="J23" s="330"/>
      <c r="K23" s="79">
        <v>99</v>
      </c>
      <c r="L23" s="79">
        <v>43</v>
      </c>
      <c r="M23" s="79">
        <v>20</v>
      </c>
      <c r="N23" s="89">
        <v>17</v>
      </c>
      <c r="O23" s="90">
        <v>0</v>
      </c>
      <c r="P23" s="91">
        <f>N23+O23</f>
        <v>17</v>
      </c>
      <c r="Q23" s="80">
        <f>IFERROR(P23/M23,"-")</f>
        <v>0.85</v>
      </c>
      <c r="R23" s="79">
        <v>3</v>
      </c>
      <c r="S23" s="79">
        <v>3</v>
      </c>
      <c r="T23" s="80">
        <f>IFERROR(R23/(P23),"-")</f>
        <v>0.17647058823529</v>
      </c>
      <c r="U23" s="336"/>
      <c r="V23" s="82">
        <v>2</v>
      </c>
      <c r="W23" s="80">
        <f>IF(P23=0,"-",V23/P23)</f>
        <v>0.11764705882353</v>
      </c>
      <c r="X23" s="335">
        <v>15000</v>
      </c>
      <c r="Y23" s="336">
        <f>IFERROR(X23/P23,"-")</f>
        <v>882.35294117647</v>
      </c>
      <c r="Z23" s="336">
        <f>IFERROR(X23/V23,"-")</f>
        <v>7500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0.058823529411765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</v>
      </c>
      <c r="AW23" s="105">
        <f>IF(P23=0,"",IF(AV23=0,"",(AV23/P23)))</f>
        <v>0.058823529411765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4</v>
      </c>
      <c r="BF23" s="111">
        <f>IF(P23=0,"",IF(BE23=0,"",(BE23/P23)))</f>
        <v>0.23529411764706</v>
      </c>
      <c r="BG23" s="110">
        <v>1</v>
      </c>
      <c r="BH23" s="112">
        <f>IFERROR(BG23/BE23,"-")</f>
        <v>0.25</v>
      </c>
      <c r="BI23" s="113">
        <v>10000</v>
      </c>
      <c r="BJ23" s="114">
        <f>IFERROR(BI23/BE23,"-")</f>
        <v>2500</v>
      </c>
      <c r="BK23" s="115">
        <v>1</v>
      </c>
      <c r="BL23" s="115"/>
      <c r="BM23" s="115"/>
      <c r="BN23" s="117">
        <v>6</v>
      </c>
      <c r="BO23" s="118">
        <f>IF(P23=0,"",IF(BN23=0,"",(BN23/P23)))</f>
        <v>0.35294117647059</v>
      </c>
      <c r="BP23" s="119">
        <v>1</v>
      </c>
      <c r="BQ23" s="120">
        <f>IFERROR(BP23/BN23,"-")</f>
        <v>0.16666666666667</v>
      </c>
      <c r="BR23" s="121">
        <v>5000</v>
      </c>
      <c r="BS23" s="122">
        <f>IFERROR(BR23/BN23,"-")</f>
        <v>833.33333333333</v>
      </c>
      <c r="BT23" s="123">
        <v>1</v>
      </c>
      <c r="BU23" s="123"/>
      <c r="BV23" s="123"/>
      <c r="BW23" s="124">
        <v>3</v>
      </c>
      <c r="BX23" s="125">
        <f>IF(P23=0,"",IF(BW23=0,"",(BW23/P23)))</f>
        <v>0.17647058823529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2</v>
      </c>
      <c r="CG23" s="132">
        <f>IF(P23=0,"",IF(CF23=0,"",(CF23/P23)))</f>
        <v>0.11764705882353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2</v>
      </c>
      <c r="CP23" s="139">
        <v>15000</v>
      </c>
      <c r="CQ23" s="139">
        <v>10000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30"/>
      <c r="B24" s="85"/>
      <c r="C24" s="86"/>
      <c r="D24" s="86"/>
      <c r="E24" s="86"/>
      <c r="F24" s="87"/>
      <c r="G24" s="88"/>
      <c r="H24" s="88"/>
      <c r="I24" s="88"/>
      <c r="J24" s="331"/>
      <c r="K24" s="34"/>
      <c r="L24" s="34"/>
      <c r="M24" s="31"/>
      <c r="N24" s="23"/>
      <c r="O24" s="23"/>
      <c r="P24" s="23"/>
      <c r="Q24" s="32"/>
      <c r="R24" s="32"/>
      <c r="S24" s="23"/>
      <c r="T24" s="32"/>
      <c r="U24" s="337"/>
      <c r="V24" s="25"/>
      <c r="W24" s="25"/>
      <c r="X24" s="337"/>
      <c r="Y24" s="337"/>
      <c r="Z24" s="337"/>
      <c r="AA24" s="337"/>
      <c r="AB24" s="33"/>
      <c r="AC24" s="57"/>
      <c r="AD24" s="61"/>
      <c r="AE24" s="62"/>
      <c r="AF24" s="61"/>
      <c r="AG24" s="65"/>
      <c r="AH24" s="66"/>
      <c r="AI24" s="67"/>
      <c r="AJ24" s="68"/>
      <c r="AK24" s="68"/>
      <c r="AL24" s="68"/>
      <c r="AM24" s="61"/>
      <c r="AN24" s="62"/>
      <c r="AO24" s="61"/>
      <c r="AP24" s="65"/>
      <c r="AQ24" s="66"/>
      <c r="AR24" s="67"/>
      <c r="AS24" s="68"/>
      <c r="AT24" s="68"/>
      <c r="AU24" s="68"/>
      <c r="AV24" s="61"/>
      <c r="AW24" s="62"/>
      <c r="AX24" s="61"/>
      <c r="AY24" s="65"/>
      <c r="AZ24" s="66"/>
      <c r="BA24" s="67"/>
      <c r="BB24" s="68"/>
      <c r="BC24" s="68"/>
      <c r="BD24" s="68"/>
      <c r="BE24" s="61"/>
      <c r="BF24" s="62"/>
      <c r="BG24" s="61"/>
      <c r="BH24" s="65"/>
      <c r="BI24" s="66"/>
      <c r="BJ24" s="67"/>
      <c r="BK24" s="68"/>
      <c r="BL24" s="68"/>
      <c r="BM24" s="68"/>
      <c r="BN24" s="63"/>
      <c r="BO24" s="64"/>
      <c r="BP24" s="61"/>
      <c r="BQ24" s="65"/>
      <c r="BR24" s="66"/>
      <c r="BS24" s="67"/>
      <c r="BT24" s="68"/>
      <c r="BU24" s="68"/>
      <c r="BV24" s="68"/>
      <c r="BW24" s="63"/>
      <c r="BX24" s="64"/>
      <c r="BY24" s="61"/>
      <c r="BZ24" s="65"/>
      <c r="CA24" s="66"/>
      <c r="CB24" s="67"/>
      <c r="CC24" s="68"/>
      <c r="CD24" s="68"/>
      <c r="CE24" s="68"/>
      <c r="CF24" s="63"/>
      <c r="CG24" s="64"/>
      <c r="CH24" s="61"/>
      <c r="CI24" s="65"/>
      <c r="CJ24" s="66"/>
      <c r="CK24" s="67"/>
      <c r="CL24" s="68"/>
      <c r="CM24" s="68"/>
      <c r="CN24" s="68"/>
      <c r="CO24" s="69"/>
      <c r="CP24" s="66"/>
      <c r="CQ24" s="66"/>
      <c r="CR24" s="66"/>
      <c r="CS24" s="70"/>
    </row>
    <row r="25" spans="1:98">
      <c r="A25" s="30"/>
      <c r="B25" s="37"/>
      <c r="C25" s="21"/>
      <c r="D25" s="21"/>
      <c r="E25" s="21"/>
      <c r="F25" s="22"/>
      <c r="G25" s="36"/>
      <c r="H25" s="36"/>
      <c r="I25" s="73"/>
      <c r="J25" s="332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337"/>
      <c r="V25" s="25"/>
      <c r="W25" s="25"/>
      <c r="X25" s="337"/>
      <c r="Y25" s="337"/>
      <c r="Z25" s="337"/>
      <c r="AA25" s="337"/>
      <c r="AB25" s="33"/>
      <c r="AC25" s="59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19">
        <f>AB26</f>
        <v>1.7831196581197</v>
      </c>
      <c r="B26" s="39"/>
      <c r="C26" s="39"/>
      <c r="D26" s="39"/>
      <c r="E26" s="39"/>
      <c r="F26" s="39"/>
      <c r="G26" s="40" t="s">
        <v>210</v>
      </c>
      <c r="H26" s="40"/>
      <c r="I26" s="40"/>
      <c r="J26" s="333">
        <f>SUM(J6:J25)</f>
        <v>936000</v>
      </c>
      <c r="K26" s="41">
        <f>SUM(K6:K25)</f>
        <v>890</v>
      </c>
      <c r="L26" s="41">
        <f>SUM(L6:L25)</f>
        <v>394</v>
      </c>
      <c r="M26" s="41">
        <f>SUM(M6:M25)</f>
        <v>1282</v>
      </c>
      <c r="N26" s="41">
        <f>SUM(N6:N25)</f>
        <v>239</v>
      </c>
      <c r="O26" s="41">
        <f>SUM(O6:O25)</f>
        <v>4</v>
      </c>
      <c r="P26" s="41">
        <f>SUM(P6:P25)</f>
        <v>243</v>
      </c>
      <c r="Q26" s="42">
        <f>IFERROR(P26/M26,"-")</f>
        <v>0.18954758190328</v>
      </c>
      <c r="R26" s="76">
        <f>SUM(R6:R25)</f>
        <v>19</v>
      </c>
      <c r="S26" s="76">
        <f>SUM(S6:S25)</f>
        <v>56</v>
      </c>
      <c r="T26" s="42">
        <f>IFERROR(R26/P26,"-")</f>
        <v>0.078189300411523</v>
      </c>
      <c r="U26" s="338">
        <f>IFERROR(J26/P26,"-")</f>
        <v>3851.8518518519</v>
      </c>
      <c r="V26" s="44">
        <f>SUM(V6:V25)</f>
        <v>39</v>
      </c>
      <c r="W26" s="42">
        <f>IFERROR(V26/P26,"-")</f>
        <v>0.16049382716049</v>
      </c>
      <c r="X26" s="333">
        <f>SUM(X6:X25)</f>
        <v>1669000</v>
      </c>
      <c r="Y26" s="333">
        <f>IFERROR(X26/P26,"-")</f>
        <v>6868.3127572016</v>
      </c>
      <c r="Z26" s="333">
        <f>IFERROR(X26/V26,"-")</f>
        <v>42794.871794872</v>
      </c>
      <c r="AA26" s="333">
        <f>X26-J26</f>
        <v>733000</v>
      </c>
      <c r="AB26" s="45">
        <f>X26/J26</f>
        <v>1.7831196581197</v>
      </c>
      <c r="AC26" s="58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211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0.21171171171171</v>
      </c>
      <c r="B6" s="347" t="s">
        <v>212</v>
      </c>
      <c r="C6" s="347" t="s">
        <v>213</v>
      </c>
      <c r="D6" s="347" t="s">
        <v>214</v>
      </c>
      <c r="E6" s="347"/>
      <c r="F6" s="347" t="s">
        <v>67</v>
      </c>
      <c r="G6" s="88" t="s">
        <v>215</v>
      </c>
      <c r="H6" s="88" t="s">
        <v>216</v>
      </c>
      <c r="I6" s="88" t="s">
        <v>179</v>
      </c>
      <c r="J6" s="330">
        <v>222000</v>
      </c>
      <c r="K6" s="79">
        <v>56</v>
      </c>
      <c r="L6" s="79">
        <v>0</v>
      </c>
      <c r="M6" s="79">
        <v>282</v>
      </c>
      <c r="N6" s="89">
        <v>19</v>
      </c>
      <c r="O6" s="90">
        <v>3</v>
      </c>
      <c r="P6" s="91">
        <f>N6+O6</f>
        <v>22</v>
      </c>
      <c r="Q6" s="80">
        <f>IFERROR(P6/M6,"-")</f>
        <v>0.078014184397163</v>
      </c>
      <c r="R6" s="79">
        <v>1</v>
      </c>
      <c r="S6" s="79">
        <v>6</v>
      </c>
      <c r="T6" s="80">
        <f>IFERROR(R6/(P6),"-")</f>
        <v>0.045454545454545</v>
      </c>
      <c r="U6" s="336">
        <f>IFERROR(J6/SUM(N6:O7),"-")</f>
        <v>1597.1223021583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-175000</v>
      </c>
      <c r="AB6" s="83">
        <f>SUM(X6:X7)/SUM(J6:J7)</f>
        <v>0.21171171171171</v>
      </c>
      <c r="AC6" s="77"/>
      <c r="AD6" s="92">
        <v>4</v>
      </c>
      <c r="AE6" s="93">
        <f>IF(P6=0,"",IF(AD6=0,"",(AD6/P6)))</f>
        <v>0.18181818181818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5</v>
      </c>
      <c r="AN6" s="99">
        <f>IF(P6=0,"",IF(AM6=0,"",(AM6/P6)))</f>
        <v>0.22727272727273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0.090909090909091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6</v>
      </c>
      <c r="BF6" s="111">
        <f>IF(P6=0,"",IF(BE6=0,"",(BE6/P6)))</f>
        <v>0.27272727272727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0.13636363636364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0.045454545454545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0.045454545454545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217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515</v>
      </c>
      <c r="L7" s="79">
        <v>315</v>
      </c>
      <c r="M7" s="79">
        <v>221</v>
      </c>
      <c r="N7" s="89">
        <v>116</v>
      </c>
      <c r="O7" s="90">
        <v>1</v>
      </c>
      <c r="P7" s="91">
        <f>N7+O7</f>
        <v>117</v>
      </c>
      <c r="Q7" s="80">
        <f>IFERROR(P7/M7,"-")</f>
        <v>0.52941176470588</v>
      </c>
      <c r="R7" s="79">
        <v>3</v>
      </c>
      <c r="S7" s="79">
        <v>19</v>
      </c>
      <c r="T7" s="80">
        <f>IFERROR(R7/(P7),"-")</f>
        <v>0.025641025641026</v>
      </c>
      <c r="U7" s="336"/>
      <c r="V7" s="82">
        <v>5</v>
      </c>
      <c r="W7" s="80">
        <f>IF(P7=0,"-",V7/P7)</f>
        <v>0.042735042735043</v>
      </c>
      <c r="X7" s="335">
        <v>47000</v>
      </c>
      <c r="Y7" s="336">
        <f>IFERROR(X7/P7,"-")</f>
        <v>401.7094017094</v>
      </c>
      <c r="Z7" s="336">
        <f>IFERROR(X7/V7,"-")</f>
        <v>9400</v>
      </c>
      <c r="AA7" s="330"/>
      <c r="AB7" s="83"/>
      <c r="AC7" s="77"/>
      <c r="AD7" s="92">
        <v>10</v>
      </c>
      <c r="AE7" s="93">
        <f>IF(P7=0,"",IF(AD7=0,"",(AD7/P7)))</f>
        <v>0.085470085470085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23</v>
      </c>
      <c r="AN7" s="99">
        <f>IF(P7=0,"",IF(AM7=0,"",(AM7/P7)))</f>
        <v>0.1965811965812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16</v>
      </c>
      <c r="AW7" s="105">
        <f>IF(P7=0,"",IF(AV7=0,"",(AV7/P7)))</f>
        <v>0.13675213675214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27</v>
      </c>
      <c r="BF7" s="111">
        <f>IF(P7=0,"",IF(BE7=0,"",(BE7/P7)))</f>
        <v>0.23076923076923</v>
      </c>
      <c r="BG7" s="110">
        <v>1</v>
      </c>
      <c r="BH7" s="112">
        <f>IFERROR(BG7/BE7,"-")</f>
        <v>0.037037037037037</v>
      </c>
      <c r="BI7" s="113">
        <v>3000</v>
      </c>
      <c r="BJ7" s="114">
        <f>IFERROR(BI7/BE7,"-")</f>
        <v>111.11111111111</v>
      </c>
      <c r="BK7" s="115">
        <v>1</v>
      </c>
      <c r="BL7" s="115"/>
      <c r="BM7" s="115"/>
      <c r="BN7" s="117">
        <v>26</v>
      </c>
      <c r="BO7" s="118">
        <f>IF(P7=0,"",IF(BN7=0,"",(BN7/P7)))</f>
        <v>0.22222222222222</v>
      </c>
      <c r="BP7" s="119">
        <v>4</v>
      </c>
      <c r="BQ7" s="120">
        <f>IFERROR(BP7/BN7,"-")</f>
        <v>0.15384615384615</v>
      </c>
      <c r="BR7" s="121">
        <v>13000</v>
      </c>
      <c r="BS7" s="122">
        <f>IFERROR(BR7/BN7,"-")</f>
        <v>500</v>
      </c>
      <c r="BT7" s="123">
        <v>4</v>
      </c>
      <c r="BU7" s="123"/>
      <c r="BV7" s="123"/>
      <c r="BW7" s="124">
        <v>11</v>
      </c>
      <c r="BX7" s="125">
        <f>IF(P7=0,"",IF(BW7=0,"",(BW7/P7)))</f>
        <v>0.094017094017094</v>
      </c>
      <c r="BY7" s="126">
        <v>1</v>
      </c>
      <c r="BZ7" s="127">
        <f>IFERROR(BY7/BW7,"-")</f>
        <v>0.090909090909091</v>
      </c>
      <c r="CA7" s="128">
        <v>31000</v>
      </c>
      <c r="CB7" s="129">
        <f>IFERROR(CA7/BW7,"-")</f>
        <v>2818.1818181818</v>
      </c>
      <c r="CC7" s="130"/>
      <c r="CD7" s="130"/>
      <c r="CE7" s="130">
        <v>1</v>
      </c>
      <c r="CF7" s="131">
        <v>4</v>
      </c>
      <c r="CG7" s="132">
        <f>IF(P7=0,"",IF(CF7=0,"",(CF7/P7)))</f>
        <v>0.034188034188034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5</v>
      </c>
      <c r="CP7" s="139">
        <v>47000</v>
      </c>
      <c r="CQ7" s="139">
        <v>31000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0.21171171171171</v>
      </c>
      <c r="B10" s="39"/>
      <c r="C10" s="39"/>
      <c r="D10" s="39"/>
      <c r="E10" s="39"/>
      <c r="F10" s="39"/>
      <c r="G10" s="40" t="s">
        <v>218</v>
      </c>
      <c r="H10" s="40"/>
      <c r="I10" s="40"/>
      <c r="J10" s="333">
        <f>SUM(J6:J9)</f>
        <v>222000</v>
      </c>
      <c r="K10" s="41">
        <f>SUM(K6:K9)</f>
        <v>571</v>
      </c>
      <c r="L10" s="41">
        <f>SUM(L6:L9)</f>
        <v>315</v>
      </c>
      <c r="M10" s="41">
        <f>SUM(M6:M9)</f>
        <v>503</v>
      </c>
      <c r="N10" s="41">
        <f>SUM(N6:N9)</f>
        <v>135</v>
      </c>
      <c r="O10" s="41">
        <f>SUM(O6:O9)</f>
        <v>4</v>
      </c>
      <c r="P10" s="41">
        <f>SUM(P6:P9)</f>
        <v>139</v>
      </c>
      <c r="Q10" s="42">
        <f>IFERROR(P10/M10,"-")</f>
        <v>0.27634194831014</v>
      </c>
      <c r="R10" s="76">
        <f>SUM(R6:R9)</f>
        <v>4</v>
      </c>
      <c r="S10" s="76">
        <f>SUM(S6:S9)</f>
        <v>25</v>
      </c>
      <c r="T10" s="42">
        <f>IFERROR(R10/P10,"-")</f>
        <v>0.028776978417266</v>
      </c>
      <c r="U10" s="338">
        <f>IFERROR(J10/P10,"-")</f>
        <v>1597.1223021583</v>
      </c>
      <c r="V10" s="44">
        <f>SUM(V6:V9)</f>
        <v>5</v>
      </c>
      <c r="W10" s="42">
        <f>IFERROR(V10/P10,"-")</f>
        <v>0.035971223021583</v>
      </c>
      <c r="X10" s="333">
        <f>SUM(X6:X9)</f>
        <v>47000</v>
      </c>
      <c r="Y10" s="333">
        <f>IFERROR(X10/P10,"-")</f>
        <v>338.12949640288</v>
      </c>
      <c r="Z10" s="333">
        <f>IFERROR(X10/V10,"-")</f>
        <v>9400</v>
      </c>
      <c r="AA10" s="333">
        <f>X10-J10</f>
        <v>-175000</v>
      </c>
      <c r="AB10" s="45">
        <f>X10/J10</f>
        <v>0.21171171171171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219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220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221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222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0.20348837209302</v>
      </c>
      <c r="B6" s="347" t="s">
        <v>223</v>
      </c>
      <c r="C6" s="347"/>
      <c r="D6" s="347"/>
      <c r="E6" s="175" t="s">
        <v>224</v>
      </c>
      <c r="F6" s="175" t="s">
        <v>225</v>
      </c>
      <c r="G6" s="340">
        <v>258000</v>
      </c>
      <c r="H6" s="340">
        <v>3000</v>
      </c>
      <c r="I6" s="176">
        <v>137</v>
      </c>
      <c r="J6" s="176">
        <v>0</v>
      </c>
      <c r="K6" s="176">
        <v>408</v>
      </c>
      <c r="L6" s="177">
        <v>86</v>
      </c>
      <c r="M6" s="178">
        <v>62</v>
      </c>
      <c r="N6" s="179">
        <f>IFERROR(L6/K6,"-")</f>
        <v>0.21078431372549</v>
      </c>
      <c r="O6" s="176">
        <v>0</v>
      </c>
      <c r="P6" s="176">
        <v>39</v>
      </c>
      <c r="Q6" s="179">
        <f>IFERROR(O6/L6,"-")</f>
        <v>0</v>
      </c>
      <c r="R6" s="180">
        <f>IFERROR(G6/SUM(L6:L6),"-")</f>
        <v>3000</v>
      </c>
      <c r="S6" s="181">
        <v>3</v>
      </c>
      <c r="T6" s="179">
        <f>IF(L6=0,"-",S6/L6)</f>
        <v>0.034883720930233</v>
      </c>
      <c r="U6" s="345">
        <v>52500</v>
      </c>
      <c r="V6" s="346">
        <f>IFERROR(U6/L6,"-")</f>
        <v>610.46511627907</v>
      </c>
      <c r="W6" s="346">
        <f>IFERROR(U6/S6,"-")</f>
        <v>17500</v>
      </c>
      <c r="X6" s="340">
        <f>SUM(U6:U6)-SUM(G6:G6)</f>
        <v>-205500</v>
      </c>
      <c r="Y6" s="183">
        <f>SUM(U6:U6)/SUM(G6:G6)</f>
        <v>0.20348837209302</v>
      </c>
      <c r="AA6" s="184">
        <v>24</v>
      </c>
      <c r="AB6" s="185">
        <f>IF(L6=0,"",IF(AA6=0,"",(AA6/L6)))</f>
        <v>0.27906976744186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9</v>
      </c>
      <c r="AK6" s="191">
        <f>IF(L6=0,"",IF(AJ6=0,"",(AJ6/L6)))</f>
        <v>0.1046511627907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>
        <v>12</v>
      </c>
      <c r="AT6" s="197">
        <f>IF(L6=0,"",IF(AS6=0,"",(AS6/L6)))</f>
        <v>0.13953488372093</v>
      </c>
      <c r="AU6" s="196"/>
      <c r="AV6" s="198">
        <f>IFERROR(AU6/AS6,"-")</f>
        <v>0</v>
      </c>
      <c r="AW6" s="199"/>
      <c r="AX6" s="200">
        <f>IFERROR(AW6/AS6,"-")</f>
        <v>0</v>
      </c>
      <c r="AY6" s="201"/>
      <c r="AZ6" s="201"/>
      <c r="BA6" s="201"/>
      <c r="BB6" s="202">
        <v>16</v>
      </c>
      <c r="BC6" s="203">
        <f>IF(L6=0,"",IF(BB6=0,"",(BB6/L6)))</f>
        <v>0.18604651162791</v>
      </c>
      <c r="BD6" s="202"/>
      <c r="BE6" s="204">
        <f>IFERROR(BD6/BB6,"-")</f>
        <v>0</v>
      </c>
      <c r="BF6" s="205"/>
      <c r="BG6" s="206">
        <f>IFERROR(BF6/BB6,"-")</f>
        <v>0</v>
      </c>
      <c r="BH6" s="207"/>
      <c r="BI6" s="207"/>
      <c r="BJ6" s="207"/>
      <c r="BK6" s="208">
        <v>19</v>
      </c>
      <c r="BL6" s="209">
        <f>IF(L6=0,"",IF(BK6=0,"",(BK6/L6)))</f>
        <v>0.22093023255814</v>
      </c>
      <c r="BM6" s="210">
        <v>2</v>
      </c>
      <c r="BN6" s="211">
        <f>IFERROR(BM6/BK6,"-")</f>
        <v>0.10526315789474</v>
      </c>
      <c r="BO6" s="212">
        <v>51000</v>
      </c>
      <c r="BP6" s="213">
        <f>IFERROR(BO6/BK6,"-")</f>
        <v>2684.2105263158</v>
      </c>
      <c r="BQ6" s="214"/>
      <c r="BR6" s="214"/>
      <c r="BS6" s="214">
        <v>2</v>
      </c>
      <c r="BT6" s="215">
        <v>6</v>
      </c>
      <c r="BU6" s="216">
        <f>IF(L6=0,"",IF(BT6=0,"",(BT6/L6)))</f>
        <v>0.069767441860465</v>
      </c>
      <c r="BV6" s="217">
        <v>1</v>
      </c>
      <c r="BW6" s="218">
        <f>IFERROR(BV6/BT6,"-")</f>
        <v>0.16666666666667</v>
      </c>
      <c r="BX6" s="219">
        <v>1500</v>
      </c>
      <c r="BY6" s="220">
        <f>IFERROR(BX6/BT6,"-")</f>
        <v>250</v>
      </c>
      <c r="BZ6" s="221">
        <v>1</v>
      </c>
      <c r="CA6" s="221"/>
      <c r="CB6" s="221"/>
      <c r="CC6" s="222"/>
      <c r="CD6" s="223">
        <f>IF(L6=0,"",IF(CC6=0,"",(CC6/L6)))</f>
        <v>0</v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3</v>
      </c>
      <c r="CM6" s="230">
        <v>52500</v>
      </c>
      <c r="CN6" s="230">
        <v>38000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232"/>
      <c r="B7" s="151"/>
      <c r="C7" s="233"/>
      <c r="D7" s="234"/>
      <c r="E7" s="175"/>
      <c r="F7" s="175"/>
      <c r="G7" s="341"/>
      <c r="H7" s="341"/>
      <c r="I7" s="235"/>
      <c r="J7" s="235"/>
      <c r="K7" s="176"/>
      <c r="L7" s="176"/>
      <c r="M7" s="176"/>
      <c r="N7" s="236"/>
      <c r="O7" s="236"/>
      <c r="P7" s="176"/>
      <c r="Q7" s="236"/>
      <c r="R7" s="182"/>
      <c r="S7" s="182"/>
      <c r="T7" s="182"/>
      <c r="U7" s="345"/>
      <c r="V7" s="345"/>
      <c r="W7" s="345"/>
      <c r="X7" s="345"/>
      <c r="Y7" s="236"/>
      <c r="Z7" s="172"/>
      <c r="AA7" s="237"/>
      <c r="AB7" s="238"/>
      <c r="AC7" s="237"/>
      <c r="AD7" s="239"/>
      <c r="AE7" s="240"/>
      <c r="AF7" s="241"/>
      <c r="AG7" s="242"/>
      <c r="AH7" s="242"/>
      <c r="AI7" s="242"/>
      <c r="AJ7" s="237"/>
      <c r="AK7" s="238"/>
      <c r="AL7" s="237"/>
      <c r="AM7" s="239"/>
      <c r="AN7" s="240"/>
      <c r="AO7" s="241"/>
      <c r="AP7" s="242"/>
      <c r="AQ7" s="242"/>
      <c r="AR7" s="242"/>
      <c r="AS7" s="237"/>
      <c r="AT7" s="238"/>
      <c r="AU7" s="237"/>
      <c r="AV7" s="239"/>
      <c r="AW7" s="240"/>
      <c r="AX7" s="241"/>
      <c r="AY7" s="242"/>
      <c r="AZ7" s="242"/>
      <c r="BA7" s="242"/>
      <c r="BB7" s="237"/>
      <c r="BC7" s="238"/>
      <c r="BD7" s="237"/>
      <c r="BE7" s="239"/>
      <c r="BF7" s="240"/>
      <c r="BG7" s="241"/>
      <c r="BH7" s="242"/>
      <c r="BI7" s="242"/>
      <c r="BJ7" s="242"/>
      <c r="BK7" s="173"/>
      <c r="BL7" s="243"/>
      <c r="BM7" s="237"/>
      <c r="BN7" s="239"/>
      <c r="BO7" s="240"/>
      <c r="BP7" s="241"/>
      <c r="BQ7" s="242"/>
      <c r="BR7" s="242"/>
      <c r="BS7" s="242"/>
      <c r="BT7" s="173"/>
      <c r="BU7" s="243"/>
      <c r="BV7" s="237"/>
      <c r="BW7" s="239"/>
      <c r="BX7" s="240"/>
      <c r="BY7" s="241"/>
      <c r="BZ7" s="242"/>
      <c r="CA7" s="242"/>
      <c r="CB7" s="242"/>
      <c r="CC7" s="173"/>
      <c r="CD7" s="243"/>
      <c r="CE7" s="237"/>
      <c r="CF7" s="239"/>
      <c r="CG7" s="240"/>
      <c r="CH7" s="241"/>
      <c r="CI7" s="242"/>
      <c r="CJ7" s="242"/>
      <c r="CK7" s="242"/>
      <c r="CL7" s="244"/>
      <c r="CM7" s="240"/>
      <c r="CN7" s="240"/>
      <c r="CO7" s="240"/>
      <c r="CP7" s="245"/>
    </row>
    <row r="8" spans="1:96">
      <c r="A8" s="232"/>
      <c r="B8" s="246"/>
      <c r="C8" s="176"/>
      <c r="D8" s="176"/>
      <c r="E8" s="247"/>
      <c r="F8" s="248"/>
      <c r="G8" s="342"/>
      <c r="H8" s="342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249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166">
        <f>Y9</f>
        <v>0.20348837209302</v>
      </c>
      <c r="B9" s="250"/>
      <c r="C9" s="250"/>
      <c r="D9" s="250"/>
      <c r="E9" s="251" t="s">
        <v>226</v>
      </c>
      <c r="F9" s="251"/>
      <c r="G9" s="343">
        <f>SUM(G6:G8)</f>
        <v>258000</v>
      </c>
      <c r="H9" s="343"/>
      <c r="I9" s="250">
        <f>SUM(I6:I8)</f>
        <v>137</v>
      </c>
      <c r="J9" s="250">
        <f>SUM(J6:J8)</f>
        <v>0</v>
      </c>
      <c r="K9" s="250">
        <f>SUM(K6:K8)</f>
        <v>408</v>
      </c>
      <c r="L9" s="250">
        <f>SUM(L6:L8)</f>
        <v>86</v>
      </c>
      <c r="M9" s="250">
        <f>SUM(M6:M8)</f>
        <v>62</v>
      </c>
      <c r="N9" s="252">
        <f>IFERROR(L9/K9,"-")</f>
        <v>0.21078431372549</v>
      </c>
      <c r="O9" s="253">
        <f>SUM(O6:O8)</f>
        <v>0</v>
      </c>
      <c r="P9" s="253">
        <f>SUM(P6:P8)</f>
        <v>39</v>
      </c>
      <c r="Q9" s="252">
        <f>IFERROR(O9/L9,"-")</f>
        <v>0</v>
      </c>
      <c r="R9" s="254">
        <f>IFERROR(G9/L9,"-")</f>
        <v>3000</v>
      </c>
      <c r="S9" s="255">
        <f>SUM(S6:S8)</f>
        <v>3</v>
      </c>
      <c r="T9" s="252">
        <f>IFERROR(S9/L9,"-")</f>
        <v>0.034883720930233</v>
      </c>
      <c r="U9" s="343">
        <f>SUM(U6:U8)</f>
        <v>52500</v>
      </c>
      <c r="V9" s="343">
        <f>IFERROR(U9/L9,"-")</f>
        <v>610.46511627907</v>
      </c>
      <c r="W9" s="343">
        <f>IFERROR(U9/S9,"-")</f>
        <v>17500</v>
      </c>
      <c r="X9" s="343">
        <f>U9-G9</f>
        <v>-205500</v>
      </c>
      <c r="Y9" s="256">
        <f>U9/G9</f>
        <v>0.20348837209302</v>
      </c>
      <c r="Z9" s="257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227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220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228</v>
      </c>
      <c r="C6" s="347" t="s">
        <v>229</v>
      </c>
      <c r="D6" s="347" t="s">
        <v>67</v>
      </c>
      <c r="E6" s="175" t="s">
        <v>230</v>
      </c>
      <c r="F6" s="175" t="s">
        <v>231</v>
      </c>
      <c r="G6" s="340">
        <v>0</v>
      </c>
      <c r="H6" s="176">
        <v>100</v>
      </c>
      <c r="I6" s="176">
        <v>0</v>
      </c>
      <c r="J6" s="176">
        <v>14693</v>
      </c>
      <c r="K6" s="177">
        <v>46</v>
      </c>
      <c r="L6" s="179">
        <f>IFERROR(K6/J6,"-")</f>
        <v>0.0031307425304567</v>
      </c>
      <c r="M6" s="176">
        <v>0</v>
      </c>
      <c r="N6" s="176">
        <v>16</v>
      </c>
      <c r="O6" s="179">
        <f>IFERROR(M6/(K6),"-")</f>
        <v>0</v>
      </c>
      <c r="P6" s="180">
        <f>IFERROR(G6/SUM(K6:K6),"-")</f>
        <v>0</v>
      </c>
      <c r="Q6" s="181">
        <v>3</v>
      </c>
      <c r="R6" s="179">
        <f>IF(K6=0,"-",Q6/K6)</f>
        <v>0.065217391304348</v>
      </c>
      <c r="S6" s="345">
        <v>15000</v>
      </c>
      <c r="T6" s="346">
        <f>IFERROR(S6/K6,"-")</f>
        <v>326.08695652174</v>
      </c>
      <c r="U6" s="346">
        <f>IFERROR(S6/Q6,"-")</f>
        <v>5000</v>
      </c>
      <c r="V6" s="340">
        <f>SUM(S6:S6)-SUM(G6:G6)</f>
        <v>15000</v>
      </c>
      <c r="W6" s="183" t="str">
        <f>SUM(S6:S6)/SUM(G6:G6)</f>
        <v>0</v>
      </c>
      <c r="Y6" s="184">
        <v>3</v>
      </c>
      <c r="Z6" s="185">
        <f>IF(K6=0,"",IF(Y6=0,"",(Y6/K6)))</f>
        <v>0.065217391304348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10</v>
      </c>
      <c r="AI6" s="191">
        <f>IF(K6=0,"",IF(AH6=0,"",(AH6/K6)))</f>
        <v>0.21739130434783</v>
      </c>
      <c r="AJ6" s="190">
        <v>1</v>
      </c>
      <c r="AK6" s="192">
        <f>IFERROR(AJ6/AH6,"-")</f>
        <v>0.1</v>
      </c>
      <c r="AL6" s="193">
        <v>6000</v>
      </c>
      <c r="AM6" s="194">
        <f>IFERROR(AL6/AH6,"-")</f>
        <v>600</v>
      </c>
      <c r="AN6" s="195"/>
      <c r="AO6" s="195">
        <v>1</v>
      </c>
      <c r="AP6" s="195"/>
      <c r="AQ6" s="196">
        <v>9</v>
      </c>
      <c r="AR6" s="197">
        <f>IF(K6=0,"",IF(AQ6=0,"",(AQ6/K6)))</f>
        <v>0.19565217391304</v>
      </c>
      <c r="AS6" s="196">
        <v>1</v>
      </c>
      <c r="AT6" s="198">
        <f>IFERROR(AS6/AQ6,"-")</f>
        <v>0.11111111111111</v>
      </c>
      <c r="AU6" s="199">
        <v>3000</v>
      </c>
      <c r="AV6" s="200">
        <f>IFERROR(AU6/AQ6,"-")</f>
        <v>333.33333333333</v>
      </c>
      <c r="AW6" s="201">
        <v>1</v>
      </c>
      <c r="AX6" s="201"/>
      <c r="AY6" s="201"/>
      <c r="AZ6" s="202">
        <v>12</v>
      </c>
      <c r="BA6" s="203">
        <f>IF(K6=0,"",IF(AZ6=0,"",(AZ6/K6)))</f>
        <v>0.26086956521739</v>
      </c>
      <c r="BB6" s="202"/>
      <c r="BC6" s="204">
        <f>IFERROR(BB6/AZ6,"-")</f>
        <v>0</v>
      </c>
      <c r="BD6" s="205"/>
      <c r="BE6" s="206">
        <f>IFERROR(BD6/AZ6,"-")</f>
        <v>0</v>
      </c>
      <c r="BF6" s="207"/>
      <c r="BG6" s="207"/>
      <c r="BH6" s="207"/>
      <c r="BI6" s="208">
        <v>9</v>
      </c>
      <c r="BJ6" s="209">
        <f>IF(K6=0,"",IF(BI6=0,"",(BI6/K6)))</f>
        <v>0.19565217391304</v>
      </c>
      <c r="BK6" s="210">
        <v>1</v>
      </c>
      <c r="BL6" s="211">
        <f>IFERROR(BK6/BI6,"-")</f>
        <v>0.11111111111111</v>
      </c>
      <c r="BM6" s="212">
        <v>6000</v>
      </c>
      <c r="BN6" s="213">
        <f>IFERROR(BM6/BI6,"-")</f>
        <v>666.66666666667</v>
      </c>
      <c r="BO6" s="214"/>
      <c r="BP6" s="214">
        <v>1</v>
      </c>
      <c r="BQ6" s="214"/>
      <c r="BR6" s="215">
        <v>3</v>
      </c>
      <c r="BS6" s="216">
        <f>IF(K6=0,"",IF(BR6=0,"",(BR6/K6)))</f>
        <v>0.065217391304348</v>
      </c>
      <c r="BT6" s="217"/>
      <c r="BU6" s="218">
        <f>IFERROR(BT6/BR6,"-")</f>
        <v>0</v>
      </c>
      <c r="BV6" s="219"/>
      <c r="BW6" s="220">
        <f>IFERROR(BV6/BR6,"-")</f>
        <v>0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3</v>
      </c>
      <c r="CK6" s="230">
        <v>15000</v>
      </c>
      <c r="CL6" s="230">
        <v>6000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232"/>
      <c r="B7" s="151"/>
      <c r="C7" s="233"/>
      <c r="D7" s="234"/>
      <c r="E7" s="175"/>
      <c r="F7" s="175"/>
      <c r="G7" s="341"/>
      <c r="H7" s="235"/>
      <c r="I7" s="235"/>
      <c r="J7" s="176"/>
      <c r="K7" s="176"/>
      <c r="L7" s="236"/>
      <c r="M7" s="236"/>
      <c r="N7" s="176"/>
      <c r="O7" s="236"/>
      <c r="P7" s="182"/>
      <c r="Q7" s="182"/>
      <c r="R7" s="182"/>
      <c r="S7" s="345"/>
      <c r="T7" s="345"/>
      <c r="U7" s="345"/>
      <c r="V7" s="345"/>
      <c r="W7" s="236"/>
      <c r="X7" s="172"/>
      <c r="Y7" s="237"/>
      <c r="Z7" s="238"/>
      <c r="AA7" s="237"/>
      <c r="AB7" s="239"/>
      <c r="AC7" s="240"/>
      <c r="AD7" s="241"/>
      <c r="AE7" s="242"/>
      <c r="AF7" s="242"/>
      <c r="AG7" s="242"/>
      <c r="AH7" s="237"/>
      <c r="AI7" s="238"/>
      <c r="AJ7" s="237"/>
      <c r="AK7" s="239"/>
      <c r="AL7" s="240"/>
      <c r="AM7" s="241"/>
      <c r="AN7" s="242"/>
      <c r="AO7" s="242"/>
      <c r="AP7" s="242"/>
      <c r="AQ7" s="237"/>
      <c r="AR7" s="238"/>
      <c r="AS7" s="237"/>
      <c r="AT7" s="239"/>
      <c r="AU7" s="240"/>
      <c r="AV7" s="241"/>
      <c r="AW7" s="242"/>
      <c r="AX7" s="242"/>
      <c r="AY7" s="242"/>
      <c r="AZ7" s="237"/>
      <c r="BA7" s="238"/>
      <c r="BB7" s="237"/>
      <c r="BC7" s="239"/>
      <c r="BD7" s="240"/>
      <c r="BE7" s="241"/>
      <c r="BF7" s="242"/>
      <c r="BG7" s="242"/>
      <c r="BH7" s="242"/>
      <c r="BI7" s="173"/>
      <c r="BJ7" s="243"/>
      <c r="BK7" s="237"/>
      <c r="BL7" s="239"/>
      <c r="BM7" s="240"/>
      <c r="BN7" s="241"/>
      <c r="BO7" s="242"/>
      <c r="BP7" s="242"/>
      <c r="BQ7" s="242"/>
      <c r="BR7" s="173"/>
      <c r="BS7" s="243"/>
      <c r="BT7" s="237"/>
      <c r="BU7" s="239"/>
      <c r="BV7" s="240"/>
      <c r="BW7" s="241"/>
      <c r="BX7" s="242"/>
      <c r="BY7" s="242"/>
      <c r="BZ7" s="242"/>
      <c r="CA7" s="173"/>
      <c r="CB7" s="243"/>
      <c r="CC7" s="237"/>
      <c r="CD7" s="239"/>
      <c r="CE7" s="240"/>
      <c r="CF7" s="241"/>
      <c r="CG7" s="242"/>
      <c r="CH7" s="242"/>
      <c r="CI7" s="242"/>
      <c r="CJ7" s="244"/>
      <c r="CK7" s="240"/>
      <c r="CL7" s="240"/>
      <c r="CM7" s="240"/>
      <c r="CN7" s="245"/>
    </row>
    <row r="8" spans="1:94">
      <c r="A8" s="232"/>
      <c r="B8" s="246"/>
      <c r="C8" s="176"/>
      <c r="D8" s="176"/>
      <c r="E8" s="247"/>
      <c r="F8" s="248"/>
      <c r="G8" s="342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249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166">
        <f>Z9</f>
        <v/>
      </c>
      <c r="B9" s="250"/>
      <c r="C9" s="250"/>
      <c r="D9" s="250"/>
      <c r="E9" s="251" t="s">
        <v>232</v>
      </c>
      <c r="F9" s="251"/>
      <c r="G9" s="343">
        <f>SUM(G6:G8)</f>
        <v>0</v>
      </c>
      <c r="H9" s="250">
        <f>SUM(H6:H8)</f>
        <v>100</v>
      </c>
      <c r="I9" s="250">
        <f>SUM(I6:I8)</f>
        <v>0</v>
      </c>
      <c r="J9" s="250">
        <f>SUM(J6:J8)</f>
        <v>14693</v>
      </c>
      <c r="K9" s="250">
        <f>SUM(K6:K8)</f>
        <v>46</v>
      </c>
      <c r="L9" s="252">
        <f>IFERROR(K9/J9,"-")</f>
        <v>0.0031307425304567</v>
      </c>
      <c r="M9" s="253">
        <f>SUM(M6:M8)</f>
        <v>0</v>
      </c>
      <c r="N9" s="253">
        <f>SUM(N6:N8)</f>
        <v>16</v>
      </c>
      <c r="O9" s="252">
        <f>IFERROR(M9/K9,"-")</f>
        <v>0</v>
      </c>
      <c r="P9" s="254">
        <f>IFERROR(G9/K9,"-")</f>
        <v>0</v>
      </c>
      <c r="Q9" s="255">
        <f>SUM(Q6:Q8)</f>
        <v>3</v>
      </c>
      <c r="R9" s="252">
        <f>IFERROR(Q9/K9,"-")</f>
        <v>0.065217391304348</v>
      </c>
      <c r="S9" s="343">
        <f>SUM(S6:S8)</f>
        <v>15000</v>
      </c>
      <c r="T9" s="343">
        <f>IFERROR(S9/K9,"-")</f>
        <v>326.08695652174</v>
      </c>
      <c r="U9" s="343">
        <f>IFERROR(S9/Q9,"-")</f>
        <v>5000</v>
      </c>
      <c r="V9" s="343">
        <f>S9-G9</f>
        <v>15000</v>
      </c>
      <c r="W9" s="256" t="str">
        <f>S9/G9</f>
        <v>0</v>
      </c>
      <c r="X9" s="257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