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<sst xmlns="http://schemas.openxmlformats.org/spreadsheetml/2006/main" uniqueCount="240">
  <si>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</si>
  <si>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</si>
  <si>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</si>
  <si>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</si>
  <si>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</si>
  <si>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</si>
  <si>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</si>
  <si>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</si>
  <si>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</si>
  <si>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</si>
  <si>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</si>
  <si>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</si>
  <si>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</si>
  <si>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</si>
  <si>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</si>
  <si>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</si>
  <si>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</si>
  <si>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</si>
  <si>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</si>
  <si>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</si>
  <si>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</si>
  <si>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</si>
  <si>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</si>
  <si>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</si>
  <si>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</si>
  <si>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</si>
  <si>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リスティング</t>
  </si>
  <si>
    <t>11月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</si>
  <si>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</si>
  <si>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</si>
  <si>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</si>
  <si>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</si>
  <si>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</si>
  <si>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</si>
  <si>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</si>
  <si>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</si>
  <si>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</si>
  <si>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</si>
  <si>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</si>
  <si>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</si>
  <si>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</si>
  <si>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</si>
  <si>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</si>
  <si>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</si>
  <si>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</si>
  <si>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</si>
  <si>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</si>
  <si>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</si>
  <si>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</si>
  <si>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</si>
  <si>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</si>
  <si>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</si>
  <si>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</si>
  <si>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</si>
  <si>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</si>
  <si>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</si>
  <si>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</si>
  <si>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</si>
  <si>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</si>
  <si>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</si>
  <si>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</si>
  <si>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</si>
  <si>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</si>
  <si>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ic1365</t>
  </si>
  <si>
    <t>みすず学苑版</t>
  </si>
  <si>
    <t>熟女が怒涛の個人レッスン</t>
  </si>
  <si>
    <t>lp01</t>
  </si>
  <si>
    <t>スポニチ関東</t>
  </si>
  <si>
    <t>4C終面全5段</t>
  </si>
  <si>
    <t>11月02日(土)</t>
  </si>
  <si>
    <t>ic1366</t>
  </si>
  <si>
    <t>スポニチ関西</t>
  </si>
  <si>
    <t>ic1367</t>
  </si>
  <si>
    <t>スポニチ西部</t>
  </si>
  <si>
    <t>ic1368</t>
  </si>
  <si>
    <t>スポニチ北海道</t>
  </si>
  <si>
    <t>ic1369</t>
  </si>
  <si>
    <t>(空電共通)</t>
  </si>
  <si>
    <t>空電</t>
  </si>
  <si>
    <t>空電 (共通)</t>
  </si>
  <si>
    <t>ic1370</t>
  </si>
  <si>
    <t>サンスポ関西</t>
  </si>
  <si>
    <t>ic1371</t>
  </si>
  <si>
    <t>ic1372</t>
  </si>
  <si>
    <t>右女３スマホ</t>
  </si>
  <si>
    <t>学生いません！ギャルもいません！熟女！熟女！熟女！熟女！</t>
  </si>
  <si>
    <t>サンスポ関東</t>
  </si>
  <si>
    <t>全5段</t>
  </si>
  <si>
    <t>11月10日(日)</t>
  </si>
  <si>
    <t>ic1373</t>
  </si>
  <si>
    <t>ic1374</t>
  </si>
  <si>
    <t>黒：記事版</t>
  </si>
  <si>
    <t>(新txt)もう50代の熟女だけど</t>
  </si>
  <si>
    <t>11月25日(月)</t>
  </si>
  <si>
    <t>ic1375</t>
  </si>
  <si>
    <t>ic1376</t>
  </si>
  <si>
    <t>11月04日(月)</t>
  </si>
  <si>
    <t>ic1377</t>
  </si>
  <si>
    <t>ic1378</t>
  </si>
  <si>
    <t>11月09日(土)</t>
  </si>
  <si>
    <t>ic1379</t>
  </si>
  <si>
    <t>ic1380</t>
  </si>
  <si>
    <t>11月17日(日)</t>
  </si>
  <si>
    <t>ic1381</t>
  </si>
  <si>
    <t>ic1382</t>
  </si>
  <si>
    <t>デイリースポーツ関西</t>
  </si>
  <si>
    <t>全5段・半5段段つかみ10段保証</t>
  </si>
  <si>
    <t>10段保証</t>
  </si>
  <si>
    <t>ic1383</t>
  </si>
  <si>
    <t>ic1384</t>
  </si>
  <si>
    <t>ic1385</t>
  </si>
  <si>
    <t>雑誌版 SPA</t>
  </si>
  <si>
    <t>中高年の出会いの場である○○に危機</t>
  </si>
  <si>
    <t>ic1386</t>
  </si>
  <si>
    <t>デリヘル版</t>
  </si>
  <si>
    <t>やってみてダメなら、すぐ退会OK</t>
  </si>
  <si>
    <t>ic1387</t>
  </si>
  <si>
    <t>ic1388</t>
  </si>
  <si>
    <t>①もう５０代の熟女だけど・・・</t>
  </si>
  <si>
    <t>半2段つかみ20段保証</t>
  </si>
  <si>
    <t>20段保証</t>
  </si>
  <si>
    <t>ic1389</t>
  </si>
  <si>
    <t>②学生いません！ギャルもいません！熟女！熟女！熟女！熟女！</t>
  </si>
  <si>
    <t>ic1390</t>
  </si>
  <si>
    <t>③熟女が怒涛の個人レッスン</t>
  </si>
  <si>
    <t>ic1391</t>
  </si>
  <si>
    <t>ic1392</t>
  </si>
  <si>
    <t>ic1393</t>
  </si>
  <si>
    <t>ic1394</t>
  </si>
  <si>
    <t>ic1395</t>
  </si>
  <si>
    <t>11月23日(土)</t>
  </si>
  <si>
    <t>ic1396</t>
  </si>
  <si>
    <t>ic1397</t>
  </si>
  <si>
    <t>ニッカン関西</t>
  </si>
  <si>
    <t>11月30日(土)</t>
  </si>
  <si>
    <t>ic1398</t>
  </si>
  <si>
    <t>ic1399</t>
  </si>
  <si>
    <t>11月03日(日)</t>
  </si>
  <si>
    <t>ic1400</t>
  </si>
  <si>
    <t>ic1401</t>
  </si>
  <si>
    <t>11月22日(金)</t>
  </si>
  <si>
    <t>ic1402</t>
  </si>
  <si>
    <t>ic1403</t>
  </si>
  <si>
    <t>九スポ</t>
  </si>
  <si>
    <t>ic1404</t>
  </si>
  <si>
    <t>ic1411</t>
  </si>
  <si>
    <t>11月16日(土)</t>
  </si>
  <si>
    <t>ic1412</t>
  </si>
  <si>
    <t>ic1405</t>
  </si>
  <si>
    <t>東スポ 8回セット</t>
  </si>
  <si>
    <t>半2段金土</t>
  </si>
  <si>
    <t>11/1～</t>
  </si>
  <si>
    <t>ic1406</t>
  </si>
  <si>
    <t>ic1407</t>
  </si>
  <si>
    <t>ic1408</t>
  </si>
  <si>
    <t>ic1409</t>
  </si>
  <si>
    <t>スポーツ報知関西</t>
  </si>
  <si>
    <t>ic1410</t>
  </si>
  <si>
    <t>ic1413</t>
  </si>
  <si>
    <t>記事枠</t>
  </si>
  <si>
    <t>11月24日(日)</t>
  </si>
  <si>
    <t>ic1414</t>
  </si>
  <si>
    <t>新聞 TOTAL</t>
  </si>
  <si>
    <t>●雑誌 広告</t>
  </si>
  <si>
    <t>za145</t>
  </si>
  <si>
    <t>ぶんか社</t>
  </si>
  <si>
    <t>新50代</t>
  </si>
  <si>
    <t>EXMAX!</t>
  </si>
  <si>
    <t>表4</t>
  </si>
  <si>
    <t>11月26日(火)</t>
  </si>
  <si>
    <t>za146</t>
  </si>
  <si>
    <t>za147</t>
  </si>
  <si>
    <t>日本ジャーナル出版</t>
  </si>
  <si>
    <t>週刊実話</t>
  </si>
  <si>
    <t>11月14日(木)</t>
  </si>
  <si>
    <t>za148</t>
  </si>
  <si>
    <t>ad555</t>
  </si>
  <si>
    <t>いろいろ</t>
  </si>
  <si>
    <t>企画枠一条さんメイン</t>
  </si>
  <si>
    <t>実話カタログ企画</t>
  </si>
  <si>
    <t>企画枠</t>
  </si>
  <si>
    <t>11月01日(金)</t>
  </si>
  <si>
    <t>ad556</t>
  </si>
  <si>
    <t>ad543</t>
  </si>
  <si>
    <t>コアマガジン</t>
  </si>
  <si>
    <t>1P記事_求む！中高年男性版_ヘスティア</t>
  </si>
  <si>
    <t>実話BUNKA超タブー</t>
  </si>
  <si>
    <t>ad544</t>
  </si>
  <si>
    <t>ad547</t>
  </si>
  <si>
    <t>大洋図書</t>
  </si>
  <si>
    <t>5P元祖</t>
  </si>
  <si>
    <t>実話ナックルズGOLD</t>
  </si>
  <si>
    <t>1C5P</t>
  </si>
  <si>
    <t>ad548</t>
  </si>
  <si>
    <t>ad549</t>
  </si>
  <si>
    <t>2P_対談風原稿_ヘスティア</t>
  </si>
  <si>
    <t>臨増ナックルズDX</t>
  </si>
  <si>
    <t>4C2P</t>
  </si>
  <si>
    <t>11月13日(水)</t>
  </si>
  <si>
    <t>ad550</t>
  </si>
  <si>
    <t>ad551</t>
  </si>
  <si>
    <t>5P風俗ヘスティア(一条さん)</t>
  </si>
  <si>
    <t>ナックルズ極ベスト</t>
  </si>
  <si>
    <t>ad552</t>
  </si>
  <si>
    <t>ad545</t>
  </si>
  <si>
    <t>実話BUNKAタブー</t>
  </si>
  <si>
    <t>ad546</t>
  </si>
  <si>
    <t>ad553</t>
  </si>
  <si>
    <t>別冊ラヴァーズ</t>
  </si>
  <si>
    <t>11月18日(月)</t>
  </si>
  <si>
    <t>ad554</t>
  </si>
  <si>
    <t>ad557</t>
  </si>
  <si>
    <t>三和出版</t>
  </si>
  <si>
    <t>実話NEOヴィーナス</t>
  </si>
  <si>
    <t>11月29日(金)</t>
  </si>
  <si>
    <t>ad558</t>
  </si>
  <si>
    <t>雑誌 TOTAL</t>
  </si>
  <si>
    <t>●DVD 広告</t>
  </si>
  <si>
    <t>pa519</t>
  </si>
  <si>
    <t>ダイアプレス</t>
  </si>
  <si>
    <t>DVD4コマ-ヘスティア</t>
  </si>
  <si>
    <t>季刊、書店売</t>
  </si>
  <si>
    <t>超キレい♪超かわいい</t>
  </si>
  <si>
    <t>DVD袋表4C</t>
  </si>
  <si>
    <t>11月08日(金)</t>
  </si>
  <si>
    <t>pa520</t>
  </si>
  <si>
    <t>pa517</t>
  </si>
  <si>
    <t>DVD漫画きよし</t>
  </si>
  <si>
    <t>EXCITING MAX!SPECIAL</t>
  </si>
  <si>
    <t>DVD袋裏1C+DVDコンテンツ枠</t>
  </si>
  <si>
    <t>11月11日(月)</t>
  </si>
  <si>
    <t>pa518</t>
  </si>
  <si>
    <t>DVD TOTAL</t>
  </si>
  <si>
    <t>●リスティング 広告</t>
  </si>
  <si>
    <t>UA</t>
  </si>
  <si>
    <t>ydn</t>
  </si>
  <si>
    <t>SP/MB</t>
  </si>
  <si>
    <t>YDN</t>
  </si>
  <si>
    <t>11/1～11/30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</si>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</sst>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50</v>
      </c>
      <c r="D6" s="329">
        <v>4416000</v>
      </c>
      <c r="E6" s="79">
        <v>1441</v>
      </c>
      <c r="F6" s="79">
        <v>682</v>
      </c>
      <c r="G6" s="79">
        <v>2087</v>
      </c>
      <c r="H6" s="89">
        <v>329</v>
      </c>
      <c r="I6" s="90">
        <v>0</v>
      </c>
      <c r="J6" s="143">
        <f>H6+I6</f>
        <v>329</v>
      </c>
      <c r="K6" s="80">
        <f>IFERROR(J6/G6,"-")</f>
        <v>0.15764254911356</v>
      </c>
      <c r="L6" s="79">
        <v>38</v>
      </c>
      <c r="M6" s="79">
        <v>74</v>
      </c>
      <c r="N6" s="80">
        <f>IFERROR(L6/J6,"-")</f>
        <v>0.11550151975684</v>
      </c>
      <c r="O6" s="81">
        <f>IFERROR(D6/J6,"-")</f>
        <v>13422.492401216</v>
      </c>
      <c r="P6" s="82">
        <v>77</v>
      </c>
      <c r="Q6" s="80">
        <f>IFERROR(P6/J6,"-")</f>
        <v>0.23404255319149</v>
      </c>
      <c r="R6" s="334">
        <v>5728000</v>
      </c>
      <c r="S6" s="335">
        <f>IFERROR(R6/J6,"-")</f>
        <v>17410.334346505</v>
      </c>
      <c r="T6" s="335">
        <f>IFERROR(R6/P6,"-")</f>
        <v>74389.61038961</v>
      </c>
      <c r="U6" s="329">
        <f>IFERROR(R6-D6,"-")</f>
        <v>1312000</v>
      </c>
      <c r="V6" s="83">
        <f>R6/D6</f>
        <v>1.2971014492754</v>
      </c>
      <c r="W6" s="77"/>
      <c r="X6" s="142"/>
    </row>
    <row r="7" spans="1:24">
      <c r="A7" s="78"/>
      <c r="B7" s="84" t="s">
        <v>24</v>
      </c>
      <c r="C7" s="84">
        <v>20</v>
      </c>
      <c r="D7" s="329">
        <v>1242000</v>
      </c>
      <c r="E7" s="79">
        <v>1182</v>
      </c>
      <c r="F7" s="79">
        <v>543</v>
      </c>
      <c r="G7" s="79">
        <v>1048</v>
      </c>
      <c r="H7" s="89">
        <v>269</v>
      </c>
      <c r="I7" s="90">
        <v>1</v>
      </c>
      <c r="J7" s="143">
        <f>H7+I7</f>
        <v>270</v>
      </c>
      <c r="K7" s="80">
        <f>IFERROR(J7/G7,"-")</f>
        <v>0.25763358778626</v>
      </c>
      <c r="L7" s="79">
        <v>31</v>
      </c>
      <c r="M7" s="79">
        <v>45</v>
      </c>
      <c r="N7" s="80">
        <f>IFERROR(L7/J7,"-")</f>
        <v>0.11481481481481</v>
      </c>
      <c r="O7" s="81">
        <f>IFERROR(D7/J7,"-")</f>
        <v>4600</v>
      </c>
      <c r="P7" s="82">
        <v>47</v>
      </c>
      <c r="Q7" s="80">
        <f>IFERROR(P7/J7,"-")</f>
        <v>0.17407407407407</v>
      </c>
      <c r="R7" s="334">
        <v>2493000</v>
      </c>
      <c r="S7" s="335">
        <f>IFERROR(R7/J7,"-")</f>
        <v>9233.3333333333</v>
      </c>
      <c r="T7" s="335">
        <f>IFERROR(R7/P7,"-")</f>
        <v>53042.553191489</v>
      </c>
      <c r="U7" s="329">
        <f>IFERROR(R7-D7,"-")</f>
        <v>1251000</v>
      </c>
      <c r="V7" s="83">
        <f>R7/D7</f>
        <v>2.0072463768116</v>
      </c>
      <c r="W7" s="77"/>
      <c r="X7" s="142"/>
    </row>
    <row r="8" spans="1:24">
      <c r="A8" s="78"/>
      <c r="B8" s="84" t="s">
        <v>25</v>
      </c>
      <c r="C8" s="84">
        <v>4</v>
      </c>
      <c r="D8" s="329">
        <v>300000</v>
      </c>
      <c r="E8" s="79">
        <v>514</v>
      </c>
      <c r="F8" s="79">
        <v>357</v>
      </c>
      <c r="G8" s="79">
        <v>451</v>
      </c>
      <c r="H8" s="89">
        <v>165</v>
      </c>
      <c r="I8" s="90">
        <v>7</v>
      </c>
      <c r="J8" s="143">
        <f>H8+I8</f>
        <v>172</v>
      </c>
      <c r="K8" s="80">
        <f>IFERROR(J8/G8,"-")</f>
        <v>0.38137472283814</v>
      </c>
      <c r="L8" s="79">
        <v>9</v>
      </c>
      <c r="M8" s="79">
        <v>32</v>
      </c>
      <c r="N8" s="80">
        <f>IFERROR(L8/J8,"-")</f>
        <v>0.052325581395349</v>
      </c>
      <c r="O8" s="81">
        <f>IFERROR(D8/J8,"-")</f>
        <v>1744.1860465116</v>
      </c>
      <c r="P8" s="82">
        <v>6</v>
      </c>
      <c r="Q8" s="80">
        <f>IFERROR(P8/J8,"-")</f>
        <v>0.034883720930233</v>
      </c>
      <c r="R8" s="334">
        <v>615500</v>
      </c>
      <c r="S8" s="335">
        <f>IFERROR(R8/J8,"-")</f>
        <v>3578.488372093</v>
      </c>
      <c r="T8" s="335">
        <f>IFERROR(R8/P8,"-")</f>
        <v>102583.33333333</v>
      </c>
      <c r="U8" s="329">
        <f>IFERROR(R8-D8,"-")</f>
        <v>315500</v>
      </c>
      <c r="V8" s="83">
        <f>R8/D8</f>
        <v>2.0516666666667</v>
      </c>
      <c r="W8" s="77"/>
      <c r="X8" s="142"/>
    </row>
    <row r="9" spans="1:24">
      <c r="A9" s="78"/>
      <c r="B9" s="84" t="s">
        <v>26</v>
      </c>
      <c r="C9" s="84">
        <v>1</v>
      </c>
      <c r="D9" s="329">
        <v>343766</v>
      </c>
      <c r="E9" s="79">
        <v>401</v>
      </c>
      <c r="F9" s="79">
        <v>0</v>
      </c>
      <c r="G9" s="79">
        <v>75040</v>
      </c>
      <c r="H9" s="89">
        <v>173</v>
      </c>
      <c r="I9" s="90">
        <v>10</v>
      </c>
      <c r="J9" s="143">
        <f>H9+I9</f>
        <v>183</v>
      </c>
      <c r="K9" s="80">
        <f>IFERROR(J9/G9,"-")</f>
        <v>0.0024386993603412</v>
      </c>
      <c r="L9" s="79">
        <v>8</v>
      </c>
      <c r="M9" s="79">
        <v>48</v>
      </c>
      <c r="N9" s="80">
        <f>IFERROR(L9/J9,"-")</f>
        <v>0.043715846994536</v>
      </c>
      <c r="O9" s="81">
        <f>IFERROR(D9/J9,"-")</f>
        <v>1878.5027322404</v>
      </c>
      <c r="P9" s="82">
        <v>17</v>
      </c>
      <c r="Q9" s="80">
        <f>IFERROR(P9/J9,"-")</f>
        <v>0.092896174863388</v>
      </c>
      <c r="R9" s="334">
        <v>299000</v>
      </c>
      <c r="S9" s="335">
        <f>IFERROR(R9/J9,"-")</f>
        <v>1633.8797814208</v>
      </c>
      <c r="T9" s="335">
        <f>IFERROR(R9/P9,"-")</f>
        <v>17588.235294118</v>
      </c>
      <c r="U9" s="329">
        <f>IFERROR(R9-D9,"-")</f>
        <v>-44766</v>
      </c>
      <c r="V9" s="83">
        <f>R9/D9</f>
        <v>0.86977769761989</v>
      </c>
      <c r="W9" s="77"/>
      <c r="X9" s="142"/>
    </row>
    <row r="10" spans="1:24">
      <c r="A10" s="30"/>
      <c r="B10" s="85"/>
      <c r="C10" s="85"/>
      <c r="D10" s="330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30"/>
      <c r="B11" s="37"/>
      <c r="C11" s="37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6"/>
      <c r="S11" s="336"/>
      <c r="T11" s="336"/>
      <c r="U11" s="336"/>
      <c r="V11" s="33"/>
      <c r="W11" s="59"/>
      <c r="X11" s="142"/>
    </row>
    <row r="12" spans="1:24">
      <c r="A12" s="19"/>
      <c r="B12" s="41"/>
      <c r="C12" s="41"/>
      <c r="D12" s="332">
        <f>SUM(D6:D10)</f>
        <v>6301766</v>
      </c>
      <c r="E12" s="41">
        <f>SUM(E6:E10)</f>
        <v>3538</v>
      </c>
      <c r="F12" s="41">
        <f>SUM(F6:F10)</f>
        <v>1582</v>
      </c>
      <c r="G12" s="41">
        <f>SUM(G6:G10)</f>
        <v>78626</v>
      </c>
      <c r="H12" s="41">
        <f>SUM(H6:H10)</f>
        <v>936</v>
      </c>
      <c r="I12" s="41">
        <f>SUM(I6:I10)</f>
        <v>18</v>
      </c>
      <c r="J12" s="41">
        <f>SUM(J6:J10)</f>
        <v>954</v>
      </c>
      <c r="K12" s="42">
        <f>IFERROR(J12/G12,"-")</f>
        <v>0.012133390990258</v>
      </c>
      <c r="L12" s="76">
        <f>SUM(L6:L10)</f>
        <v>86</v>
      </c>
      <c r="M12" s="76">
        <f>SUM(M6:M10)</f>
        <v>199</v>
      </c>
      <c r="N12" s="42">
        <f>IFERROR(L12/J12,"-")</f>
        <v>0.090146750524109</v>
      </c>
      <c r="O12" s="43">
        <f>IFERROR(D12/J12,"-")</f>
        <v>6605.6247379455</v>
      </c>
      <c r="P12" s="44">
        <f>SUM(P6:P10)</f>
        <v>147</v>
      </c>
      <c r="Q12" s="42">
        <f>IFERROR(P12/J12,"-")</f>
        <v>0.15408805031447</v>
      </c>
      <c r="R12" s="332">
        <f>SUM(R6:R10)</f>
        <v>9135500</v>
      </c>
      <c r="S12" s="332">
        <f>IFERROR(R12/J12,"-")</f>
        <v>9575.9958071279</v>
      </c>
      <c r="T12" s="332">
        <f>IFERROR(P12/P12,"-")</f>
        <v>1</v>
      </c>
      <c r="U12" s="332">
        <f>SUM(U6:U10)</f>
        <v>2833734</v>
      </c>
      <c r="V12" s="45">
        <f>IFERROR(R12/D12,"-")</f>
        <v>1.4496729964267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0.32380952380952</v>
      </c>
      <c r="B6" s="346" t="s">
        <v>63</v>
      </c>
      <c r="C6" s="346"/>
      <c r="D6" s="346" t="s">
        <v>64</v>
      </c>
      <c r="E6" s="346" t="s">
        <v>65</v>
      </c>
      <c r="F6" s="346" t="s">
        <v>66</v>
      </c>
      <c r="G6" s="88" t="s">
        <v>67</v>
      </c>
      <c r="H6" s="88" t="s">
        <v>68</v>
      </c>
      <c r="I6" s="347" t="s">
        <v>69</v>
      </c>
      <c r="J6" s="329">
        <v>840000</v>
      </c>
      <c r="K6" s="79">
        <v>26</v>
      </c>
      <c r="L6" s="79">
        <v>0</v>
      </c>
      <c r="M6" s="79">
        <v>86</v>
      </c>
      <c r="N6" s="89">
        <v>11</v>
      </c>
      <c r="O6" s="90">
        <v>0</v>
      </c>
      <c r="P6" s="91">
        <f>N6+O6</f>
        <v>11</v>
      </c>
      <c r="Q6" s="80">
        <f>IFERROR(P6/M6,"-")</f>
        <v>0.12790697674419</v>
      </c>
      <c r="R6" s="79">
        <v>0</v>
      </c>
      <c r="S6" s="79">
        <v>1</v>
      </c>
      <c r="T6" s="80">
        <f>IFERROR(R6/(P6),"-")</f>
        <v>0</v>
      </c>
      <c r="U6" s="335">
        <f>IFERROR(J6/SUM(N6:O10),"-")</f>
        <v>16800</v>
      </c>
      <c r="V6" s="82">
        <v>1</v>
      </c>
      <c r="W6" s="80">
        <f>IF(P6=0,"-",V6/P6)</f>
        <v>0.090909090909091</v>
      </c>
      <c r="X6" s="334">
        <v>1000</v>
      </c>
      <c r="Y6" s="335">
        <f>IFERROR(X6/P6,"-")</f>
        <v>90.909090909091</v>
      </c>
      <c r="Z6" s="335">
        <f>IFERROR(X6/V6,"-")</f>
        <v>1000</v>
      </c>
      <c r="AA6" s="329">
        <f>SUM(X6:X10)-SUM(J6:J10)</f>
        <v>-568000</v>
      </c>
      <c r="AB6" s="83">
        <f>SUM(X6:X10)/SUM(J6:J10)</f>
        <v>0.32380952380952</v>
      </c>
      <c r="AC6" s="77"/>
      <c r="AD6" s="92">
        <v>1</v>
      </c>
      <c r="AE6" s="93">
        <f>IF(P6=0,"",IF(AD6=0,"",(AD6/P6)))</f>
        <v>0.090909090909091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0.36363636363636</v>
      </c>
      <c r="BG6" s="110">
        <v>1</v>
      </c>
      <c r="BH6" s="112">
        <f>IFERROR(BG6/BE6,"-")</f>
        <v>0.25</v>
      </c>
      <c r="BI6" s="113">
        <v>1000</v>
      </c>
      <c r="BJ6" s="114">
        <f>IFERROR(BI6/BE6,"-")</f>
        <v>250</v>
      </c>
      <c r="BK6" s="115">
        <v>1</v>
      </c>
      <c r="BL6" s="115"/>
      <c r="BM6" s="115"/>
      <c r="BN6" s="117">
        <v>3</v>
      </c>
      <c r="BO6" s="118">
        <f>IF(P6=0,"",IF(BN6=0,"",(BN6/P6)))</f>
        <v>0.27272727272727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0.27272727272727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1000</v>
      </c>
      <c r="CQ6" s="139">
        <v>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70</v>
      </c>
      <c r="C7" s="346"/>
      <c r="D7" s="346" t="s">
        <v>64</v>
      </c>
      <c r="E7" s="346" t="s">
        <v>65</v>
      </c>
      <c r="F7" s="346" t="s">
        <v>66</v>
      </c>
      <c r="G7" s="88" t="s">
        <v>71</v>
      </c>
      <c r="H7" s="88" t="s">
        <v>68</v>
      </c>
      <c r="I7" s="347" t="s">
        <v>69</v>
      </c>
      <c r="J7" s="329"/>
      <c r="K7" s="79">
        <v>21</v>
      </c>
      <c r="L7" s="79">
        <v>0</v>
      </c>
      <c r="M7" s="79">
        <v>76</v>
      </c>
      <c r="N7" s="89">
        <v>11</v>
      </c>
      <c r="O7" s="90">
        <v>0</v>
      </c>
      <c r="P7" s="91">
        <f>N7+O7</f>
        <v>11</v>
      </c>
      <c r="Q7" s="80">
        <f>IFERROR(P7/M7,"-")</f>
        <v>0.14473684210526</v>
      </c>
      <c r="R7" s="79">
        <v>0</v>
      </c>
      <c r="S7" s="79">
        <v>3</v>
      </c>
      <c r="T7" s="80">
        <f>IFERROR(R7/(P7),"-")</f>
        <v>0</v>
      </c>
      <c r="U7" s="335"/>
      <c r="V7" s="82">
        <v>2</v>
      </c>
      <c r="W7" s="80">
        <f>IF(P7=0,"-",V7/P7)</f>
        <v>0.18181818181818</v>
      </c>
      <c r="X7" s="334">
        <v>6000</v>
      </c>
      <c r="Y7" s="335">
        <f>IFERROR(X7/P7,"-")</f>
        <v>545.45454545455</v>
      </c>
      <c r="Z7" s="335">
        <f>IFERROR(X7/V7,"-")</f>
        <v>3000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0.090909090909091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0.090909090909091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0.36363636363636</v>
      </c>
      <c r="BG7" s="110">
        <v>1</v>
      </c>
      <c r="BH7" s="112">
        <f>IFERROR(BG7/BE7,"-")</f>
        <v>0.25</v>
      </c>
      <c r="BI7" s="113">
        <v>3000</v>
      </c>
      <c r="BJ7" s="114">
        <f>IFERROR(BI7/BE7,"-")</f>
        <v>750</v>
      </c>
      <c r="BK7" s="115">
        <v>1</v>
      </c>
      <c r="BL7" s="115"/>
      <c r="BM7" s="115"/>
      <c r="BN7" s="117">
        <v>2</v>
      </c>
      <c r="BO7" s="118">
        <f>IF(P7=0,"",IF(BN7=0,"",(BN7/P7)))</f>
        <v>0.18181818181818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0.27272727272727</v>
      </c>
      <c r="BY7" s="126">
        <v>1</v>
      </c>
      <c r="BZ7" s="127">
        <f>IFERROR(BY7/BW7,"-")</f>
        <v>0.33333333333333</v>
      </c>
      <c r="CA7" s="128">
        <v>3000</v>
      </c>
      <c r="CB7" s="129">
        <f>IFERROR(CA7/BW7,"-")</f>
        <v>1000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6000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72</v>
      </c>
      <c r="C8" s="346"/>
      <c r="D8" s="346" t="s">
        <v>64</v>
      </c>
      <c r="E8" s="346" t="s">
        <v>65</v>
      </c>
      <c r="F8" s="346" t="s">
        <v>66</v>
      </c>
      <c r="G8" s="88" t="s">
        <v>73</v>
      </c>
      <c r="H8" s="88" t="s">
        <v>68</v>
      </c>
      <c r="I8" s="347" t="s">
        <v>69</v>
      </c>
      <c r="J8" s="329"/>
      <c r="K8" s="79">
        <v>5</v>
      </c>
      <c r="L8" s="79">
        <v>0</v>
      </c>
      <c r="M8" s="79">
        <v>33</v>
      </c>
      <c r="N8" s="89">
        <v>2</v>
      </c>
      <c r="O8" s="90">
        <v>0</v>
      </c>
      <c r="P8" s="91">
        <f>N8+O8</f>
        <v>2</v>
      </c>
      <c r="Q8" s="80">
        <f>IFERROR(P8/M8,"-")</f>
        <v>0.060606060606061</v>
      </c>
      <c r="R8" s="79">
        <v>0</v>
      </c>
      <c r="S8" s="79">
        <v>0</v>
      </c>
      <c r="T8" s="80">
        <f>IFERROR(R8/(P8),"-")</f>
        <v>0</v>
      </c>
      <c r="U8" s="335"/>
      <c r="V8" s="82">
        <v>0</v>
      </c>
      <c r="W8" s="80">
        <f>IF(P8=0,"-",V8/P8)</f>
        <v>0</v>
      </c>
      <c r="X8" s="334">
        <v>0</v>
      </c>
      <c r="Y8" s="335">
        <f>IFERROR(X8/P8,"-")</f>
        <v>0</v>
      </c>
      <c r="Z8" s="335" t="str">
        <f>IFERROR(X8/V8,"-")</f>
        <v>-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74</v>
      </c>
      <c r="C9" s="346"/>
      <c r="D9" s="346" t="s">
        <v>64</v>
      </c>
      <c r="E9" s="346" t="s">
        <v>65</v>
      </c>
      <c r="F9" s="346" t="s">
        <v>66</v>
      </c>
      <c r="G9" s="88" t="s">
        <v>75</v>
      </c>
      <c r="H9" s="88" t="s">
        <v>68</v>
      </c>
      <c r="I9" s="347" t="s">
        <v>69</v>
      </c>
      <c r="J9" s="329"/>
      <c r="K9" s="79">
        <v>13</v>
      </c>
      <c r="L9" s="79">
        <v>0</v>
      </c>
      <c r="M9" s="79">
        <v>31</v>
      </c>
      <c r="N9" s="89">
        <v>4</v>
      </c>
      <c r="O9" s="90">
        <v>0</v>
      </c>
      <c r="P9" s="91">
        <f>N9+O9</f>
        <v>4</v>
      </c>
      <c r="Q9" s="80">
        <f>IFERROR(P9/M9,"-")</f>
        <v>0.12903225806452</v>
      </c>
      <c r="R9" s="79">
        <v>0</v>
      </c>
      <c r="S9" s="79">
        <v>1</v>
      </c>
      <c r="T9" s="80">
        <f>IFERROR(R9/(P9),"-")</f>
        <v>0</v>
      </c>
      <c r="U9" s="335"/>
      <c r="V9" s="82">
        <v>0</v>
      </c>
      <c r="W9" s="80">
        <f>IF(P9=0,"-",V9/P9)</f>
        <v>0</v>
      </c>
      <c r="X9" s="334">
        <v>0</v>
      </c>
      <c r="Y9" s="335">
        <f>IFERROR(X9/P9,"-")</f>
        <v>0</v>
      </c>
      <c r="Z9" s="335" t="str">
        <f>IFERROR(X9/V9,"-")</f>
        <v>-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76</v>
      </c>
      <c r="C10" s="346"/>
      <c r="D10" s="346" t="s">
        <v>77</v>
      </c>
      <c r="E10" s="346" t="s">
        <v>77</v>
      </c>
      <c r="F10" s="346" t="s">
        <v>78</v>
      </c>
      <c r="G10" s="88" t="s">
        <v>79</v>
      </c>
      <c r="H10" s="88"/>
      <c r="I10" s="88"/>
      <c r="J10" s="329"/>
      <c r="K10" s="79">
        <v>149</v>
      </c>
      <c r="L10" s="79">
        <v>105</v>
      </c>
      <c r="M10" s="79">
        <v>55</v>
      </c>
      <c r="N10" s="89">
        <v>22</v>
      </c>
      <c r="O10" s="90">
        <v>0</v>
      </c>
      <c r="P10" s="91">
        <f>N10+O10</f>
        <v>22</v>
      </c>
      <c r="Q10" s="80">
        <f>IFERROR(P10/M10,"-")</f>
        <v>0.4</v>
      </c>
      <c r="R10" s="79">
        <v>5</v>
      </c>
      <c r="S10" s="79">
        <v>3</v>
      </c>
      <c r="T10" s="80">
        <f>IFERROR(R10/(P10),"-")</f>
        <v>0.22727272727273</v>
      </c>
      <c r="U10" s="335"/>
      <c r="V10" s="82">
        <v>7</v>
      </c>
      <c r="W10" s="80">
        <f>IF(P10=0,"-",V10/P10)</f>
        <v>0.31818181818182</v>
      </c>
      <c r="X10" s="334">
        <v>265000</v>
      </c>
      <c r="Y10" s="335">
        <f>IFERROR(X10/P10,"-")</f>
        <v>12045.454545455</v>
      </c>
      <c r="Z10" s="335">
        <f>IFERROR(X10/V10,"-")</f>
        <v>37857.142857143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0.045454545454545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0.045454545454545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0.090909090909091</v>
      </c>
      <c r="BG10" s="110">
        <v>1</v>
      </c>
      <c r="BH10" s="112">
        <f>IFERROR(BG10/BE10,"-")</f>
        <v>0.5</v>
      </c>
      <c r="BI10" s="113">
        <v>3000</v>
      </c>
      <c r="BJ10" s="114">
        <f>IFERROR(BI10/BE10,"-")</f>
        <v>1500</v>
      </c>
      <c r="BK10" s="115">
        <v>1</v>
      </c>
      <c r="BL10" s="115"/>
      <c r="BM10" s="115"/>
      <c r="BN10" s="117">
        <v>6</v>
      </c>
      <c r="BO10" s="118">
        <f>IF(P10=0,"",IF(BN10=0,"",(BN10/P10)))</f>
        <v>0.27272727272727</v>
      </c>
      <c r="BP10" s="119">
        <v>2</v>
      </c>
      <c r="BQ10" s="120">
        <f>IFERROR(BP10/BN10,"-")</f>
        <v>0.33333333333333</v>
      </c>
      <c r="BR10" s="121">
        <v>15000</v>
      </c>
      <c r="BS10" s="122">
        <f>IFERROR(BR10/BN10,"-")</f>
        <v>2500</v>
      </c>
      <c r="BT10" s="123">
        <v>1</v>
      </c>
      <c r="BU10" s="123"/>
      <c r="BV10" s="123">
        <v>1</v>
      </c>
      <c r="BW10" s="124">
        <v>9</v>
      </c>
      <c r="BX10" s="125">
        <f>IF(P10=0,"",IF(BW10=0,"",(BW10/P10)))</f>
        <v>0.40909090909091</v>
      </c>
      <c r="BY10" s="126">
        <v>2</v>
      </c>
      <c r="BZ10" s="127">
        <f>IFERROR(BY10/BW10,"-")</f>
        <v>0.22222222222222</v>
      </c>
      <c r="CA10" s="128">
        <v>25000</v>
      </c>
      <c r="CB10" s="129">
        <f>IFERROR(CA10/BW10,"-")</f>
        <v>2777.7777777778</v>
      </c>
      <c r="CC10" s="130">
        <v>1</v>
      </c>
      <c r="CD10" s="130"/>
      <c r="CE10" s="130">
        <v>1</v>
      </c>
      <c r="CF10" s="131">
        <v>3</v>
      </c>
      <c r="CG10" s="132">
        <f>IF(P10=0,"",IF(CF10=0,"",(CF10/P10)))</f>
        <v>0.13636363636364</v>
      </c>
      <c r="CH10" s="133">
        <v>2</v>
      </c>
      <c r="CI10" s="134">
        <f>IFERROR(CH10/CF10,"-")</f>
        <v>0.66666666666667</v>
      </c>
      <c r="CJ10" s="135">
        <v>222000</v>
      </c>
      <c r="CK10" s="136">
        <f>IFERROR(CJ10/CF10,"-")</f>
        <v>74000</v>
      </c>
      <c r="CL10" s="137"/>
      <c r="CM10" s="137"/>
      <c r="CN10" s="137">
        <v>2</v>
      </c>
      <c r="CO10" s="138">
        <v>7</v>
      </c>
      <c r="CP10" s="139">
        <v>265000</v>
      </c>
      <c r="CQ10" s="139">
        <v>185000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2.4627192982456</v>
      </c>
      <c r="B11" s="346" t="s">
        <v>80</v>
      </c>
      <c r="C11" s="346"/>
      <c r="D11" s="346" t="s">
        <v>64</v>
      </c>
      <c r="E11" s="346" t="s">
        <v>65</v>
      </c>
      <c r="F11" s="346" t="s">
        <v>66</v>
      </c>
      <c r="G11" s="88" t="s">
        <v>81</v>
      </c>
      <c r="H11" s="88" t="s">
        <v>68</v>
      </c>
      <c r="I11" s="347" t="s">
        <v>69</v>
      </c>
      <c r="J11" s="329">
        <v>684000</v>
      </c>
      <c r="K11" s="79">
        <v>26</v>
      </c>
      <c r="L11" s="79">
        <v>0</v>
      </c>
      <c r="M11" s="79">
        <v>85</v>
      </c>
      <c r="N11" s="89">
        <v>8</v>
      </c>
      <c r="O11" s="90">
        <v>0</v>
      </c>
      <c r="P11" s="91">
        <f>N11+O11</f>
        <v>8</v>
      </c>
      <c r="Q11" s="80">
        <f>IFERROR(P11/M11,"-")</f>
        <v>0.094117647058824</v>
      </c>
      <c r="R11" s="79">
        <v>0</v>
      </c>
      <c r="S11" s="79">
        <v>4</v>
      </c>
      <c r="T11" s="80">
        <f>IFERROR(R11/(P11),"-")</f>
        <v>0</v>
      </c>
      <c r="U11" s="335">
        <f>IFERROR(J11/SUM(N11:O16),"-")</f>
        <v>15200</v>
      </c>
      <c r="V11" s="82">
        <v>2</v>
      </c>
      <c r="W11" s="80">
        <f>IF(P11=0,"-",V11/P11)</f>
        <v>0.25</v>
      </c>
      <c r="X11" s="334">
        <v>17000</v>
      </c>
      <c r="Y11" s="335">
        <f>IFERROR(X11/P11,"-")</f>
        <v>2125</v>
      </c>
      <c r="Z11" s="335">
        <f>IFERROR(X11/V11,"-")</f>
        <v>8500</v>
      </c>
      <c r="AA11" s="329">
        <f>SUM(X11:X16)-SUM(J11:J16)</f>
        <v>1000500</v>
      </c>
      <c r="AB11" s="83">
        <f>SUM(X11:X16)/SUM(J11:J16)</f>
        <v>2.4627192982456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0.375</v>
      </c>
      <c r="BG11" s="110">
        <v>1</v>
      </c>
      <c r="BH11" s="112">
        <f>IFERROR(BG11/BE11,"-")</f>
        <v>0.33333333333333</v>
      </c>
      <c r="BI11" s="113">
        <v>6000</v>
      </c>
      <c r="BJ11" s="114">
        <f>IFERROR(BI11/BE11,"-")</f>
        <v>2000</v>
      </c>
      <c r="BK11" s="115"/>
      <c r="BL11" s="115">
        <v>1</v>
      </c>
      <c r="BM11" s="115"/>
      <c r="BN11" s="117">
        <v>4</v>
      </c>
      <c r="BO11" s="118">
        <f>IF(P11=0,"",IF(BN11=0,"",(BN11/P11)))</f>
        <v>0.5</v>
      </c>
      <c r="BP11" s="119">
        <v>1</v>
      </c>
      <c r="BQ11" s="120">
        <f>IFERROR(BP11/BN11,"-")</f>
        <v>0.25</v>
      </c>
      <c r="BR11" s="121">
        <v>3000</v>
      </c>
      <c r="BS11" s="122">
        <f>IFERROR(BR11/BN11,"-")</f>
        <v>750</v>
      </c>
      <c r="BT11" s="123">
        <v>1</v>
      </c>
      <c r="BU11" s="123"/>
      <c r="BV11" s="123"/>
      <c r="BW11" s="124">
        <v>1</v>
      </c>
      <c r="BX11" s="125">
        <f>IF(P11=0,"",IF(BW11=0,"",(BW11/P11)))</f>
        <v>0.125</v>
      </c>
      <c r="BY11" s="126">
        <v>1</v>
      </c>
      <c r="BZ11" s="127">
        <f>IFERROR(BY11/BW11,"-")</f>
        <v>1</v>
      </c>
      <c r="CA11" s="128">
        <v>11000</v>
      </c>
      <c r="CB11" s="129">
        <f>IFERROR(CA11/BW11,"-")</f>
        <v>11000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17000</v>
      </c>
      <c r="CQ11" s="139">
        <v>11000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82</v>
      </c>
      <c r="C12" s="346"/>
      <c r="D12" s="346" t="s">
        <v>64</v>
      </c>
      <c r="E12" s="346" t="s">
        <v>65</v>
      </c>
      <c r="F12" s="346" t="s">
        <v>78</v>
      </c>
      <c r="G12" s="88"/>
      <c r="H12" s="88"/>
      <c r="I12" s="88"/>
      <c r="J12" s="329"/>
      <c r="K12" s="79">
        <v>94</v>
      </c>
      <c r="L12" s="79">
        <v>47</v>
      </c>
      <c r="M12" s="79">
        <v>34</v>
      </c>
      <c r="N12" s="89">
        <v>17</v>
      </c>
      <c r="O12" s="90">
        <v>0</v>
      </c>
      <c r="P12" s="91">
        <f>N12+O12</f>
        <v>17</v>
      </c>
      <c r="Q12" s="80">
        <f>IFERROR(P12/M12,"-")</f>
        <v>0.5</v>
      </c>
      <c r="R12" s="79">
        <v>5</v>
      </c>
      <c r="S12" s="79">
        <v>3</v>
      </c>
      <c r="T12" s="80">
        <f>IFERROR(R12/(P12),"-")</f>
        <v>0.29411764705882</v>
      </c>
      <c r="U12" s="335"/>
      <c r="V12" s="82">
        <v>6</v>
      </c>
      <c r="W12" s="80">
        <f>IF(P12=0,"-",V12/P12)</f>
        <v>0.35294117647059</v>
      </c>
      <c r="X12" s="334">
        <v>1595000</v>
      </c>
      <c r="Y12" s="335">
        <f>IFERROR(X12/P12,"-")</f>
        <v>93823.529411765</v>
      </c>
      <c r="Z12" s="335">
        <f>IFERROR(X12/V12,"-")</f>
        <v>265833.33333333</v>
      </c>
      <c r="AA12" s="329"/>
      <c r="AB12" s="83"/>
      <c r="AC12" s="77"/>
      <c r="AD12" s="92">
        <v>1</v>
      </c>
      <c r="AE12" s="93">
        <f>IF(P12=0,"",IF(AD12=0,"",(AD12/P12)))</f>
        <v>0.058823529411765</v>
      </c>
      <c r="AF12" s="92">
        <v>1</v>
      </c>
      <c r="AG12" s="94">
        <f>IFERROR(AF12/AD12,"-")</f>
        <v>1</v>
      </c>
      <c r="AH12" s="95">
        <v>13000</v>
      </c>
      <c r="AI12" s="96">
        <f>IFERROR(AH12/AD12,"-")</f>
        <v>13000</v>
      </c>
      <c r="AJ12" s="97"/>
      <c r="AK12" s="97"/>
      <c r="AL12" s="97">
        <v>1</v>
      </c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2</v>
      </c>
      <c r="AW12" s="105">
        <f>IF(P12=0,"",IF(AV12=0,"",(AV12/P12)))</f>
        <v>0.11764705882353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0.058823529411765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6</v>
      </c>
      <c r="BO12" s="118">
        <f>IF(P12=0,"",IF(BN12=0,"",(BN12/P12)))</f>
        <v>0.35294117647059</v>
      </c>
      <c r="BP12" s="119">
        <v>3</v>
      </c>
      <c r="BQ12" s="120">
        <f>IFERROR(BP12/BN12,"-")</f>
        <v>0.5</v>
      </c>
      <c r="BR12" s="121">
        <v>225000</v>
      </c>
      <c r="BS12" s="122">
        <f>IFERROR(BR12/BN12,"-")</f>
        <v>37500</v>
      </c>
      <c r="BT12" s="123">
        <v>1</v>
      </c>
      <c r="BU12" s="123"/>
      <c r="BV12" s="123">
        <v>2</v>
      </c>
      <c r="BW12" s="124">
        <v>4</v>
      </c>
      <c r="BX12" s="125">
        <f>IF(P12=0,"",IF(BW12=0,"",(BW12/P12)))</f>
        <v>0.23529411764706</v>
      </c>
      <c r="BY12" s="126">
        <v>2</v>
      </c>
      <c r="BZ12" s="127">
        <f>IFERROR(BY12/BW12,"-")</f>
        <v>0.5</v>
      </c>
      <c r="CA12" s="128">
        <v>1062000</v>
      </c>
      <c r="CB12" s="129">
        <f>IFERROR(CA12/BW12,"-")</f>
        <v>265500</v>
      </c>
      <c r="CC12" s="130">
        <v>1</v>
      </c>
      <c r="CD12" s="130"/>
      <c r="CE12" s="130">
        <v>1</v>
      </c>
      <c r="CF12" s="131">
        <v>3</v>
      </c>
      <c r="CG12" s="132">
        <f>IF(P12=0,"",IF(CF12=0,"",(CF12/P12)))</f>
        <v>0.17647058823529</v>
      </c>
      <c r="CH12" s="133">
        <v>1</v>
      </c>
      <c r="CI12" s="134">
        <f>IFERROR(CH12/CF12,"-")</f>
        <v>0.33333333333333</v>
      </c>
      <c r="CJ12" s="135">
        <v>301000</v>
      </c>
      <c r="CK12" s="136">
        <f>IFERROR(CJ12/CF12,"-")</f>
        <v>100333.33333333</v>
      </c>
      <c r="CL12" s="137"/>
      <c r="CM12" s="137"/>
      <c r="CN12" s="137">
        <v>1</v>
      </c>
      <c r="CO12" s="138">
        <v>6</v>
      </c>
      <c r="CP12" s="139">
        <v>1595000</v>
      </c>
      <c r="CQ12" s="139">
        <v>1061000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83</v>
      </c>
      <c r="C13" s="346"/>
      <c r="D13" s="346" t="s">
        <v>84</v>
      </c>
      <c r="E13" s="346" t="s">
        <v>85</v>
      </c>
      <c r="F13" s="346" t="s">
        <v>66</v>
      </c>
      <c r="G13" s="88" t="s">
        <v>86</v>
      </c>
      <c r="H13" s="88" t="s">
        <v>87</v>
      </c>
      <c r="I13" s="348" t="s">
        <v>88</v>
      </c>
      <c r="J13" s="329"/>
      <c r="K13" s="79">
        <v>7</v>
      </c>
      <c r="L13" s="79">
        <v>0</v>
      </c>
      <c r="M13" s="79">
        <v>58</v>
      </c>
      <c r="N13" s="89">
        <v>2</v>
      </c>
      <c r="O13" s="90">
        <v>0</v>
      </c>
      <c r="P13" s="91">
        <f>N13+O13</f>
        <v>2</v>
      </c>
      <c r="Q13" s="80">
        <f>IFERROR(P13/M13,"-")</f>
        <v>0.03448275862069</v>
      </c>
      <c r="R13" s="79">
        <v>0</v>
      </c>
      <c r="S13" s="79">
        <v>1</v>
      </c>
      <c r="T13" s="80">
        <f>IFERROR(R13/(P13),"-")</f>
        <v>0</v>
      </c>
      <c r="U13" s="335"/>
      <c r="V13" s="82">
        <v>0</v>
      </c>
      <c r="W13" s="80">
        <f>IF(P13=0,"-",V13/P13)</f>
        <v>0</v>
      </c>
      <c r="X13" s="334">
        <v>0</v>
      </c>
      <c r="Y13" s="335">
        <f>IFERROR(X13/P13,"-")</f>
        <v>0</v>
      </c>
      <c r="Z13" s="335" t="str">
        <f>IFERROR(X13/V13,"-")</f>
        <v>-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89</v>
      </c>
      <c r="C14" s="346"/>
      <c r="D14" s="346" t="s">
        <v>84</v>
      </c>
      <c r="E14" s="346" t="s">
        <v>85</v>
      </c>
      <c r="F14" s="346" t="s">
        <v>78</v>
      </c>
      <c r="G14" s="88"/>
      <c r="H14" s="88"/>
      <c r="I14" s="88"/>
      <c r="J14" s="329"/>
      <c r="K14" s="79">
        <v>28</v>
      </c>
      <c r="L14" s="79">
        <v>23</v>
      </c>
      <c r="M14" s="79">
        <v>9</v>
      </c>
      <c r="N14" s="89">
        <v>10</v>
      </c>
      <c r="O14" s="90">
        <v>0</v>
      </c>
      <c r="P14" s="91">
        <f>N14+O14</f>
        <v>10</v>
      </c>
      <c r="Q14" s="80">
        <f>IFERROR(P14/M14,"-")</f>
        <v>1.1111111111111</v>
      </c>
      <c r="R14" s="79">
        <v>1</v>
      </c>
      <c r="S14" s="79">
        <v>2</v>
      </c>
      <c r="T14" s="80">
        <f>IFERROR(R14/(P14),"-")</f>
        <v>0.1</v>
      </c>
      <c r="U14" s="335"/>
      <c r="V14" s="82">
        <v>4</v>
      </c>
      <c r="W14" s="80">
        <f>IF(P14=0,"-",V14/P14)</f>
        <v>0.4</v>
      </c>
      <c r="X14" s="334">
        <v>72500</v>
      </c>
      <c r="Y14" s="335">
        <f>IFERROR(X14/P14,"-")</f>
        <v>7250</v>
      </c>
      <c r="Z14" s="335">
        <f>IFERROR(X14/V14,"-")</f>
        <v>18125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4</v>
      </c>
      <c r="BO14" s="118">
        <f>IF(P14=0,"",IF(BN14=0,"",(BN14/P14)))</f>
        <v>0.4</v>
      </c>
      <c r="BP14" s="119">
        <v>3</v>
      </c>
      <c r="BQ14" s="120">
        <f>IFERROR(BP14/BN14,"-")</f>
        <v>0.75</v>
      </c>
      <c r="BR14" s="121">
        <v>47500</v>
      </c>
      <c r="BS14" s="122">
        <f>IFERROR(BR14/BN14,"-")</f>
        <v>11875</v>
      </c>
      <c r="BT14" s="123"/>
      <c r="BU14" s="123">
        <v>1</v>
      </c>
      <c r="BV14" s="123">
        <v>2</v>
      </c>
      <c r="BW14" s="124">
        <v>2</v>
      </c>
      <c r="BX14" s="125">
        <f>IF(P14=0,"",IF(BW14=0,"",(BW14/P14)))</f>
        <v>0.2</v>
      </c>
      <c r="BY14" s="126">
        <v>1</v>
      </c>
      <c r="BZ14" s="127">
        <f>IFERROR(BY14/BW14,"-")</f>
        <v>0.5</v>
      </c>
      <c r="CA14" s="128">
        <v>5000</v>
      </c>
      <c r="CB14" s="129">
        <f>IFERROR(CA14/BW14,"-")</f>
        <v>2500</v>
      </c>
      <c r="CC14" s="130">
        <v>1</v>
      </c>
      <c r="CD14" s="130"/>
      <c r="CE14" s="130"/>
      <c r="CF14" s="131">
        <v>1</v>
      </c>
      <c r="CG14" s="132">
        <f>IF(P14=0,"",IF(CF14=0,"",(CF14/P14)))</f>
        <v>0.1</v>
      </c>
      <c r="CH14" s="133">
        <v>1</v>
      </c>
      <c r="CI14" s="134">
        <f>IFERROR(CH14/CF14,"-")</f>
        <v>1</v>
      </c>
      <c r="CJ14" s="135">
        <v>20000</v>
      </c>
      <c r="CK14" s="136">
        <f>IFERROR(CJ14/CF14,"-")</f>
        <v>20000</v>
      </c>
      <c r="CL14" s="137"/>
      <c r="CM14" s="137"/>
      <c r="CN14" s="137">
        <v>1</v>
      </c>
      <c r="CO14" s="138">
        <v>4</v>
      </c>
      <c r="CP14" s="139">
        <v>72500</v>
      </c>
      <c r="CQ14" s="139">
        <v>21000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90</v>
      </c>
      <c r="C15" s="346"/>
      <c r="D15" s="346" t="s">
        <v>91</v>
      </c>
      <c r="E15" s="346" t="s">
        <v>92</v>
      </c>
      <c r="F15" s="346" t="s">
        <v>66</v>
      </c>
      <c r="G15" s="88" t="s">
        <v>86</v>
      </c>
      <c r="H15" s="88" t="s">
        <v>87</v>
      </c>
      <c r="I15" s="88" t="s">
        <v>93</v>
      </c>
      <c r="J15" s="329"/>
      <c r="K15" s="79">
        <v>5</v>
      </c>
      <c r="L15" s="79">
        <v>0</v>
      </c>
      <c r="M15" s="79">
        <v>18</v>
      </c>
      <c r="N15" s="89">
        <v>4</v>
      </c>
      <c r="O15" s="90">
        <v>0</v>
      </c>
      <c r="P15" s="91">
        <f>N15+O15</f>
        <v>4</v>
      </c>
      <c r="Q15" s="80">
        <f>IFERROR(P15/M15,"-")</f>
        <v>0.22222222222222</v>
      </c>
      <c r="R15" s="79">
        <v>0</v>
      </c>
      <c r="S15" s="79">
        <v>1</v>
      </c>
      <c r="T15" s="80">
        <f>IFERROR(R15/(P15),"-")</f>
        <v>0</v>
      </c>
      <c r="U15" s="335"/>
      <c r="V15" s="82">
        <v>0</v>
      </c>
      <c r="W15" s="80">
        <f>IF(P15=0,"-",V15/P15)</f>
        <v>0</v>
      </c>
      <c r="X15" s="334">
        <v>0</v>
      </c>
      <c r="Y15" s="335">
        <f>IFERROR(X15/P15,"-")</f>
        <v>0</v>
      </c>
      <c r="Z15" s="335" t="str">
        <f>IFERROR(X15/V15,"-")</f>
        <v>-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0.25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0.25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94</v>
      </c>
      <c r="C16" s="346"/>
      <c r="D16" s="346" t="s">
        <v>91</v>
      </c>
      <c r="E16" s="346" t="s">
        <v>92</v>
      </c>
      <c r="F16" s="346" t="s">
        <v>78</v>
      </c>
      <c r="G16" s="88"/>
      <c r="H16" s="88"/>
      <c r="I16" s="88"/>
      <c r="J16" s="329"/>
      <c r="K16" s="79">
        <v>19</v>
      </c>
      <c r="L16" s="79">
        <v>15</v>
      </c>
      <c r="M16" s="79">
        <v>6</v>
      </c>
      <c r="N16" s="89">
        <v>4</v>
      </c>
      <c r="O16" s="90">
        <v>0</v>
      </c>
      <c r="P16" s="91">
        <f>N16+O16</f>
        <v>4</v>
      </c>
      <c r="Q16" s="80">
        <f>IFERROR(P16/M16,"-")</f>
        <v>0.66666666666667</v>
      </c>
      <c r="R16" s="79">
        <v>0</v>
      </c>
      <c r="S16" s="79">
        <v>0</v>
      </c>
      <c r="T16" s="80">
        <f>IFERROR(R16/(P16),"-")</f>
        <v>0</v>
      </c>
      <c r="U16" s="335"/>
      <c r="V16" s="82">
        <v>0</v>
      </c>
      <c r="W16" s="80">
        <f>IF(P16=0,"-",V16/P16)</f>
        <v>0</v>
      </c>
      <c r="X16" s="334">
        <v>0</v>
      </c>
      <c r="Y16" s="335">
        <f>IFERROR(X16/P16,"-")</f>
        <v>0</v>
      </c>
      <c r="Z16" s="335" t="str">
        <f>IFERROR(X16/V16,"-")</f>
        <v>-</v>
      </c>
      <c r="AA16" s="329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0.25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0.75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0.1827485380117</v>
      </c>
      <c r="B17" s="346" t="s">
        <v>95</v>
      </c>
      <c r="C17" s="346"/>
      <c r="D17" s="346" t="s">
        <v>64</v>
      </c>
      <c r="E17" s="346" t="s">
        <v>65</v>
      </c>
      <c r="F17" s="346" t="s">
        <v>66</v>
      </c>
      <c r="G17" s="88" t="s">
        <v>86</v>
      </c>
      <c r="H17" s="88" t="s">
        <v>68</v>
      </c>
      <c r="I17" s="88" t="s">
        <v>96</v>
      </c>
      <c r="J17" s="329">
        <v>684000</v>
      </c>
      <c r="K17" s="79">
        <v>19</v>
      </c>
      <c r="L17" s="79">
        <v>0</v>
      </c>
      <c r="M17" s="79">
        <v>51</v>
      </c>
      <c r="N17" s="89">
        <v>10</v>
      </c>
      <c r="O17" s="90">
        <v>0</v>
      </c>
      <c r="P17" s="91">
        <f>N17+O17</f>
        <v>10</v>
      </c>
      <c r="Q17" s="80">
        <f>IFERROR(P17/M17,"-")</f>
        <v>0.19607843137255</v>
      </c>
      <c r="R17" s="79">
        <v>1</v>
      </c>
      <c r="S17" s="79">
        <v>2</v>
      </c>
      <c r="T17" s="80">
        <f>IFERROR(R17/(P17),"-")</f>
        <v>0.1</v>
      </c>
      <c r="U17" s="335">
        <f>IFERROR(J17/SUM(N17:O22),"-")</f>
        <v>17100</v>
      </c>
      <c r="V17" s="82">
        <v>2</v>
      </c>
      <c r="W17" s="80">
        <f>IF(P17=0,"-",V17/P17)</f>
        <v>0.2</v>
      </c>
      <c r="X17" s="334">
        <v>41000</v>
      </c>
      <c r="Y17" s="335">
        <f>IFERROR(X17/P17,"-")</f>
        <v>4100</v>
      </c>
      <c r="Z17" s="335">
        <f>IFERROR(X17/V17,"-")</f>
        <v>20500</v>
      </c>
      <c r="AA17" s="329">
        <f>SUM(X17:X22)-SUM(J17:J22)</f>
        <v>-559000</v>
      </c>
      <c r="AB17" s="83">
        <f>SUM(X17:X22)/SUM(J17:J22)</f>
        <v>0.1827485380117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6</v>
      </c>
      <c r="BO17" s="118">
        <f>IF(P17=0,"",IF(BN17=0,"",(BN17/P17)))</f>
        <v>0.6</v>
      </c>
      <c r="BP17" s="119">
        <v>1</v>
      </c>
      <c r="BQ17" s="120">
        <f>IFERROR(BP17/BN17,"-")</f>
        <v>0.16666666666667</v>
      </c>
      <c r="BR17" s="121">
        <v>38000</v>
      </c>
      <c r="BS17" s="122">
        <f>IFERROR(BR17/BN17,"-")</f>
        <v>6333.3333333333</v>
      </c>
      <c r="BT17" s="123"/>
      <c r="BU17" s="123"/>
      <c r="BV17" s="123">
        <v>1</v>
      </c>
      <c r="BW17" s="124">
        <v>2</v>
      </c>
      <c r="BX17" s="125">
        <f>IF(P17=0,"",IF(BW17=0,"",(BW17/P17)))</f>
        <v>0.2</v>
      </c>
      <c r="BY17" s="126">
        <v>1</v>
      </c>
      <c r="BZ17" s="127">
        <f>IFERROR(BY17/BW17,"-")</f>
        <v>0.5</v>
      </c>
      <c r="CA17" s="128">
        <v>3000</v>
      </c>
      <c r="CB17" s="129">
        <f>IFERROR(CA17/BW17,"-")</f>
        <v>1500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41000</v>
      </c>
      <c r="CQ17" s="139">
        <v>38000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6" t="s">
        <v>97</v>
      </c>
      <c r="C18" s="346"/>
      <c r="D18" s="346" t="s">
        <v>64</v>
      </c>
      <c r="E18" s="346" t="s">
        <v>65</v>
      </c>
      <c r="F18" s="346" t="s">
        <v>78</v>
      </c>
      <c r="G18" s="88"/>
      <c r="H18" s="88"/>
      <c r="I18" s="88"/>
      <c r="J18" s="329"/>
      <c r="K18" s="79">
        <v>28</v>
      </c>
      <c r="L18" s="79">
        <v>24</v>
      </c>
      <c r="M18" s="79">
        <v>9</v>
      </c>
      <c r="N18" s="89">
        <v>6</v>
      </c>
      <c r="O18" s="90">
        <v>0</v>
      </c>
      <c r="P18" s="91">
        <f>N18+O18</f>
        <v>6</v>
      </c>
      <c r="Q18" s="80">
        <f>IFERROR(P18/M18,"-")</f>
        <v>0.66666666666667</v>
      </c>
      <c r="R18" s="79">
        <v>1</v>
      </c>
      <c r="S18" s="79">
        <v>2</v>
      </c>
      <c r="T18" s="80">
        <f>IFERROR(R18/(P18),"-")</f>
        <v>0.16666666666667</v>
      </c>
      <c r="U18" s="335"/>
      <c r="V18" s="82">
        <v>1</v>
      </c>
      <c r="W18" s="80">
        <f>IF(P18=0,"-",V18/P18)</f>
        <v>0.16666666666667</v>
      </c>
      <c r="X18" s="334">
        <v>18000</v>
      </c>
      <c r="Y18" s="335">
        <f>IFERROR(X18/P18,"-")</f>
        <v>3000</v>
      </c>
      <c r="Z18" s="335">
        <f>IFERROR(X18/V18,"-")</f>
        <v>18000</v>
      </c>
      <c r="AA18" s="329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0.33333333333333</v>
      </c>
      <c r="BG18" s="110">
        <v>1</v>
      </c>
      <c r="BH18" s="112">
        <f>IFERROR(BG18/BE18,"-")</f>
        <v>0.5</v>
      </c>
      <c r="BI18" s="113">
        <v>18000</v>
      </c>
      <c r="BJ18" s="114">
        <f>IFERROR(BI18/BE18,"-")</f>
        <v>9000</v>
      </c>
      <c r="BK18" s="115"/>
      <c r="BL18" s="115"/>
      <c r="BM18" s="115">
        <v>1</v>
      </c>
      <c r="BN18" s="117">
        <v>2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0.33333333333333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18000</v>
      </c>
      <c r="CQ18" s="139">
        <v>18000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98</v>
      </c>
      <c r="C19" s="346"/>
      <c r="D19" s="346" t="s">
        <v>84</v>
      </c>
      <c r="E19" s="346" t="s">
        <v>85</v>
      </c>
      <c r="F19" s="346" t="s">
        <v>66</v>
      </c>
      <c r="G19" s="88" t="s">
        <v>81</v>
      </c>
      <c r="H19" s="88" t="s">
        <v>87</v>
      </c>
      <c r="I19" s="347" t="s">
        <v>99</v>
      </c>
      <c r="J19" s="329"/>
      <c r="K19" s="79">
        <v>3</v>
      </c>
      <c r="L19" s="79">
        <v>0</v>
      </c>
      <c r="M19" s="79">
        <v>40</v>
      </c>
      <c r="N19" s="89">
        <v>3</v>
      </c>
      <c r="O19" s="90">
        <v>0</v>
      </c>
      <c r="P19" s="91">
        <f>N19+O19</f>
        <v>3</v>
      </c>
      <c r="Q19" s="80">
        <f>IFERROR(P19/M19,"-")</f>
        <v>0.075</v>
      </c>
      <c r="R19" s="79">
        <v>0</v>
      </c>
      <c r="S19" s="79">
        <v>0</v>
      </c>
      <c r="T19" s="80">
        <f>IFERROR(R19/(P19),"-")</f>
        <v>0</v>
      </c>
      <c r="U19" s="335"/>
      <c r="V19" s="82">
        <v>1</v>
      </c>
      <c r="W19" s="80">
        <f>IF(P19=0,"-",V19/P19)</f>
        <v>0.33333333333333</v>
      </c>
      <c r="X19" s="334">
        <v>3000</v>
      </c>
      <c r="Y19" s="335">
        <f>IFERROR(X19/P19,"-")</f>
        <v>1000</v>
      </c>
      <c r="Z19" s="335">
        <f>IFERROR(X19/V19,"-")</f>
        <v>3000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0.33333333333333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0.33333333333333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0.33333333333333</v>
      </c>
      <c r="BY19" s="126">
        <v>1</v>
      </c>
      <c r="BZ19" s="127">
        <f>IFERROR(BY19/BW19,"-")</f>
        <v>1</v>
      </c>
      <c r="CA19" s="128">
        <v>3000</v>
      </c>
      <c r="CB19" s="129">
        <f>IFERROR(CA19/BW19,"-")</f>
        <v>3000</v>
      </c>
      <c r="CC19" s="130">
        <v>1</v>
      </c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6" t="s">
        <v>100</v>
      </c>
      <c r="C20" s="346"/>
      <c r="D20" s="346" t="s">
        <v>84</v>
      </c>
      <c r="E20" s="346" t="s">
        <v>85</v>
      </c>
      <c r="F20" s="346" t="s">
        <v>78</v>
      </c>
      <c r="G20" s="88"/>
      <c r="H20" s="88"/>
      <c r="I20" s="88"/>
      <c r="J20" s="329"/>
      <c r="K20" s="79">
        <v>35</v>
      </c>
      <c r="L20" s="79">
        <v>19</v>
      </c>
      <c r="M20" s="79">
        <v>8</v>
      </c>
      <c r="N20" s="89">
        <v>7</v>
      </c>
      <c r="O20" s="90">
        <v>0</v>
      </c>
      <c r="P20" s="91">
        <f>N20+O20</f>
        <v>7</v>
      </c>
      <c r="Q20" s="80">
        <f>IFERROR(P20/M20,"-")</f>
        <v>0.875</v>
      </c>
      <c r="R20" s="79">
        <v>0</v>
      </c>
      <c r="S20" s="79">
        <v>1</v>
      </c>
      <c r="T20" s="80">
        <f>IFERROR(R20/(P20),"-")</f>
        <v>0</v>
      </c>
      <c r="U20" s="335"/>
      <c r="V20" s="82">
        <v>1</v>
      </c>
      <c r="W20" s="80">
        <f>IF(P20=0,"-",V20/P20)</f>
        <v>0.14285714285714</v>
      </c>
      <c r="X20" s="334">
        <v>4000</v>
      </c>
      <c r="Y20" s="335">
        <f>IFERROR(X20/P20,"-")</f>
        <v>571.42857142857</v>
      </c>
      <c r="Z20" s="335">
        <f>IFERROR(X20/V20,"-")</f>
        <v>4000</v>
      </c>
      <c r="AA20" s="329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0.14285714285714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1</v>
      </c>
      <c r="BF20" s="111">
        <f>IF(P20=0,"",IF(BE20=0,"",(BE20/P20)))</f>
        <v>0.14285714285714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0.14285714285714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4</v>
      </c>
      <c r="BX20" s="125">
        <f>IF(P20=0,"",IF(BW20=0,"",(BW20/P20)))</f>
        <v>0.57142857142857</v>
      </c>
      <c r="BY20" s="126">
        <v>1</v>
      </c>
      <c r="BZ20" s="127">
        <f>IFERROR(BY20/BW20,"-")</f>
        <v>0.25</v>
      </c>
      <c r="CA20" s="128">
        <v>4000</v>
      </c>
      <c r="CB20" s="129">
        <f>IFERROR(CA20/BW20,"-")</f>
        <v>1000</v>
      </c>
      <c r="CC20" s="130"/>
      <c r="CD20" s="130">
        <v>1</v>
      </c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4000</v>
      </c>
      <c r="CQ20" s="139">
        <v>4000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6" t="s">
        <v>101</v>
      </c>
      <c r="C21" s="346"/>
      <c r="D21" s="346" t="s">
        <v>91</v>
      </c>
      <c r="E21" s="346" t="s">
        <v>92</v>
      </c>
      <c r="F21" s="346" t="s">
        <v>66</v>
      </c>
      <c r="G21" s="88" t="s">
        <v>81</v>
      </c>
      <c r="H21" s="88" t="s">
        <v>87</v>
      </c>
      <c r="I21" s="348" t="s">
        <v>102</v>
      </c>
      <c r="J21" s="329"/>
      <c r="K21" s="79">
        <v>24</v>
      </c>
      <c r="L21" s="79">
        <v>0</v>
      </c>
      <c r="M21" s="79">
        <v>61</v>
      </c>
      <c r="N21" s="89">
        <v>8</v>
      </c>
      <c r="O21" s="90">
        <v>0</v>
      </c>
      <c r="P21" s="91">
        <f>N21+O21</f>
        <v>8</v>
      </c>
      <c r="Q21" s="80">
        <f>IFERROR(P21/M21,"-")</f>
        <v>0.13114754098361</v>
      </c>
      <c r="R21" s="79">
        <v>1</v>
      </c>
      <c r="S21" s="79">
        <v>1</v>
      </c>
      <c r="T21" s="80">
        <f>IFERROR(R21/(P21),"-")</f>
        <v>0.125</v>
      </c>
      <c r="U21" s="335"/>
      <c r="V21" s="82">
        <v>1</v>
      </c>
      <c r="W21" s="80">
        <f>IF(P21=0,"-",V21/P21)</f>
        <v>0.125</v>
      </c>
      <c r="X21" s="334">
        <v>10000</v>
      </c>
      <c r="Y21" s="335">
        <f>IFERROR(X21/P21,"-")</f>
        <v>1250</v>
      </c>
      <c r="Z21" s="335">
        <f>IFERROR(X21/V21,"-")</f>
        <v>10000</v>
      </c>
      <c r="AA21" s="329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0.125</v>
      </c>
      <c r="AX21" s="104">
        <v>1</v>
      </c>
      <c r="AY21" s="106">
        <f>IFERROR(AX21/AV21,"-")</f>
        <v>1</v>
      </c>
      <c r="AZ21" s="107">
        <v>10000</v>
      </c>
      <c r="BA21" s="108">
        <f>IFERROR(AZ21/AV21,"-")</f>
        <v>10000</v>
      </c>
      <c r="BB21" s="109"/>
      <c r="BC21" s="109">
        <v>1</v>
      </c>
      <c r="BD21" s="109"/>
      <c r="BE21" s="110">
        <v>1</v>
      </c>
      <c r="BF21" s="111">
        <f>IF(P21=0,"",IF(BE21=0,"",(BE21/P21)))</f>
        <v>0.125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6</v>
      </c>
      <c r="BO21" s="118">
        <f>IF(P21=0,"",IF(BN21=0,"",(BN21/P21)))</f>
        <v>0.75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10000</v>
      </c>
      <c r="CQ21" s="139">
        <v>10000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6" t="s">
        <v>103</v>
      </c>
      <c r="C22" s="346"/>
      <c r="D22" s="346" t="s">
        <v>91</v>
      </c>
      <c r="E22" s="346" t="s">
        <v>92</v>
      </c>
      <c r="F22" s="346" t="s">
        <v>78</v>
      </c>
      <c r="G22" s="88"/>
      <c r="H22" s="88"/>
      <c r="I22" s="88"/>
      <c r="J22" s="329"/>
      <c r="K22" s="79">
        <v>30</v>
      </c>
      <c r="L22" s="79">
        <v>25</v>
      </c>
      <c r="M22" s="79">
        <v>16</v>
      </c>
      <c r="N22" s="89">
        <v>6</v>
      </c>
      <c r="O22" s="90">
        <v>0</v>
      </c>
      <c r="P22" s="91">
        <f>N22+O22</f>
        <v>6</v>
      </c>
      <c r="Q22" s="80">
        <f>IFERROR(P22/M22,"-")</f>
        <v>0.375</v>
      </c>
      <c r="R22" s="79">
        <v>1</v>
      </c>
      <c r="S22" s="79">
        <v>1</v>
      </c>
      <c r="T22" s="80">
        <f>IFERROR(R22/(P22),"-")</f>
        <v>0.16666666666667</v>
      </c>
      <c r="U22" s="335"/>
      <c r="V22" s="82">
        <v>3</v>
      </c>
      <c r="W22" s="80">
        <f>IF(P22=0,"-",V22/P22)</f>
        <v>0.5</v>
      </c>
      <c r="X22" s="334">
        <v>49000</v>
      </c>
      <c r="Y22" s="335">
        <f>IFERROR(X22/P22,"-")</f>
        <v>8166.6666666667</v>
      </c>
      <c r="Z22" s="335">
        <f>IFERROR(X22/V22,"-")</f>
        <v>16333.333333333</v>
      </c>
      <c r="AA22" s="329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4</v>
      </c>
      <c r="BO22" s="118">
        <f>IF(P22=0,"",IF(BN22=0,"",(BN22/P22)))</f>
        <v>0.66666666666667</v>
      </c>
      <c r="BP22" s="119">
        <v>1</v>
      </c>
      <c r="BQ22" s="120">
        <f>IFERROR(BP22/BN22,"-")</f>
        <v>0.25</v>
      </c>
      <c r="BR22" s="121">
        <v>23000</v>
      </c>
      <c r="BS22" s="122">
        <f>IFERROR(BR22/BN22,"-")</f>
        <v>5750</v>
      </c>
      <c r="BT22" s="123"/>
      <c r="BU22" s="123"/>
      <c r="BV22" s="123">
        <v>1</v>
      </c>
      <c r="BW22" s="124">
        <v>1</v>
      </c>
      <c r="BX22" s="125">
        <f>IF(P22=0,"",IF(BW22=0,"",(BW22/P22)))</f>
        <v>0.16666666666667</v>
      </c>
      <c r="BY22" s="126">
        <v>1</v>
      </c>
      <c r="BZ22" s="127">
        <f>IFERROR(BY22/BW22,"-")</f>
        <v>1</v>
      </c>
      <c r="CA22" s="128">
        <v>8000</v>
      </c>
      <c r="CB22" s="129">
        <f>IFERROR(CA22/BW22,"-")</f>
        <v>8000</v>
      </c>
      <c r="CC22" s="130"/>
      <c r="CD22" s="130">
        <v>1</v>
      </c>
      <c r="CE22" s="130"/>
      <c r="CF22" s="131">
        <v>1</v>
      </c>
      <c r="CG22" s="132">
        <f>IF(P22=0,"",IF(CF22=0,"",(CF22/P22)))</f>
        <v>0.16666666666667</v>
      </c>
      <c r="CH22" s="133">
        <v>1</v>
      </c>
      <c r="CI22" s="134">
        <f>IFERROR(CH22/CF22,"-")</f>
        <v>1</v>
      </c>
      <c r="CJ22" s="135">
        <v>18000</v>
      </c>
      <c r="CK22" s="136">
        <f>IFERROR(CJ22/CF22,"-")</f>
        <v>18000</v>
      </c>
      <c r="CL22" s="137"/>
      <c r="CM22" s="137"/>
      <c r="CN22" s="137">
        <v>1</v>
      </c>
      <c r="CO22" s="138">
        <v>3</v>
      </c>
      <c r="CP22" s="139">
        <v>49000</v>
      </c>
      <c r="CQ22" s="139">
        <v>23000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5.8875</v>
      </c>
      <c r="B23" s="346" t="s">
        <v>104</v>
      </c>
      <c r="C23" s="346"/>
      <c r="D23" s="346" t="s">
        <v>64</v>
      </c>
      <c r="E23" s="346" t="s">
        <v>65</v>
      </c>
      <c r="F23" s="346" t="s">
        <v>66</v>
      </c>
      <c r="G23" s="88" t="s">
        <v>105</v>
      </c>
      <c r="H23" s="88" t="s">
        <v>106</v>
      </c>
      <c r="I23" s="88" t="s">
        <v>107</v>
      </c>
      <c r="J23" s="329">
        <v>240000</v>
      </c>
      <c r="K23" s="79">
        <v>17</v>
      </c>
      <c r="L23" s="79">
        <v>0</v>
      </c>
      <c r="M23" s="79">
        <v>59</v>
      </c>
      <c r="N23" s="89">
        <v>4</v>
      </c>
      <c r="O23" s="90">
        <v>0</v>
      </c>
      <c r="P23" s="91">
        <f>N23+O23</f>
        <v>4</v>
      </c>
      <c r="Q23" s="80">
        <f>IFERROR(P23/M23,"-")</f>
        <v>0.067796610169492</v>
      </c>
      <c r="R23" s="79">
        <v>1</v>
      </c>
      <c r="S23" s="79">
        <v>1</v>
      </c>
      <c r="T23" s="80">
        <f>IFERROR(R23/(P23),"-")</f>
        <v>0.25</v>
      </c>
      <c r="U23" s="335">
        <f>IFERROR(J23/SUM(N23:O28),"-")</f>
        <v>7058.8235294118</v>
      </c>
      <c r="V23" s="82">
        <v>2</v>
      </c>
      <c r="W23" s="80">
        <f>IF(P23=0,"-",V23/P23)</f>
        <v>0.5</v>
      </c>
      <c r="X23" s="334">
        <v>200000</v>
      </c>
      <c r="Y23" s="335">
        <f>IFERROR(X23/P23,"-")</f>
        <v>50000</v>
      </c>
      <c r="Z23" s="335">
        <f>IFERROR(X23/V23,"-")</f>
        <v>100000</v>
      </c>
      <c r="AA23" s="329">
        <f>SUM(X23:X28)-SUM(J23:J28)</f>
        <v>1173000</v>
      </c>
      <c r="AB23" s="83">
        <f>SUM(X23:X28)/SUM(J23:J28)</f>
        <v>5.8875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0.25</v>
      </c>
      <c r="BP23" s="119">
        <v>1</v>
      </c>
      <c r="BQ23" s="120">
        <f>IFERROR(BP23/BN23,"-")</f>
        <v>1</v>
      </c>
      <c r="BR23" s="121">
        <v>6000</v>
      </c>
      <c r="BS23" s="122">
        <f>IFERROR(BR23/BN23,"-")</f>
        <v>6000</v>
      </c>
      <c r="BT23" s="123"/>
      <c r="BU23" s="123">
        <v>1</v>
      </c>
      <c r="BV23" s="123"/>
      <c r="BW23" s="124">
        <v>3</v>
      </c>
      <c r="BX23" s="125">
        <f>IF(P23=0,"",IF(BW23=0,"",(BW23/P23)))</f>
        <v>0.75</v>
      </c>
      <c r="BY23" s="126">
        <v>1</v>
      </c>
      <c r="BZ23" s="127">
        <f>IFERROR(BY23/BW23,"-")</f>
        <v>0.33333333333333</v>
      </c>
      <c r="CA23" s="128">
        <v>194000</v>
      </c>
      <c r="CB23" s="129">
        <f>IFERROR(CA23/BW23,"-")</f>
        <v>64666.666666667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200000</v>
      </c>
      <c r="CQ23" s="139">
        <v>194000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/>
      <c r="B24" s="346" t="s">
        <v>108</v>
      </c>
      <c r="C24" s="346"/>
      <c r="D24" s="346" t="s">
        <v>84</v>
      </c>
      <c r="E24" s="346" t="s">
        <v>85</v>
      </c>
      <c r="F24" s="346" t="s">
        <v>66</v>
      </c>
      <c r="G24" s="88"/>
      <c r="H24" s="88" t="s">
        <v>106</v>
      </c>
      <c r="I24" s="88"/>
      <c r="J24" s="329"/>
      <c r="K24" s="79">
        <v>6</v>
      </c>
      <c r="L24" s="79">
        <v>0</v>
      </c>
      <c r="M24" s="79">
        <v>36</v>
      </c>
      <c r="N24" s="89">
        <v>3</v>
      </c>
      <c r="O24" s="90">
        <v>0</v>
      </c>
      <c r="P24" s="91">
        <f>N24+O24</f>
        <v>3</v>
      </c>
      <c r="Q24" s="80">
        <f>IFERROR(P24/M24,"-")</f>
        <v>0.083333333333333</v>
      </c>
      <c r="R24" s="79">
        <v>0</v>
      </c>
      <c r="S24" s="79">
        <v>0</v>
      </c>
      <c r="T24" s="80">
        <f>IFERROR(R24/(P24),"-")</f>
        <v>0</v>
      </c>
      <c r="U24" s="335"/>
      <c r="V24" s="82">
        <v>1</v>
      </c>
      <c r="W24" s="80">
        <f>IF(P24=0,"-",V24/P24)</f>
        <v>0.33333333333333</v>
      </c>
      <c r="X24" s="334">
        <v>10000</v>
      </c>
      <c r="Y24" s="335">
        <f>IFERROR(X24/P24,"-")</f>
        <v>3333.3333333333</v>
      </c>
      <c r="Z24" s="335">
        <f>IFERROR(X24/V24,"-")</f>
        <v>10000</v>
      </c>
      <c r="AA24" s="329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0.33333333333333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0.33333333333333</v>
      </c>
      <c r="BP24" s="119">
        <v>1</v>
      </c>
      <c r="BQ24" s="120">
        <f>IFERROR(BP24/BN24,"-")</f>
        <v>1</v>
      </c>
      <c r="BR24" s="121">
        <v>10000</v>
      </c>
      <c r="BS24" s="122">
        <f>IFERROR(BR24/BN24,"-")</f>
        <v>10000</v>
      </c>
      <c r="BT24" s="123"/>
      <c r="BU24" s="123">
        <v>1</v>
      </c>
      <c r="BV24" s="123"/>
      <c r="BW24" s="124">
        <v>1</v>
      </c>
      <c r="BX24" s="125">
        <f>IF(P24=0,"",IF(BW24=0,"",(BW24/P24)))</f>
        <v>0.33333333333333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10000</v>
      </c>
      <c r="CQ24" s="139">
        <v>10000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6" t="s">
        <v>109</v>
      </c>
      <c r="C25" s="346"/>
      <c r="D25" s="346" t="s">
        <v>91</v>
      </c>
      <c r="E25" s="346" t="s">
        <v>92</v>
      </c>
      <c r="F25" s="346" t="s">
        <v>66</v>
      </c>
      <c r="G25" s="88"/>
      <c r="H25" s="88" t="s">
        <v>106</v>
      </c>
      <c r="I25" s="88"/>
      <c r="J25" s="329"/>
      <c r="K25" s="79">
        <v>5</v>
      </c>
      <c r="L25" s="79">
        <v>0</v>
      </c>
      <c r="M25" s="79">
        <v>28</v>
      </c>
      <c r="N25" s="89">
        <v>1</v>
      </c>
      <c r="O25" s="90">
        <v>0</v>
      </c>
      <c r="P25" s="91">
        <f>N25+O25</f>
        <v>1</v>
      </c>
      <c r="Q25" s="80">
        <f>IFERROR(P25/M25,"-")</f>
        <v>0.035714285714286</v>
      </c>
      <c r="R25" s="79">
        <v>0</v>
      </c>
      <c r="S25" s="79">
        <v>0</v>
      </c>
      <c r="T25" s="80">
        <f>IFERROR(R25/(P25),"-")</f>
        <v>0</v>
      </c>
      <c r="U25" s="335"/>
      <c r="V25" s="82">
        <v>1</v>
      </c>
      <c r="W25" s="80">
        <f>IF(P25=0,"-",V25/P25)</f>
        <v>1</v>
      </c>
      <c r="X25" s="334">
        <v>5000</v>
      </c>
      <c r="Y25" s="335">
        <f>IFERROR(X25/P25,"-")</f>
        <v>5000</v>
      </c>
      <c r="Z25" s="335">
        <f>IFERROR(X25/V25,"-")</f>
        <v>5000</v>
      </c>
      <c r="AA25" s="329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1</v>
      </c>
      <c r="BP25" s="119">
        <v>1</v>
      </c>
      <c r="BQ25" s="120">
        <f>IFERROR(BP25/BN25,"-")</f>
        <v>1</v>
      </c>
      <c r="BR25" s="121">
        <v>5000</v>
      </c>
      <c r="BS25" s="122">
        <f>IFERROR(BR25/BN25,"-")</f>
        <v>5000</v>
      </c>
      <c r="BT25" s="123">
        <v>1</v>
      </c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5000</v>
      </c>
      <c r="CQ25" s="139">
        <v>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6" t="s">
        <v>110</v>
      </c>
      <c r="C26" s="346"/>
      <c r="D26" s="346" t="s">
        <v>111</v>
      </c>
      <c r="E26" s="346" t="s">
        <v>112</v>
      </c>
      <c r="F26" s="346" t="s">
        <v>66</v>
      </c>
      <c r="G26" s="88"/>
      <c r="H26" s="88" t="s">
        <v>106</v>
      </c>
      <c r="I26" s="88"/>
      <c r="J26" s="329"/>
      <c r="K26" s="79">
        <v>3</v>
      </c>
      <c r="L26" s="79">
        <v>0</v>
      </c>
      <c r="M26" s="79">
        <v>16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335"/>
      <c r="V26" s="82">
        <v>0</v>
      </c>
      <c r="W26" s="80" t="str">
        <f>IF(P26=0,"-",V26/P26)</f>
        <v>-</v>
      </c>
      <c r="X26" s="334">
        <v>0</v>
      </c>
      <c r="Y26" s="335" t="str">
        <f>IFERROR(X26/P26,"-")</f>
        <v>-</v>
      </c>
      <c r="Z26" s="335" t="str">
        <f>IFERROR(X26/V26,"-")</f>
        <v>-</v>
      </c>
      <c r="AA26" s="329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6" t="s">
        <v>113</v>
      </c>
      <c r="C27" s="346"/>
      <c r="D27" s="346" t="s">
        <v>114</v>
      </c>
      <c r="E27" s="346" t="s">
        <v>115</v>
      </c>
      <c r="F27" s="346" t="s">
        <v>66</v>
      </c>
      <c r="G27" s="88"/>
      <c r="H27" s="88" t="s">
        <v>106</v>
      </c>
      <c r="I27" s="88"/>
      <c r="J27" s="329"/>
      <c r="K27" s="79">
        <v>5</v>
      </c>
      <c r="L27" s="79">
        <v>0</v>
      </c>
      <c r="M27" s="79">
        <v>27</v>
      </c>
      <c r="N27" s="89">
        <v>3</v>
      </c>
      <c r="O27" s="90">
        <v>0</v>
      </c>
      <c r="P27" s="91">
        <f>N27+O27</f>
        <v>3</v>
      </c>
      <c r="Q27" s="80">
        <f>IFERROR(P27/M27,"-")</f>
        <v>0.11111111111111</v>
      </c>
      <c r="R27" s="79">
        <v>0</v>
      </c>
      <c r="S27" s="79">
        <v>0</v>
      </c>
      <c r="T27" s="80">
        <f>IFERROR(R27/(P27),"-")</f>
        <v>0</v>
      </c>
      <c r="U27" s="335"/>
      <c r="V27" s="82">
        <v>0</v>
      </c>
      <c r="W27" s="80">
        <f>IF(P27=0,"-",V27/P27)</f>
        <v>0</v>
      </c>
      <c r="X27" s="334">
        <v>0</v>
      </c>
      <c r="Y27" s="335">
        <f>IFERROR(X27/P27,"-")</f>
        <v>0</v>
      </c>
      <c r="Z27" s="335" t="str">
        <f>IFERROR(X27/V27,"-")</f>
        <v>-</v>
      </c>
      <c r="AA27" s="329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0.33333333333333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0.33333333333333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6" t="s">
        <v>116</v>
      </c>
      <c r="C28" s="346"/>
      <c r="D28" s="346" t="s">
        <v>77</v>
      </c>
      <c r="E28" s="346" t="s">
        <v>77</v>
      </c>
      <c r="F28" s="346" t="s">
        <v>78</v>
      </c>
      <c r="G28" s="88"/>
      <c r="H28" s="88"/>
      <c r="I28" s="88"/>
      <c r="J28" s="329"/>
      <c r="K28" s="79">
        <v>136</v>
      </c>
      <c r="L28" s="79">
        <v>89</v>
      </c>
      <c r="M28" s="79">
        <v>20</v>
      </c>
      <c r="N28" s="89">
        <v>23</v>
      </c>
      <c r="O28" s="90">
        <v>0</v>
      </c>
      <c r="P28" s="91">
        <f>N28+O28</f>
        <v>23</v>
      </c>
      <c r="Q28" s="80">
        <f>IFERROR(P28/M28,"-")</f>
        <v>1.15</v>
      </c>
      <c r="R28" s="79">
        <v>3</v>
      </c>
      <c r="S28" s="79">
        <v>2</v>
      </c>
      <c r="T28" s="80">
        <f>IFERROR(R28/(P28),"-")</f>
        <v>0.1304347826087</v>
      </c>
      <c r="U28" s="335"/>
      <c r="V28" s="82">
        <v>6</v>
      </c>
      <c r="W28" s="80">
        <f>IF(P28=0,"-",V28/P28)</f>
        <v>0.26086956521739</v>
      </c>
      <c r="X28" s="334">
        <v>1198000</v>
      </c>
      <c r="Y28" s="335">
        <f>IFERROR(X28/P28,"-")</f>
        <v>52086.956521739</v>
      </c>
      <c r="Z28" s="335">
        <f>IFERROR(X28/V28,"-")</f>
        <v>199666.66666667</v>
      </c>
      <c r="AA28" s="329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4</v>
      </c>
      <c r="BF28" s="111">
        <f>IF(P28=0,"",IF(BE28=0,"",(BE28/P28)))</f>
        <v>0.17391304347826</v>
      </c>
      <c r="BG28" s="110">
        <v>1</v>
      </c>
      <c r="BH28" s="112">
        <f>IFERROR(BG28/BE28,"-")</f>
        <v>0.25</v>
      </c>
      <c r="BI28" s="113">
        <v>3000</v>
      </c>
      <c r="BJ28" s="114">
        <f>IFERROR(BI28/BE28,"-")</f>
        <v>750</v>
      </c>
      <c r="BK28" s="115">
        <v>1</v>
      </c>
      <c r="BL28" s="115"/>
      <c r="BM28" s="115"/>
      <c r="BN28" s="117">
        <v>9</v>
      </c>
      <c r="BO28" s="118">
        <f>IF(P28=0,"",IF(BN28=0,"",(BN28/P28)))</f>
        <v>0.39130434782609</v>
      </c>
      <c r="BP28" s="119">
        <v>2</v>
      </c>
      <c r="BQ28" s="120">
        <f>IFERROR(BP28/BN28,"-")</f>
        <v>0.22222222222222</v>
      </c>
      <c r="BR28" s="121">
        <v>26000</v>
      </c>
      <c r="BS28" s="122">
        <f>IFERROR(BR28/BN28,"-")</f>
        <v>2888.8888888889</v>
      </c>
      <c r="BT28" s="123"/>
      <c r="BU28" s="123"/>
      <c r="BV28" s="123">
        <v>2</v>
      </c>
      <c r="BW28" s="124">
        <v>7</v>
      </c>
      <c r="BX28" s="125">
        <f>IF(P28=0,"",IF(BW28=0,"",(BW28/P28)))</f>
        <v>0.30434782608696</v>
      </c>
      <c r="BY28" s="126">
        <v>4</v>
      </c>
      <c r="BZ28" s="127">
        <f>IFERROR(BY28/BW28,"-")</f>
        <v>0.57142857142857</v>
      </c>
      <c r="CA28" s="128">
        <v>675000</v>
      </c>
      <c r="CB28" s="129">
        <f>IFERROR(CA28/BW28,"-")</f>
        <v>96428.571428571</v>
      </c>
      <c r="CC28" s="130"/>
      <c r="CD28" s="130"/>
      <c r="CE28" s="130">
        <v>4</v>
      </c>
      <c r="CF28" s="131">
        <v>3</v>
      </c>
      <c r="CG28" s="132">
        <f>IF(P28=0,"",IF(CF28=0,"",(CF28/P28)))</f>
        <v>0.1304347826087</v>
      </c>
      <c r="CH28" s="133">
        <v>2</v>
      </c>
      <c r="CI28" s="134">
        <f>IFERROR(CH28/CF28,"-")</f>
        <v>0.66666666666667</v>
      </c>
      <c r="CJ28" s="135">
        <v>1920000</v>
      </c>
      <c r="CK28" s="136">
        <f>IFERROR(CJ28/CF28,"-")</f>
        <v>640000</v>
      </c>
      <c r="CL28" s="137"/>
      <c r="CM28" s="137"/>
      <c r="CN28" s="137">
        <v>2</v>
      </c>
      <c r="CO28" s="138">
        <v>6</v>
      </c>
      <c r="CP28" s="139">
        <v>1198000</v>
      </c>
      <c r="CQ28" s="139">
        <v>1905000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1.5239583333333</v>
      </c>
      <c r="B29" s="346" t="s">
        <v>117</v>
      </c>
      <c r="C29" s="346"/>
      <c r="D29" s="346" t="s">
        <v>64</v>
      </c>
      <c r="E29" s="346" t="s">
        <v>118</v>
      </c>
      <c r="F29" s="346" t="s">
        <v>66</v>
      </c>
      <c r="G29" s="88" t="s">
        <v>67</v>
      </c>
      <c r="H29" s="88" t="s">
        <v>119</v>
      </c>
      <c r="I29" s="88" t="s">
        <v>120</v>
      </c>
      <c r="J29" s="329">
        <v>480000</v>
      </c>
      <c r="K29" s="79">
        <v>13</v>
      </c>
      <c r="L29" s="79">
        <v>0</v>
      </c>
      <c r="M29" s="79">
        <v>65</v>
      </c>
      <c r="N29" s="89">
        <v>3</v>
      </c>
      <c r="O29" s="90">
        <v>0</v>
      </c>
      <c r="P29" s="91">
        <f>N29+O29</f>
        <v>3</v>
      </c>
      <c r="Q29" s="80">
        <f>IFERROR(P29/M29,"-")</f>
        <v>0.046153846153846</v>
      </c>
      <c r="R29" s="79">
        <v>1</v>
      </c>
      <c r="S29" s="79">
        <v>0</v>
      </c>
      <c r="T29" s="80">
        <f>IFERROR(R29/(P29),"-")</f>
        <v>0.33333333333333</v>
      </c>
      <c r="U29" s="335">
        <f>IFERROR(J29/SUM(N29:O33),"-")</f>
        <v>11707.317073171</v>
      </c>
      <c r="V29" s="82">
        <v>1</v>
      </c>
      <c r="W29" s="80">
        <f>IF(P29=0,"-",V29/P29)</f>
        <v>0.33333333333333</v>
      </c>
      <c r="X29" s="334">
        <v>326000</v>
      </c>
      <c r="Y29" s="335">
        <f>IFERROR(X29/P29,"-")</f>
        <v>108666.66666667</v>
      </c>
      <c r="Z29" s="335">
        <f>IFERROR(X29/V29,"-")</f>
        <v>326000</v>
      </c>
      <c r="AA29" s="329">
        <f>SUM(X29:X33)-SUM(J29:J33)</f>
        <v>251500</v>
      </c>
      <c r="AB29" s="83">
        <f>SUM(X29:X33)/SUM(J29:J33)</f>
        <v>1.5239583333333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0.33333333333333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0.33333333333333</v>
      </c>
      <c r="BG29" s="110">
        <v>1</v>
      </c>
      <c r="BH29" s="112">
        <f>IFERROR(BG29/BE29,"-")</f>
        <v>1</v>
      </c>
      <c r="BI29" s="113">
        <v>326000</v>
      </c>
      <c r="BJ29" s="114">
        <f>IFERROR(BI29/BE29,"-")</f>
        <v>326000</v>
      </c>
      <c r="BK29" s="115"/>
      <c r="BL29" s="115"/>
      <c r="BM29" s="115">
        <v>1</v>
      </c>
      <c r="BN29" s="117">
        <v>1</v>
      </c>
      <c r="BO29" s="118">
        <f>IF(P29=0,"",IF(BN29=0,"",(BN29/P29)))</f>
        <v>0.33333333333333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326000</v>
      </c>
      <c r="CQ29" s="139">
        <v>326000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/>
      <c r="B30" s="346" t="s">
        <v>121</v>
      </c>
      <c r="C30" s="346"/>
      <c r="D30" s="346" t="s">
        <v>64</v>
      </c>
      <c r="E30" s="346" t="s">
        <v>122</v>
      </c>
      <c r="F30" s="346" t="s">
        <v>66</v>
      </c>
      <c r="G30" s="88"/>
      <c r="H30" s="88" t="s">
        <v>119</v>
      </c>
      <c r="I30" s="88"/>
      <c r="J30" s="329"/>
      <c r="K30" s="79">
        <v>12</v>
      </c>
      <c r="L30" s="79">
        <v>0</v>
      </c>
      <c r="M30" s="79">
        <v>61</v>
      </c>
      <c r="N30" s="89">
        <v>6</v>
      </c>
      <c r="O30" s="90">
        <v>0</v>
      </c>
      <c r="P30" s="91">
        <f>N30+O30</f>
        <v>6</v>
      </c>
      <c r="Q30" s="80">
        <f>IFERROR(P30/M30,"-")</f>
        <v>0.098360655737705</v>
      </c>
      <c r="R30" s="79">
        <v>0</v>
      </c>
      <c r="S30" s="79">
        <v>2</v>
      </c>
      <c r="T30" s="80">
        <f>IFERROR(R30/(P30),"-")</f>
        <v>0</v>
      </c>
      <c r="U30" s="335"/>
      <c r="V30" s="82">
        <v>2</v>
      </c>
      <c r="W30" s="80">
        <f>IF(P30=0,"-",V30/P30)</f>
        <v>0.33333333333333</v>
      </c>
      <c r="X30" s="334">
        <v>12500</v>
      </c>
      <c r="Y30" s="335">
        <f>IFERROR(X30/P30,"-")</f>
        <v>2083.3333333333</v>
      </c>
      <c r="Z30" s="335">
        <f>IFERROR(X30/V30,"-")</f>
        <v>6250</v>
      </c>
      <c r="AA30" s="329"/>
      <c r="AB30" s="83"/>
      <c r="AC30" s="77"/>
      <c r="AD30" s="92">
        <v>1</v>
      </c>
      <c r="AE30" s="93">
        <f>IF(P30=0,"",IF(AD30=0,"",(AD30/P30)))</f>
        <v>0.16666666666667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>
        <v>2</v>
      </c>
      <c r="AN30" s="99">
        <f>IF(P30=0,"",IF(AM30=0,"",(AM30/P30)))</f>
        <v>0.33333333333333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>
        <v>1</v>
      </c>
      <c r="AW30" s="105">
        <f>IF(P30=0,"",IF(AV30=0,"",(AV30/P30)))</f>
        <v>0.16666666666667</v>
      </c>
      <c r="AX30" s="104">
        <v>1</v>
      </c>
      <c r="AY30" s="106">
        <f>IFERROR(AX30/AV30,"-")</f>
        <v>1</v>
      </c>
      <c r="AZ30" s="107">
        <v>9500</v>
      </c>
      <c r="BA30" s="108">
        <f>IFERROR(AZ30/AV30,"-")</f>
        <v>9500</v>
      </c>
      <c r="BB30" s="109"/>
      <c r="BC30" s="109"/>
      <c r="BD30" s="109">
        <v>1</v>
      </c>
      <c r="BE30" s="110">
        <v>1</v>
      </c>
      <c r="BF30" s="111">
        <f>IF(P30=0,"",IF(BE30=0,"",(BE30/P30)))</f>
        <v>0.16666666666667</v>
      </c>
      <c r="BG30" s="110">
        <v>1</v>
      </c>
      <c r="BH30" s="112">
        <f>IFERROR(BG30/BE30,"-")</f>
        <v>1</v>
      </c>
      <c r="BI30" s="113">
        <v>3000</v>
      </c>
      <c r="BJ30" s="114">
        <f>IFERROR(BI30/BE30,"-")</f>
        <v>3000</v>
      </c>
      <c r="BK30" s="115">
        <v>1</v>
      </c>
      <c r="BL30" s="115"/>
      <c r="BM30" s="115"/>
      <c r="BN30" s="117">
        <v>1</v>
      </c>
      <c r="BO30" s="118">
        <f>IF(P30=0,"",IF(BN30=0,"",(BN30/P30)))</f>
        <v>0.16666666666667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12500</v>
      </c>
      <c r="CQ30" s="139">
        <v>9500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6" t="s">
        <v>123</v>
      </c>
      <c r="C31" s="346"/>
      <c r="D31" s="346" t="s">
        <v>64</v>
      </c>
      <c r="E31" s="346" t="s">
        <v>124</v>
      </c>
      <c r="F31" s="346" t="s">
        <v>66</v>
      </c>
      <c r="G31" s="88"/>
      <c r="H31" s="88" t="s">
        <v>119</v>
      </c>
      <c r="I31" s="88"/>
      <c r="J31" s="329"/>
      <c r="K31" s="79">
        <v>2</v>
      </c>
      <c r="L31" s="79">
        <v>0</v>
      </c>
      <c r="M31" s="79">
        <v>32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5"/>
      <c r="V31" s="82">
        <v>0</v>
      </c>
      <c r="W31" s="80" t="str">
        <f>IF(P31=0,"-",V31/P31)</f>
        <v>-</v>
      </c>
      <c r="X31" s="334">
        <v>0</v>
      </c>
      <c r="Y31" s="335" t="str">
        <f>IFERROR(X31/P31,"-")</f>
        <v>-</v>
      </c>
      <c r="Z31" s="335" t="str">
        <f>IFERROR(X31/V31,"-")</f>
        <v>-</v>
      </c>
      <c r="AA31" s="329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6" t="s">
        <v>125</v>
      </c>
      <c r="C32" s="346"/>
      <c r="D32" s="346" t="s">
        <v>64</v>
      </c>
      <c r="E32" s="346"/>
      <c r="F32" s="346" t="s">
        <v>66</v>
      </c>
      <c r="G32" s="88"/>
      <c r="H32" s="88" t="s">
        <v>119</v>
      </c>
      <c r="I32" s="88"/>
      <c r="J32" s="329"/>
      <c r="K32" s="79">
        <v>11</v>
      </c>
      <c r="L32" s="79">
        <v>0</v>
      </c>
      <c r="M32" s="79">
        <v>291</v>
      </c>
      <c r="N32" s="89">
        <v>2</v>
      </c>
      <c r="O32" s="90">
        <v>0</v>
      </c>
      <c r="P32" s="91">
        <f>N32+O32</f>
        <v>2</v>
      </c>
      <c r="Q32" s="80">
        <f>IFERROR(P32/M32,"-")</f>
        <v>0.006872852233677</v>
      </c>
      <c r="R32" s="79">
        <v>1</v>
      </c>
      <c r="S32" s="79">
        <v>1</v>
      </c>
      <c r="T32" s="80">
        <f>IFERROR(R32/(P32),"-")</f>
        <v>0.5</v>
      </c>
      <c r="U32" s="335"/>
      <c r="V32" s="82">
        <v>1</v>
      </c>
      <c r="W32" s="80">
        <f>IF(P32=0,"-",V32/P32)</f>
        <v>0.5</v>
      </c>
      <c r="X32" s="334">
        <v>500</v>
      </c>
      <c r="Y32" s="335">
        <f>IFERROR(X32/P32,"-")</f>
        <v>250</v>
      </c>
      <c r="Z32" s="335">
        <f>IFERROR(X32/V32,"-")</f>
        <v>500</v>
      </c>
      <c r="AA32" s="329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0.5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0.5</v>
      </c>
      <c r="BY32" s="126">
        <v>1</v>
      </c>
      <c r="BZ32" s="127">
        <f>IFERROR(BY32/BW32,"-")</f>
        <v>1</v>
      </c>
      <c r="CA32" s="128">
        <v>500</v>
      </c>
      <c r="CB32" s="129">
        <f>IFERROR(CA32/BW32,"-")</f>
        <v>500</v>
      </c>
      <c r="CC32" s="130">
        <v>1</v>
      </c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500</v>
      </c>
      <c r="CQ32" s="139">
        <v>500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6" t="s">
        <v>126</v>
      </c>
      <c r="C33" s="346"/>
      <c r="D33" s="346" t="s">
        <v>77</v>
      </c>
      <c r="E33" s="346" t="s">
        <v>77</v>
      </c>
      <c r="F33" s="346" t="s">
        <v>78</v>
      </c>
      <c r="G33" s="88"/>
      <c r="H33" s="88"/>
      <c r="I33" s="88"/>
      <c r="J33" s="329"/>
      <c r="K33" s="79">
        <v>142</v>
      </c>
      <c r="L33" s="79">
        <v>99</v>
      </c>
      <c r="M33" s="79">
        <v>44</v>
      </c>
      <c r="N33" s="89">
        <v>30</v>
      </c>
      <c r="O33" s="90">
        <v>0</v>
      </c>
      <c r="P33" s="91">
        <f>N33+O33</f>
        <v>30</v>
      </c>
      <c r="Q33" s="80">
        <f>IFERROR(P33/M33,"-")</f>
        <v>0.68181818181818</v>
      </c>
      <c r="R33" s="79">
        <v>4</v>
      </c>
      <c r="S33" s="79">
        <v>8</v>
      </c>
      <c r="T33" s="80">
        <f>IFERROR(R33/(P33),"-")</f>
        <v>0.13333333333333</v>
      </c>
      <c r="U33" s="335"/>
      <c r="V33" s="82">
        <v>9</v>
      </c>
      <c r="W33" s="80">
        <f>IF(P33=0,"-",V33/P33)</f>
        <v>0.3</v>
      </c>
      <c r="X33" s="334">
        <v>392500</v>
      </c>
      <c r="Y33" s="335">
        <f>IFERROR(X33/P33,"-")</f>
        <v>13083.333333333</v>
      </c>
      <c r="Z33" s="335">
        <f>IFERROR(X33/V33,"-")</f>
        <v>43611.111111111</v>
      </c>
      <c r="AA33" s="329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2</v>
      </c>
      <c r="AW33" s="105">
        <f>IF(P33=0,"",IF(AV33=0,"",(AV33/P33)))</f>
        <v>0.066666666666667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2</v>
      </c>
      <c r="BF33" s="111">
        <f>IF(P33=0,"",IF(BE33=0,"",(BE33/P33)))</f>
        <v>0.066666666666667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17</v>
      </c>
      <c r="BO33" s="118">
        <f>IF(P33=0,"",IF(BN33=0,"",(BN33/P33)))</f>
        <v>0.56666666666667</v>
      </c>
      <c r="BP33" s="119">
        <v>8</v>
      </c>
      <c r="BQ33" s="120">
        <f>IFERROR(BP33/BN33,"-")</f>
        <v>0.47058823529412</v>
      </c>
      <c r="BR33" s="121">
        <v>171000</v>
      </c>
      <c r="BS33" s="122">
        <f>IFERROR(BR33/BN33,"-")</f>
        <v>10058.823529412</v>
      </c>
      <c r="BT33" s="123">
        <v>4</v>
      </c>
      <c r="BU33" s="123">
        <v>1</v>
      </c>
      <c r="BV33" s="123">
        <v>3</v>
      </c>
      <c r="BW33" s="124">
        <v>9</v>
      </c>
      <c r="BX33" s="125">
        <f>IF(P33=0,"",IF(BW33=0,"",(BW33/P33)))</f>
        <v>0.3</v>
      </c>
      <c r="BY33" s="126">
        <v>3</v>
      </c>
      <c r="BZ33" s="127">
        <f>IFERROR(BY33/BW33,"-")</f>
        <v>0.33333333333333</v>
      </c>
      <c r="CA33" s="128">
        <v>224500</v>
      </c>
      <c r="CB33" s="129">
        <f>IFERROR(CA33/BW33,"-")</f>
        <v>24944.444444444</v>
      </c>
      <c r="CC33" s="130"/>
      <c r="CD33" s="130"/>
      <c r="CE33" s="130">
        <v>3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9</v>
      </c>
      <c r="CP33" s="139">
        <v>392500</v>
      </c>
      <c r="CQ33" s="139">
        <v>115500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0.10416666666667</v>
      </c>
      <c r="B34" s="346" t="s">
        <v>127</v>
      </c>
      <c r="C34" s="346"/>
      <c r="D34" s="346" t="s">
        <v>84</v>
      </c>
      <c r="E34" s="346" t="s">
        <v>85</v>
      </c>
      <c r="F34" s="346" t="s">
        <v>66</v>
      </c>
      <c r="G34" s="88" t="s">
        <v>67</v>
      </c>
      <c r="H34" s="88" t="s">
        <v>87</v>
      </c>
      <c r="I34" s="348" t="s">
        <v>88</v>
      </c>
      <c r="J34" s="329">
        <v>144000</v>
      </c>
      <c r="K34" s="79">
        <v>6</v>
      </c>
      <c r="L34" s="79">
        <v>0</v>
      </c>
      <c r="M34" s="79">
        <v>80</v>
      </c>
      <c r="N34" s="89">
        <v>2</v>
      </c>
      <c r="O34" s="90">
        <v>0</v>
      </c>
      <c r="P34" s="91">
        <f>N34+O34</f>
        <v>2</v>
      </c>
      <c r="Q34" s="80">
        <f>IFERROR(P34/M34,"-")</f>
        <v>0.025</v>
      </c>
      <c r="R34" s="79">
        <v>0</v>
      </c>
      <c r="S34" s="79">
        <v>0</v>
      </c>
      <c r="T34" s="80">
        <f>IFERROR(R34/(P34),"-")</f>
        <v>0</v>
      </c>
      <c r="U34" s="335">
        <f>IFERROR(J34/SUM(N34:O35),"-")</f>
        <v>13090.909090909</v>
      </c>
      <c r="V34" s="82">
        <v>0</v>
      </c>
      <c r="W34" s="80">
        <f>IF(P34=0,"-",V34/P34)</f>
        <v>0</v>
      </c>
      <c r="X34" s="334">
        <v>0</v>
      </c>
      <c r="Y34" s="335">
        <f>IFERROR(X34/P34,"-")</f>
        <v>0</v>
      </c>
      <c r="Z34" s="335" t="str">
        <f>IFERROR(X34/V34,"-")</f>
        <v>-</v>
      </c>
      <c r="AA34" s="329">
        <f>SUM(X34:X35)-SUM(J34:J35)</f>
        <v>-129000</v>
      </c>
      <c r="AB34" s="83">
        <f>SUM(X34:X35)/SUM(J34:J35)</f>
        <v>0.10416666666667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6" t="s">
        <v>128</v>
      </c>
      <c r="C35" s="346"/>
      <c r="D35" s="346" t="s">
        <v>84</v>
      </c>
      <c r="E35" s="346" t="s">
        <v>85</v>
      </c>
      <c r="F35" s="346" t="s">
        <v>78</v>
      </c>
      <c r="G35" s="88"/>
      <c r="H35" s="88"/>
      <c r="I35" s="88"/>
      <c r="J35" s="329"/>
      <c r="K35" s="79">
        <v>40</v>
      </c>
      <c r="L35" s="79">
        <v>32</v>
      </c>
      <c r="M35" s="79">
        <v>15</v>
      </c>
      <c r="N35" s="89">
        <v>9</v>
      </c>
      <c r="O35" s="90">
        <v>0</v>
      </c>
      <c r="P35" s="91">
        <f>N35+O35</f>
        <v>9</v>
      </c>
      <c r="Q35" s="80">
        <f>IFERROR(P35/M35,"-")</f>
        <v>0.6</v>
      </c>
      <c r="R35" s="79">
        <v>0</v>
      </c>
      <c r="S35" s="79">
        <v>2</v>
      </c>
      <c r="T35" s="80">
        <f>IFERROR(R35/(P35),"-")</f>
        <v>0</v>
      </c>
      <c r="U35" s="335"/>
      <c r="V35" s="82">
        <v>2</v>
      </c>
      <c r="W35" s="80">
        <f>IF(P35=0,"-",V35/P35)</f>
        <v>0.22222222222222</v>
      </c>
      <c r="X35" s="334">
        <v>15000</v>
      </c>
      <c r="Y35" s="335">
        <f>IFERROR(X35/P35,"-")</f>
        <v>1666.6666666667</v>
      </c>
      <c r="Z35" s="335">
        <f>IFERROR(X35/V35,"-")</f>
        <v>7500</v>
      </c>
      <c r="AA35" s="329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2</v>
      </c>
      <c r="BF35" s="111">
        <f>IF(P35=0,"",IF(BE35=0,"",(BE35/P35)))</f>
        <v>0.22222222222222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3</v>
      </c>
      <c r="BO35" s="118">
        <f>IF(P35=0,"",IF(BN35=0,"",(BN35/P35)))</f>
        <v>0.33333333333333</v>
      </c>
      <c r="BP35" s="119">
        <v>1</v>
      </c>
      <c r="BQ35" s="120">
        <f>IFERROR(BP35/BN35,"-")</f>
        <v>0.33333333333333</v>
      </c>
      <c r="BR35" s="121">
        <v>10000</v>
      </c>
      <c r="BS35" s="122">
        <f>IFERROR(BR35/BN35,"-")</f>
        <v>3333.3333333333</v>
      </c>
      <c r="BT35" s="123">
        <v>1</v>
      </c>
      <c r="BU35" s="123"/>
      <c r="BV35" s="123"/>
      <c r="BW35" s="124">
        <v>3</v>
      </c>
      <c r="BX35" s="125">
        <f>IF(P35=0,"",IF(BW35=0,"",(BW35/P35)))</f>
        <v>0.33333333333333</v>
      </c>
      <c r="BY35" s="126">
        <v>1</v>
      </c>
      <c r="BZ35" s="127">
        <f>IFERROR(BY35/BW35,"-")</f>
        <v>0.33333333333333</v>
      </c>
      <c r="CA35" s="128">
        <v>5000</v>
      </c>
      <c r="CB35" s="129">
        <f>IFERROR(CA35/BW35,"-")</f>
        <v>1666.6666666667</v>
      </c>
      <c r="CC35" s="130">
        <v>1</v>
      </c>
      <c r="CD35" s="130"/>
      <c r="CE35" s="130"/>
      <c r="CF35" s="131">
        <v>1</v>
      </c>
      <c r="CG35" s="132">
        <f>IF(P35=0,"",IF(CF35=0,"",(CF35/P35)))</f>
        <v>0.11111111111111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2</v>
      </c>
      <c r="CP35" s="139">
        <v>15000</v>
      </c>
      <c r="CQ35" s="139">
        <v>10000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0.28888888888889</v>
      </c>
      <c r="B36" s="346" t="s">
        <v>129</v>
      </c>
      <c r="C36" s="346"/>
      <c r="D36" s="346" t="s">
        <v>84</v>
      </c>
      <c r="E36" s="346" t="s">
        <v>85</v>
      </c>
      <c r="F36" s="346" t="s">
        <v>66</v>
      </c>
      <c r="G36" s="88" t="s">
        <v>71</v>
      </c>
      <c r="H36" s="88" t="s">
        <v>87</v>
      </c>
      <c r="I36" s="347" t="s">
        <v>130</v>
      </c>
      <c r="J36" s="329">
        <v>180000</v>
      </c>
      <c r="K36" s="79">
        <v>8</v>
      </c>
      <c r="L36" s="79">
        <v>0</v>
      </c>
      <c r="M36" s="79">
        <v>32</v>
      </c>
      <c r="N36" s="89">
        <v>2</v>
      </c>
      <c r="O36" s="90">
        <v>0</v>
      </c>
      <c r="P36" s="91">
        <f>N36+O36</f>
        <v>2</v>
      </c>
      <c r="Q36" s="80">
        <f>IFERROR(P36/M36,"-")</f>
        <v>0.0625</v>
      </c>
      <c r="R36" s="79">
        <v>0</v>
      </c>
      <c r="S36" s="79">
        <v>1</v>
      </c>
      <c r="T36" s="80">
        <f>IFERROR(R36/(P36),"-")</f>
        <v>0</v>
      </c>
      <c r="U36" s="335">
        <f>IFERROR(J36/SUM(N36:O37),"-")</f>
        <v>20000</v>
      </c>
      <c r="V36" s="82">
        <v>1</v>
      </c>
      <c r="W36" s="80">
        <f>IF(P36=0,"-",V36/P36)</f>
        <v>0.5</v>
      </c>
      <c r="X36" s="334">
        <v>4000</v>
      </c>
      <c r="Y36" s="335">
        <f>IFERROR(X36/P36,"-")</f>
        <v>2000</v>
      </c>
      <c r="Z36" s="335">
        <f>IFERROR(X36/V36,"-")</f>
        <v>4000</v>
      </c>
      <c r="AA36" s="329">
        <f>SUM(X36:X37)-SUM(J36:J37)</f>
        <v>-128000</v>
      </c>
      <c r="AB36" s="83">
        <f>SUM(X36:X37)/SUM(J36:J37)</f>
        <v>0.28888888888889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0.5</v>
      </c>
      <c r="BP36" s="119">
        <v>1</v>
      </c>
      <c r="BQ36" s="120">
        <f>IFERROR(BP36/BN36,"-")</f>
        <v>1</v>
      </c>
      <c r="BR36" s="121">
        <v>4000</v>
      </c>
      <c r="BS36" s="122">
        <f>IFERROR(BR36/BN36,"-")</f>
        <v>4000</v>
      </c>
      <c r="BT36" s="123"/>
      <c r="BU36" s="123">
        <v>1</v>
      </c>
      <c r="BV36" s="123"/>
      <c r="BW36" s="124">
        <v>1</v>
      </c>
      <c r="BX36" s="125">
        <f>IF(P36=0,"",IF(BW36=0,"",(BW36/P36)))</f>
        <v>0.5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4000</v>
      </c>
      <c r="CQ36" s="139">
        <v>4000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6" t="s">
        <v>131</v>
      </c>
      <c r="C37" s="346"/>
      <c r="D37" s="346" t="s">
        <v>84</v>
      </c>
      <c r="E37" s="346" t="s">
        <v>85</v>
      </c>
      <c r="F37" s="346" t="s">
        <v>78</v>
      </c>
      <c r="G37" s="88"/>
      <c r="H37" s="88"/>
      <c r="I37" s="88"/>
      <c r="J37" s="329"/>
      <c r="K37" s="79">
        <v>75</v>
      </c>
      <c r="L37" s="79">
        <v>28</v>
      </c>
      <c r="M37" s="79">
        <v>12</v>
      </c>
      <c r="N37" s="89">
        <v>7</v>
      </c>
      <c r="O37" s="90">
        <v>0</v>
      </c>
      <c r="P37" s="91">
        <f>N37+O37</f>
        <v>7</v>
      </c>
      <c r="Q37" s="80">
        <f>IFERROR(P37/M37,"-")</f>
        <v>0.58333333333333</v>
      </c>
      <c r="R37" s="79">
        <v>2</v>
      </c>
      <c r="S37" s="79">
        <v>1</v>
      </c>
      <c r="T37" s="80">
        <f>IFERROR(R37/(P37),"-")</f>
        <v>0.28571428571429</v>
      </c>
      <c r="U37" s="335"/>
      <c r="V37" s="82">
        <v>1</v>
      </c>
      <c r="W37" s="80">
        <f>IF(P37=0,"-",V37/P37)</f>
        <v>0.14285714285714</v>
      </c>
      <c r="X37" s="334">
        <v>48000</v>
      </c>
      <c r="Y37" s="335">
        <f>IFERROR(X37/P37,"-")</f>
        <v>6857.1428571429</v>
      </c>
      <c r="Z37" s="335">
        <f>IFERROR(X37/V37,"-")</f>
        <v>48000</v>
      </c>
      <c r="AA37" s="329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0.14285714285714</v>
      </c>
      <c r="BG37" s="110">
        <v>1</v>
      </c>
      <c r="BH37" s="112">
        <f>IFERROR(BG37/BE37,"-")</f>
        <v>1</v>
      </c>
      <c r="BI37" s="113">
        <v>33000</v>
      </c>
      <c r="BJ37" s="114">
        <f>IFERROR(BI37/BE37,"-")</f>
        <v>33000</v>
      </c>
      <c r="BK37" s="115"/>
      <c r="BL37" s="115"/>
      <c r="BM37" s="115">
        <v>1</v>
      </c>
      <c r="BN37" s="117">
        <v>3</v>
      </c>
      <c r="BO37" s="118">
        <f>IF(P37=0,"",IF(BN37=0,"",(BN37/P37)))</f>
        <v>0.42857142857143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2</v>
      </c>
      <c r="BX37" s="125">
        <f>IF(P37=0,"",IF(BW37=0,"",(BW37/P37)))</f>
        <v>0.28571428571429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1</v>
      </c>
      <c r="CG37" s="132">
        <f>IF(P37=0,"",IF(CF37=0,"",(CF37/P37)))</f>
        <v>0.14285714285714</v>
      </c>
      <c r="CH37" s="133">
        <v>1</v>
      </c>
      <c r="CI37" s="134">
        <f>IFERROR(CH37/CF37,"-")</f>
        <v>1</v>
      </c>
      <c r="CJ37" s="135">
        <v>15000</v>
      </c>
      <c r="CK37" s="136">
        <f>IFERROR(CJ37/CF37,"-")</f>
        <v>15000</v>
      </c>
      <c r="CL37" s="137"/>
      <c r="CM37" s="137">
        <v>1</v>
      </c>
      <c r="CN37" s="137"/>
      <c r="CO37" s="138">
        <v>1</v>
      </c>
      <c r="CP37" s="139">
        <v>48000</v>
      </c>
      <c r="CQ37" s="139">
        <v>33000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0.80448717948718</v>
      </c>
      <c r="B38" s="346" t="s">
        <v>132</v>
      </c>
      <c r="C38" s="346"/>
      <c r="D38" s="346" t="s">
        <v>64</v>
      </c>
      <c r="E38" s="346" t="s">
        <v>65</v>
      </c>
      <c r="F38" s="346" t="s">
        <v>66</v>
      </c>
      <c r="G38" s="88" t="s">
        <v>133</v>
      </c>
      <c r="H38" s="88" t="s">
        <v>87</v>
      </c>
      <c r="I38" s="347" t="s">
        <v>134</v>
      </c>
      <c r="J38" s="329">
        <v>156000</v>
      </c>
      <c r="K38" s="79">
        <v>10</v>
      </c>
      <c r="L38" s="79">
        <v>0</v>
      </c>
      <c r="M38" s="79">
        <v>40</v>
      </c>
      <c r="N38" s="89">
        <v>7</v>
      </c>
      <c r="O38" s="90">
        <v>0</v>
      </c>
      <c r="P38" s="91">
        <f>N38+O38</f>
        <v>7</v>
      </c>
      <c r="Q38" s="80">
        <f>IFERROR(P38/M38,"-")</f>
        <v>0.175</v>
      </c>
      <c r="R38" s="79">
        <v>1</v>
      </c>
      <c r="S38" s="79">
        <v>2</v>
      </c>
      <c r="T38" s="80">
        <f>IFERROR(R38/(P38),"-")</f>
        <v>0.14285714285714</v>
      </c>
      <c r="U38" s="335">
        <f>IFERROR(J38/SUM(N38:O39),"-")</f>
        <v>15600</v>
      </c>
      <c r="V38" s="82">
        <v>2</v>
      </c>
      <c r="W38" s="80">
        <f>IF(P38=0,"-",V38/P38)</f>
        <v>0.28571428571429</v>
      </c>
      <c r="X38" s="334">
        <v>34500</v>
      </c>
      <c r="Y38" s="335">
        <f>IFERROR(X38/P38,"-")</f>
        <v>4928.5714285714</v>
      </c>
      <c r="Z38" s="335">
        <f>IFERROR(X38/V38,"-")</f>
        <v>17250</v>
      </c>
      <c r="AA38" s="329">
        <f>SUM(X38:X39)-SUM(J38:J39)</f>
        <v>-30500</v>
      </c>
      <c r="AB38" s="83">
        <f>SUM(X38:X39)/SUM(J38:J39)</f>
        <v>0.80448717948718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0.28571428571429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3</v>
      </c>
      <c r="BO38" s="118">
        <f>IF(P38=0,"",IF(BN38=0,"",(BN38/P38)))</f>
        <v>0.42857142857143</v>
      </c>
      <c r="BP38" s="119">
        <v>2</v>
      </c>
      <c r="BQ38" s="120">
        <f>IFERROR(BP38/BN38,"-")</f>
        <v>0.66666666666667</v>
      </c>
      <c r="BR38" s="121">
        <v>34500</v>
      </c>
      <c r="BS38" s="122">
        <f>IFERROR(BR38/BN38,"-")</f>
        <v>11500</v>
      </c>
      <c r="BT38" s="123">
        <v>1</v>
      </c>
      <c r="BU38" s="123"/>
      <c r="BV38" s="123">
        <v>1</v>
      </c>
      <c r="BW38" s="124">
        <v>2</v>
      </c>
      <c r="BX38" s="125">
        <f>IF(P38=0,"",IF(BW38=0,"",(BW38/P38)))</f>
        <v>0.28571428571429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2</v>
      </c>
      <c r="CP38" s="139">
        <v>34500</v>
      </c>
      <c r="CQ38" s="139">
        <v>33500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6" t="s">
        <v>135</v>
      </c>
      <c r="C39" s="346"/>
      <c r="D39" s="346" t="s">
        <v>64</v>
      </c>
      <c r="E39" s="346" t="s">
        <v>65</v>
      </c>
      <c r="F39" s="346" t="s">
        <v>78</v>
      </c>
      <c r="G39" s="88"/>
      <c r="H39" s="88"/>
      <c r="I39" s="88"/>
      <c r="J39" s="329"/>
      <c r="K39" s="79">
        <v>16</v>
      </c>
      <c r="L39" s="79">
        <v>13</v>
      </c>
      <c r="M39" s="79">
        <v>11</v>
      </c>
      <c r="N39" s="89">
        <v>3</v>
      </c>
      <c r="O39" s="90">
        <v>0</v>
      </c>
      <c r="P39" s="91">
        <f>N39+O39</f>
        <v>3</v>
      </c>
      <c r="Q39" s="80">
        <f>IFERROR(P39/M39,"-")</f>
        <v>0.27272727272727</v>
      </c>
      <c r="R39" s="79">
        <v>1</v>
      </c>
      <c r="S39" s="79">
        <v>1</v>
      </c>
      <c r="T39" s="80">
        <f>IFERROR(R39/(P39),"-")</f>
        <v>0.33333333333333</v>
      </c>
      <c r="U39" s="335"/>
      <c r="V39" s="82">
        <v>1</v>
      </c>
      <c r="W39" s="80">
        <f>IF(P39=0,"-",V39/P39)</f>
        <v>0.33333333333333</v>
      </c>
      <c r="X39" s="334">
        <v>91000</v>
      </c>
      <c r="Y39" s="335">
        <f>IFERROR(X39/P39,"-")</f>
        <v>30333.333333333</v>
      </c>
      <c r="Z39" s="335">
        <f>IFERROR(X39/V39,"-")</f>
        <v>91000</v>
      </c>
      <c r="AA39" s="329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0.33333333333333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0.33333333333333</v>
      </c>
      <c r="BP39" s="119">
        <v>1</v>
      </c>
      <c r="BQ39" s="120">
        <f>IFERROR(BP39/BN39,"-")</f>
        <v>1</v>
      </c>
      <c r="BR39" s="121">
        <v>91000</v>
      </c>
      <c r="BS39" s="122">
        <f>IFERROR(BR39/BN39,"-")</f>
        <v>91000</v>
      </c>
      <c r="BT39" s="123"/>
      <c r="BU39" s="123"/>
      <c r="BV39" s="123">
        <v>1</v>
      </c>
      <c r="BW39" s="124">
        <v>1</v>
      </c>
      <c r="BX39" s="125">
        <f>IF(P39=0,"",IF(BW39=0,"",(BW39/P39)))</f>
        <v>0.33333333333333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91000</v>
      </c>
      <c r="CQ39" s="139">
        <v>91000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5.96875</v>
      </c>
      <c r="B40" s="346" t="s">
        <v>136</v>
      </c>
      <c r="C40" s="346"/>
      <c r="D40" s="346" t="s">
        <v>64</v>
      </c>
      <c r="E40" s="346" t="s">
        <v>65</v>
      </c>
      <c r="F40" s="346" t="s">
        <v>66</v>
      </c>
      <c r="G40" s="88" t="s">
        <v>105</v>
      </c>
      <c r="H40" s="88" t="s">
        <v>68</v>
      </c>
      <c r="I40" s="348" t="s">
        <v>137</v>
      </c>
      <c r="J40" s="329">
        <v>144000</v>
      </c>
      <c r="K40" s="79">
        <v>14</v>
      </c>
      <c r="L40" s="79">
        <v>0</v>
      </c>
      <c r="M40" s="79">
        <v>50</v>
      </c>
      <c r="N40" s="89">
        <v>7</v>
      </c>
      <c r="O40" s="90">
        <v>0</v>
      </c>
      <c r="P40" s="91">
        <f>N40+O40</f>
        <v>7</v>
      </c>
      <c r="Q40" s="80">
        <f>IFERROR(P40/M40,"-")</f>
        <v>0.14</v>
      </c>
      <c r="R40" s="79">
        <v>1</v>
      </c>
      <c r="S40" s="79">
        <v>3</v>
      </c>
      <c r="T40" s="80">
        <f>IFERROR(R40/(P40),"-")</f>
        <v>0.14285714285714</v>
      </c>
      <c r="U40" s="335">
        <f>IFERROR(J40/SUM(N40:O41),"-")</f>
        <v>11076.923076923</v>
      </c>
      <c r="V40" s="82">
        <v>1</v>
      </c>
      <c r="W40" s="80">
        <f>IF(P40=0,"-",V40/P40)</f>
        <v>0.14285714285714</v>
      </c>
      <c r="X40" s="334">
        <v>23000</v>
      </c>
      <c r="Y40" s="335">
        <f>IFERROR(X40/P40,"-")</f>
        <v>3285.7142857143</v>
      </c>
      <c r="Z40" s="335">
        <f>IFERROR(X40/V40,"-")</f>
        <v>23000</v>
      </c>
      <c r="AA40" s="329">
        <f>SUM(X40:X41)-SUM(J40:J41)</f>
        <v>715500</v>
      </c>
      <c r="AB40" s="83">
        <f>SUM(X40:X41)/SUM(J40:J41)</f>
        <v>5.96875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0.14285714285714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3</v>
      </c>
      <c r="BF40" s="111">
        <f>IF(P40=0,"",IF(BE40=0,"",(BE40/P40)))</f>
        <v>0.42857142857143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0.14285714285714</v>
      </c>
      <c r="BP40" s="119">
        <v>1</v>
      </c>
      <c r="BQ40" s="120">
        <f>IFERROR(BP40/BN40,"-")</f>
        <v>1</v>
      </c>
      <c r="BR40" s="121">
        <v>23000</v>
      </c>
      <c r="BS40" s="122">
        <f>IFERROR(BR40/BN40,"-")</f>
        <v>23000</v>
      </c>
      <c r="BT40" s="123"/>
      <c r="BU40" s="123"/>
      <c r="BV40" s="123">
        <v>1</v>
      </c>
      <c r="BW40" s="124">
        <v>2</v>
      </c>
      <c r="BX40" s="125">
        <f>IF(P40=0,"",IF(BW40=0,"",(BW40/P40)))</f>
        <v>0.28571428571429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23000</v>
      </c>
      <c r="CQ40" s="139">
        <v>23000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6" t="s">
        <v>138</v>
      </c>
      <c r="C41" s="346"/>
      <c r="D41" s="346" t="s">
        <v>64</v>
      </c>
      <c r="E41" s="346" t="s">
        <v>65</v>
      </c>
      <c r="F41" s="346" t="s">
        <v>78</v>
      </c>
      <c r="G41" s="88"/>
      <c r="H41" s="88"/>
      <c r="I41" s="88"/>
      <c r="J41" s="329"/>
      <c r="K41" s="79">
        <v>33</v>
      </c>
      <c r="L41" s="79">
        <v>24</v>
      </c>
      <c r="M41" s="79">
        <v>18</v>
      </c>
      <c r="N41" s="89">
        <v>6</v>
      </c>
      <c r="O41" s="90">
        <v>0</v>
      </c>
      <c r="P41" s="91">
        <f>N41+O41</f>
        <v>6</v>
      </c>
      <c r="Q41" s="80">
        <f>IFERROR(P41/M41,"-")</f>
        <v>0.33333333333333</v>
      </c>
      <c r="R41" s="79">
        <v>1</v>
      </c>
      <c r="S41" s="79">
        <v>1</v>
      </c>
      <c r="T41" s="80">
        <f>IFERROR(R41/(P41),"-")</f>
        <v>0.16666666666667</v>
      </c>
      <c r="U41" s="335"/>
      <c r="V41" s="82">
        <v>2</v>
      </c>
      <c r="W41" s="80">
        <f>IF(P41=0,"-",V41/P41)</f>
        <v>0.33333333333333</v>
      </c>
      <c r="X41" s="334">
        <v>836500</v>
      </c>
      <c r="Y41" s="335">
        <f>IFERROR(X41/P41,"-")</f>
        <v>139416.66666667</v>
      </c>
      <c r="Z41" s="335">
        <f>IFERROR(X41/V41,"-")</f>
        <v>418250</v>
      </c>
      <c r="AA41" s="329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0.16666666666667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3</v>
      </c>
      <c r="BO41" s="118">
        <f>IF(P41=0,"",IF(BN41=0,"",(BN41/P41)))</f>
        <v>0.5</v>
      </c>
      <c r="BP41" s="119">
        <v>1</v>
      </c>
      <c r="BQ41" s="120">
        <f>IFERROR(BP41/BN41,"-")</f>
        <v>0.33333333333333</v>
      </c>
      <c r="BR41" s="121">
        <v>835000</v>
      </c>
      <c r="BS41" s="122">
        <f>IFERROR(BR41/BN41,"-")</f>
        <v>278333.33333333</v>
      </c>
      <c r="BT41" s="123"/>
      <c r="BU41" s="123"/>
      <c r="BV41" s="123">
        <v>1</v>
      </c>
      <c r="BW41" s="124">
        <v>2</v>
      </c>
      <c r="BX41" s="125">
        <f>IF(P41=0,"",IF(BW41=0,"",(BW41/P41)))</f>
        <v>0.33333333333333</v>
      </c>
      <c r="BY41" s="126">
        <v>1</v>
      </c>
      <c r="BZ41" s="127">
        <f>IFERROR(BY41/BW41,"-")</f>
        <v>0.5</v>
      </c>
      <c r="CA41" s="128">
        <v>1500</v>
      </c>
      <c r="CB41" s="129">
        <f>IFERROR(CA41/BW41,"-")</f>
        <v>750</v>
      </c>
      <c r="CC41" s="130">
        <v>1</v>
      </c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2</v>
      </c>
      <c r="CP41" s="139">
        <v>836500</v>
      </c>
      <c r="CQ41" s="139">
        <v>835000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0.54166666666667</v>
      </c>
      <c r="B42" s="346" t="s">
        <v>139</v>
      </c>
      <c r="C42" s="346"/>
      <c r="D42" s="346" t="s">
        <v>84</v>
      </c>
      <c r="E42" s="346" t="s">
        <v>85</v>
      </c>
      <c r="F42" s="346" t="s">
        <v>66</v>
      </c>
      <c r="G42" s="88" t="s">
        <v>105</v>
      </c>
      <c r="H42" s="88" t="s">
        <v>68</v>
      </c>
      <c r="I42" s="88" t="s">
        <v>140</v>
      </c>
      <c r="J42" s="329">
        <v>144000</v>
      </c>
      <c r="K42" s="79">
        <v>25</v>
      </c>
      <c r="L42" s="79">
        <v>0</v>
      </c>
      <c r="M42" s="79">
        <v>67</v>
      </c>
      <c r="N42" s="89">
        <v>9</v>
      </c>
      <c r="O42" s="90">
        <v>0</v>
      </c>
      <c r="P42" s="91">
        <f>N42+O42</f>
        <v>9</v>
      </c>
      <c r="Q42" s="80">
        <f>IFERROR(P42/M42,"-")</f>
        <v>0.13432835820896</v>
      </c>
      <c r="R42" s="79">
        <v>0</v>
      </c>
      <c r="S42" s="79">
        <v>4</v>
      </c>
      <c r="T42" s="80">
        <f>IFERROR(R42/(P42),"-")</f>
        <v>0</v>
      </c>
      <c r="U42" s="335">
        <f>IFERROR(J42/SUM(N42:O43),"-")</f>
        <v>12000</v>
      </c>
      <c r="V42" s="82">
        <v>1</v>
      </c>
      <c r="W42" s="80">
        <f>IF(P42=0,"-",V42/P42)</f>
        <v>0.11111111111111</v>
      </c>
      <c r="X42" s="334">
        <v>10000</v>
      </c>
      <c r="Y42" s="335">
        <f>IFERROR(X42/P42,"-")</f>
        <v>1111.1111111111</v>
      </c>
      <c r="Z42" s="335">
        <f>IFERROR(X42/V42,"-")</f>
        <v>10000</v>
      </c>
      <c r="AA42" s="329">
        <f>SUM(X42:X43)-SUM(J42:J43)</f>
        <v>-66000</v>
      </c>
      <c r="AB42" s="83">
        <f>SUM(X42:X43)/SUM(J42:J43)</f>
        <v>0.54166666666667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0.11111111111111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4</v>
      </c>
      <c r="BF42" s="111">
        <f>IF(P42=0,"",IF(BE42=0,"",(BE42/P42)))</f>
        <v>0.44444444444444</v>
      </c>
      <c r="BG42" s="110">
        <v>1</v>
      </c>
      <c r="BH42" s="112">
        <f>IFERROR(BG42/BE42,"-")</f>
        <v>0.25</v>
      </c>
      <c r="BI42" s="113">
        <v>10000</v>
      </c>
      <c r="BJ42" s="114">
        <f>IFERROR(BI42/BE42,"-")</f>
        <v>2500</v>
      </c>
      <c r="BK42" s="115"/>
      <c r="BL42" s="115">
        <v>1</v>
      </c>
      <c r="BM42" s="115"/>
      <c r="BN42" s="117">
        <v>3</v>
      </c>
      <c r="BO42" s="118">
        <f>IF(P42=0,"",IF(BN42=0,"",(BN42/P42)))</f>
        <v>0.33333333333333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1</v>
      </c>
      <c r="BX42" s="125">
        <f>IF(P42=0,"",IF(BW42=0,"",(BW42/P42)))</f>
        <v>0.11111111111111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10000</v>
      </c>
      <c r="CQ42" s="139">
        <v>10000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6" t="s">
        <v>141</v>
      </c>
      <c r="C43" s="346"/>
      <c r="D43" s="346" t="s">
        <v>84</v>
      </c>
      <c r="E43" s="346" t="s">
        <v>85</v>
      </c>
      <c r="F43" s="346" t="s">
        <v>78</v>
      </c>
      <c r="G43" s="88"/>
      <c r="H43" s="88"/>
      <c r="I43" s="88"/>
      <c r="J43" s="329"/>
      <c r="K43" s="79">
        <v>18</v>
      </c>
      <c r="L43" s="79">
        <v>14</v>
      </c>
      <c r="M43" s="79">
        <v>3</v>
      </c>
      <c r="N43" s="89">
        <v>3</v>
      </c>
      <c r="O43" s="90">
        <v>0</v>
      </c>
      <c r="P43" s="91">
        <f>N43+O43</f>
        <v>3</v>
      </c>
      <c r="Q43" s="80">
        <f>IFERROR(P43/M43,"-")</f>
        <v>1</v>
      </c>
      <c r="R43" s="79">
        <v>2</v>
      </c>
      <c r="S43" s="79">
        <v>0</v>
      </c>
      <c r="T43" s="80">
        <f>IFERROR(R43/(P43),"-")</f>
        <v>0.66666666666667</v>
      </c>
      <c r="U43" s="335"/>
      <c r="V43" s="82">
        <v>2</v>
      </c>
      <c r="W43" s="80">
        <f>IF(P43=0,"-",V43/P43)</f>
        <v>0.66666666666667</v>
      </c>
      <c r="X43" s="334">
        <v>68000</v>
      </c>
      <c r="Y43" s="335">
        <f>IFERROR(X43/P43,"-")</f>
        <v>22666.666666667</v>
      </c>
      <c r="Z43" s="335">
        <f>IFERROR(X43/V43,"-")</f>
        <v>34000</v>
      </c>
      <c r="AA43" s="329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0.33333333333333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2</v>
      </c>
      <c r="BX43" s="125">
        <f>IF(P43=0,"",IF(BW43=0,"",(BW43/P43)))</f>
        <v>0.66666666666667</v>
      </c>
      <c r="BY43" s="126">
        <v>2</v>
      </c>
      <c r="BZ43" s="127">
        <f>IFERROR(BY43/BW43,"-")</f>
        <v>1</v>
      </c>
      <c r="CA43" s="128">
        <v>68000</v>
      </c>
      <c r="CB43" s="129">
        <f>IFERROR(CA43/BW43,"-")</f>
        <v>34000</v>
      </c>
      <c r="CC43" s="130">
        <v>1</v>
      </c>
      <c r="CD43" s="130"/>
      <c r="CE43" s="130">
        <v>1</v>
      </c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2</v>
      </c>
      <c r="CP43" s="139">
        <v>68000</v>
      </c>
      <c r="CQ43" s="139">
        <v>48000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0.11458333333333</v>
      </c>
      <c r="B44" s="346" t="s">
        <v>142</v>
      </c>
      <c r="C44" s="346"/>
      <c r="D44" s="346" t="s">
        <v>64</v>
      </c>
      <c r="E44" s="346" t="s">
        <v>65</v>
      </c>
      <c r="F44" s="346" t="s">
        <v>66</v>
      </c>
      <c r="G44" s="88" t="s">
        <v>143</v>
      </c>
      <c r="H44" s="88" t="s">
        <v>87</v>
      </c>
      <c r="I44" s="348" t="s">
        <v>137</v>
      </c>
      <c r="J44" s="329">
        <v>96000</v>
      </c>
      <c r="K44" s="79">
        <v>10</v>
      </c>
      <c r="L44" s="79">
        <v>0</v>
      </c>
      <c r="M44" s="79">
        <v>44</v>
      </c>
      <c r="N44" s="89">
        <v>2</v>
      </c>
      <c r="O44" s="90">
        <v>0</v>
      </c>
      <c r="P44" s="91">
        <f>N44+O44</f>
        <v>2</v>
      </c>
      <c r="Q44" s="80">
        <f>IFERROR(P44/M44,"-")</f>
        <v>0.045454545454545</v>
      </c>
      <c r="R44" s="79">
        <v>0</v>
      </c>
      <c r="S44" s="79">
        <v>1</v>
      </c>
      <c r="T44" s="80">
        <f>IFERROR(R44/(P44),"-")</f>
        <v>0</v>
      </c>
      <c r="U44" s="335">
        <f>IFERROR(J44/SUM(N44:O45),"-")</f>
        <v>10666.666666667</v>
      </c>
      <c r="V44" s="82">
        <v>0</v>
      </c>
      <c r="W44" s="80">
        <f>IF(P44=0,"-",V44/P44)</f>
        <v>0</v>
      </c>
      <c r="X44" s="334">
        <v>5000</v>
      </c>
      <c r="Y44" s="335">
        <f>IFERROR(X44/P44,"-")</f>
        <v>2500</v>
      </c>
      <c r="Z44" s="335" t="str">
        <f>IFERROR(X44/V44,"-")</f>
        <v>-</v>
      </c>
      <c r="AA44" s="329">
        <f>SUM(X44:X45)-SUM(J44:J45)</f>
        <v>-85000</v>
      </c>
      <c r="AB44" s="83">
        <f>SUM(X44:X45)/SUM(J44:J45)</f>
        <v>0.11458333333333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1</v>
      </c>
      <c r="BP44" s="119">
        <v>1</v>
      </c>
      <c r="BQ44" s="120">
        <f>IFERROR(BP44/BN44,"-")</f>
        <v>0.5</v>
      </c>
      <c r="BR44" s="121">
        <v>72000</v>
      </c>
      <c r="BS44" s="122">
        <f>IFERROR(BR44/BN44,"-")</f>
        <v>36000</v>
      </c>
      <c r="BT44" s="123"/>
      <c r="BU44" s="123"/>
      <c r="BV44" s="123">
        <v>1</v>
      </c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5000</v>
      </c>
      <c r="CQ44" s="139">
        <v>72000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6" t="s">
        <v>144</v>
      </c>
      <c r="C45" s="346"/>
      <c r="D45" s="346" t="s">
        <v>64</v>
      </c>
      <c r="E45" s="346" t="s">
        <v>65</v>
      </c>
      <c r="F45" s="346" t="s">
        <v>78</v>
      </c>
      <c r="G45" s="88"/>
      <c r="H45" s="88"/>
      <c r="I45" s="88"/>
      <c r="J45" s="329"/>
      <c r="K45" s="79">
        <v>26</v>
      </c>
      <c r="L45" s="79">
        <v>19</v>
      </c>
      <c r="M45" s="79">
        <v>13</v>
      </c>
      <c r="N45" s="89">
        <v>7</v>
      </c>
      <c r="O45" s="90">
        <v>0</v>
      </c>
      <c r="P45" s="91">
        <f>N45+O45</f>
        <v>7</v>
      </c>
      <c r="Q45" s="80">
        <f>IFERROR(P45/M45,"-")</f>
        <v>0.53846153846154</v>
      </c>
      <c r="R45" s="79">
        <v>0</v>
      </c>
      <c r="S45" s="79">
        <v>3</v>
      </c>
      <c r="T45" s="80">
        <f>IFERROR(R45/(P45),"-")</f>
        <v>0</v>
      </c>
      <c r="U45" s="335"/>
      <c r="V45" s="82">
        <v>1</v>
      </c>
      <c r="W45" s="80">
        <f>IF(P45=0,"-",V45/P45)</f>
        <v>0.14285714285714</v>
      </c>
      <c r="X45" s="334">
        <v>6000</v>
      </c>
      <c r="Y45" s="335">
        <f>IFERROR(X45/P45,"-")</f>
        <v>857.14285714286</v>
      </c>
      <c r="Z45" s="335">
        <f>IFERROR(X45/V45,"-")</f>
        <v>6000</v>
      </c>
      <c r="AA45" s="329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0.14285714285714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3</v>
      </c>
      <c r="BO45" s="118">
        <f>IF(P45=0,"",IF(BN45=0,"",(BN45/P45)))</f>
        <v>0.42857142857143</v>
      </c>
      <c r="BP45" s="119">
        <v>1</v>
      </c>
      <c r="BQ45" s="120">
        <f>IFERROR(BP45/BN45,"-")</f>
        <v>0.33333333333333</v>
      </c>
      <c r="BR45" s="121">
        <v>25000</v>
      </c>
      <c r="BS45" s="122">
        <f>IFERROR(BR45/BN45,"-")</f>
        <v>8333.3333333333</v>
      </c>
      <c r="BT45" s="123"/>
      <c r="BU45" s="123"/>
      <c r="BV45" s="123">
        <v>1</v>
      </c>
      <c r="BW45" s="124">
        <v>3</v>
      </c>
      <c r="BX45" s="125">
        <f>IF(P45=0,"",IF(BW45=0,"",(BW45/P45)))</f>
        <v>0.42857142857143</v>
      </c>
      <c r="BY45" s="126">
        <v>1</v>
      </c>
      <c r="BZ45" s="127">
        <f>IFERROR(BY45/BW45,"-")</f>
        <v>0.33333333333333</v>
      </c>
      <c r="CA45" s="128">
        <v>6000</v>
      </c>
      <c r="CB45" s="129">
        <f>IFERROR(CA45/BW45,"-")</f>
        <v>2000</v>
      </c>
      <c r="CC45" s="130"/>
      <c r="CD45" s="130">
        <v>1</v>
      </c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6000</v>
      </c>
      <c r="CQ45" s="139">
        <v>25000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1.25</v>
      </c>
      <c r="B46" s="346" t="s">
        <v>145</v>
      </c>
      <c r="C46" s="346"/>
      <c r="D46" s="346"/>
      <c r="E46" s="346"/>
      <c r="F46" s="346" t="s">
        <v>66</v>
      </c>
      <c r="G46" s="88" t="s">
        <v>143</v>
      </c>
      <c r="H46" s="88" t="s">
        <v>87</v>
      </c>
      <c r="I46" s="347" t="s">
        <v>146</v>
      </c>
      <c r="J46" s="329">
        <v>96000</v>
      </c>
      <c r="K46" s="79">
        <v>12</v>
      </c>
      <c r="L46" s="79">
        <v>0</v>
      </c>
      <c r="M46" s="79">
        <v>50</v>
      </c>
      <c r="N46" s="89">
        <v>3</v>
      </c>
      <c r="O46" s="90">
        <v>0</v>
      </c>
      <c r="P46" s="91">
        <f>N46+O46</f>
        <v>3</v>
      </c>
      <c r="Q46" s="80">
        <f>IFERROR(P46/M46,"-")</f>
        <v>0.06</v>
      </c>
      <c r="R46" s="79">
        <v>0</v>
      </c>
      <c r="S46" s="79">
        <v>1</v>
      </c>
      <c r="T46" s="80">
        <f>IFERROR(R46/(P46),"-")</f>
        <v>0</v>
      </c>
      <c r="U46" s="335">
        <f>IFERROR(J46/SUM(N46:O47),"-")</f>
        <v>12000</v>
      </c>
      <c r="V46" s="82">
        <v>1</v>
      </c>
      <c r="W46" s="80">
        <f>IF(P46=0,"-",V46/P46)</f>
        <v>0.33333333333333</v>
      </c>
      <c r="X46" s="334">
        <v>85000</v>
      </c>
      <c r="Y46" s="335">
        <f>IFERROR(X46/P46,"-")</f>
        <v>28333.333333333</v>
      </c>
      <c r="Z46" s="335">
        <f>IFERROR(X46/V46,"-")</f>
        <v>85000</v>
      </c>
      <c r="AA46" s="329">
        <f>SUM(X46:X47)-SUM(J46:J47)</f>
        <v>24000</v>
      </c>
      <c r="AB46" s="83">
        <f>SUM(X46:X47)/SUM(J46:J47)</f>
        <v>1.25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0.33333333333333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2</v>
      </c>
      <c r="BX46" s="125">
        <f>IF(P46=0,"",IF(BW46=0,"",(BW46/P46)))</f>
        <v>0.66666666666667</v>
      </c>
      <c r="BY46" s="126">
        <v>2</v>
      </c>
      <c r="BZ46" s="127">
        <f>IFERROR(BY46/BW46,"-")</f>
        <v>1</v>
      </c>
      <c r="CA46" s="128">
        <v>142000</v>
      </c>
      <c r="CB46" s="129">
        <f>IFERROR(CA46/BW46,"-")</f>
        <v>71000</v>
      </c>
      <c r="CC46" s="130"/>
      <c r="CD46" s="130"/>
      <c r="CE46" s="130">
        <v>2</v>
      </c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85000</v>
      </c>
      <c r="CQ46" s="139">
        <v>75000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6" t="s">
        <v>147</v>
      </c>
      <c r="C47" s="346"/>
      <c r="D47" s="346"/>
      <c r="E47" s="346"/>
      <c r="F47" s="346" t="s">
        <v>78</v>
      </c>
      <c r="G47" s="88"/>
      <c r="H47" s="88"/>
      <c r="I47" s="88"/>
      <c r="J47" s="329"/>
      <c r="K47" s="79">
        <v>102</v>
      </c>
      <c r="L47" s="79">
        <v>19</v>
      </c>
      <c r="M47" s="79">
        <v>9</v>
      </c>
      <c r="N47" s="89">
        <v>5</v>
      </c>
      <c r="O47" s="90">
        <v>0</v>
      </c>
      <c r="P47" s="91">
        <f>N47+O47</f>
        <v>5</v>
      </c>
      <c r="Q47" s="80">
        <f>IFERROR(P47/M47,"-")</f>
        <v>0.55555555555556</v>
      </c>
      <c r="R47" s="79">
        <v>1</v>
      </c>
      <c r="S47" s="79">
        <v>0</v>
      </c>
      <c r="T47" s="80">
        <f>IFERROR(R47/(P47),"-")</f>
        <v>0.2</v>
      </c>
      <c r="U47" s="335"/>
      <c r="V47" s="82">
        <v>1</v>
      </c>
      <c r="W47" s="80">
        <f>IF(P47=0,"-",V47/P47)</f>
        <v>0.2</v>
      </c>
      <c r="X47" s="334">
        <v>35000</v>
      </c>
      <c r="Y47" s="335">
        <f>IFERROR(X47/P47,"-")</f>
        <v>7000</v>
      </c>
      <c r="Z47" s="335">
        <f>IFERROR(X47/V47,"-")</f>
        <v>35000</v>
      </c>
      <c r="AA47" s="329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5</v>
      </c>
      <c r="BO47" s="118">
        <f>IF(P47=0,"",IF(BN47=0,"",(BN47/P47)))</f>
        <v>1</v>
      </c>
      <c r="BP47" s="119">
        <v>1</v>
      </c>
      <c r="BQ47" s="120">
        <f>IFERROR(BP47/BN47,"-")</f>
        <v>0.2</v>
      </c>
      <c r="BR47" s="121">
        <v>35000</v>
      </c>
      <c r="BS47" s="122">
        <f>IFERROR(BR47/BN47,"-")</f>
        <v>7000</v>
      </c>
      <c r="BT47" s="123"/>
      <c r="BU47" s="123"/>
      <c r="BV47" s="123">
        <v>1</v>
      </c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35000</v>
      </c>
      <c r="CQ47" s="139">
        <v>35000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0.25</v>
      </c>
      <c r="B48" s="346" t="s">
        <v>148</v>
      </c>
      <c r="C48" s="346"/>
      <c r="D48" s="346" t="s">
        <v>64</v>
      </c>
      <c r="E48" s="346" t="s">
        <v>118</v>
      </c>
      <c r="F48" s="346" t="s">
        <v>66</v>
      </c>
      <c r="G48" s="88" t="s">
        <v>149</v>
      </c>
      <c r="H48" s="88" t="s">
        <v>150</v>
      </c>
      <c r="I48" s="88" t="s">
        <v>151</v>
      </c>
      <c r="J48" s="329">
        <v>300000</v>
      </c>
      <c r="K48" s="79">
        <v>8</v>
      </c>
      <c r="L48" s="79">
        <v>0</v>
      </c>
      <c r="M48" s="79">
        <v>85</v>
      </c>
      <c r="N48" s="89">
        <v>3</v>
      </c>
      <c r="O48" s="90">
        <v>0</v>
      </c>
      <c r="P48" s="91">
        <f>N48+O48</f>
        <v>3</v>
      </c>
      <c r="Q48" s="80">
        <f>IFERROR(P48/M48,"-")</f>
        <v>0.035294117647059</v>
      </c>
      <c r="R48" s="79">
        <v>1</v>
      </c>
      <c r="S48" s="79">
        <v>1</v>
      </c>
      <c r="T48" s="80">
        <f>IFERROR(R48/(P48),"-")</f>
        <v>0.33333333333333</v>
      </c>
      <c r="U48" s="335">
        <f>IFERROR(J48/SUM(N48:O51),"-")</f>
        <v>9375</v>
      </c>
      <c r="V48" s="82">
        <v>1</v>
      </c>
      <c r="W48" s="80">
        <f>IF(P48=0,"-",V48/P48)</f>
        <v>0.33333333333333</v>
      </c>
      <c r="X48" s="334">
        <v>6000</v>
      </c>
      <c r="Y48" s="335">
        <f>IFERROR(X48/P48,"-")</f>
        <v>2000</v>
      </c>
      <c r="Z48" s="335">
        <f>IFERROR(X48/V48,"-")</f>
        <v>6000</v>
      </c>
      <c r="AA48" s="329">
        <f>SUM(X48:X51)-SUM(J48:J51)</f>
        <v>-225000</v>
      </c>
      <c r="AB48" s="83">
        <f>SUM(X48:X51)/SUM(J48:J51)</f>
        <v>0.25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2</v>
      </c>
      <c r="BO48" s="118">
        <f>IF(P48=0,"",IF(BN48=0,"",(BN48/P48)))</f>
        <v>0.66666666666667</v>
      </c>
      <c r="BP48" s="119">
        <v>2</v>
      </c>
      <c r="BQ48" s="120">
        <f>IFERROR(BP48/BN48,"-")</f>
        <v>1</v>
      </c>
      <c r="BR48" s="121">
        <v>26000</v>
      </c>
      <c r="BS48" s="122">
        <f>IFERROR(BR48/BN48,"-")</f>
        <v>13000</v>
      </c>
      <c r="BT48" s="123">
        <v>1</v>
      </c>
      <c r="BU48" s="123"/>
      <c r="BV48" s="123">
        <v>1</v>
      </c>
      <c r="BW48" s="124">
        <v>1</v>
      </c>
      <c r="BX48" s="125">
        <f>IF(P48=0,"",IF(BW48=0,"",(BW48/P48)))</f>
        <v>0.33333333333333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6000</v>
      </c>
      <c r="CQ48" s="139">
        <v>23000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6" t="s">
        <v>152</v>
      </c>
      <c r="C49" s="346"/>
      <c r="D49" s="346" t="s">
        <v>64</v>
      </c>
      <c r="E49" s="346" t="s">
        <v>122</v>
      </c>
      <c r="F49" s="346" t="s">
        <v>66</v>
      </c>
      <c r="G49" s="88"/>
      <c r="H49" s="88" t="s">
        <v>150</v>
      </c>
      <c r="I49" s="88"/>
      <c r="J49" s="329"/>
      <c r="K49" s="79">
        <v>13</v>
      </c>
      <c r="L49" s="79">
        <v>0</v>
      </c>
      <c r="M49" s="79">
        <v>61</v>
      </c>
      <c r="N49" s="89">
        <v>8</v>
      </c>
      <c r="O49" s="90">
        <v>0</v>
      </c>
      <c r="P49" s="91">
        <f>N49+O49</f>
        <v>8</v>
      </c>
      <c r="Q49" s="80">
        <f>IFERROR(P49/M49,"-")</f>
        <v>0.13114754098361</v>
      </c>
      <c r="R49" s="79">
        <v>0</v>
      </c>
      <c r="S49" s="79">
        <v>4</v>
      </c>
      <c r="T49" s="80">
        <f>IFERROR(R49/(P49),"-")</f>
        <v>0</v>
      </c>
      <c r="U49" s="335"/>
      <c r="V49" s="82">
        <v>0</v>
      </c>
      <c r="W49" s="80">
        <f>IF(P49=0,"-",V49/P49)</f>
        <v>0</v>
      </c>
      <c r="X49" s="334">
        <v>5000</v>
      </c>
      <c r="Y49" s="335">
        <f>IFERROR(X49/P49,"-")</f>
        <v>625</v>
      </c>
      <c r="Z49" s="335" t="str">
        <f>IFERROR(X49/V49,"-")</f>
        <v>-</v>
      </c>
      <c r="AA49" s="329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3</v>
      </c>
      <c r="BF49" s="111">
        <f>IF(P49=0,"",IF(BE49=0,"",(BE49/P49)))</f>
        <v>0.375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4</v>
      </c>
      <c r="BO49" s="118">
        <f>IF(P49=0,"",IF(BN49=0,"",(BN49/P49)))</f>
        <v>0.5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1</v>
      </c>
      <c r="CG49" s="132">
        <f>IF(P49=0,"",IF(CF49=0,"",(CF49/P49)))</f>
        <v>0.125</v>
      </c>
      <c r="CH49" s="133">
        <v>1</v>
      </c>
      <c r="CI49" s="134">
        <f>IFERROR(CH49/CF49,"-")</f>
        <v>1</v>
      </c>
      <c r="CJ49" s="135">
        <v>20000</v>
      </c>
      <c r="CK49" s="136">
        <f>IFERROR(CJ49/CF49,"-")</f>
        <v>20000</v>
      </c>
      <c r="CL49" s="137"/>
      <c r="CM49" s="137"/>
      <c r="CN49" s="137">
        <v>1</v>
      </c>
      <c r="CO49" s="138">
        <v>0</v>
      </c>
      <c r="CP49" s="139">
        <v>5000</v>
      </c>
      <c r="CQ49" s="139">
        <v>20000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6" t="s">
        <v>153</v>
      </c>
      <c r="C50" s="346"/>
      <c r="D50" s="346" t="s">
        <v>64</v>
      </c>
      <c r="E50" s="346" t="s">
        <v>124</v>
      </c>
      <c r="F50" s="346" t="s">
        <v>66</v>
      </c>
      <c r="G50" s="88"/>
      <c r="H50" s="88" t="s">
        <v>150</v>
      </c>
      <c r="I50" s="88"/>
      <c r="J50" s="329"/>
      <c r="K50" s="79">
        <v>6</v>
      </c>
      <c r="L50" s="79">
        <v>0</v>
      </c>
      <c r="M50" s="79">
        <v>50</v>
      </c>
      <c r="N50" s="89">
        <v>4</v>
      </c>
      <c r="O50" s="90">
        <v>0</v>
      </c>
      <c r="P50" s="91">
        <f>N50+O50</f>
        <v>4</v>
      </c>
      <c r="Q50" s="80">
        <f>IFERROR(P50/M50,"-")</f>
        <v>0.08</v>
      </c>
      <c r="R50" s="79">
        <v>0</v>
      </c>
      <c r="S50" s="79">
        <v>3</v>
      </c>
      <c r="T50" s="80">
        <f>IFERROR(R50/(P50),"-")</f>
        <v>0</v>
      </c>
      <c r="U50" s="335"/>
      <c r="V50" s="82">
        <v>0</v>
      </c>
      <c r="W50" s="80">
        <f>IF(P50=0,"-",V50/P50)</f>
        <v>0</v>
      </c>
      <c r="X50" s="334">
        <v>0</v>
      </c>
      <c r="Y50" s="335">
        <f>IFERROR(X50/P50,"-")</f>
        <v>0</v>
      </c>
      <c r="Z50" s="335" t="str">
        <f>IFERROR(X50/V50,"-")</f>
        <v>-</v>
      </c>
      <c r="AA50" s="329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0.25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>
        <v>3</v>
      </c>
      <c r="BX50" s="125">
        <f>IF(P50=0,"",IF(BW50=0,"",(BW50/P50)))</f>
        <v>0.75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6" t="s">
        <v>154</v>
      </c>
      <c r="C51" s="346"/>
      <c r="D51" s="346" t="s">
        <v>77</v>
      </c>
      <c r="E51" s="346" t="s">
        <v>77</v>
      </c>
      <c r="F51" s="346" t="s">
        <v>78</v>
      </c>
      <c r="G51" s="88"/>
      <c r="H51" s="88"/>
      <c r="I51" s="88"/>
      <c r="J51" s="329"/>
      <c r="K51" s="79">
        <v>78</v>
      </c>
      <c r="L51" s="79">
        <v>64</v>
      </c>
      <c r="M51" s="79">
        <v>28</v>
      </c>
      <c r="N51" s="89">
        <v>17</v>
      </c>
      <c r="O51" s="90">
        <v>0</v>
      </c>
      <c r="P51" s="91">
        <f>N51+O51</f>
        <v>17</v>
      </c>
      <c r="Q51" s="80">
        <f>IFERROR(P51/M51,"-")</f>
        <v>0.60714285714286</v>
      </c>
      <c r="R51" s="79">
        <v>2</v>
      </c>
      <c r="S51" s="79">
        <v>2</v>
      </c>
      <c r="T51" s="80">
        <f>IFERROR(R51/(P51),"-")</f>
        <v>0.11764705882353</v>
      </c>
      <c r="U51" s="335"/>
      <c r="V51" s="82">
        <v>2</v>
      </c>
      <c r="W51" s="80">
        <f>IF(P51=0,"-",V51/P51)</f>
        <v>0.11764705882353</v>
      </c>
      <c r="X51" s="334">
        <v>64000</v>
      </c>
      <c r="Y51" s="335">
        <f>IFERROR(X51/P51,"-")</f>
        <v>3764.7058823529</v>
      </c>
      <c r="Z51" s="335">
        <f>IFERROR(X51/V51,"-")</f>
        <v>32000</v>
      </c>
      <c r="AA51" s="329"/>
      <c r="AB51" s="83"/>
      <c r="AC51" s="77"/>
      <c r="AD51" s="92">
        <v>1</v>
      </c>
      <c r="AE51" s="93">
        <f>IF(P51=0,"",IF(AD51=0,"",(AD51/P51)))</f>
        <v>0.058823529411765</v>
      </c>
      <c r="AF51" s="92"/>
      <c r="AG51" s="94">
        <f>IFERROR(AF51/AD51,"-")</f>
        <v>0</v>
      </c>
      <c r="AH51" s="95"/>
      <c r="AI51" s="96">
        <f>IFERROR(AH51/AD51,"-")</f>
        <v>0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3</v>
      </c>
      <c r="BF51" s="111">
        <f>IF(P51=0,"",IF(BE51=0,"",(BE51/P51)))</f>
        <v>0.17647058823529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10</v>
      </c>
      <c r="BO51" s="118">
        <f>IF(P51=0,"",IF(BN51=0,"",(BN51/P51)))</f>
        <v>0.58823529411765</v>
      </c>
      <c r="BP51" s="119">
        <v>2</v>
      </c>
      <c r="BQ51" s="120">
        <f>IFERROR(BP51/BN51,"-")</f>
        <v>0.2</v>
      </c>
      <c r="BR51" s="121">
        <v>54000</v>
      </c>
      <c r="BS51" s="122">
        <f>IFERROR(BR51/BN51,"-")</f>
        <v>5400</v>
      </c>
      <c r="BT51" s="123">
        <v>1</v>
      </c>
      <c r="BU51" s="123"/>
      <c r="BV51" s="123">
        <v>1</v>
      </c>
      <c r="BW51" s="124">
        <v>3</v>
      </c>
      <c r="BX51" s="125">
        <f>IF(P51=0,"",IF(BW51=0,"",(BW51/P51)))</f>
        <v>0.17647058823529</v>
      </c>
      <c r="BY51" s="126">
        <v>1</v>
      </c>
      <c r="BZ51" s="127">
        <f>IFERROR(BY51/BW51,"-")</f>
        <v>0.33333333333333</v>
      </c>
      <c r="CA51" s="128">
        <v>10000</v>
      </c>
      <c r="CB51" s="129">
        <f>IFERROR(CA51/BW51,"-")</f>
        <v>3333.3333333333</v>
      </c>
      <c r="CC51" s="130">
        <v>1</v>
      </c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2</v>
      </c>
      <c r="CP51" s="139">
        <v>64000</v>
      </c>
      <c r="CQ51" s="139">
        <v>51000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0.7280701754386</v>
      </c>
      <c r="B52" s="346" t="s">
        <v>155</v>
      </c>
      <c r="C52" s="346"/>
      <c r="D52" s="346" t="s">
        <v>84</v>
      </c>
      <c r="E52" s="346" t="s">
        <v>92</v>
      </c>
      <c r="F52" s="346" t="s">
        <v>66</v>
      </c>
      <c r="G52" s="88" t="s">
        <v>156</v>
      </c>
      <c r="H52" s="88" t="s">
        <v>68</v>
      </c>
      <c r="I52" s="347" t="s">
        <v>69</v>
      </c>
      <c r="J52" s="329">
        <v>228000</v>
      </c>
      <c r="K52" s="79">
        <v>5</v>
      </c>
      <c r="L52" s="79">
        <v>0</v>
      </c>
      <c r="M52" s="79">
        <v>37</v>
      </c>
      <c r="N52" s="89">
        <v>5</v>
      </c>
      <c r="O52" s="90">
        <v>0</v>
      </c>
      <c r="P52" s="91">
        <f>N52+O52</f>
        <v>5</v>
      </c>
      <c r="Q52" s="80">
        <f>IFERROR(P52/M52,"-")</f>
        <v>0.13513513513514</v>
      </c>
      <c r="R52" s="79">
        <v>1</v>
      </c>
      <c r="S52" s="79">
        <v>2</v>
      </c>
      <c r="T52" s="80">
        <f>IFERROR(R52/(P52),"-")</f>
        <v>0.2</v>
      </c>
      <c r="U52" s="335">
        <f>IFERROR(J52/SUM(N52:O53),"-")</f>
        <v>17538.461538462</v>
      </c>
      <c r="V52" s="82">
        <v>1</v>
      </c>
      <c r="W52" s="80">
        <f>IF(P52=0,"-",V52/P52)</f>
        <v>0.2</v>
      </c>
      <c r="X52" s="334">
        <v>3000</v>
      </c>
      <c r="Y52" s="335">
        <f>IFERROR(X52/P52,"-")</f>
        <v>600</v>
      </c>
      <c r="Z52" s="335">
        <f>IFERROR(X52/V52,"-")</f>
        <v>3000</v>
      </c>
      <c r="AA52" s="329">
        <f>SUM(X52:X53)-SUM(J52:J53)</f>
        <v>-62000</v>
      </c>
      <c r="AB52" s="83">
        <f>SUM(X52:X53)/SUM(J52:J53)</f>
        <v>0.7280701754386</v>
      </c>
      <c r="AC52" s="77"/>
      <c r="AD52" s="92">
        <v>1</v>
      </c>
      <c r="AE52" s="93">
        <f>IF(P52=0,"",IF(AD52=0,"",(AD52/P52)))</f>
        <v>0.2</v>
      </c>
      <c r="AF52" s="92"/>
      <c r="AG52" s="94">
        <f>IFERROR(AF52/AD52,"-")</f>
        <v>0</v>
      </c>
      <c r="AH52" s="95"/>
      <c r="AI52" s="96">
        <f>IFERROR(AH52/AD52,"-")</f>
        <v>0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4</v>
      </c>
      <c r="BO52" s="118">
        <f>IF(P52=0,"",IF(BN52=0,"",(BN52/P52)))</f>
        <v>0.8</v>
      </c>
      <c r="BP52" s="119">
        <v>1</v>
      </c>
      <c r="BQ52" s="120">
        <f>IFERROR(BP52/BN52,"-")</f>
        <v>0.25</v>
      </c>
      <c r="BR52" s="121">
        <v>3000</v>
      </c>
      <c r="BS52" s="122">
        <f>IFERROR(BR52/BN52,"-")</f>
        <v>750</v>
      </c>
      <c r="BT52" s="123">
        <v>1</v>
      </c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3000</v>
      </c>
      <c r="CQ52" s="139">
        <v>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6" t="s">
        <v>157</v>
      </c>
      <c r="C53" s="346"/>
      <c r="D53" s="346" t="s">
        <v>84</v>
      </c>
      <c r="E53" s="346" t="s">
        <v>92</v>
      </c>
      <c r="F53" s="346" t="s">
        <v>78</v>
      </c>
      <c r="G53" s="88"/>
      <c r="H53" s="88"/>
      <c r="I53" s="88"/>
      <c r="J53" s="329"/>
      <c r="K53" s="79">
        <v>45</v>
      </c>
      <c r="L53" s="79">
        <v>20</v>
      </c>
      <c r="M53" s="79">
        <v>6</v>
      </c>
      <c r="N53" s="89">
        <v>8</v>
      </c>
      <c r="O53" s="90">
        <v>0</v>
      </c>
      <c r="P53" s="91">
        <f>N53+O53</f>
        <v>8</v>
      </c>
      <c r="Q53" s="80">
        <f>IFERROR(P53/M53,"-")</f>
        <v>1.3333333333333</v>
      </c>
      <c r="R53" s="79">
        <v>0</v>
      </c>
      <c r="S53" s="79">
        <v>1</v>
      </c>
      <c r="T53" s="80">
        <f>IFERROR(R53/(P53),"-")</f>
        <v>0</v>
      </c>
      <c r="U53" s="335"/>
      <c r="V53" s="82">
        <v>3</v>
      </c>
      <c r="W53" s="80">
        <f>IF(P53=0,"-",V53/P53)</f>
        <v>0.375</v>
      </c>
      <c r="X53" s="334">
        <v>163000</v>
      </c>
      <c r="Y53" s="335">
        <f>IFERROR(X53/P53,"-")</f>
        <v>20375</v>
      </c>
      <c r="Z53" s="335">
        <f>IFERROR(X53/V53,"-")</f>
        <v>54333.333333333</v>
      </c>
      <c r="AA53" s="329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2</v>
      </c>
      <c r="BO53" s="118">
        <f>IF(P53=0,"",IF(BN53=0,"",(BN53/P53)))</f>
        <v>0.25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4</v>
      </c>
      <c r="BX53" s="125">
        <f>IF(P53=0,"",IF(BW53=0,"",(BW53/P53)))</f>
        <v>0.5</v>
      </c>
      <c r="BY53" s="126">
        <v>3</v>
      </c>
      <c r="BZ53" s="127">
        <f>IFERROR(BY53/BW53,"-")</f>
        <v>0.75</v>
      </c>
      <c r="CA53" s="128">
        <v>58000</v>
      </c>
      <c r="CB53" s="129">
        <f>IFERROR(CA53/BW53,"-")</f>
        <v>14500</v>
      </c>
      <c r="CC53" s="130"/>
      <c r="CD53" s="130">
        <v>1</v>
      </c>
      <c r="CE53" s="130">
        <v>2</v>
      </c>
      <c r="CF53" s="131">
        <v>2</v>
      </c>
      <c r="CG53" s="132">
        <f>IF(P53=0,"",IF(CF53=0,"",(CF53/P53)))</f>
        <v>0.25</v>
      </c>
      <c r="CH53" s="133">
        <v>1</v>
      </c>
      <c r="CI53" s="134">
        <f>IFERROR(CH53/CF53,"-")</f>
        <v>0.5</v>
      </c>
      <c r="CJ53" s="135">
        <v>200000</v>
      </c>
      <c r="CK53" s="136">
        <f>IFERROR(CJ53/CF53,"-")</f>
        <v>100000</v>
      </c>
      <c r="CL53" s="137"/>
      <c r="CM53" s="137"/>
      <c r="CN53" s="137">
        <v>1</v>
      </c>
      <c r="CO53" s="138">
        <v>3</v>
      </c>
      <c r="CP53" s="139">
        <v>163000</v>
      </c>
      <c r="CQ53" s="139">
        <v>200000</v>
      </c>
      <c r="CR53" s="139"/>
      <c r="CS53" s="140" t="str">
        <f>IF(AND(CQ53=0,CR53=0),"",IF(AND(CQ53&lt;=100000,CR53&lt;=100000),"",IF(CQ53/CP53&gt;0.7,"男高",IF(CR53/CP53&gt;0.7,"女高",""))))</f>
        <v>男高</v>
      </c>
    </row>
    <row r="54" spans="1:98">
      <c r="A54" s="78" t="str">
        <f>AB54</f>
        <v>0</v>
      </c>
      <c r="B54" s="346" t="s">
        <v>158</v>
      </c>
      <c r="C54" s="346"/>
      <c r="D54" s="346"/>
      <c r="E54" s="346"/>
      <c r="F54" s="346" t="s">
        <v>66</v>
      </c>
      <c r="G54" s="88" t="s">
        <v>143</v>
      </c>
      <c r="H54" s="88" t="s">
        <v>159</v>
      </c>
      <c r="I54" s="348" t="s">
        <v>160</v>
      </c>
      <c r="J54" s="329">
        <v>0</v>
      </c>
      <c r="K54" s="79">
        <v>4</v>
      </c>
      <c r="L54" s="79">
        <v>0</v>
      </c>
      <c r="M54" s="79">
        <v>20</v>
      </c>
      <c r="N54" s="89">
        <v>2</v>
      </c>
      <c r="O54" s="90">
        <v>0</v>
      </c>
      <c r="P54" s="91">
        <f>N54+O54</f>
        <v>2</v>
      </c>
      <c r="Q54" s="80">
        <f>IFERROR(P54/M54,"-")</f>
        <v>0.1</v>
      </c>
      <c r="R54" s="79">
        <v>0</v>
      </c>
      <c r="S54" s="79">
        <v>1</v>
      </c>
      <c r="T54" s="80">
        <f>IFERROR(R54/(P54),"-")</f>
        <v>0</v>
      </c>
      <c r="U54" s="335">
        <f>IFERROR(J54/SUM(N54:O55),"-")</f>
        <v>0</v>
      </c>
      <c r="V54" s="82">
        <v>0</v>
      </c>
      <c r="W54" s="80">
        <f>IF(P54=0,"-",V54/P54)</f>
        <v>0</v>
      </c>
      <c r="X54" s="334">
        <v>0</v>
      </c>
      <c r="Y54" s="335">
        <f>IFERROR(X54/P54,"-")</f>
        <v>0</v>
      </c>
      <c r="Z54" s="335" t="str">
        <f>IFERROR(X54/V54,"-")</f>
        <v>-</v>
      </c>
      <c r="AA54" s="329">
        <f>SUM(X54:X55)-SUM(J54:J55)</f>
        <v>0</v>
      </c>
      <c r="AB54" s="83" t="str">
        <f>SUM(X54:X55)/SUM(J54:J55)</f>
        <v>0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0.5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6" t="s">
        <v>161</v>
      </c>
      <c r="C55" s="346"/>
      <c r="D55" s="346"/>
      <c r="E55" s="346"/>
      <c r="F55" s="346" t="s">
        <v>78</v>
      </c>
      <c r="G55" s="88"/>
      <c r="H55" s="88"/>
      <c r="I55" s="88"/>
      <c r="J55" s="329"/>
      <c r="K55" s="79">
        <v>3</v>
      </c>
      <c r="L55" s="79">
        <v>3</v>
      </c>
      <c r="M55" s="79">
        <v>1</v>
      </c>
      <c r="N55" s="89">
        <v>0</v>
      </c>
      <c r="O55" s="90">
        <v>0</v>
      </c>
      <c r="P55" s="91">
        <f>N55+O55</f>
        <v>0</v>
      </c>
      <c r="Q55" s="80">
        <f>IFERROR(P55/M55,"-")</f>
        <v>0</v>
      </c>
      <c r="R55" s="79">
        <v>0</v>
      </c>
      <c r="S55" s="79">
        <v>0</v>
      </c>
      <c r="T55" s="80" t="str">
        <f>IFERROR(R55/(P55),"-")</f>
        <v>-</v>
      </c>
      <c r="U55" s="335"/>
      <c r="V55" s="82">
        <v>0</v>
      </c>
      <c r="W55" s="80" t="str">
        <f>IF(P55=0,"-",V55/P55)</f>
        <v>-</v>
      </c>
      <c r="X55" s="334">
        <v>0</v>
      </c>
      <c r="Y55" s="335" t="str">
        <f>IFERROR(X55/P55,"-")</f>
        <v>-</v>
      </c>
      <c r="Z55" s="335" t="str">
        <f>IFERROR(X55/V55,"-")</f>
        <v>-</v>
      </c>
      <c r="AA55" s="329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30"/>
      <c r="B56" s="85"/>
      <c r="C56" s="86"/>
      <c r="D56" s="86"/>
      <c r="E56" s="86"/>
      <c r="F56" s="87"/>
      <c r="G56" s="88"/>
      <c r="H56" s="88"/>
      <c r="I56" s="88"/>
      <c r="J56" s="330"/>
      <c r="K56" s="34"/>
      <c r="L56" s="34"/>
      <c r="M56" s="31"/>
      <c r="N56" s="23"/>
      <c r="O56" s="23"/>
      <c r="P56" s="23"/>
      <c r="Q56" s="32"/>
      <c r="R56" s="32"/>
      <c r="S56" s="23"/>
      <c r="T56" s="32"/>
      <c r="U56" s="336"/>
      <c r="V56" s="25"/>
      <c r="W56" s="25"/>
      <c r="X56" s="336"/>
      <c r="Y56" s="336"/>
      <c r="Z56" s="336"/>
      <c r="AA56" s="336"/>
      <c r="AB56" s="33"/>
      <c r="AC56" s="57"/>
      <c r="AD56" s="61"/>
      <c r="AE56" s="62"/>
      <c r="AF56" s="61"/>
      <c r="AG56" s="65"/>
      <c r="AH56" s="66"/>
      <c r="AI56" s="67"/>
      <c r="AJ56" s="68"/>
      <c r="AK56" s="68"/>
      <c r="AL56" s="68"/>
      <c r="AM56" s="61"/>
      <c r="AN56" s="62"/>
      <c r="AO56" s="61"/>
      <c r="AP56" s="65"/>
      <c r="AQ56" s="66"/>
      <c r="AR56" s="67"/>
      <c r="AS56" s="68"/>
      <c r="AT56" s="68"/>
      <c r="AU56" s="68"/>
      <c r="AV56" s="61"/>
      <c r="AW56" s="62"/>
      <c r="AX56" s="61"/>
      <c r="AY56" s="65"/>
      <c r="AZ56" s="66"/>
      <c r="BA56" s="67"/>
      <c r="BB56" s="68"/>
      <c r="BC56" s="68"/>
      <c r="BD56" s="68"/>
      <c r="BE56" s="61"/>
      <c r="BF56" s="62"/>
      <c r="BG56" s="61"/>
      <c r="BH56" s="65"/>
      <c r="BI56" s="66"/>
      <c r="BJ56" s="67"/>
      <c r="BK56" s="68"/>
      <c r="BL56" s="68"/>
      <c r="BM56" s="68"/>
      <c r="BN56" s="63"/>
      <c r="BO56" s="64"/>
      <c r="BP56" s="61"/>
      <c r="BQ56" s="65"/>
      <c r="BR56" s="66"/>
      <c r="BS56" s="67"/>
      <c r="BT56" s="68"/>
      <c r="BU56" s="68"/>
      <c r="BV56" s="68"/>
      <c r="BW56" s="63"/>
      <c r="BX56" s="64"/>
      <c r="BY56" s="61"/>
      <c r="BZ56" s="65"/>
      <c r="CA56" s="66"/>
      <c r="CB56" s="67"/>
      <c r="CC56" s="68"/>
      <c r="CD56" s="68"/>
      <c r="CE56" s="68"/>
      <c r="CF56" s="63"/>
      <c r="CG56" s="64"/>
      <c r="CH56" s="61"/>
      <c r="CI56" s="65"/>
      <c r="CJ56" s="66"/>
      <c r="CK56" s="67"/>
      <c r="CL56" s="68"/>
      <c r="CM56" s="68"/>
      <c r="CN56" s="68"/>
      <c r="CO56" s="69"/>
      <c r="CP56" s="66"/>
      <c r="CQ56" s="66"/>
      <c r="CR56" s="66"/>
      <c r="CS56" s="70"/>
    </row>
    <row r="57" spans="1:98">
      <c r="A57" s="30"/>
      <c r="B57" s="37"/>
      <c r="C57" s="21"/>
      <c r="D57" s="21"/>
      <c r="E57" s="21"/>
      <c r="F57" s="22"/>
      <c r="G57" s="36"/>
      <c r="H57" s="36"/>
      <c r="I57" s="73"/>
      <c r="J57" s="331"/>
      <c r="K57" s="34"/>
      <c r="L57" s="34"/>
      <c r="M57" s="31"/>
      <c r="N57" s="23"/>
      <c r="O57" s="23"/>
      <c r="P57" s="23"/>
      <c r="Q57" s="32"/>
      <c r="R57" s="32"/>
      <c r="S57" s="23"/>
      <c r="T57" s="32"/>
      <c r="U57" s="336"/>
      <c r="V57" s="25"/>
      <c r="W57" s="25"/>
      <c r="X57" s="336"/>
      <c r="Y57" s="336"/>
      <c r="Z57" s="336"/>
      <c r="AA57" s="336"/>
      <c r="AB57" s="33"/>
      <c r="AC57" s="59"/>
      <c r="AD57" s="61"/>
      <c r="AE57" s="62"/>
      <c r="AF57" s="61"/>
      <c r="AG57" s="65"/>
      <c r="AH57" s="66"/>
      <c r="AI57" s="67"/>
      <c r="AJ57" s="68"/>
      <c r="AK57" s="68"/>
      <c r="AL57" s="68"/>
      <c r="AM57" s="61"/>
      <c r="AN57" s="62"/>
      <c r="AO57" s="61"/>
      <c r="AP57" s="65"/>
      <c r="AQ57" s="66"/>
      <c r="AR57" s="67"/>
      <c r="AS57" s="68"/>
      <c r="AT57" s="68"/>
      <c r="AU57" s="68"/>
      <c r="AV57" s="61"/>
      <c r="AW57" s="62"/>
      <c r="AX57" s="61"/>
      <c r="AY57" s="65"/>
      <c r="AZ57" s="66"/>
      <c r="BA57" s="67"/>
      <c r="BB57" s="68"/>
      <c r="BC57" s="68"/>
      <c r="BD57" s="68"/>
      <c r="BE57" s="61"/>
      <c r="BF57" s="62"/>
      <c r="BG57" s="61"/>
      <c r="BH57" s="65"/>
      <c r="BI57" s="66"/>
      <c r="BJ57" s="67"/>
      <c r="BK57" s="68"/>
      <c r="BL57" s="68"/>
      <c r="BM57" s="68"/>
      <c r="BN57" s="63"/>
      <c r="BO57" s="64"/>
      <c r="BP57" s="61"/>
      <c r="BQ57" s="65"/>
      <c r="BR57" s="66"/>
      <c r="BS57" s="67"/>
      <c r="BT57" s="68"/>
      <c r="BU57" s="68"/>
      <c r="BV57" s="68"/>
      <c r="BW57" s="63"/>
      <c r="BX57" s="64"/>
      <c r="BY57" s="61"/>
      <c r="BZ57" s="65"/>
      <c r="CA57" s="66"/>
      <c r="CB57" s="67"/>
      <c r="CC57" s="68"/>
      <c r="CD57" s="68"/>
      <c r="CE57" s="68"/>
      <c r="CF57" s="63"/>
      <c r="CG57" s="64"/>
      <c r="CH57" s="61"/>
      <c r="CI57" s="65"/>
      <c r="CJ57" s="66"/>
      <c r="CK57" s="67"/>
      <c r="CL57" s="68"/>
      <c r="CM57" s="68"/>
      <c r="CN57" s="68"/>
      <c r="CO57" s="69"/>
      <c r="CP57" s="66"/>
      <c r="CQ57" s="66"/>
      <c r="CR57" s="66"/>
      <c r="CS57" s="70"/>
    </row>
    <row r="58" spans="1:98">
      <c r="A58" s="19">
        <f>AB58</f>
        <v>1.2971014492754</v>
      </c>
      <c r="B58" s="39"/>
      <c r="C58" s="39"/>
      <c r="D58" s="39"/>
      <c r="E58" s="39"/>
      <c r="F58" s="39"/>
      <c r="G58" s="40" t="s">
        <v>162</v>
      </c>
      <c r="H58" s="40"/>
      <c r="I58" s="40"/>
      <c r="J58" s="332">
        <f>SUM(J6:J57)</f>
        <v>4416000</v>
      </c>
      <c r="K58" s="41">
        <f>SUM(K6:K57)</f>
        <v>1441</v>
      </c>
      <c r="L58" s="41">
        <f>SUM(L6:L57)</f>
        <v>682</v>
      </c>
      <c r="M58" s="41">
        <f>SUM(M6:M57)</f>
        <v>2087</v>
      </c>
      <c r="N58" s="41">
        <f>SUM(N6:N57)</f>
        <v>329</v>
      </c>
      <c r="O58" s="41">
        <f>SUM(O6:O57)</f>
        <v>0</v>
      </c>
      <c r="P58" s="41">
        <f>SUM(P6:P57)</f>
        <v>329</v>
      </c>
      <c r="Q58" s="42">
        <f>IFERROR(P58/M58,"-")</f>
        <v>0.15764254911356</v>
      </c>
      <c r="R58" s="76">
        <f>SUM(R6:R57)</f>
        <v>38</v>
      </c>
      <c r="S58" s="76">
        <f>SUM(S6:S57)</f>
        <v>74</v>
      </c>
      <c r="T58" s="42">
        <f>IFERROR(R58/P58,"-")</f>
        <v>0.11550151975684</v>
      </c>
      <c r="U58" s="337">
        <f>IFERROR(J58/P58,"-")</f>
        <v>13422.492401216</v>
      </c>
      <c r="V58" s="44">
        <f>SUM(V6:V57)</f>
        <v>77</v>
      </c>
      <c r="W58" s="42">
        <f>IFERROR(V58/P58,"-")</f>
        <v>0.23404255319149</v>
      </c>
      <c r="X58" s="332">
        <f>SUM(X6:X57)</f>
        <v>5728000</v>
      </c>
      <c r="Y58" s="332">
        <f>IFERROR(X58/P58,"-")</f>
        <v>17410.334346505</v>
      </c>
      <c r="Z58" s="332">
        <f>IFERROR(X58/V58,"-")</f>
        <v>74389.61038961</v>
      </c>
      <c r="AA58" s="332">
        <f>X58-J58</f>
        <v>1312000</v>
      </c>
      <c r="AB58" s="45">
        <f>X58/J58</f>
        <v>1.2971014492754</v>
      </c>
      <c r="AC58" s="58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8"/>
    <mergeCell ref="J23:J28"/>
    <mergeCell ref="U23:U28"/>
    <mergeCell ref="AA23:AA28"/>
    <mergeCell ref="AB23:AB28"/>
    <mergeCell ref="A29:A33"/>
    <mergeCell ref="J29:J33"/>
    <mergeCell ref="U29:U33"/>
    <mergeCell ref="AA29:AA33"/>
    <mergeCell ref="AB29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51"/>
    <mergeCell ref="J48:J51"/>
    <mergeCell ref="U48:U51"/>
    <mergeCell ref="AA48:AA51"/>
    <mergeCell ref="AB48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163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3.5989583333333</v>
      </c>
      <c r="B6" s="346" t="s">
        <v>164</v>
      </c>
      <c r="C6" s="346" t="s">
        <v>165</v>
      </c>
      <c r="D6" s="346" t="s">
        <v>166</v>
      </c>
      <c r="E6" s="346" t="s">
        <v>85</v>
      </c>
      <c r="F6" s="346" t="s">
        <v>66</v>
      </c>
      <c r="G6" s="88" t="s">
        <v>167</v>
      </c>
      <c r="H6" s="88" t="s">
        <v>168</v>
      </c>
      <c r="I6" s="88" t="s">
        <v>169</v>
      </c>
      <c r="J6" s="329">
        <v>96000</v>
      </c>
      <c r="K6" s="79">
        <v>19</v>
      </c>
      <c r="L6" s="79">
        <v>0</v>
      </c>
      <c r="M6" s="79">
        <v>68</v>
      </c>
      <c r="N6" s="89">
        <v>12</v>
      </c>
      <c r="O6" s="90">
        <v>0</v>
      </c>
      <c r="P6" s="91">
        <f>N6+O6</f>
        <v>12</v>
      </c>
      <c r="Q6" s="80">
        <f>IFERROR(P6/M6,"-")</f>
        <v>0.17647058823529</v>
      </c>
      <c r="R6" s="79">
        <v>0</v>
      </c>
      <c r="S6" s="79">
        <v>3</v>
      </c>
      <c r="T6" s="80">
        <f>IFERROR(R6/(P6),"-")</f>
        <v>0</v>
      </c>
      <c r="U6" s="335">
        <f>IFERROR(J6/SUM(N6:O7),"-")</f>
        <v>3840</v>
      </c>
      <c r="V6" s="82">
        <v>1</v>
      </c>
      <c r="W6" s="80">
        <f>IF(P6=0,"-",V6/P6)</f>
        <v>0.083333333333333</v>
      </c>
      <c r="X6" s="334">
        <v>45000</v>
      </c>
      <c r="Y6" s="335">
        <f>IFERROR(X6/P6,"-")</f>
        <v>3750</v>
      </c>
      <c r="Z6" s="335">
        <f>IFERROR(X6/V6,"-")</f>
        <v>45000</v>
      </c>
      <c r="AA6" s="329">
        <f>SUM(X6:X7)-SUM(J6:J7)</f>
        <v>249500</v>
      </c>
      <c r="AB6" s="83">
        <f>SUM(X6:X7)/SUM(J6:J7)</f>
        <v>3.5989583333333</v>
      </c>
      <c r="AC6" s="77"/>
      <c r="AD6" s="92">
        <v>1</v>
      </c>
      <c r="AE6" s="93">
        <f>IF(P6=0,"",IF(AD6=0,"",(AD6/P6)))</f>
        <v>0.083333333333333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3</v>
      </c>
      <c r="AN6" s="99">
        <f>IF(P6=0,"",IF(AM6=0,"",(AM6/P6)))</f>
        <v>0.25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0.083333333333333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0.25</v>
      </c>
      <c r="BG6" s="110">
        <v>1</v>
      </c>
      <c r="BH6" s="112">
        <f>IFERROR(BG6/BE6,"-")</f>
        <v>0.33333333333333</v>
      </c>
      <c r="BI6" s="113">
        <v>45000</v>
      </c>
      <c r="BJ6" s="114">
        <f>IFERROR(BI6/BE6,"-")</f>
        <v>15000</v>
      </c>
      <c r="BK6" s="115"/>
      <c r="BL6" s="115"/>
      <c r="BM6" s="115">
        <v>1</v>
      </c>
      <c r="BN6" s="117">
        <v>4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45000</v>
      </c>
      <c r="CQ6" s="139">
        <v>45000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170</v>
      </c>
      <c r="C7" s="346"/>
      <c r="D7" s="346"/>
      <c r="E7" s="346"/>
      <c r="F7" s="346" t="s">
        <v>78</v>
      </c>
      <c r="G7" s="88"/>
      <c r="H7" s="88"/>
      <c r="I7" s="88"/>
      <c r="J7" s="329"/>
      <c r="K7" s="79">
        <v>84</v>
      </c>
      <c r="L7" s="79">
        <v>43</v>
      </c>
      <c r="M7" s="79">
        <v>28</v>
      </c>
      <c r="N7" s="89">
        <v>13</v>
      </c>
      <c r="O7" s="90">
        <v>0</v>
      </c>
      <c r="P7" s="91">
        <f>N7+O7</f>
        <v>13</v>
      </c>
      <c r="Q7" s="80">
        <f>IFERROR(P7/M7,"-")</f>
        <v>0.46428571428571</v>
      </c>
      <c r="R7" s="79">
        <v>2</v>
      </c>
      <c r="S7" s="79">
        <v>1</v>
      </c>
      <c r="T7" s="80">
        <f>IFERROR(R7/(P7),"-")</f>
        <v>0.15384615384615</v>
      </c>
      <c r="U7" s="335"/>
      <c r="V7" s="82">
        <v>2</v>
      </c>
      <c r="W7" s="80">
        <f>IF(P7=0,"-",V7/P7)</f>
        <v>0.15384615384615</v>
      </c>
      <c r="X7" s="334">
        <v>300500</v>
      </c>
      <c r="Y7" s="335">
        <f>IFERROR(X7/P7,"-")</f>
        <v>23115.384615385</v>
      </c>
      <c r="Z7" s="335">
        <f>IFERROR(X7/V7,"-")</f>
        <v>150250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0.076923076923077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4</v>
      </c>
      <c r="BF7" s="111">
        <f>IF(P7=0,"",IF(BE7=0,"",(BE7/P7)))</f>
        <v>0.30769230769231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5</v>
      </c>
      <c r="BO7" s="118">
        <f>IF(P7=0,"",IF(BN7=0,"",(BN7/P7)))</f>
        <v>0.38461538461538</v>
      </c>
      <c r="BP7" s="119">
        <v>1</v>
      </c>
      <c r="BQ7" s="120">
        <f>IFERROR(BP7/BN7,"-")</f>
        <v>0.2</v>
      </c>
      <c r="BR7" s="121">
        <v>215500</v>
      </c>
      <c r="BS7" s="122">
        <f>IFERROR(BR7/BN7,"-")</f>
        <v>43100</v>
      </c>
      <c r="BT7" s="123"/>
      <c r="BU7" s="123"/>
      <c r="BV7" s="123">
        <v>1</v>
      </c>
      <c r="BW7" s="124">
        <v>3</v>
      </c>
      <c r="BX7" s="125">
        <f>IF(P7=0,"",IF(BW7=0,"",(BW7/P7)))</f>
        <v>0.23076923076923</v>
      </c>
      <c r="BY7" s="126">
        <v>1</v>
      </c>
      <c r="BZ7" s="127">
        <f>IFERROR(BY7/BW7,"-")</f>
        <v>0.33333333333333</v>
      </c>
      <c r="CA7" s="128">
        <v>85000</v>
      </c>
      <c r="CB7" s="129">
        <f>IFERROR(CA7/BW7,"-")</f>
        <v>28333.333333333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300500</v>
      </c>
      <c r="CQ7" s="139">
        <v>215500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0.44256756756757</v>
      </c>
      <c r="B8" s="346" t="s">
        <v>171</v>
      </c>
      <c r="C8" s="346" t="s">
        <v>172</v>
      </c>
      <c r="D8" s="346" t="s">
        <v>166</v>
      </c>
      <c r="E8" s="346" t="s">
        <v>92</v>
      </c>
      <c r="F8" s="346" t="s">
        <v>66</v>
      </c>
      <c r="G8" s="88" t="s">
        <v>173</v>
      </c>
      <c r="H8" s="88" t="s">
        <v>168</v>
      </c>
      <c r="I8" s="88" t="s">
        <v>174</v>
      </c>
      <c r="J8" s="329">
        <v>444000</v>
      </c>
      <c r="K8" s="79">
        <v>44</v>
      </c>
      <c r="L8" s="79">
        <v>0</v>
      </c>
      <c r="M8" s="79">
        <v>172</v>
      </c>
      <c r="N8" s="89">
        <v>20</v>
      </c>
      <c r="O8" s="90">
        <v>0</v>
      </c>
      <c r="P8" s="91">
        <f>N8+O8</f>
        <v>20</v>
      </c>
      <c r="Q8" s="80">
        <f>IFERROR(P8/M8,"-")</f>
        <v>0.11627906976744</v>
      </c>
      <c r="R8" s="79">
        <v>0</v>
      </c>
      <c r="S8" s="79">
        <v>6</v>
      </c>
      <c r="T8" s="80">
        <f>IFERROR(R8/(P8),"-")</f>
        <v>0</v>
      </c>
      <c r="U8" s="335">
        <f>IFERROR(J8/SUM(N8:O9),"-")</f>
        <v>8222.2222222222</v>
      </c>
      <c r="V8" s="82">
        <v>2</v>
      </c>
      <c r="W8" s="80">
        <f>IF(P8=0,"-",V8/P8)</f>
        <v>0.1</v>
      </c>
      <c r="X8" s="334">
        <v>42000</v>
      </c>
      <c r="Y8" s="335">
        <f>IFERROR(X8/P8,"-")</f>
        <v>2100</v>
      </c>
      <c r="Z8" s="335">
        <f>IFERROR(X8/V8,"-")</f>
        <v>21000</v>
      </c>
      <c r="AA8" s="329">
        <f>SUM(X8:X9)-SUM(J8:J9)</f>
        <v>-247500</v>
      </c>
      <c r="AB8" s="83">
        <f>SUM(X8:X9)/SUM(J8:J9)</f>
        <v>0.44256756756757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7</v>
      </c>
      <c r="BF8" s="111">
        <f>IF(P8=0,"",IF(BE8=0,"",(BE8/P8)))</f>
        <v>0.35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7</v>
      </c>
      <c r="BO8" s="118">
        <f>IF(P8=0,"",IF(BN8=0,"",(BN8/P8)))</f>
        <v>0.35</v>
      </c>
      <c r="BP8" s="119">
        <v>2</v>
      </c>
      <c r="BQ8" s="120">
        <f>IFERROR(BP8/BN8,"-")</f>
        <v>0.28571428571429</v>
      </c>
      <c r="BR8" s="121">
        <v>26000</v>
      </c>
      <c r="BS8" s="122">
        <f>IFERROR(BR8/BN8,"-")</f>
        <v>3714.2857142857</v>
      </c>
      <c r="BT8" s="123">
        <v>1</v>
      </c>
      <c r="BU8" s="123"/>
      <c r="BV8" s="123">
        <v>1</v>
      </c>
      <c r="BW8" s="124">
        <v>3</v>
      </c>
      <c r="BX8" s="125">
        <f>IF(P8=0,"",IF(BW8=0,"",(BW8/P8)))</f>
        <v>0.15</v>
      </c>
      <c r="BY8" s="126">
        <v>2</v>
      </c>
      <c r="BZ8" s="127">
        <f>IFERROR(BY8/BW8,"-")</f>
        <v>0.66666666666667</v>
      </c>
      <c r="CA8" s="128">
        <v>483000</v>
      </c>
      <c r="CB8" s="129">
        <f>IFERROR(CA8/BW8,"-")</f>
        <v>161000</v>
      </c>
      <c r="CC8" s="130"/>
      <c r="CD8" s="130"/>
      <c r="CE8" s="130">
        <v>2</v>
      </c>
      <c r="CF8" s="131">
        <v>1</v>
      </c>
      <c r="CG8" s="132">
        <f>IF(P8=0,"",IF(CF8=0,"",(CF8/P8)))</f>
        <v>0.05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2</v>
      </c>
      <c r="CP8" s="139">
        <v>42000</v>
      </c>
      <c r="CQ8" s="139">
        <v>467000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6" t="s">
        <v>175</v>
      </c>
      <c r="C9" s="346"/>
      <c r="D9" s="346"/>
      <c r="E9" s="346"/>
      <c r="F9" s="346" t="s">
        <v>78</v>
      </c>
      <c r="G9" s="88"/>
      <c r="H9" s="88"/>
      <c r="I9" s="88"/>
      <c r="J9" s="329"/>
      <c r="K9" s="79">
        <v>164</v>
      </c>
      <c r="L9" s="79">
        <v>100</v>
      </c>
      <c r="M9" s="79">
        <v>65</v>
      </c>
      <c r="N9" s="89">
        <v>34</v>
      </c>
      <c r="O9" s="90">
        <v>0</v>
      </c>
      <c r="P9" s="91">
        <f>N9+O9</f>
        <v>34</v>
      </c>
      <c r="Q9" s="80">
        <f>IFERROR(P9/M9,"-")</f>
        <v>0.52307692307692</v>
      </c>
      <c r="R9" s="79">
        <v>7</v>
      </c>
      <c r="S9" s="79">
        <v>3</v>
      </c>
      <c r="T9" s="80">
        <f>IFERROR(R9/(P9),"-")</f>
        <v>0.20588235294118</v>
      </c>
      <c r="U9" s="335"/>
      <c r="V9" s="82">
        <v>8</v>
      </c>
      <c r="W9" s="80">
        <f>IF(P9=0,"-",V9/P9)</f>
        <v>0.23529411764706</v>
      </c>
      <c r="X9" s="334">
        <v>154500</v>
      </c>
      <c r="Y9" s="335">
        <f>IFERROR(X9/P9,"-")</f>
        <v>4544.1176470588</v>
      </c>
      <c r="Z9" s="335">
        <f>IFERROR(X9/V9,"-")</f>
        <v>19312.5</v>
      </c>
      <c r="AA9" s="329"/>
      <c r="AB9" s="83"/>
      <c r="AC9" s="77"/>
      <c r="AD9" s="92">
        <v>2</v>
      </c>
      <c r="AE9" s="93">
        <f>IF(P9=0,"",IF(AD9=0,"",(AD9/P9)))</f>
        <v>0.058823529411765</v>
      </c>
      <c r="AF9" s="92">
        <v>2</v>
      </c>
      <c r="AG9" s="94">
        <f>IFERROR(AF9/AD9,"-")</f>
        <v>1</v>
      </c>
      <c r="AH9" s="95">
        <v>6000</v>
      </c>
      <c r="AI9" s="96">
        <f>IFERROR(AH9/AD9,"-")</f>
        <v>3000</v>
      </c>
      <c r="AJ9" s="97">
        <v>2</v>
      </c>
      <c r="AK9" s="97"/>
      <c r="AL9" s="97"/>
      <c r="AM9" s="98">
        <v>2</v>
      </c>
      <c r="AN9" s="99">
        <f>IF(P9=0,"",IF(AM9=0,"",(AM9/P9)))</f>
        <v>0.058823529411765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0.029411764705882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6</v>
      </c>
      <c r="BF9" s="111">
        <f>IF(P9=0,"",IF(BE9=0,"",(BE9/P9)))</f>
        <v>0.17647058823529</v>
      </c>
      <c r="BG9" s="110">
        <v>1</v>
      </c>
      <c r="BH9" s="112">
        <f>IFERROR(BG9/BE9,"-")</f>
        <v>0.16666666666667</v>
      </c>
      <c r="BI9" s="113">
        <v>2500</v>
      </c>
      <c r="BJ9" s="114">
        <f>IFERROR(BI9/BE9,"-")</f>
        <v>416.66666666667</v>
      </c>
      <c r="BK9" s="115">
        <v>1</v>
      </c>
      <c r="BL9" s="115"/>
      <c r="BM9" s="115"/>
      <c r="BN9" s="117">
        <v>11</v>
      </c>
      <c r="BO9" s="118">
        <f>IF(P9=0,"",IF(BN9=0,"",(BN9/P9)))</f>
        <v>0.32352941176471</v>
      </c>
      <c r="BP9" s="119">
        <v>3</v>
      </c>
      <c r="BQ9" s="120">
        <f>IFERROR(BP9/BN9,"-")</f>
        <v>0.27272727272727</v>
      </c>
      <c r="BR9" s="121">
        <v>195000</v>
      </c>
      <c r="BS9" s="122">
        <f>IFERROR(BR9/BN9,"-")</f>
        <v>17727.272727273</v>
      </c>
      <c r="BT9" s="123"/>
      <c r="BU9" s="123"/>
      <c r="BV9" s="123">
        <v>3</v>
      </c>
      <c r="BW9" s="124">
        <v>10</v>
      </c>
      <c r="BX9" s="125">
        <f>IF(P9=0,"",IF(BW9=0,"",(BW9/P9)))</f>
        <v>0.29411764705882</v>
      </c>
      <c r="BY9" s="126">
        <v>5</v>
      </c>
      <c r="BZ9" s="127">
        <f>IFERROR(BY9/BW9,"-")</f>
        <v>0.5</v>
      </c>
      <c r="CA9" s="128">
        <v>137000</v>
      </c>
      <c r="CB9" s="129">
        <f>IFERROR(CA9/BW9,"-")</f>
        <v>13700</v>
      </c>
      <c r="CC9" s="130">
        <v>3</v>
      </c>
      <c r="CD9" s="130"/>
      <c r="CE9" s="130">
        <v>2</v>
      </c>
      <c r="CF9" s="131">
        <v>2</v>
      </c>
      <c r="CG9" s="132">
        <f>IF(P9=0,"",IF(CF9=0,"",(CF9/P9)))</f>
        <v>0.058823529411765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8</v>
      </c>
      <c r="CP9" s="139">
        <v>154500</v>
      </c>
      <c r="CQ9" s="139">
        <v>161000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3.75</v>
      </c>
      <c r="B10" s="346" t="s">
        <v>176</v>
      </c>
      <c r="C10" s="346" t="s">
        <v>177</v>
      </c>
      <c r="D10" s="346" t="s">
        <v>178</v>
      </c>
      <c r="E10" s="346"/>
      <c r="F10" s="346" t="s">
        <v>66</v>
      </c>
      <c r="G10" s="88" t="s">
        <v>179</v>
      </c>
      <c r="H10" s="88" t="s">
        <v>180</v>
      </c>
      <c r="I10" s="88" t="s">
        <v>181</v>
      </c>
      <c r="J10" s="329">
        <v>84000</v>
      </c>
      <c r="K10" s="79">
        <v>26</v>
      </c>
      <c r="L10" s="79">
        <v>0</v>
      </c>
      <c r="M10" s="79">
        <v>79</v>
      </c>
      <c r="N10" s="89">
        <v>9</v>
      </c>
      <c r="O10" s="90">
        <v>1</v>
      </c>
      <c r="P10" s="91">
        <f>N10+O10</f>
        <v>10</v>
      </c>
      <c r="Q10" s="80">
        <f>IFERROR(P10/M10,"-")</f>
        <v>0.12658227848101</v>
      </c>
      <c r="R10" s="79">
        <v>1</v>
      </c>
      <c r="S10" s="79">
        <v>2</v>
      </c>
      <c r="T10" s="80">
        <f>IFERROR(R10/(P10),"-")</f>
        <v>0.1</v>
      </c>
      <c r="U10" s="335">
        <f>IFERROR(J10/SUM(N10:O11),"-")</f>
        <v>1787.2340425532</v>
      </c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>
        <f>SUM(X10:X11)-SUM(J10:J11)</f>
        <v>231000</v>
      </c>
      <c r="AB10" s="83">
        <f>SUM(X10:X11)/SUM(J10:J11)</f>
        <v>3.75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>
        <v>1</v>
      </c>
      <c r="CG10" s="132">
        <f>IF(P10=0,"",IF(CF10=0,"",(CF10/P10)))</f>
        <v>0.1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182</v>
      </c>
      <c r="C11" s="346"/>
      <c r="D11" s="346"/>
      <c r="E11" s="346"/>
      <c r="F11" s="346" t="s">
        <v>78</v>
      </c>
      <c r="G11" s="88"/>
      <c r="H11" s="88"/>
      <c r="I11" s="88"/>
      <c r="J11" s="329"/>
      <c r="K11" s="79">
        <v>238</v>
      </c>
      <c r="L11" s="79">
        <v>141</v>
      </c>
      <c r="M11" s="79">
        <v>49</v>
      </c>
      <c r="N11" s="89">
        <v>37</v>
      </c>
      <c r="O11" s="90">
        <v>0</v>
      </c>
      <c r="P11" s="91">
        <f>N11+O11</f>
        <v>37</v>
      </c>
      <c r="Q11" s="80">
        <f>IFERROR(P11/M11,"-")</f>
        <v>0.75510204081633</v>
      </c>
      <c r="R11" s="79">
        <v>5</v>
      </c>
      <c r="S11" s="79">
        <v>2</v>
      </c>
      <c r="T11" s="80">
        <f>IFERROR(R11/(P11),"-")</f>
        <v>0.13513513513514</v>
      </c>
      <c r="U11" s="335"/>
      <c r="V11" s="82">
        <v>3</v>
      </c>
      <c r="W11" s="80">
        <f>IF(P11=0,"-",V11/P11)</f>
        <v>0.081081081081081</v>
      </c>
      <c r="X11" s="334">
        <v>315000</v>
      </c>
      <c r="Y11" s="335">
        <f>IFERROR(X11/P11,"-")</f>
        <v>8513.5135135135</v>
      </c>
      <c r="Z11" s="335">
        <f>IFERROR(X11/V11,"-")</f>
        <v>105000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6</v>
      </c>
      <c r="AN11" s="99">
        <f>IF(P11=0,"",IF(AM11=0,"",(AM11/P11)))</f>
        <v>0.16216216216216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6</v>
      </c>
      <c r="AW11" s="105">
        <f>IF(P11=0,"",IF(AV11=0,"",(AV11/P11)))</f>
        <v>0.16216216216216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15</v>
      </c>
      <c r="BF11" s="111">
        <f>IF(P11=0,"",IF(BE11=0,"",(BE11/P11)))</f>
        <v>0.40540540540541</v>
      </c>
      <c r="BG11" s="110">
        <v>2</v>
      </c>
      <c r="BH11" s="112">
        <f>IFERROR(BG11/BE11,"-")</f>
        <v>0.13333333333333</v>
      </c>
      <c r="BI11" s="113">
        <v>11000</v>
      </c>
      <c r="BJ11" s="114">
        <f>IFERROR(BI11/BE11,"-")</f>
        <v>733.33333333333</v>
      </c>
      <c r="BK11" s="115">
        <v>1</v>
      </c>
      <c r="BL11" s="115">
        <v>1</v>
      </c>
      <c r="BM11" s="115"/>
      <c r="BN11" s="117">
        <v>8</v>
      </c>
      <c r="BO11" s="118">
        <f>IF(P11=0,"",IF(BN11=0,"",(BN11/P11)))</f>
        <v>0.21621621621622</v>
      </c>
      <c r="BP11" s="119">
        <v>3</v>
      </c>
      <c r="BQ11" s="120">
        <f>IFERROR(BP11/BN11,"-")</f>
        <v>0.375</v>
      </c>
      <c r="BR11" s="121">
        <v>322000</v>
      </c>
      <c r="BS11" s="122">
        <f>IFERROR(BR11/BN11,"-")</f>
        <v>40250</v>
      </c>
      <c r="BT11" s="123">
        <v>1</v>
      </c>
      <c r="BU11" s="123"/>
      <c r="BV11" s="123">
        <v>2</v>
      </c>
      <c r="BW11" s="124">
        <v>2</v>
      </c>
      <c r="BX11" s="125">
        <f>IF(P11=0,"",IF(BW11=0,"",(BW11/P11)))</f>
        <v>0.054054054054054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315000</v>
      </c>
      <c r="CQ11" s="139">
        <v>301000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</v>
      </c>
      <c r="B12" s="346" t="s">
        <v>183</v>
      </c>
      <c r="C12" s="346" t="s">
        <v>184</v>
      </c>
      <c r="D12" s="346" t="s">
        <v>185</v>
      </c>
      <c r="E12" s="346"/>
      <c r="F12" s="346" t="s">
        <v>66</v>
      </c>
      <c r="G12" s="88" t="s">
        <v>186</v>
      </c>
      <c r="H12" s="88" t="s">
        <v>168</v>
      </c>
      <c r="I12" s="88" t="s">
        <v>181</v>
      </c>
      <c r="J12" s="329">
        <v>90000</v>
      </c>
      <c r="K12" s="79">
        <v>7</v>
      </c>
      <c r="L12" s="79">
        <v>0</v>
      </c>
      <c r="M12" s="79">
        <v>42</v>
      </c>
      <c r="N12" s="89">
        <v>5</v>
      </c>
      <c r="O12" s="90">
        <v>0</v>
      </c>
      <c r="P12" s="91">
        <f>N12+O12</f>
        <v>5</v>
      </c>
      <c r="Q12" s="80">
        <f>IFERROR(P12/M12,"-")</f>
        <v>0.11904761904762</v>
      </c>
      <c r="R12" s="79">
        <v>0</v>
      </c>
      <c r="S12" s="79">
        <v>1</v>
      </c>
      <c r="T12" s="80">
        <f>IFERROR(R12/(P12),"-")</f>
        <v>0</v>
      </c>
      <c r="U12" s="335">
        <f>IFERROR(J12/SUM(N12:O13),"-")</f>
        <v>11250</v>
      </c>
      <c r="V12" s="82">
        <v>0</v>
      </c>
      <c r="W12" s="80">
        <f>IF(P12=0,"-",V12/P12)</f>
        <v>0</v>
      </c>
      <c r="X12" s="334">
        <v>0</v>
      </c>
      <c r="Y12" s="335">
        <f>IFERROR(X12/P12,"-")</f>
        <v>0</v>
      </c>
      <c r="Z12" s="335" t="str">
        <f>IFERROR(X12/V12,"-")</f>
        <v>-</v>
      </c>
      <c r="AA12" s="329">
        <f>SUM(X12:X13)-SUM(J12:J13)</f>
        <v>-90000</v>
      </c>
      <c r="AB12" s="83">
        <f>SUM(X12:X13)/SUM(J12:J13)</f>
        <v>0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0.4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0.2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187</v>
      </c>
      <c r="C13" s="346"/>
      <c r="D13" s="346"/>
      <c r="E13" s="346"/>
      <c r="F13" s="346" t="s">
        <v>78</v>
      </c>
      <c r="G13" s="88"/>
      <c r="H13" s="88"/>
      <c r="I13" s="88"/>
      <c r="J13" s="329"/>
      <c r="K13" s="79">
        <v>36</v>
      </c>
      <c r="L13" s="79">
        <v>20</v>
      </c>
      <c r="M13" s="79">
        <v>11</v>
      </c>
      <c r="N13" s="89">
        <v>3</v>
      </c>
      <c r="O13" s="90">
        <v>0</v>
      </c>
      <c r="P13" s="91">
        <f>N13+O13</f>
        <v>3</v>
      </c>
      <c r="Q13" s="80">
        <f>IFERROR(P13/M13,"-")</f>
        <v>0.27272727272727</v>
      </c>
      <c r="R13" s="79">
        <v>0</v>
      </c>
      <c r="S13" s="79">
        <v>0</v>
      </c>
      <c r="T13" s="80">
        <f>IFERROR(R13/(P13),"-")</f>
        <v>0</v>
      </c>
      <c r="U13" s="335"/>
      <c r="V13" s="82">
        <v>0</v>
      </c>
      <c r="W13" s="80">
        <f>IF(P13=0,"-",V13/P13)</f>
        <v>0</v>
      </c>
      <c r="X13" s="334">
        <v>0</v>
      </c>
      <c r="Y13" s="335">
        <f>IFERROR(X13/P13,"-")</f>
        <v>0</v>
      </c>
      <c r="Z13" s="335" t="str">
        <f>IFERROR(X13/V13,"-")</f>
        <v>-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0.33333333333333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0.33333333333333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15.214285714286</v>
      </c>
      <c r="B14" s="346" t="s">
        <v>188</v>
      </c>
      <c r="C14" s="346" t="s">
        <v>189</v>
      </c>
      <c r="D14" s="346" t="s">
        <v>190</v>
      </c>
      <c r="E14" s="346"/>
      <c r="F14" s="346" t="s">
        <v>66</v>
      </c>
      <c r="G14" s="88" t="s">
        <v>191</v>
      </c>
      <c r="H14" s="88" t="s">
        <v>192</v>
      </c>
      <c r="I14" s="347" t="s">
        <v>99</v>
      </c>
      <c r="J14" s="329">
        <v>84000</v>
      </c>
      <c r="K14" s="79">
        <v>7</v>
      </c>
      <c r="L14" s="79">
        <v>0</v>
      </c>
      <c r="M14" s="79">
        <v>16</v>
      </c>
      <c r="N14" s="89">
        <v>2</v>
      </c>
      <c r="O14" s="90">
        <v>0</v>
      </c>
      <c r="P14" s="91">
        <f>N14+O14</f>
        <v>2</v>
      </c>
      <c r="Q14" s="80">
        <f>IFERROR(P14/M14,"-")</f>
        <v>0.125</v>
      </c>
      <c r="R14" s="79">
        <v>0</v>
      </c>
      <c r="S14" s="79">
        <v>0</v>
      </c>
      <c r="T14" s="80">
        <f>IFERROR(R14/(P14),"-")</f>
        <v>0</v>
      </c>
      <c r="U14" s="335">
        <f>IFERROR(J14/SUM(N14:O15),"-")</f>
        <v>3230.7692307692</v>
      </c>
      <c r="V14" s="82">
        <v>0</v>
      </c>
      <c r="W14" s="80">
        <f>IF(P14=0,"-",V14/P14)</f>
        <v>0</v>
      </c>
      <c r="X14" s="334">
        <v>0</v>
      </c>
      <c r="Y14" s="335">
        <f>IFERROR(X14/P14,"-")</f>
        <v>0</v>
      </c>
      <c r="Z14" s="335" t="str">
        <f>IFERROR(X14/V14,"-")</f>
        <v>-</v>
      </c>
      <c r="AA14" s="329">
        <f>SUM(X14:X15)-SUM(J14:J15)</f>
        <v>1194000</v>
      </c>
      <c r="AB14" s="83">
        <f>SUM(X14:X15)/SUM(J14:J15)</f>
        <v>15.214285714286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193</v>
      </c>
      <c r="C15" s="346"/>
      <c r="D15" s="346"/>
      <c r="E15" s="346"/>
      <c r="F15" s="346" t="s">
        <v>78</v>
      </c>
      <c r="G15" s="88"/>
      <c r="H15" s="88"/>
      <c r="I15" s="88"/>
      <c r="J15" s="329"/>
      <c r="K15" s="79">
        <v>132</v>
      </c>
      <c r="L15" s="79">
        <v>58</v>
      </c>
      <c r="M15" s="79">
        <v>55</v>
      </c>
      <c r="N15" s="89">
        <v>24</v>
      </c>
      <c r="O15" s="90">
        <v>0</v>
      </c>
      <c r="P15" s="91">
        <f>N15+O15</f>
        <v>24</v>
      </c>
      <c r="Q15" s="80">
        <f>IFERROR(P15/M15,"-")</f>
        <v>0.43636363636364</v>
      </c>
      <c r="R15" s="79">
        <v>2</v>
      </c>
      <c r="S15" s="79">
        <v>5</v>
      </c>
      <c r="T15" s="80">
        <f>IFERROR(R15/(P15),"-")</f>
        <v>0.083333333333333</v>
      </c>
      <c r="U15" s="335"/>
      <c r="V15" s="82">
        <v>6</v>
      </c>
      <c r="W15" s="80">
        <f>IF(P15=0,"-",V15/P15)</f>
        <v>0.25</v>
      </c>
      <c r="X15" s="334">
        <v>1278000</v>
      </c>
      <c r="Y15" s="335">
        <f>IFERROR(X15/P15,"-")</f>
        <v>53250</v>
      </c>
      <c r="Z15" s="335">
        <f>IFERROR(X15/V15,"-")</f>
        <v>213000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2</v>
      </c>
      <c r="AN15" s="99">
        <f>IF(P15=0,"",IF(AM15=0,"",(AM15/P15)))</f>
        <v>0.083333333333333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2</v>
      </c>
      <c r="AW15" s="105">
        <f>IF(P15=0,"",IF(AV15=0,"",(AV15/P15)))</f>
        <v>0.083333333333333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10</v>
      </c>
      <c r="BF15" s="111">
        <f>IF(P15=0,"",IF(BE15=0,"",(BE15/P15)))</f>
        <v>0.41666666666667</v>
      </c>
      <c r="BG15" s="110">
        <v>1</v>
      </c>
      <c r="BH15" s="112">
        <f>IFERROR(BG15/BE15,"-")</f>
        <v>0.1</v>
      </c>
      <c r="BI15" s="113">
        <v>5000</v>
      </c>
      <c r="BJ15" s="114">
        <f>IFERROR(BI15/BE15,"-")</f>
        <v>500</v>
      </c>
      <c r="BK15" s="115">
        <v>1</v>
      </c>
      <c r="BL15" s="115"/>
      <c r="BM15" s="115"/>
      <c r="BN15" s="117">
        <v>6</v>
      </c>
      <c r="BO15" s="118">
        <f>IF(P15=0,"",IF(BN15=0,"",(BN15/P15)))</f>
        <v>0.25</v>
      </c>
      <c r="BP15" s="119">
        <v>3</v>
      </c>
      <c r="BQ15" s="120">
        <f>IFERROR(BP15/BN15,"-")</f>
        <v>0.5</v>
      </c>
      <c r="BR15" s="121">
        <v>1027000</v>
      </c>
      <c r="BS15" s="122">
        <f>IFERROR(BR15/BN15,"-")</f>
        <v>171166.66666667</v>
      </c>
      <c r="BT15" s="123">
        <v>2</v>
      </c>
      <c r="BU15" s="123"/>
      <c r="BV15" s="123">
        <v>1</v>
      </c>
      <c r="BW15" s="124">
        <v>3</v>
      </c>
      <c r="BX15" s="125">
        <f>IF(P15=0,"",IF(BW15=0,"",(BW15/P15)))</f>
        <v>0.125</v>
      </c>
      <c r="BY15" s="126">
        <v>1</v>
      </c>
      <c r="BZ15" s="127">
        <f>IFERROR(BY15/BW15,"-")</f>
        <v>0.33333333333333</v>
      </c>
      <c r="CA15" s="128">
        <v>66000</v>
      </c>
      <c r="CB15" s="129">
        <f>IFERROR(CA15/BW15,"-")</f>
        <v>22000</v>
      </c>
      <c r="CC15" s="130"/>
      <c r="CD15" s="130"/>
      <c r="CE15" s="130">
        <v>1</v>
      </c>
      <c r="CF15" s="131">
        <v>1</v>
      </c>
      <c r="CG15" s="132">
        <f>IF(P15=0,"",IF(CF15=0,"",(CF15/P15)))</f>
        <v>0.041666666666667</v>
      </c>
      <c r="CH15" s="133">
        <v>1</v>
      </c>
      <c r="CI15" s="134">
        <f>IFERROR(CH15/CF15,"-")</f>
        <v>1</v>
      </c>
      <c r="CJ15" s="135">
        <v>180000</v>
      </c>
      <c r="CK15" s="136">
        <f>IFERROR(CJ15/CF15,"-")</f>
        <v>180000</v>
      </c>
      <c r="CL15" s="137"/>
      <c r="CM15" s="137"/>
      <c r="CN15" s="137">
        <v>1</v>
      </c>
      <c r="CO15" s="138">
        <v>6</v>
      </c>
      <c r="CP15" s="139">
        <v>1278000</v>
      </c>
      <c r="CQ15" s="139">
        <v>1019000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0.83333333333333</v>
      </c>
      <c r="B16" s="346" t="s">
        <v>194</v>
      </c>
      <c r="C16" s="346" t="s">
        <v>189</v>
      </c>
      <c r="D16" s="346" t="s">
        <v>195</v>
      </c>
      <c r="E16" s="346"/>
      <c r="F16" s="346" t="s">
        <v>66</v>
      </c>
      <c r="G16" s="88" t="s">
        <v>196</v>
      </c>
      <c r="H16" s="88" t="s">
        <v>197</v>
      </c>
      <c r="I16" s="88" t="s">
        <v>198</v>
      </c>
      <c r="J16" s="329">
        <v>96000</v>
      </c>
      <c r="K16" s="79">
        <v>5</v>
      </c>
      <c r="L16" s="79">
        <v>0</v>
      </c>
      <c r="M16" s="79">
        <v>18</v>
      </c>
      <c r="N16" s="89">
        <v>3</v>
      </c>
      <c r="O16" s="90">
        <v>0</v>
      </c>
      <c r="P16" s="91">
        <f>N16+O16</f>
        <v>3</v>
      </c>
      <c r="Q16" s="80">
        <f>IFERROR(P16/M16,"-")</f>
        <v>0.16666666666667</v>
      </c>
      <c r="R16" s="79">
        <v>0</v>
      </c>
      <c r="S16" s="79">
        <v>2</v>
      </c>
      <c r="T16" s="80">
        <f>IFERROR(R16/(P16),"-")</f>
        <v>0</v>
      </c>
      <c r="U16" s="335">
        <f>IFERROR(J16/SUM(N16:O17),"-")</f>
        <v>8727.2727272727</v>
      </c>
      <c r="V16" s="82">
        <v>0</v>
      </c>
      <c r="W16" s="80">
        <f>IF(P16=0,"-",V16/P16)</f>
        <v>0</v>
      </c>
      <c r="X16" s="334">
        <v>0</v>
      </c>
      <c r="Y16" s="335">
        <f>IFERROR(X16/P16,"-")</f>
        <v>0</v>
      </c>
      <c r="Z16" s="335" t="str">
        <f>IFERROR(X16/V16,"-")</f>
        <v>-</v>
      </c>
      <c r="AA16" s="329">
        <f>SUM(X16:X17)-SUM(J16:J17)</f>
        <v>-16000</v>
      </c>
      <c r="AB16" s="83">
        <f>SUM(X16:X17)/SUM(J16:J17)</f>
        <v>0.83333333333333</v>
      </c>
      <c r="AC16" s="77"/>
      <c r="AD16" s="92">
        <v>2</v>
      </c>
      <c r="AE16" s="93">
        <f>IF(P16=0,"",IF(AD16=0,"",(AD16/P16)))</f>
        <v>0.66666666666667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0.33333333333333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199</v>
      </c>
      <c r="C17" s="346"/>
      <c r="D17" s="346"/>
      <c r="E17" s="346"/>
      <c r="F17" s="346" t="s">
        <v>78</v>
      </c>
      <c r="G17" s="88"/>
      <c r="H17" s="88"/>
      <c r="I17" s="88"/>
      <c r="J17" s="329"/>
      <c r="K17" s="79">
        <v>54</v>
      </c>
      <c r="L17" s="79">
        <v>23</v>
      </c>
      <c r="M17" s="79">
        <v>6</v>
      </c>
      <c r="N17" s="89">
        <v>8</v>
      </c>
      <c r="O17" s="90">
        <v>0</v>
      </c>
      <c r="P17" s="91">
        <f>N17+O17</f>
        <v>8</v>
      </c>
      <c r="Q17" s="80">
        <f>IFERROR(P17/M17,"-")</f>
        <v>1.3333333333333</v>
      </c>
      <c r="R17" s="79">
        <v>3</v>
      </c>
      <c r="S17" s="79">
        <v>1</v>
      </c>
      <c r="T17" s="80">
        <f>IFERROR(R17/(P17),"-")</f>
        <v>0.375</v>
      </c>
      <c r="U17" s="335"/>
      <c r="V17" s="82">
        <v>3</v>
      </c>
      <c r="W17" s="80">
        <f>IF(P17=0,"-",V17/P17)</f>
        <v>0.375</v>
      </c>
      <c r="X17" s="334">
        <v>80000</v>
      </c>
      <c r="Y17" s="335">
        <f>IFERROR(X17/P17,"-")</f>
        <v>10000</v>
      </c>
      <c r="Z17" s="335">
        <f>IFERROR(X17/V17,"-")</f>
        <v>26666.666666667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0.125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0.125</v>
      </c>
      <c r="BG17" s="110">
        <v>1</v>
      </c>
      <c r="BH17" s="112">
        <f>IFERROR(BG17/BE17,"-")</f>
        <v>1</v>
      </c>
      <c r="BI17" s="113">
        <v>11000</v>
      </c>
      <c r="BJ17" s="114">
        <f>IFERROR(BI17/BE17,"-")</f>
        <v>11000</v>
      </c>
      <c r="BK17" s="115"/>
      <c r="BL17" s="115"/>
      <c r="BM17" s="115">
        <v>1</v>
      </c>
      <c r="BN17" s="117">
        <v>4</v>
      </c>
      <c r="BO17" s="118">
        <f>IF(P17=0,"",IF(BN17=0,"",(BN17/P17)))</f>
        <v>0.5</v>
      </c>
      <c r="BP17" s="119">
        <v>1</v>
      </c>
      <c r="BQ17" s="120">
        <f>IFERROR(BP17/BN17,"-")</f>
        <v>0.25</v>
      </c>
      <c r="BR17" s="121">
        <v>46000</v>
      </c>
      <c r="BS17" s="122">
        <f>IFERROR(BR17/BN17,"-")</f>
        <v>11500</v>
      </c>
      <c r="BT17" s="123"/>
      <c r="BU17" s="123"/>
      <c r="BV17" s="123">
        <v>1</v>
      </c>
      <c r="BW17" s="124">
        <v>2</v>
      </c>
      <c r="BX17" s="125">
        <f>IF(P17=0,"",IF(BW17=0,"",(BW17/P17)))</f>
        <v>0.25</v>
      </c>
      <c r="BY17" s="126">
        <v>2</v>
      </c>
      <c r="BZ17" s="127">
        <f>IFERROR(BY17/BW17,"-")</f>
        <v>1</v>
      </c>
      <c r="CA17" s="128">
        <v>26000</v>
      </c>
      <c r="CB17" s="129">
        <f>IFERROR(CA17/BW17,"-")</f>
        <v>13000</v>
      </c>
      <c r="CC17" s="130">
        <v>1</v>
      </c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3</v>
      </c>
      <c r="CP17" s="139">
        <v>80000</v>
      </c>
      <c r="CQ17" s="139">
        <v>46000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0.68888888888889</v>
      </c>
      <c r="B18" s="346" t="s">
        <v>200</v>
      </c>
      <c r="C18" s="346" t="s">
        <v>189</v>
      </c>
      <c r="D18" s="346" t="s">
        <v>201</v>
      </c>
      <c r="E18" s="346"/>
      <c r="F18" s="346" t="s">
        <v>66</v>
      </c>
      <c r="G18" s="88" t="s">
        <v>202</v>
      </c>
      <c r="H18" s="88" t="s">
        <v>192</v>
      </c>
      <c r="I18" s="88" t="s">
        <v>174</v>
      </c>
      <c r="J18" s="329">
        <v>90000</v>
      </c>
      <c r="K18" s="79">
        <v>14</v>
      </c>
      <c r="L18" s="79">
        <v>0</v>
      </c>
      <c r="M18" s="79">
        <v>42</v>
      </c>
      <c r="N18" s="89">
        <v>7</v>
      </c>
      <c r="O18" s="90">
        <v>0</v>
      </c>
      <c r="P18" s="91">
        <f>N18+O18</f>
        <v>7</v>
      </c>
      <c r="Q18" s="80">
        <f>IFERROR(P18/M18,"-")</f>
        <v>0.16666666666667</v>
      </c>
      <c r="R18" s="79">
        <v>1</v>
      </c>
      <c r="S18" s="79">
        <v>3</v>
      </c>
      <c r="T18" s="80">
        <f>IFERROR(R18/(P18),"-")</f>
        <v>0.14285714285714</v>
      </c>
      <c r="U18" s="335">
        <f>IFERROR(J18/SUM(N18:O19),"-")</f>
        <v>3103.4482758621</v>
      </c>
      <c r="V18" s="82">
        <v>1</v>
      </c>
      <c r="W18" s="80">
        <f>IF(P18=0,"-",V18/P18)</f>
        <v>0.14285714285714</v>
      </c>
      <c r="X18" s="334">
        <v>12000</v>
      </c>
      <c r="Y18" s="335">
        <f>IFERROR(X18/P18,"-")</f>
        <v>1714.2857142857</v>
      </c>
      <c r="Z18" s="335">
        <f>IFERROR(X18/V18,"-")</f>
        <v>12000</v>
      </c>
      <c r="AA18" s="329">
        <f>SUM(X18:X19)-SUM(J18:J19)</f>
        <v>-28000</v>
      </c>
      <c r="AB18" s="83">
        <f>SUM(X18:X19)/SUM(J18:J19)</f>
        <v>0.68888888888889</v>
      </c>
      <c r="AC18" s="77"/>
      <c r="AD18" s="92">
        <v>1</v>
      </c>
      <c r="AE18" s="93">
        <f>IF(P18=0,"",IF(AD18=0,"",(AD18/P18)))</f>
        <v>0.14285714285714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2</v>
      </c>
      <c r="AN18" s="99">
        <f>IF(P18=0,"",IF(AM18=0,"",(AM18/P18)))</f>
        <v>0.28571428571429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0.14285714285714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3</v>
      </c>
      <c r="BO18" s="118">
        <f>IF(P18=0,"",IF(BN18=0,"",(BN18/P18)))</f>
        <v>0.42857142857143</v>
      </c>
      <c r="BP18" s="119">
        <v>1</v>
      </c>
      <c r="BQ18" s="120">
        <f>IFERROR(BP18/BN18,"-")</f>
        <v>0.33333333333333</v>
      </c>
      <c r="BR18" s="121">
        <v>12000</v>
      </c>
      <c r="BS18" s="122">
        <f>IFERROR(BR18/BN18,"-")</f>
        <v>4000</v>
      </c>
      <c r="BT18" s="123"/>
      <c r="BU18" s="123"/>
      <c r="BV18" s="123">
        <v>1</v>
      </c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12000</v>
      </c>
      <c r="CQ18" s="139">
        <v>12000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203</v>
      </c>
      <c r="C19" s="346"/>
      <c r="D19" s="346"/>
      <c r="E19" s="346"/>
      <c r="F19" s="346" t="s">
        <v>78</v>
      </c>
      <c r="G19" s="88"/>
      <c r="H19" s="88"/>
      <c r="I19" s="88"/>
      <c r="J19" s="329"/>
      <c r="K19" s="79">
        <v>57</v>
      </c>
      <c r="L19" s="79">
        <v>43</v>
      </c>
      <c r="M19" s="79">
        <v>24</v>
      </c>
      <c r="N19" s="89">
        <v>22</v>
      </c>
      <c r="O19" s="90">
        <v>0</v>
      </c>
      <c r="P19" s="91">
        <f>N19+O19</f>
        <v>22</v>
      </c>
      <c r="Q19" s="80">
        <f>IFERROR(P19/M19,"-")</f>
        <v>0.91666666666667</v>
      </c>
      <c r="R19" s="79">
        <v>1</v>
      </c>
      <c r="S19" s="79">
        <v>4</v>
      </c>
      <c r="T19" s="80">
        <f>IFERROR(R19/(P19),"-")</f>
        <v>0.045454545454545</v>
      </c>
      <c r="U19" s="335"/>
      <c r="V19" s="82">
        <v>5</v>
      </c>
      <c r="W19" s="80">
        <f>IF(P19=0,"-",V19/P19)</f>
        <v>0.22727272727273</v>
      </c>
      <c r="X19" s="334">
        <v>50000</v>
      </c>
      <c r="Y19" s="335">
        <f>IFERROR(X19/P19,"-")</f>
        <v>2272.7272727273</v>
      </c>
      <c r="Z19" s="335">
        <f>IFERROR(X19/V19,"-")</f>
        <v>10000</v>
      </c>
      <c r="AA19" s="329"/>
      <c r="AB19" s="83"/>
      <c r="AC19" s="77"/>
      <c r="AD19" s="92">
        <v>1</v>
      </c>
      <c r="AE19" s="93">
        <f>IF(P19=0,"",IF(AD19=0,"",(AD19/P19)))</f>
        <v>0.045454545454545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2</v>
      </c>
      <c r="AN19" s="99">
        <f>IF(P19=0,"",IF(AM19=0,"",(AM19/P19)))</f>
        <v>0.090909090909091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3</v>
      </c>
      <c r="AW19" s="105">
        <f>IF(P19=0,"",IF(AV19=0,"",(AV19/P19)))</f>
        <v>0.13636363636364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3</v>
      </c>
      <c r="BF19" s="111">
        <f>IF(P19=0,"",IF(BE19=0,"",(BE19/P19)))</f>
        <v>0.13636363636364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10</v>
      </c>
      <c r="BO19" s="118">
        <f>IF(P19=0,"",IF(BN19=0,"",(BN19/P19)))</f>
        <v>0.45454545454545</v>
      </c>
      <c r="BP19" s="119">
        <v>4</v>
      </c>
      <c r="BQ19" s="120">
        <f>IFERROR(BP19/BN19,"-")</f>
        <v>0.4</v>
      </c>
      <c r="BR19" s="121">
        <v>45000</v>
      </c>
      <c r="BS19" s="122">
        <f>IFERROR(BR19/BN19,"-")</f>
        <v>4500</v>
      </c>
      <c r="BT19" s="123"/>
      <c r="BU19" s="123">
        <v>3</v>
      </c>
      <c r="BV19" s="123">
        <v>1</v>
      </c>
      <c r="BW19" s="124">
        <v>2</v>
      </c>
      <c r="BX19" s="125">
        <f>IF(P19=0,"",IF(BW19=0,"",(BW19/P19)))</f>
        <v>0.090909090909091</v>
      </c>
      <c r="BY19" s="126">
        <v>1</v>
      </c>
      <c r="BZ19" s="127">
        <f>IFERROR(BY19/BW19,"-")</f>
        <v>0.5</v>
      </c>
      <c r="CA19" s="128">
        <v>5000</v>
      </c>
      <c r="CB19" s="129">
        <f>IFERROR(CA19/BW19,"-")</f>
        <v>2500</v>
      </c>
      <c r="CC19" s="130">
        <v>1</v>
      </c>
      <c r="CD19" s="130"/>
      <c r="CE19" s="130"/>
      <c r="CF19" s="131">
        <v>1</v>
      </c>
      <c r="CG19" s="132">
        <f>IF(P19=0,"",IF(CF19=0,"",(CF19/P19)))</f>
        <v>0.045454545454545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5</v>
      </c>
      <c r="CP19" s="139">
        <v>50000</v>
      </c>
      <c r="CQ19" s="139">
        <v>15000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0.038461538461538</v>
      </c>
      <c r="B20" s="346" t="s">
        <v>204</v>
      </c>
      <c r="C20" s="346" t="s">
        <v>184</v>
      </c>
      <c r="D20" s="346" t="s">
        <v>201</v>
      </c>
      <c r="E20" s="346"/>
      <c r="F20" s="346" t="s">
        <v>66</v>
      </c>
      <c r="G20" s="88" t="s">
        <v>205</v>
      </c>
      <c r="H20" s="88" t="s">
        <v>192</v>
      </c>
      <c r="I20" s="347" t="s">
        <v>146</v>
      </c>
      <c r="J20" s="329">
        <v>78000</v>
      </c>
      <c r="K20" s="79">
        <v>3</v>
      </c>
      <c r="L20" s="79">
        <v>0</v>
      </c>
      <c r="M20" s="79">
        <v>17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335">
        <f>IFERROR(J20/SUM(N20:O21),"-")</f>
        <v>15600</v>
      </c>
      <c r="V20" s="82">
        <v>0</v>
      </c>
      <c r="W20" s="80" t="str">
        <f>IF(P20=0,"-",V20/P20)</f>
        <v>-</v>
      </c>
      <c r="X20" s="334">
        <v>0</v>
      </c>
      <c r="Y20" s="335" t="str">
        <f>IFERROR(X20/P20,"-")</f>
        <v>-</v>
      </c>
      <c r="Z20" s="335" t="str">
        <f>IFERROR(X20/V20,"-")</f>
        <v>-</v>
      </c>
      <c r="AA20" s="329">
        <f>SUM(X20:X21)-SUM(J20:J21)</f>
        <v>-75000</v>
      </c>
      <c r="AB20" s="83">
        <f>SUM(X20:X21)/SUM(J20:J21)</f>
        <v>0.038461538461538</v>
      </c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6" t="s">
        <v>206</v>
      </c>
      <c r="C21" s="346"/>
      <c r="D21" s="346"/>
      <c r="E21" s="346"/>
      <c r="F21" s="346" t="s">
        <v>78</v>
      </c>
      <c r="G21" s="88"/>
      <c r="H21" s="88"/>
      <c r="I21" s="88"/>
      <c r="J21" s="329"/>
      <c r="K21" s="79">
        <v>63</v>
      </c>
      <c r="L21" s="79">
        <v>23</v>
      </c>
      <c r="M21" s="79">
        <v>9</v>
      </c>
      <c r="N21" s="89">
        <v>5</v>
      </c>
      <c r="O21" s="90">
        <v>0</v>
      </c>
      <c r="P21" s="91">
        <f>N21+O21</f>
        <v>5</v>
      </c>
      <c r="Q21" s="80">
        <f>IFERROR(P21/M21,"-")</f>
        <v>0.55555555555556</v>
      </c>
      <c r="R21" s="79">
        <v>0</v>
      </c>
      <c r="S21" s="79">
        <v>0</v>
      </c>
      <c r="T21" s="80">
        <f>IFERROR(R21/(P21),"-")</f>
        <v>0</v>
      </c>
      <c r="U21" s="335"/>
      <c r="V21" s="82">
        <v>1</v>
      </c>
      <c r="W21" s="80">
        <f>IF(P21=0,"-",V21/P21)</f>
        <v>0.2</v>
      </c>
      <c r="X21" s="334">
        <v>3000</v>
      </c>
      <c r="Y21" s="335">
        <f>IFERROR(X21/P21,"-")</f>
        <v>600</v>
      </c>
      <c r="Z21" s="335">
        <f>IFERROR(X21/V21,"-")</f>
        <v>3000</v>
      </c>
      <c r="AA21" s="329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0.2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3</v>
      </c>
      <c r="BF21" s="111">
        <f>IF(P21=0,"",IF(BE21=0,"",(BE21/P21)))</f>
        <v>0.6</v>
      </c>
      <c r="BG21" s="110">
        <v>1</v>
      </c>
      <c r="BH21" s="112">
        <f>IFERROR(BG21/BE21,"-")</f>
        <v>0.33333333333333</v>
      </c>
      <c r="BI21" s="113">
        <v>3000</v>
      </c>
      <c r="BJ21" s="114">
        <f>IFERROR(BI21/BE21,"-")</f>
        <v>1000</v>
      </c>
      <c r="BK21" s="115">
        <v>1</v>
      </c>
      <c r="BL21" s="115"/>
      <c r="BM21" s="115"/>
      <c r="BN21" s="117">
        <v>1</v>
      </c>
      <c r="BO21" s="118">
        <f>IF(P21=0,"",IF(BN21=0,"",(BN21/P21)))</f>
        <v>0.2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2.3666666666667</v>
      </c>
      <c r="B22" s="346" t="s">
        <v>207</v>
      </c>
      <c r="C22" s="346" t="s">
        <v>189</v>
      </c>
      <c r="D22" s="346" t="s">
        <v>201</v>
      </c>
      <c r="E22" s="346"/>
      <c r="F22" s="346" t="s">
        <v>66</v>
      </c>
      <c r="G22" s="88" t="s">
        <v>208</v>
      </c>
      <c r="H22" s="88" t="s">
        <v>192</v>
      </c>
      <c r="I22" s="88" t="s">
        <v>209</v>
      </c>
      <c r="J22" s="329">
        <v>90000</v>
      </c>
      <c r="K22" s="79">
        <v>55</v>
      </c>
      <c r="L22" s="79">
        <v>0</v>
      </c>
      <c r="M22" s="79">
        <v>284</v>
      </c>
      <c r="N22" s="89">
        <v>27</v>
      </c>
      <c r="O22" s="90">
        <v>0</v>
      </c>
      <c r="P22" s="91">
        <f>N22+O22</f>
        <v>27</v>
      </c>
      <c r="Q22" s="80">
        <f>IFERROR(P22/M22,"-")</f>
        <v>0.095070422535211</v>
      </c>
      <c r="R22" s="79">
        <v>3</v>
      </c>
      <c r="S22" s="79">
        <v>5</v>
      </c>
      <c r="T22" s="80">
        <f>IFERROR(R22/(P22),"-")</f>
        <v>0.11111111111111</v>
      </c>
      <c r="U22" s="335">
        <f>IFERROR(J22/SUM(N22:O23),"-")</f>
        <v>1730.7692307692</v>
      </c>
      <c r="V22" s="82">
        <v>9</v>
      </c>
      <c r="W22" s="80">
        <f>IF(P22=0,"-",V22/P22)</f>
        <v>0.33333333333333</v>
      </c>
      <c r="X22" s="334">
        <v>95000</v>
      </c>
      <c r="Y22" s="335">
        <f>IFERROR(X22/P22,"-")</f>
        <v>3518.5185185185</v>
      </c>
      <c r="Z22" s="335">
        <f>IFERROR(X22/V22,"-")</f>
        <v>10555.555555556</v>
      </c>
      <c r="AA22" s="329">
        <f>SUM(X22:X23)-SUM(J22:J23)</f>
        <v>123000</v>
      </c>
      <c r="AB22" s="83">
        <f>SUM(X22:X23)/SUM(J22:J23)</f>
        <v>2.3666666666667</v>
      </c>
      <c r="AC22" s="77"/>
      <c r="AD22" s="92">
        <v>1</v>
      </c>
      <c r="AE22" s="93">
        <f>IF(P22=0,"",IF(AD22=0,"",(AD22/P22)))</f>
        <v>0.037037037037037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0.037037037037037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10</v>
      </c>
      <c r="BF22" s="111">
        <f>IF(P22=0,"",IF(BE22=0,"",(BE22/P22)))</f>
        <v>0.37037037037037</v>
      </c>
      <c r="BG22" s="110">
        <v>2</v>
      </c>
      <c r="BH22" s="112">
        <f>IFERROR(BG22/BE22,"-")</f>
        <v>0.2</v>
      </c>
      <c r="BI22" s="113">
        <v>23000</v>
      </c>
      <c r="BJ22" s="114">
        <f>IFERROR(BI22/BE22,"-")</f>
        <v>2300</v>
      </c>
      <c r="BK22" s="115">
        <v>1</v>
      </c>
      <c r="BL22" s="115"/>
      <c r="BM22" s="115">
        <v>1</v>
      </c>
      <c r="BN22" s="117">
        <v>13</v>
      </c>
      <c r="BO22" s="118">
        <f>IF(P22=0,"",IF(BN22=0,"",(BN22/P22)))</f>
        <v>0.48148148148148</v>
      </c>
      <c r="BP22" s="119">
        <v>6</v>
      </c>
      <c r="BQ22" s="120">
        <f>IFERROR(BP22/BN22,"-")</f>
        <v>0.46153846153846</v>
      </c>
      <c r="BR22" s="121">
        <v>37000</v>
      </c>
      <c r="BS22" s="122">
        <f>IFERROR(BR22/BN22,"-")</f>
        <v>2846.1538461538</v>
      </c>
      <c r="BT22" s="123">
        <v>6</v>
      </c>
      <c r="BU22" s="123"/>
      <c r="BV22" s="123"/>
      <c r="BW22" s="124">
        <v>2</v>
      </c>
      <c r="BX22" s="125">
        <f>IF(P22=0,"",IF(BW22=0,"",(BW22/P22)))</f>
        <v>0.074074074074074</v>
      </c>
      <c r="BY22" s="126">
        <v>1</v>
      </c>
      <c r="BZ22" s="127">
        <f>IFERROR(BY22/BW22,"-")</f>
        <v>0.5</v>
      </c>
      <c r="CA22" s="128">
        <v>35000</v>
      </c>
      <c r="CB22" s="129">
        <f>IFERROR(CA22/BW22,"-")</f>
        <v>17500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9</v>
      </c>
      <c r="CP22" s="139">
        <v>95000</v>
      </c>
      <c r="CQ22" s="139">
        <v>35000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6" t="s">
        <v>210</v>
      </c>
      <c r="C23" s="346"/>
      <c r="D23" s="346"/>
      <c r="E23" s="346"/>
      <c r="F23" s="346" t="s">
        <v>78</v>
      </c>
      <c r="G23" s="88"/>
      <c r="H23" s="88"/>
      <c r="I23" s="88"/>
      <c r="J23" s="329"/>
      <c r="K23" s="79">
        <v>109</v>
      </c>
      <c r="L23" s="79">
        <v>73</v>
      </c>
      <c r="M23" s="79">
        <v>37</v>
      </c>
      <c r="N23" s="89">
        <v>25</v>
      </c>
      <c r="O23" s="90">
        <v>0</v>
      </c>
      <c r="P23" s="91">
        <f>N23+O23</f>
        <v>25</v>
      </c>
      <c r="Q23" s="80">
        <f>IFERROR(P23/M23,"-")</f>
        <v>0.67567567567568</v>
      </c>
      <c r="R23" s="79">
        <v>6</v>
      </c>
      <c r="S23" s="79">
        <v>3</v>
      </c>
      <c r="T23" s="80">
        <f>IFERROR(R23/(P23),"-")</f>
        <v>0.24</v>
      </c>
      <c r="U23" s="335"/>
      <c r="V23" s="82">
        <v>6</v>
      </c>
      <c r="W23" s="80">
        <f>IF(P23=0,"-",V23/P23)</f>
        <v>0.24</v>
      </c>
      <c r="X23" s="334">
        <v>118000</v>
      </c>
      <c r="Y23" s="335">
        <f>IFERROR(X23/P23,"-")</f>
        <v>4720</v>
      </c>
      <c r="Z23" s="335">
        <f>IFERROR(X23/V23,"-")</f>
        <v>19666.666666667</v>
      </c>
      <c r="AA23" s="329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3</v>
      </c>
      <c r="AW23" s="105">
        <f>IF(P23=0,"",IF(AV23=0,"",(AV23/P23)))</f>
        <v>0.12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5</v>
      </c>
      <c r="BF23" s="111">
        <f>IF(P23=0,"",IF(BE23=0,"",(BE23/P23)))</f>
        <v>0.2</v>
      </c>
      <c r="BG23" s="110">
        <v>2</v>
      </c>
      <c r="BH23" s="112">
        <f>IFERROR(BG23/BE23,"-")</f>
        <v>0.4</v>
      </c>
      <c r="BI23" s="113">
        <v>23000</v>
      </c>
      <c r="BJ23" s="114">
        <f>IFERROR(BI23/BE23,"-")</f>
        <v>4600</v>
      </c>
      <c r="BK23" s="115">
        <v>1</v>
      </c>
      <c r="BL23" s="115"/>
      <c r="BM23" s="115">
        <v>1</v>
      </c>
      <c r="BN23" s="117">
        <v>13</v>
      </c>
      <c r="BO23" s="118">
        <f>IF(P23=0,"",IF(BN23=0,"",(BN23/P23)))</f>
        <v>0.52</v>
      </c>
      <c r="BP23" s="119">
        <v>5</v>
      </c>
      <c r="BQ23" s="120">
        <f>IFERROR(BP23/BN23,"-")</f>
        <v>0.38461538461538</v>
      </c>
      <c r="BR23" s="121">
        <v>71000</v>
      </c>
      <c r="BS23" s="122">
        <f>IFERROR(BR23/BN23,"-")</f>
        <v>5461.5384615385</v>
      </c>
      <c r="BT23" s="123">
        <v>2</v>
      </c>
      <c r="BU23" s="123"/>
      <c r="BV23" s="123">
        <v>3</v>
      </c>
      <c r="BW23" s="124">
        <v>4</v>
      </c>
      <c r="BX23" s="125">
        <f>IF(P23=0,"",IF(BW23=0,"",(BW23/P23)))</f>
        <v>0.16</v>
      </c>
      <c r="BY23" s="126">
        <v>1</v>
      </c>
      <c r="BZ23" s="127">
        <f>IFERROR(BY23/BW23,"-")</f>
        <v>0.25</v>
      </c>
      <c r="CA23" s="128">
        <v>60000</v>
      </c>
      <c r="CB23" s="129">
        <f>IFERROR(CA23/BW23,"-")</f>
        <v>15000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6</v>
      </c>
      <c r="CP23" s="139">
        <v>118000</v>
      </c>
      <c r="CQ23" s="139">
        <v>60000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</v>
      </c>
      <c r="B24" s="346" t="s">
        <v>211</v>
      </c>
      <c r="C24" s="346" t="s">
        <v>212</v>
      </c>
      <c r="D24" s="346" t="s">
        <v>195</v>
      </c>
      <c r="E24" s="346"/>
      <c r="F24" s="346" t="s">
        <v>66</v>
      </c>
      <c r="G24" s="88" t="s">
        <v>213</v>
      </c>
      <c r="H24" s="88" t="s">
        <v>197</v>
      </c>
      <c r="I24" s="88" t="s">
        <v>214</v>
      </c>
      <c r="J24" s="329">
        <v>90000</v>
      </c>
      <c r="K24" s="79">
        <v>7</v>
      </c>
      <c r="L24" s="79">
        <v>0</v>
      </c>
      <c r="M24" s="79">
        <v>17</v>
      </c>
      <c r="N24" s="89">
        <v>3</v>
      </c>
      <c r="O24" s="90">
        <v>0</v>
      </c>
      <c r="P24" s="91">
        <f>N24+O24</f>
        <v>3</v>
      </c>
      <c r="Q24" s="80">
        <f>IFERROR(P24/M24,"-")</f>
        <v>0.17647058823529</v>
      </c>
      <c r="R24" s="79">
        <v>0</v>
      </c>
      <c r="S24" s="79">
        <v>3</v>
      </c>
      <c r="T24" s="80">
        <f>IFERROR(R24/(P24),"-")</f>
        <v>0</v>
      </c>
      <c r="U24" s="335">
        <f>IFERROR(J24/SUM(N24:O25),"-")</f>
        <v>6923.0769230769</v>
      </c>
      <c r="V24" s="82">
        <v>0</v>
      </c>
      <c r="W24" s="80">
        <f>IF(P24=0,"-",V24/P24)</f>
        <v>0</v>
      </c>
      <c r="X24" s="334">
        <v>0</v>
      </c>
      <c r="Y24" s="335">
        <f>IFERROR(X24/P24,"-")</f>
        <v>0</v>
      </c>
      <c r="Z24" s="335" t="str">
        <f>IFERROR(X24/V24,"-")</f>
        <v>-</v>
      </c>
      <c r="AA24" s="329">
        <f>SUM(X24:X25)-SUM(J24:J25)</f>
        <v>-90000</v>
      </c>
      <c r="AB24" s="83">
        <f>SUM(X24:X25)/SUM(J24:J25)</f>
        <v>0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0.33333333333333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1</v>
      </c>
      <c r="AW24" s="105">
        <f>IF(P24=0,"",IF(AV24=0,"",(AV24/P24)))</f>
        <v>0.33333333333333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1</v>
      </c>
      <c r="BF24" s="111">
        <f>IF(P24=0,"",IF(BE24=0,"",(BE24/P24)))</f>
        <v>0.33333333333333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6" t="s">
        <v>215</v>
      </c>
      <c r="C25" s="346"/>
      <c r="D25" s="346"/>
      <c r="E25" s="346"/>
      <c r="F25" s="346" t="s">
        <v>78</v>
      </c>
      <c r="G25" s="88"/>
      <c r="H25" s="88"/>
      <c r="I25" s="88"/>
      <c r="J25" s="329"/>
      <c r="K25" s="79">
        <v>58</v>
      </c>
      <c r="L25" s="79">
        <v>19</v>
      </c>
      <c r="M25" s="79">
        <v>9</v>
      </c>
      <c r="N25" s="89">
        <v>10</v>
      </c>
      <c r="O25" s="90">
        <v>0</v>
      </c>
      <c r="P25" s="91">
        <f>N25+O25</f>
        <v>10</v>
      </c>
      <c r="Q25" s="80">
        <f>IFERROR(P25/M25,"-")</f>
        <v>1.1111111111111</v>
      </c>
      <c r="R25" s="79">
        <v>0</v>
      </c>
      <c r="S25" s="79">
        <v>1</v>
      </c>
      <c r="T25" s="80">
        <f>IFERROR(R25/(P25),"-")</f>
        <v>0</v>
      </c>
      <c r="U25" s="335"/>
      <c r="V25" s="82">
        <v>0</v>
      </c>
      <c r="W25" s="80">
        <f>IF(P25=0,"-",V25/P25)</f>
        <v>0</v>
      </c>
      <c r="X25" s="334">
        <v>0</v>
      </c>
      <c r="Y25" s="335">
        <f>IFERROR(X25/P25,"-")</f>
        <v>0</v>
      </c>
      <c r="Z25" s="335" t="str">
        <f>IFERROR(X25/V25,"-")</f>
        <v>-</v>
      </c>
      <c r="AA25" s="329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2</v>
      </c>
      <c r="AN25" s="99">
        <f>IF(P25=0,"",IF(AM25=0,"",(AM25/P25)))</f>
        <v>0.2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4</v>
      </c>
      <c r="BF25" s="111">
        <f>IF(P25=0,"",IF(BE25=0,"",(BE25/P25)))</f>
        <v>0.4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3</v>
      </c>
      <c r="BO25" s="118">
        <f>IF(P25=0,"",IF(BN25=0,"",(BN25/P25)))</f>
        <v>0.3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0.1</v>
      </c>
      <c r="BY25" s="126">
        <v>1</v>
      </c>
      <c r="BZ25" s="127">
        <f>IFERROR(BY25/BW25,"-")</f>
        <v>1</v>
      </c>
      <c r="CA25" s="128">
        <v>65000</v>
      </c>
      <c r="CB25" s="129">
        <f>IFERROR(CA25/BW25,"-")</f>
        <v>65000</v>
      </c>
      <c r="CC25" s="130"/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>
        <v>65000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30"/>
      <c r="B26" s="85"/>
      <c r="C26" s="86"/>
      <c r="D26" s="86"/>
      <c r="E26" s="86"/>
      <c r="F26" s="87"/>
      <c r="G26" s="88"/>
      <c r="H26" s="88"/>
      <c r="I26" s="88"/>
      <c r="J26" s="330"/>
      <c r="K26" s="34"/>
      <c r="L26" s="34"/>
      <c r="M26" s="31"/>
      <c r="N26" s="23"/>
      <c r="O26" s="23"/>
      <c r="P26" s="23"/>
      <c r="Q26" s="32"/>
      <c r="R26" s="32"/>
      <c r="S26" s="23"/>
      <c r="T26" s="32"/>
      <c r="U26" s="336"/>
      <c r="V26" s="25"/>
      <c r="W26" s="25"/>
      <c r="X26" s="336"/>
      <c r="Y26" s="336"/>
      <c r="Z26" s="336"/>
      <c r="AA26" s="336"/>
      <c r="AB26" s="33"/>
      <c r="AC26" s="57"/>
      <c r="AD26" s="61"/>
      <c r="AE26" s="62"/>
      <c r="AF26" s="61"/>
      <c r="AG26" s="65"/>
      <c r="AH26" s="66"/>
      <c r="AI26" s="67"/>
      <c r="AJ26" s="68"/>
      <c r="AK26" s="68"/>
      <c r="AL26" s="68"/>
      <c r="AM26" s="61"/>
      <c r="AN26" s="62"/>
      <c r="AO26" s="61"/>
      <c r="AP26" s="65"/>
      <c r="AQ26" s="66"/>
      <c r="AR26" s="67"/>
      <c r="AS26" s="68"/>
      <c r="AT26" s="68"/>
      <c r="AU26" s="68"/>
      <c r="AV26" s="61"/>
      <c r="AW26" s="62"/>
      <c r="AX26" s="61"/>
      <c r="AY26" s="65"/>
      <c r="AZ26" s="66"/>
      <c r="BA26" s="67"/>
      <c r="BB26" s="68"/>
      <c r="BC26" s="68"/>
      <c r="BD26" s="68"/>
      <c r="BE26" s="61"/>
      <c r="BF26" s="62"/>
      <c r="BG26" s="61"/>
      <c r="BH26" s="65"/>
      <c r="BI26" s="66"/>
      <c r="BJ26" s="67"/>
      <c r="BK26" s="68"/>
      <c r="BL26" s="68"/>
      <c r="BM26" s="68"/>
      <c r="BN26" s="63"/>
      <c r="BO26" s="64"/>
      <c r="BP26" s="61"/>
      <c r="BQ26" s="65"/>
      <c r="BR26" s="66"/>
      <c r="BS26" s="67"/>
      <c r="BT26" s="68"/>
      <c r="BU26" s="68"/>
      <c r="BV26" s="68"/>
      <c r="BW26" s="63"/>
      <c r="BX26" s="64"/>
      <c r="BY26" s="61"/>
      <c r="BZ26" s="65"/>
      <c r="CA26" s="66"/>
      <c r="CB26" s="67"/>
      <c r="CC26" s="68"/>
      <c r="CD26" s="68"/>
      <c r="CE26" s="68"/>
      <c r="CF26" s="63"/>
      <c r="CG26" s="64"/>
      <c r="CH26" s="61"/>
      <c r="CI26" s="65"/>
      <c r="CJ26" s="66"/>
      <c r="CK26" s="67"/>
      <c r="CL26" s="68"/>
      <c r="CM26" s="68"/>
      <c r="CN26" s="68"/>
      <c r="CO26" s="69"/>
      <c r="CP26" s="66"/>
      <c r="CQ26" s="66"/>
      <c r="CR26" s="66"/>
      <c r="CS26" s="70"/>
    </row>
    <row r="27" spans="1:98">
      <c r="A27" s="30"/>
      <c r="B27" s="37"/>
      <c r="C27" s="21"/>
      <c r="D27" s="21"/>
      <c r="E27" s="21"/>
      <c r="F27" s="22"/>
      <c r="G27" s="36"/>
      <c r="H27" s="36"/>
      <c r="I27" s="73"/>
      <c r="J27" s="331"/>
      <c r="K27" s="34"/>
      <c r="L27" s="34"/>
      <c r="M27" s="31"/>
      <c r="N27" s="23"/>
      <c r="O27" s="23"/>
      <c r="P27" s="23"/>
      <c r="Q27" s="32"/>
      <c r="R27" s="32"/>
      <c r="S27" s="23"/>
      <c r="T27" s="32"/>
      <c r="U27" s="336"/>
      <c r="V27" s="25"/>
      <c r="W27" s="25"/>
      <c r="X27" s="336"/>
      <c r="Y27" s="336"/>
      <c r="Z27" s="336"/>
      <c r="AA27" s="336"/>
      <c r="AB27" s="33"/>
      <c r="AC27" s="59"/>
      <c r="AD27" s="61"/>
      <c r="AE27" s="62"/>
      <c r="AF27" s="61"/>
      <c r="AG27" s="65"/>
      <c r="AH27" s="66"/>
      <c r="AI27" s="67"/>
      <c r="AJ27" s="68"/>
      <c r="AK27" s="68"/>
      <c r="AL27" s="68"/>
      <c r="AM27" s="61"/>
      <c r="AN27" s="62"/>
      <c r="AO27" s="61"/>
      <c r="AP27" s="65"/>
      <c r="AQ27" s="66"/>
      <c r="AR27" s="67"/>
      <c r="AS27" s="68"/>
      <c r="AT27" s="68"/>
      <c r="AU27" s="68"/>
      <c r="AV27" s="61"/>
      <c r="AW27" s="62"/>
      <c r="AX27" s="61"/>
      <c r="AY27" s="65"/>
      <c r="AZ27" s="66"/>
      <c r="BA27" s="67"/>
      <c r="BB27" s="68"/>
      <c r="BC27" s="68"/>
      <c r="BD27" s="68"/>
      <c r="BE27" s="61"/>
      <c r="BF27" s="62"/>
      <c r="BG27" s="61"/>
      <c r="BH27" s="65"/>
      <c r="BI27" s="66"/>
      <c r="BJ27" s="67"/>
      <c r="BK27" s="68"/>
      <c r="BL27" s="68"/>
      <c r="BM27" s="68"/>
      <c r="BN27" s="63"/>
      <c r="BO27" s="64"/>
      <c r="BP27" s="61"/>
      <c r="BQ27" s="65"/>
      <c r="BR27" s="66"/>
      <c r="BS27" s="67"/>
      <c r="BT27" s="68"/>
      <c r="BU27" s="68"/>
      <c r="BV27" s="68"/>
      <c r="BW27" s="63"/>
      <c r="BX27" s="64"/>
      <c r="BY27" s="61"/>
      <c r="BZ27" s="65"/>
      <c r="CA27" s="66"/>
      <c r="CB27" s="67"/>
      <c r="CC27" s="68"/>
      <c r="CD27" s="68"/>
      <c r="CE27" s="68"/>
      <c r="CF27" s="63"/>
      <c r="CG27" s="64"/>
      <c r="CH27" s="61"/>
      <c r="CI27" s="65"/>
      <c r="CJ27" s="66"/>
      <c r="CK27" s="67"/>
      <c r="CL27" s="68"/>
      <c r="CM27" s="68"/>
      <c r="CN27" s="68"/>
      <c r="CO27" s="69"/>
      <c r="CP27" s="66"/>
      <c r="CQ27" s="66"/>
      <c r="CR27" s="66"/>
      <c r="CS27" s="70"/>
    </row>
    <row r="28" spans="1:98">
      <c r="A28" s="19">
        <f>AB28</f>
        <v>2.0072463768116</v>
      </c>
      <c r="B28" s="39"/>
      <c r="C28" s="39"/>
      <c r="D28" s="39"/>
      <c r="E28" s="39"/>
      <c r="F28" s="39"/>
      <c r="G28" s="40" t="s">
        <v>216</v>
      </c>
      <c r="H28" s="40"/>
      <c r="I28" s="40"/>
      <c r="J28" s="332">
        <f>SUM(J6:J27)</f>
        <v>1242000</v>
      </c>
      <c r="K28" s="41">
        <f>SUM(K6:K27)</f>
        <v>1182</v>
      </c>
      <c r="L28" s="41">
        <f>SUM(L6:L27)</f>
        <v>543</v>
      </c>
      <c r="M28" s="41">
        <f>SUM(M6:M27)</f>
        <v>1048</v>
      </c>
      <c r="N28" s="41">
        <f>SUM(N6:N27)</f>
        <v>269</v>
      </c>
      <c r="O28" s="41">
        <f>SUM(O6:O27)</f>
        <v>1</v>
      </c>
      <c r="P28" s="41">
        <f>SUM(P6:P27)</f>
        <v>270</v>
      </c>
      <c r="Q28" s="42">
        <f>IFERROR(P28/M28,"-")</f>
        <v>0.25763358778626</v>
      </c>
      <c r="R28" s="76">
        <f>SUM(R6:R27)</f>
        <v>31</v>
      </c>
      <c r="S28" s="76">
        <f>SUM(S6:S27)</f>
        <v>45</v>
      </c>
      <c r="T28" s="42">
        <f>IFERROR(R28/P28,"-")</f>
        <v>0.11481481481481</v>
      </c>
      <c r="U28" s="337">
        <f>IFERROR(J28/P28,"-")</f>
        <v>4600</v>
      </c>
      <c r="V28" s="44">
        <f>SUM(V6:V27)</f>
        <v>47</v>
      </c>
      <c r="W28" s="42">
        <f>IFERROR(V28/P28,"-")</f>
        <v>0.17407407407407</v>
      </c>
      <c r="X28" s="332">
        <f>SUM(X6:X27)</f>
        <v>2493000</v>
      </c>
      <c r="Y28" s="332">
        <f>IFERROR(X28/P28,"-")</f>
        <v>9233.3333333333</v>
      </c>
      <c r="Z28" s="332">
        <f>IFERROR(X28/V28,"-")</f>
        <v>53042.553191489</v>
      </c>
      <c r="AA28" s="332">
        <f>X28-J28</f>
        <v>1251000</v>
      </c>
      <c r="AB28" s="45">
        <f>X28/J28</f>
        <v>2.0072463768116</v>
      </c>
      <c r="AC28" s="58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217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6" t="s">
        <v>218</v>
      </c>
      <c r="C6" s="346" t="s">
        <v>219</v>
      </c>
      <c r="D6" s="346" t="s">
        <v>220</v>
      </c>
      <c r="E6" s="346" t="s">
        <v>221</v>
      </c>
      <c r="F6" s="346" t="s">
        <v>66</v>
      </c>
      <c r="G6" s="88" t="s">
        <v>222</v>
      </c>
      <c r="H6" s="88" t="s">
        <v>223</v>
      </c>
      <c r="I6" s="88" t="s">
        <v>224</v>
      </c>
      <c r="J6" s="329">
        <v>78000</v>
      </c>
      <c r="K6" s="79">
        <v>5</v>
      </c>
      <c r="L6" s="79">
        <v>0</v>
      </c>
      <c r="M6" s="79">
        <v>24</v>
      </c>
      <c r="N6" s="89">
        <v>3</v>
      </c>
      <c r="O6" s="90">
        <v>0</v>
      </c>
      <c r="P6" s="91">
        <f>N6+O6</f>
        <v>3</v>
      </c>
      <c r="Q6" s="80">
        <f>IFERROR(P6/M6,"-")</f>
        <v>0.125</v>
      </c>
      <c r="R6" s="79">
        <v>0</v>
      </c>
      <c r="S6" s="79">
        <v>1</v>
      </c>
      <c r="T6" s="80">
        <f>IFERROR(R6/(P6),"-")</f>
        <v>0</v>
      </c>
      <c r="U6" s="335">
        <f>IFERROR(J6/SUM(N6:O7),"-")</f>
        <v>3391.3043478261</v>
      </c>
      <c r="V6" s="82">
        <v>0</v>
      </c>
      <c r="W6" s="80">
        <f>IF(P6=0,"-",V6/P6)</f>
        <v>0</v>
      </c>
      <c r="X6" s="334">
        <v>0</v>
      </c>
      <c r="Y6" s="335">
        <f>IFERROR(X6/P6,"-")</f>
        <v>0</v>
      </c>
      <c r="Z6" s="335" t="str">
        <f>IFERROR(X6/V6,"-")</f>
        <v>-</v>
      </c>
      <c r="AA6" s="329">
        <f>SUM(X6:X7)-SUM(J6:J7)</f>
        <v>-78000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0.33333333333333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0.33333333333333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225</v>
      </c>
      <c r="C7" s="346"/>
      <c r="D7" s="346"/>
      <c r="E7" s="346"/>
      <c r="F7" s="346" t="s">
        <v>78</v>
      </c>
      <c r="G7" s="88"/>
      <c r="H7" s="88"/>
      <c r="I7" s="88"/>
      <c r="J7" s="329"/>
      <c r="K7" s="79">
        <v>80</v>
      </c>
      <c r="L7" s="79">
        <v>65</v>
      </c>
      <c r="M7" s="79">
        <v>39</v>
      </c>
      <c r="N7" s="89">
        <v>19</v>
      </c>
      <c r="O7" s="90">
        <v>1</v>
      </c>
      <c r="P7" s="91">
        <f>N7+O7</f>
        <v>20</v>
      </c>
      <c r="Q7" s="80">
        <f>IFERROR(P7/M7,"-")</f>
        <v>0.51282051282051</v>
      </c>
      <c r="R7" s="79">
        <v>0</v>
      </c>
      <c r="S7" s="79">
        <v>8</v>
      </c>
      <c r="T7" s="80">
        <f>IFERROR(R7/(P7),"-")</f>
        <v>0</v>
      </c>
      <c r="U7" s="335"/>
      <c r="V7" s="82">
        <v>0</v>
      </c>
      <c r="W7" s="80">
        <f>IF(P7=0,"-",V7/P7)</f>
        <v>0</v>
      </c>
      <c r="X7" s="334">
        <v>0</v>
      </c>
      <c r="Y7" s="335">
        <f>IFERROR(X7/P7,"-")</f>
        <v>0</v>
      </c>
      <c r="Z7" s="335" t="str">
        <f>IFERROR(X7/V7,"-")</f>
        <v>-</v>
      </c>
      <c r="AA7" s="329"/>
      <c r="AB7" s="83"/>
      <c r="AC7" s="77"/>
      <c r="AD7" s="92">
        <v>3</v>
      </c>
      <c r="AE7" s="93">
        <f>IF(P7=0,"",IF(AD7=0,"",(AD7/P7)))</f>
        <v>0.15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5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0.05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0.15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2.7725225225225</v>
      </c>
      <c r="B8" s="346" t="s">
        <v>226</v>
      </c>
      <c r="C8" s="346" t="s">
        <v>165</v>
      </c>
      <c r="D8" s="346" t="s">
        <v>227</v>
      </c>
      <c r="E8" s="346"/>
      <c r="F8" s="346" t="s">
        <v>66</v>
      </c>
      <c r="G8" s="88" t="s">
        <v>228</v>
      </c>
      <c r="H8" s="88" t="s">
        <v>229</v>
      </c>
      <c r="I8" s="88" t="s">
        <v>230</v>
      </c>
      <c r="J8" s="329">
        <v>222000</v>
      </c>
      <c r="K8" s="79">
        <v>39</v>
      </c>
      <c r="L8" s="79">
        <v>0</v>
      </c>
      <c r="M8" s="79">
        <v>186</v>
      </c>
      <c r="N8" s="89">
        <v>21</v>
      </c>
      <c r="O8" s="90">
        <v>1</v>
      </c>
      <c r="P8" s="91">
        <f>N8+O8</f>
        <v>22</v>
      </c>
      <c r="Q8" s="80">
        <f>IFERROR(P8/M8,"-")</f>
        <v>0.11827956989247</v>
      </c>
      <c r="R8" s="79">
        <v>1</v>
      </c>
      <c r="S8" s="79">
        <v>6</v>
      </c>
      <c r="T8" s="80">
        <f>IFERROR(R8/(P8),"-")</f>
        <v>0.045454545454545</v>
      </c>
      <c r="U8" s="335">
        <f>IFERROR(J8/SUM(N8:O9),"-")</f>
        <v>1489.932885906</v>
      </c>
      <c r="V8" s="82">
        <v>1</v>
      </c>
      <c r="W8" s="80">
        <f>IF(P8=0,"-",V8/P8)</f>
        <v>0.045454545454545</v>
      </c>
      <c r="X8" s="334">
        <v>1500</v>
      </c>
      <c r="Y8" s="335">
        <f>IFERROR(X8/P8,"-")</f>
        <v>68.181818181818</v>
      </c>
      <c r="Z8" s="335">
        <f>IFERROR(X8/V8,"-")</f>
        <v>1500</v>
      </c>
      <c r="AA8" s="329">
        <f>SUM(X8:X9)-SUM(J8:J9)</f>
        <v>393500</v>
      </c>
      <c r="AB8" s="83">
        <f>SUM(X8:X9)/SUM(J8:J9)</f>
        <v>2.7725225225225</v>
      </c>
      <c r="AC8" s="77"/>
      <c r="AD8" s="92">
        <v>5</v>
      </c>
      <c r="AE8" s="93">
        <f>IF(P8=0,"",IF(AD8=0,"",(AD8/P8)))</f>
        <v>0.22727272727273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9</v>
      </c>
      <c r="AN8" s="99">
        <f>IF(P8=0,"",IF(AM8=0,"",(AM8/P8)))</f>
        <v>0.40909090909091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0.045454545454545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0.13636363636364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0.13636363636364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0.045454545454545</v>
      </c>
      <c r="BY8" s="126">
        <v>1</v>
      </c>
      <c r="BZ8" s="127">
        <f>IFERROR(BY8/BW8,"-")</f>
        <v>1</v>
      </c>
      <c r="CA8" s="128">
        <v>1500</v>
      </c>
      <c r="CB8" s="129">
        <f>IFERROR(CA8/BW8,"-")</f>
        <v>1500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1500</v>
      </c>
      <c r="CQ8" s="139">
        <v>1500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231</v>
      </c>
      <c r="C9" s="346"/>
      <c r="D9" s="346"/>
      <c r="E9" s="346"/>
      <c r="F9" s="346" t="s">
        <v>78</v>
      </c>
      <c r="G9" s="88"/>
      <c r="H9" s="88"/>
      <c r="I9" s="88"/>
      <c r="J9" s="329"/>
      <c r="K9" s="79">
        <v>390</v>
      </c>
      <c r="L9" s="79">
        <v>292</v>
      </c>
      <c r="M9" s="79">
        <v>202</v>
      </c>
      <c r="N9" s="89">
        <v>122</v>
      </c>
      <c r="O9" s="90">
        <v>5</v>
      </c>
      <c r="P9" s="91">
        <f>N9+O9</f>
        <v>127</v>
      </c>
      <c r="Q9" s="80">
        <f>IFERROR(P9/M9,"-")</f>
        <v>0.62871287128713</v>
      </c>
      <c r="R9" s="79">
        <v>8</v>
      </c>
      <c r="S9" s="79">
        <v>17</v>
      </c>
      <c r="T9" s="80">
        <f>IFERROR(R9/(P9),"-")</f>
        <v>0.062992125984252</v>
      </c>
      <c r="U9" s="335"/>
      <c r="V9" s="82">
        <v>5</v>
      </c>
      <c r="W9" s="80">
        <f>IF(P9=0,"-",V9/P9)</f>
        <v>0.039370078740157</v>
      </c>
      <c r="X9" s="334">
        <v>614000</v>
      </c>
      <c r="Y9" s="335">
        <f>IFERROR(X9/P9,"-")</f>
        <v>4834.6456692913</v>
      </c>
      <c r="Z9" s="335">
        <f>IFERROR(X9/V9,"-")</f>
        <v>122800</v>
      </c>
      <c r="AA9" s="329"/>
      <c r="AB9" s="83"/>
      <c r="AC9" s="77"/>
      <c r="AD9" s="92">
        <v>20</v>
      </c>
      <c r="AE9" s="93">
        <f>IF(P9=0,"",IF(AD9=0,"",(AD9/P9)))</f>
        <v>0.15748031496063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22</v>
      </c>
      <c r="AN9" s="99">
        <f>IF(P9=0,"",IF(AM9=0,"",(AM9/P9)))</f>
        <v>0.17322834645669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14</v>
      </c>
      <c r="AW9" s="105">
        <f>IF(P9=0,"",IF(AV9=0,"",(AV9/P9)))</f>
        <v>0.11023622047244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25</v>
      </c>
      <c r="BF9" s="111">
        <f>IF(P9=0,"",IF(BE9=0,"",(BE9/P9)))</f>
        <v>0.19685039370079</v>
      </c>
      <c r="BG9" s="110">
        <v>3</v>
      </c>
      <c r="BH9" s="112">
        <f>IFERROR(BG9/BE9,"-")</f>
        <v>0.12</v>
      </c>
      <c r="BI9" s="113">
        <v>544000</v>
      </c>
      <c r="BJ9" s="114">
        <f>IFERROR(BI9/BE9,"-")</f>
        <v>21760</v>
      </c>
      <c r="BK9" s="115">
        <v>1</v>
      </c>
      <c r="BL9" s="115"/>
      <c r="BM9" s="115">
        <v>2</v>
      </c>
      <c r="BN9" s="117">
        <v>24</v>
      </c>
      <c r="BO9" s="118">
        <f>IF(P9=0,"",IF(BN9=0,"",(BN9/P9)))</f>
        <v>0.18897637795276</v>
      </c>
      <c r="BP9" s="119">
        <v>2</v>
      </c>
      <c r="BQ9" s="120">
        <f>IFERROR(BP9/BN9,"-")</f>
        <v>0.083333333333333</v>
      </c>
      <c r="BR9" s="121">
        <v>42000</v>
      </c>
      <c r="BS9" s="122">
        <f>IFERROR(BR9/BN9,"-")</f>
        <v>1750</v>
      </c>
      <c r="BT9" s="123">
        <v>1</v>
      </c>
      <c r="BU9" s="123"/>
      <c r="BV9" s="123">
        <v>1</v>
      </c>
      <c r="BW9" s="124">
        <v>19</v>
      </c>
      <c r="BX9" s="125">
        <f>IF(P9=0,"",IF(BW9=0,"",(BW9/P9)))</f>
        <v>0.1496062992126</v>
      </c>
      <c r="BY9" s="126">
        <v>1</v>
      </c>
      <c r="BZ9" s="127">
        <f>IFERROR(BY9/BW9,"-")</f>
        <v>0.052631578947368</v>
      </c>
      <c r="CA9" s="128">
        <v>28000</v>
      </c>
      <c r="CB9" s="129">
        <f>IFERROR(CA9/BW9,"-")</f>
        <v>1473.6842105263</v>
      </c>
      <c r="CC9" s="130"/>
      <c r="CD9" s="130"/>
      <c r="CE9" s="130">
        <v>1</v>
      </c>
      <c r="CF9" s="131">
        <v>3</v>
      </c>
      <c r="CG9" s="132">
        <f>IF(P9=0,"",IF(CF9=0,"",(CF9/P9)))</f>
        <v>0.023622047244094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5</v>
      </c>
      <c r="CP9" s="139">
        <v>614000</v>
      </c>
      <c r="CQ9" s="139">
        <v>509000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0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6"/>
      <c r="V10" s="25"/>
      <c r="W10" s="25"/>
      <c r="X10" s="336"/>
      <c r="Y10" s="336"/>
      <c r="Z10" s="336"/>
      <c r="AA10" s="336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1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6"/>
      <c r="V11" s="25"/>
      <c r="W11" s="25"/>
      <c r="X11" s="336"/>
      <c r="Y11" s="336"/>
      <c r="Z11" s="336"/>
      <c r="AA11" s="336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2.0516666666667</v>
      </c>
      <c r="B12" s="39"/>
      <c r="C12" s="39"/>
      <c r="D12" s="39"/>
      <c r="E12" s="39"/>
      <c r="F12" s="39"/>
      <c r="G12" s="40" t="s">
        <v>232</v>
      </c>
      <c r="H12" s="40"/>
      <c r="I12" s="40"/>
      <c r="J12" s="332">
        <f>SUM(J6:J11)</f>
        <v>300000</v>
      </c>
      <c r="K12" s="41">
        <f>SUM(K6:K11)</f>
        <v>514</v>
      </c>
      <c r="L12" s="41">
        <f>SUM(L6:L11)</f>
        <v>357</v>
      </c>
      <c r="M12" s="41">
        <f>SUM(M6:M11)</f>
        <v>451</v>
      </c>
      <c r="N12" s="41">
        <f>SUM(N6:N11)</f>
        <v>165</v>
      </c>
      <c r="O12" s="41">
        <f>SUM(O6:O11)</f>
        <v>7</v>
      </c>
      <c r="P12" s="41">
        <f>SUM(P6:P11)</f>
        <v>172</v>
      </c>
      <c r="Q12" s="42">
        <f>IFERROR(P12/M12,"-")</f>
        <v>0.38137472283814</v>
      </c>
      <c r="R12" s="76">
        <f>SUM(R6:R11)</f>
        <v>9</v>
      </c>
      <c r="S12" s="76">
        <f>SUM(S6:S11)</f>
        <v>32</v>
      </c>
      <c r="T12" s="42">
        <f>IFERROR(R12/P12,"-")</f>
        <v>0.052325581395349</v>
      </c>
      <c r="U12" s="337">
        <f>IFERROR(J12/P12,"-")</f>
        <v>1744.1860465116</v>
      </c>
      <c r="V12" s="44">
        <f>SUM(V6:V11)</f>
        <v>6</v>
      </c>
      <c r="W12" s="42">
        <f>IFERROR(V12/P12,"-")</f>
        <v>0.034883720930233</v>
      </c>
      <c r="X12" s="332">
        <f>SUM(X6:X11)</f>
        <v>615500</v>
      </c>
      <c r="Y12" s="332">
        <f>IFERROR(X12/P12,"-")</f>
        <v>3578.488372093</v>
      </c>
      <c r="Z12" s="332">
        <f>IFERROR(X12/V12,"-")</f>
        <v>102583.33333333</v>
      </c>
      <c r="AA12" s="332">
        <f>X12-J12</f>
        <v>315500</v>
      </c>
      <c r="AB12" s="45">
        <f>X12/J12</f>
        <v>2.0516666666667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31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32</v>
      </c>
      <c r="CK2" s="306" t="s">
        <v>33</v>
      </c>
      <c r="CL2" s="309" t="s">
        <v>34</v>
      </c>
      <c r="CM2" s="310"/>
      <c r="CN2" s="311"/>
    </row>
    <row r="3" spans="1:94" customHeight="1" ht="14.25">
      <c r="A3" s="145" t="s">
        <v>233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36</v>
      </c>
      <c r="Z3" s="318"/>
      <c r="AA3" s="318"/>
      <c r="AB3" s="318"/>
      <c r="AC3" s="318"/>
      <c r="AD3" s="318"/>
      <c r="AE3" s="318"/>
      <c r="AF3" s="318"/>
      <c r="AG3" s="318"/>
      <c r="AH3" s="319" t="s">
        <v>37</v>
      </c>
      <c r="AI3" s="320"/>
      <c r="AJ3" s="320"/>
      <c r="AK3" s="320"/>
      <c r="AL3" s="320"/>
      <c r="AM3" s="320"/>
      <c r="AN3" s="320"/>
      <c r="AO3" s="320"/>
      <c r="AP3" s="321"/>
      <c r="AQ3" s="322" t="s">
        <v>38</v>
      </c>
      <c r="AR3" s="323"/>
      <c r="AS3" s="323"/>
      <c r="AT3" s="323"/>
      <c r="AU3" s="323"/>
      <c r="AV3" s="323"/>
      <c r="AW3" s="323"/>
      <c r="AX3" s="323"/>
      <c r="AY3" s="324"/>
      <c r="AZ3" s="325" t="s">
        <v>39</v>
      </c>
      <c r="BA3" s="326"/>
      <c r="BB3" s="326"/>
      <c r="BC3" s="326"/>
      <c r="BD3" s="326"/>
      <c r="BE3" s="326"/>
      <c r="BF3" s="326"/>
      <c r="BG3" s="326"/>
      <c r="BH3" s="327"/>
      <c r="BI3" s="312" t="s">
        <v>40</v>
      </c>
      <c r="BJ3" s="313"/>
      <c r="BK3" s="313"/>
      <c r="BL3" s="313"/>
      <c r="BM3" s="313"/>
      <c r="BN3" s="313"/>
      <c r="BO3" s="313"/>
      <c r="BP3" s="313"/>
      <c r="BQ3" s="314"/>
      <c r="BR3" s="293" t="s">
        <v>41</v>
      </c>
      <c r="BS3" s="294"/>
      <c r="BT3" s="294"/>
      <c r="BU3" s="294"/>
      <c r="BV3" s="294"/>
      <c r="BW3" s="294"/>
      <c r="BX3" s="294"/>
      <c r="BY3" s="294"/>
      <c r="BZ3" s="295"/>
      <c r="CA3" s="296" t="s">
        <v>42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43</v>
      </c>
      <c r="CM3" s="300"/>
      <c r="CN3" s="301" t="s">
        <v>44</v>
      </c>
    </row>
    <row r="4" spans="1:94">
      <c r="A4" s="151"/>
      <c r="B4" s="152" t="s">
        <v>45</v>
      </c>
      <c r="C4" s="152" t="s">
        <v>234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5"/>
      <c r="CK4" s="308"/>
      <c r="CL4" s="165" t="s">
        <v>61</v>
      </c>
      <c r="CM4" s="165" t="s">
        <v>62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0.86977769761989</v>
      </c>
      <c r="B6" s="346" t="s">
        <v>235</v>
      </c>
      <c r="C6" s="346" t="s">
        <v>236</v>
      </c>
      <c r="D6" s="346" t="s">
        <v>66</v>
      </c>
      <c r="E6" s="175" t="s">
        <v>237</v>
      </c>
      <c r="F6" s="175" t="s">
        <v>238</v>
      </c>
      <c r="G6" s="339">
        <v>343766</v>
      </c>
      <c r="H6" s="176">
        <v>401</v>
      </c>
      <c r="I6" s="176">
        <v>0</v>
      </c>
      <c r="J6" s="176">
        <v>75040</v>
      </c>
      <c r="K6" s="177">
        <v>183</v>
      </c>
      <c r="L6" s="178">
        <f>IFERROR(K6/J6,"-")</f>
        <v>0.0024386993603412</v>
      </c>
      <c r="M6" s="176">
        <v>8</v>
      </c>
      <c r="N6" s="176">
        <v>48</v>
      </c>
      <c r="O6" s="178">
        <f>IFERROR(M6/(K6),"-")</f>
        <v>0.043715846994536</v>
      </c>
      <c r="P6" s="179">
        <f>IFERROR(G6/SUM(K6:K6),"-")</f>
        <v>1878.5027322404</v>
      </c>
      <c r="Q6" s="180">
        <v>17</v>
      </c>
      <c r="R6" s="178">
        <f>IF(K6=0,"-",Q6/K6)</f>
        <v>0.092896174863388</v>
      </c>
      <c r="S6" s="344">
        <v>299000</v>
      </c>
      <c r="T6" s="345">
        <f>IFERROR(S6/K6,"-")</f>
        <v>1633.8797814208</v>
      </c>
      <c r="U6" s="345">
        <f>IFERROR(S6/Q6,"-")</f>
        <v>17588.235294118</v>
      </c>
      <c r="V6" s="339">
        <f>SUM(S6:S6)-SUM(G6:G6)</f>
        <v>-44766</v>
      </c>
      <c r="W6" s="182">
        <f>SUM(S6:S6)/SUM(G6:G6)</f>
        <v>0.86977769761989</v>
      </c>
      <c r="Y6" s="183">
        <v>15</v>
      </c>
      <c r="Z6" s="184">
        <f>IF(K6=0,"",IF(Y6=0,"",(Y6/K6)))</f>
        <v>0.081967213114754</v>
      </c>
      <c r="AA6" s="183">
        <v>1</v>
      </c>
      <c r="AB6" s="185">
        <f>IFERROR(AA6/Y6,"-")</f>
        <v>0.066666666666667</v>
      </c>
      <c r="AC6" s="186">
        <v>35000</v>
      </c>
      <c r="AD6" s="187">
        <f>IFERROR(AC6/Y6,"-")</f>
        <v>2333.3333333333</v>
      </c>
      <c r="AE6" s="188"/>
      <c r="AF6" s="188"/>
      <c r="AG6" s="188">
        <v>1</v>
      </c>
      <c r="AH6" s="189">
        <v>26</v>
      </c>
      <c r="AI6" s="190">
        <f>IF(K6=0,"",IF(AH6=0,"",(AH6/K6)))</f>
        <v>0.14207650273224</v>
      </c>
      <c r="AJ6" s="189">
        <v>2</v>
      </c>
      <c r="AK6" s="191">
        <f>IFERROR(AJ6/AH6,"-")</f>
        <v>0.076923076923077</v>
      </c>
      <c r="AL6" s="192">
        <v>5000</v>
      </c>
      <c r="AM6" s="193">
        <f>IFERROR(AL6/AH6,"-")</f>
        <v>192.30769230769</v>
      </c>
      <c r="AN6" s="194">
        <v>2</v>
      </c>
      <c r="AO6" s="194"/>
      <c r="AP6" s="194"/>
      <c r="AQ6" s="195">
        <v>32</v>
      </c>
      <c r="AR6" s="196">
        <f>IF(K6=0,"",IF(AQ6=0,"",(AQ6/K6)))</f>
        <v>0.17486338797814</v>
      </c>
      <c r="AS6" s="195">
        <v>1</v>
      </c>
      <c r="AT6" s="197">
        <f>IFERROR(AS6/AQ6,"-")</f>
        <v>0.03125</v>
      </c>
      <c r="AU6" s="198">
        <v>3000</v>
      </c>
      <c r="AV6" s="199">
        <f>IFERROR(AU6/AQ6,"-")</f>
        <v>93.75</v>
      </c>
      <c r="AW6" s="200">
        <v>1</v>
      </c>
      <c r="AX6" s="200"/>
      <c r="AY6" s="200"/>
      <c r="AZ6" s="201">
        <v>52</v>
      </c>
      <c r="BA6" s="202">
        <f>IF(K6=0,"",IF(AZ6=0,"",(AZ6/K6)))</f>
        <v>0.28415300546448</v>
      </c>
      <c r="BB6" s="201">
        <v>3</v>
      </c>
      <c r="BC6" s="203">
        <f>IFERROR(BB6/AZ6,"-")</f>
        <v>0.057692307692308</v>
      </c>
      <c r="BD6" s="204">
        <v>24000</v>
      </c>
      <c r="BE6" s="205">
        <f>IFERROR(BD6/AZ6,"-")</f>
        <v>461.53846153846</v>
      </c>
      <c r="BF6" s="206">
        <v>2</v>
      </c>
      <c r="BG6" s="206">
        <v>1</v>
      </c>
      <c r="BH6" s="206"/>
      <c r="BI6" s="207">
        <v>36</v>
      </c>
      <c r="BJ6" s="208">
        <f>IF(K6=0,"",IF(BI6=0,"",(BI6/K6)))</f>
        <v>0.19672131147541</v>
      </c>
      <c r="BK6" s="209">
        <v>4</v>
      </c>
      <c r="BL6" s="210">
        <f>IFERROR(BK6/BI6,"-")</f>
        <v>0.11111111111111</v>
      </c>
      <c r="BM6" s="211">
        <v>99000</v>
      </c>
      <c r="BN6" s="212">
        <f>IFERROR(BM6/BI6,"-")</f>
        <v>2750</v>
      </c>
      <c r="BO6" s="213">
        <v>1</v>
      </c>
      <c r="BP6" s="213"/>
      <c r="BQ6" s="213">
        <v>3</v>
      </c>
      <c r="BR6" s="214">
        <v>15</v>
      </c>
      <c r="BS6" s="215">
        <f>IF(K6=0,"",IF(BR6=0,"",(BR6/K6)))</f>
        <v>0.081967213114754</v>
      </c>
      <c r="BT6" s="216">
        <v>4</v>
      </c>
      <c r="BU6" s="217">
        <f>IFERROR(BT6/BR6,"-")</f>
        <v>0.26666666666667</v>
      </c>
      <c r="BV6" s="218">
        <v>87000</v>
      </c>
      <c r="BW6" s="219">
        <f>IFERROR(BV6/BR6,"-")</f>
        <v>5800</v>
      </c>
      <c r="BX6" s="220">
        <v>1</v>
      </c>
      <c r="BY6" s="220">
        <v>1</v>
      </c>
      <c r="BZ6" s="220">
        <v>2</v>
      </c>
      <c r="CA6" s="221">
        <v>7</v>
      </c>
      <c r="CB6" s="222">
        <f>IF(K6=0,"",IF(CA6=0,"",(CA6/K6)))</f>
        <v>0.038251366120219</v>
      </c>
      <c r="CC6" s="223">
        <v>2</v>
      </c>
      <c r="CD6" s="224">
        <f>IFERROR(CC6/CA6,"-")</f>
        <v>0.28571428571429</v>
      </c>
      <c r="CE6" s="225">
        <v>46000</v>
      </c>
      <c r="CF6" s="226">
        <f>IFERROR(CE6/CA6,"-")</f>
        <v>6571.4285714286</v>
      </c>
      <c r="CG6" s="227"/>
      <c r="CH6" s="227"/>
      <c r="CI6" s="227">
        <v>2</v>
      </c>
      <c r="CJ6" s="228">
        <v>17</v>
      </c>
      <c r="CK6" s="229">
        <v>299000</v>
      </c>
      <c r="CL6" s="229">
        <v>65000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231"/>
      <c r="B7" s="151"/>
      <c r="C7" s="232"/>
      <c r="D7" s="233"/>
      <c r="E7" s="175"/>
      <c r="F7" s="175"/>
      <c r="G7" s="340"/>
      <c r="H7" s="234"/>
      <c r="I7" s="234"/>
      <c r="J7" s="176"/>
      <c r="K7" s="176"/>
      <c r="L7" s="235"/>
      <c r="M7" s="235"/>
      <c r="N7" s="176"/>
      <c r="O7" s="235"/>
      <c r="P7" s="181"/>
      <c r="Q7" s="181"/>
      <c r="R7" s="181"/>
      <c r="S7" s="344"/>
      <c r="T7" s="344"/>
      <c r="U7" s="344"/>
      <c r="V7" s="344"/>
      <c r="W7" s="235"/>
      <c r="X7" s="172"/>
      <c r="Y7" s="236"/>
      <c r="Z7" s="237"/>
      <c r="AA7" s="236"/>
      <c r="AB7" s="238"/>
      <c r="AC7" s="239"/>
      <c r="AD7" s="240"/>
      <c r="AE7" s="241"/>
      <c r="AF7" s="241"/>
      <c r="AG7" s="241"/>
      <c r="AH7" s="236"/>
      <c r="AI7" s="237"/>
      <c r="AJ7" s="236"/>
      <c r="AK7" s="238"/>
      <c r="AL7" s="239"/>
      <c r="AM7" s="240"/>
      <c r="AN7" s="241"/>
      <c r="AO7" s="241"/>
      <c r="AP7" s="241"/>
      <c r="AQ7" s="236"/>
      <c r="AR7" s="237"/>
      <c r="AS7" s="236"/>
      <c r="AT7" s="238"/>
      <c r="AU7" s="239"/>
      <c r="AV7" s="240"/>
      <c r="AW7" s="241"/>
      <c r="AX7" s="241"/>
      <c r="AY7" s="241"/>
      <c r="AZ7" s="236"/>
      <c r="BA7" s="237"/>
      <c r="BB7" s="236"/>
      <c r="BC7" s="238"/>
      <c r="BD7" s="239"/>
      <c r="BE7" s="240"/>
      <c r="BF7" s="241"/>
      <c r="BG7" s="241"/>
      <c r="BH7" s="241"/>
      <c r="BI7" s="173"/>
      <c r="BJ7" s="242"/>
      <c r="BK7" s="236"/>
      <c r="BL7" s="238"/>
      <c r="BM7" s="239"/>
      <c r="BN7" s="240"/>
      <c r="BO7" s="241"/>
      <c r="BP7" s="241"/>
      <c r="BQ7" s="241"/>
      <c r="BR7" s="173"/>
      <c r="BS7" s="242"/>
      <c r="BT7" s="236"/>
      <c r="BU7" s="238"/>
      <c r="BV7" s="239"/>
      <c r="BW7" s="240"/>
      <c r="BX7" s="241"/>
      <c r="BY7" s="241"/>
      <c r="BZ7" s="241"/>
      <c r="CA7" s="173"/>
      <c r="CB7" s="242"/>
      <c r="CC7" s="236"/>
      <c r="CD7" s="238"/>
      <c r="CE7" s="239"/>
      <c r="CF7" s="240"/>
      <c r="CG7" s="241"/>
      <c r="CH7" s="241"/>
      <c r="CI7" s="241"/>
      <c r="CJ7" s="243"/>
      <c r="CK7" s="239"/>
      <c r="CL7" s="239"/>
      <c r="CM7" s="239"/>
      <c r="CN7" s="244"/>
    </row>
    <row r="8" spans="1:94">
      <c r="A8" s="231"/>
      <c r="B8" s="245"/>
      <c r="C8" s="176"/>
      <c r="D8" s="176"/>
      <c r="E8" s="246"/>
      <c r="F8" s="247"/>
      <c r="G8" s="341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248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166">
        <f>Z9</f>
        <v/>
      </c>
      <c r="B9" s="249"/>
      <c r="C9" s="249"/>
      <c r="D9" s="249"/>
      <c r="E9" s="250" t="s">
        <v>239</v>
      </c>
      <c r="F9" s="250"/>
      <c r="G9" s="342">
        <f>SUM(G6:G8)</f>
        <v>343766</v>
      </c>
      <c r="H9" s="249">
        <f>SUM(H6:H8)</f>
        <v>401</v>
      </c>
      <c r="I9" s="249">
        <f>SUM(I6:I8)</f>
        <v>0</v>
      </c>
      <c r="J9" s="249">
        <f>SUM(J6:J8)</f>
        <v>75040</v>
      </c>
      <c r="K9" s="249">
        <f>SUM(K6:K8)</f>
        <v>183</v>
      </c>
      <c r="L9" s="251">
        <f>IFERROR(K9/J9,"-")</f>
        <v>0.0024386993603412</v>
      </c>
      <c r="M9" s="252">
        <f>SUM(M6:M8)</f>
        <v>8</v>
      </c>
      <c r="N9" s="252">
        <f>SUM(N6:N8)</f>
        <v>48</v>
      </c>
      <c r="O9" s="251">
        <f>IFERROR(M9/K9,"-")</f>
        <v>0.043715846994536</v>
      </c>
      <c r="P9" s="253">
        <f>IFERROR(G9/K9,"-")</f>
        <v>1878.5027322404</v>
      </c>
      <c r="Q9" s="254">
        <f>SUM(Q6:Q8)</f>
        <v>17</v>
      </c>
      <c r="R9" s="251">
        <f>IFERROR(Q9/K9,"-")</f>
        <v>0.092896174863388</v>
      </c>
      <c r="S9" s="342">
        <f>SUM(S6:S8)</f>
        <v>299000</v>
      </c>
      <c r="T9" s="342">
        <f>IFERROR(S9/K9,"-")</f>
        <v>1633.8797814208</v>
      </c>
      <c r="U9" s="342">
        <f>IFERROR(S9/Q9,"-")</f>
        <v>17588.235294118</v>
      </c>
      <c r="V9" s="342">
        <f>S9-G9</f>
        <v>-44766</v>
      </c>
      <c r="W9" s="255">
        <f>S9/G9</f>
        <v>0.86977769761989</v>
      </c>
      <c r="X9" s="256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