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<sst xmlns="http://schemas.openxmlformats.org/spreadsheetml/2006/main" uniqueCount="251">
  <si>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</si>
  <si>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</si>
  <si>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</si>
  <si>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</si>
  <si>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</si>
  <si>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</si>
  <si>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</si>
  <si>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</si>
  <si>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</si>
  <si>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</si>
  <si>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</si>
  <si>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</si>
  <si>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</si>
  <si>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</si>
  <si>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</si>
  <si>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</si>
  <si>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</si>
  <si>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</si>
  <si>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</si>
  <si>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</si>
  <si>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</si>
  <si>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</si>
  <si>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</si>
  <si>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</si>
  <si>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</si>
  <si>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</si>
  <si>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</si>
  <si>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</si>
  <si>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</si>
  <si>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</si>
  <si>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</si>
  <si>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</si>
  <si>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</si>
  <si>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</si>
  <si>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</si>
  <si>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</si>
  <si>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</si>
  <si>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</si>
  <si>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</si>
  <si>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</si>
  <si>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</si>
  <si>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</si>
  <si>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</si>
  <si>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</si>
  <si>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</si>
  <si>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</si>
  <si>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</si>
  <si>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</si>
  <si>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</si>
  <si>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</si>
  <si>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</si>
  <si>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</si>
  <si>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</si>
  <si>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</si>
  <si>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</si>
  <si>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</si>
  <si>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</si>
  <si>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</si>
  <si>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</si>
  <si>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</si>
  <si>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</si>
  <si>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</si>
  <si>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ic1259</t>
  </si>
  <si>
    <t>雑誌版 SPA</t>
  </si>
  <si>
    <t>学生いません！ギャルもいません！熟女！熟女！熟女！熟女！</t>
  </si>
  <si>
    <t>lp01</t>
  </si>
  <si>
    <t>スポニチ関東</t>
  </si>
  <si>
    <t>4C終面全5段</t>
  </si>
  <si>
    <t>9月21日(土)</t>
  </si>
  <si>
    <t>ic1260</t>
  </si>
  <si>
    <t>スポニチ関西</t>
  </si>
  <si>
    <t>9月22日(日)</t>
  </si>
  <si>
    <t>ic1261</t>
  </si>
  <si>
    <t>スポニチ西部</t>
  </si>
  <si>
    <t>ic1262</t>
  </si>
  <si>
    <t>スポニチ北海道</t>
  </si>
  <si>
    <t>ic1263</t>
  </si>
  <si>
    <t>(空電共通)</t>
  </si>
  <si>
    <t>空電</t>
  </si>
  <si>
    <t>空電 (共通)</t>
  </si>
  <si>
    <t>ic1264</t>
  </si>
  <si>
    <t>右女３スマホ</t>
  </si>
  <si>
    <t>サンスポ関西</t>
  </si>
  <si>
    <t>9月07日(土)</t>
  </si>
  <si>
    <t>ic1265</t>
  </si>
  <si>
    <t>ic1266</t>
  </si>
  <si>
    <t>サンスポ関東</t>
  </si>
  <si>
    <t>全5段</t>
  </si>
  <si>
    <t>9月16日(月)</t>
  </si>
  <si>
    <t>ic1267</t>
  </si>
  <si>
    <t>ic1268</t>
  </si>
  <si>
    <t>黒：記事風版</t>
  </si>
  <si>
    <t>(新txt)もう50代の熟女だけど</t>
  </si>
  <si>
    <t>ic1269</t>
  </si>
  <si>
    <t>ic1270</t>
  </si>
  <si>
    <t>黒：右女３</t>
  </si>
  <si>
    <t>①もう５０代の熟女だけど、試しに付き合ってみる？</t>
  </si>
  <si>
    <t>ニッカン関西</t>
  </si>
  <si>
    <t>半2段つかみ１0段保証</t>
  </si>
  <si>
    <t>1～10日</t>
  </si>
  <si>
    <t>ic1271</t>
  </si>
  <si>
    <t>②利用者急増で盛り上がりを見せる高齢者恋愛サービス。</t>
  </si>
  <si>
    <t>11～20日</t>
  </si>
  <si>
    <t>ic1272</t>
  </si>
  <si>
    <t>③やってみてダメなら、すぐ退会OK</t>
  </si>
  <si>
    <t>21～31日</t>
  </si>
  <si>
    <t>ic1273</t>
  </si>
  <si>
    <t>ic1274</t>
  </si>
  <si>
    <t>スポーツ報知関西</t>
  </si>
  <si>
    <t>9月14日(土)</t>
  </si>
  <si>
    <t>ic1275</t>
  </si>
  <si>
    <t>ic1276</t>
  </si>
  <si>
    <t>右女３</t>
  </si>
  <si>
    <t>①(新txt)もう５０代の熟女だけど、試しに付き合ってみる？</t>
  </si>
  <si>
    <t>東スポ 8回セット</t>
  </si>
  <si>
    <t>半2段金土</t>
  </si>
  <si>
    <t>9/1～</t>
  </si>
  <si>
    <t>ic1277</t>
  </si>
  <si>
    <t>ic1278</t>
  </si>
  <si>
    <t>③(新txt)やってみてダメなら、すぐ退会OK</t>
  </si>
  <si>
    <t>ic1279</t>
  </si>
  <si>
    <t>ic1280</t>
  </si>
  <si>
    <t>週末会える女性を探すなら◯◯</t>
  </si>
  <si>
    <t>9月12日(木)</t>
  </si>
  <si>
    <t>ic1281</t>
  </si>
  <si>
    <t>ic1282</t>
  </si>
  <si>
    <t>やってみてダメなら、すぐ退会OK</t>
  </si>
  <si>
    <t>ic1283</t>
  </si>
  <si>
    <t>ic1284</t>
  </si>
  <si>
    <t>黒：記事版</t>
  </si>
  <si>
    <t>9月06日(金)</t>
  </si>
  <si>
    <t>ic1285</t>
  </si>
  <si>
    <t>ic1286</t>
  </si>
  <si>
    <t>9月29日(日)</t>
  </si>
  <si>
    <t>ic1287</t>
  </si>
  <si>
    <t>ic1288</t>
  </si>
  <si>
    <t>黒：雑誌版 SPA</t>
  </si>
  <si>
    <t>ic1289</t>
  </si>
  <si>
    <t>ic1290</t>
  </si>
  <si>
    <t>ic1291</t>
  </si>
  <si>
    <t>ic1292</t>
  </si>
  <si>
    <t>9月30日(月)</t>
  </si>
  <si>
    <t>ic1293</t>
  </si>
  <si>
    <t>ic1294</t>
  </si>
  <si>
    <t>スポーツ報知関東</t>
  </si>
  <si>
    <t>終面全5段</t>
  </si>
  <si>
    <t>9月23日(月)</t>
  </si>
  <si>
    <t>ic1295</t>
  </si>
  <si>
    <t>ic1296</t>
  </si>
  <si>
    <t>ic1297</t>
  </si>
  <si>
    <t>ic1298</t>
  </si>
  <si>
    <t>ic1299</t>
  </si>
  <si>
    <t>ic1300</t>
  </si>
  <si>
    <t>デイリースポーツ関西</t>
  </si>
  <si>
    <t>9月01日(日)</t>
  </si>
  <si>
    <t>ic1301</t>
  </si>
  <si>
    <t>ic1302</t>
  </si>
  <si>
    <t>9月27日(金)</t>
  </si>
  <si>
    <t>ic1303</t>
  </si>
  <si>
    <t>ic1304</t>
  </si>
  <si>
    <t>九スポ</t>
  </si>
  <si>
    <t>ic1305</t>
  </si>
  <si>
    <t>ic1306</t>
  </si>
  <si>
    <t>記事枠</t>
  </si>
  <si>
    <t>ic1307</t>
  </si>
  <si>
    <t>新聞 TOTAL</t>
  </si>
  <si>
    <t>●雑誌 広告</t>
  </si>
  <si>
    <t>za135</t>
  </si>
  <si>
    <t>日本ジャーナル出版</t>
  </si>
  <si>
    <t>新50代</t>
  </si>
  <si>
    <t>週刊実話</t>
  </si>
  <si>
    <t>表4</t>
  </si>
  <si>
    <t>za136</t>
  </si>
  <si>
    <t>za137</t>
  </si>
  <si>
    <t>扶桑社</t>
  </si>
  <si>
    <t>TVnavi1（女性から男性をアプローチする結婚情報サイト）</t>
  </si>
  <si>
    <t>Tvnavi</t>
  </si>
  <si>
    <t>(月間Tvnavi)①</t>
  </si>
  <si>
    <t>9月24日(火)</t>
  </si>
  <si>
    <t>za138</t>
  </si>
  <si>
    <t>za139</t>
  </si>
  <si>
    <t>もう50代だけど、私のお付き合いを真剣に考えてみませんか？</t>
  </si>
  <si>
    <t>za140</t>
  </si>
  <si>
    <t>ad513</t>
  </si>
  <si>
    <t>コアマガジン</t>
  </si>
  <si>
    <t>2P_対談風原稿_ヘスティア</t>
  </si>
  <si>
    <t>実話BUNKA超タブー</t>
  </si>
  <si>
    <t>4C2P</t>
  </si>
  <si>
    <t>9月02日(月)</t>
  </si>
  <si>
    <t>ad514</t>
  </si>
  <si>
    <t>ad515</t>
  </si>
  <si>
    <t>大洋図書</t>
  </si>
  <si>
    <t>実話ナックルズGOLD</t>
  </si>
  <si>
    <t>1C2P</t>
  </si>
  <si>
    <t>9月09日(月)</t>
  </si>
  <si>
    <t>ad516</t>
  </si>
  <si>
    <t>ad517</t>
  </si>
  <si>
    <t>金のEX NEXT</t>
  </si>
  <si>
    <t>9月13日(金)</t>
  </si>
  <si>
    <t>ad518</t>
  </si>
  <si>
    <t>ad519</t>
  </si>
  <si>
    <t>実話BUNKAタブー</t>
  </si>
  <si>
    <t>ad520</t>
  </si>
  <si>
    <t>ad521</t>
  </si>
  <si>
    <t>徳間書店</t>
  </si>
  <si>
    <t>DVD漫画きよし_袋裏用セリフアレンジ</t>
  </si>
  <si>
    <t>アサヒ芸能.4W火</t>
  </si>
  <si>
    <t>DVD袋裏4C</t>
  </si>
  <si>
    <t>9月17日(火)</t>
  </si>
  <si>
    <t>ad522</t>
  </si>
  <si>
    <t>ad523</t>
  </si>
  <si>
    <t>2Pスポーツ新聞_v01_ヘスティア(一条さん)</t>
  </si>
  <si>
    <t>実話ナックルズSPECIAL2019</t>
  </si>
  <si>
    <t>ad524</t>
  </si>
  <si>
    <t>ad525</t>
  </si>
  <si>
    <t>メディアソフト</t>
  </si>
  <si>
    <t>1P記事_求む！中高年男性版_ヘスティア</t>
  </si>
  <si>
    <t>ありえない芸能アイドル封印黒歴史スッパ抜き</t>
  </si>
  <si>
    <t>9月20日(金)</t>
  </si>
  <si>
    <t>ad526</t>
  </si>
  <si>
    <t>ad527</t>
  </si>
  <si>
    <t>ダイアプレス</t>
  </si>
  <si>
    <t>実録JOKER</t>
  </si>
  <si>
    <t>ad528</t>
  </si>
  <si>
    <t>ad529</t>
  </si>
  <si>
    <t>三和出版</t>
  </si>
  <si>
    <t>5P風俗ヘスティア(一条さん)</t>
  </si>
  <si>
    <t>写真実話</t>
  </si>
  <si>
    <t>1C5P</t>
  </si>
  <si>
    <t>ad530</t>
  </si>
  <si>
    <t>ad531</t>
  </si>
  <si>
    <t>マイウェイ出版</t>
  </si>
  <si>
    <t>超激カワ!S級MAX!</t>
  </si>
  <si>
    <t>ad532</t>
  </si>
  <si>
    <t>雑誌 TOTAL</t>
  </si>
  <si>
    <t>●DVD 広告</t>
  </si>
  <si>
    <t>pa505</t>
  </si>
  <si>
    <t>DVD漫画きよし</t>
  </si>
  <si>
    <t>一部CVS・書店売</t>
  </si>
  <si>
    <t>MAZI!</t>
  </si>
  <si>
    <t>DVD袋裏4C+コンテンツ枠</t>
  </si>
  <si>
    <t>9月19日(木)</t>
  </si>
  <si>
    <t>pa506</t>
  </si>
  <si>
    <t>pa507</t>
  </si>
  <si>
    <t>若生出版</t>
  </si>
  <si>
    <t>書店売</t>
  </si>
  <si>
    <t>ゲッチュ</t>
  </si>
  <si>
    <t>DVD袋表4C+コンテンツ枠</t>
  </si>
  <si>
    <t>9月26日(木)</t>
  </si>
  <si>
    <t>pa508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</si>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</sst>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49</v>
      </c>
      <c r="D6" s="180">
        <v>4800000</v>
      </c>
      <c r="E6" s="79">
        <v>1865</v>
      </c>
      <c r="F6" s="79">
        <v>695</v>
      </c>
      <c r="G6" s="79">
        <v>2304</v>
      </c>
      <c r="H6" s="89">
        <v>383</v>
      </c>
      <c r="I6" s="90">
        <v>2</v>
      </c>
      <c r="J6" s="143">
        <f>H6+I6</f>
        <v>385</v>
      </c>
      <c r="K6" s="80">
        <f>IFERROR(J6/G6,"-")</f>
        <v>0.16710069444444</v>
      </c>
      <c r="L6" s="79">
        <v>51</v>
      </c>
      <c r="M6" s="79">
        <v>82</v>
      </c>
      <c r="N6" s="80">
        <f>IFERROR(L6/J6,"-")</f>
        <v>0.13246753246753</v>
      </c>
      <c r="O6" s="81">
        <f>IFERROR(D6/J6,"-")</f>
        <v>12467.532467532</v>
      </c>
      <c r="P6" s="82">
        <v>97</v>
      </c>
      <c r="Q6" s="80">
        <f>IFERROR(P6/J6,"-")</f>
        <v>0.25194805194805</v>
      </c>
      <c r="R6" s="185">
        <v>7165500</v>
      </c>
      <c r="S6" s="186">
        <f>IFERROR(R6/J6,"-")</f>
        <v>18611.688311688</v>
      </c>
      <c r="T6" s="186">
        <f>IFERROR(R6/P6,"-")</f>
        <v>73871.134020619</v>
      </c>
      <c r="U6" s="180">
        <f>IFERROR(R6-D6,"-")</f>
        <v>2365500</v>
      </c>
      <c r="V6" s="83">
        <f>R6/D6</f>
        <v>1.4928125</v>
      </c>
      <c r="W6" s="77"/>
      <c r="X6" s="142"/>
    </row>
    <row r="7" spans="1:24">
      <c r="A7" s="78"/>
      <c r="B7" s="84" t="s">
        <v>24</v>
      </c>
      <c r="C7" s="84">
        <v>26</v>
      </c>
      <c r="D7" s="180">
        <v>1548000</v>
      </c>
      <c r="E7" s="79">
        <v>1121</v>
      </c>
      <c r="F7" s="79">
        <v>447</v>
      </c>
      <c r="G7" s="79">
        <v>909</v>
      </c>
      <c r="H7" s="89">
        <v>219</v>
      </c>
      <c r="I7" s="90">
        <v>4</v>
      </c>
      <c r="J7" s="143">
        <f>H7+I7</f>
        <v>223</v>
      </c>
      <c r="K7" s="80">
        <f>IFERROR(J7/G7,"-")</f>
        <v>0.24532453245325</v>
      </c>
      <c r="L7" s="79">
        <v>31</v>
      </c>
      <c r="M7" s="79">
        <v>37</v>
      </c>
      <c r="N7" s="80">
        <f>IFERROR(L7/J7,"-")</f>
        <v>0.1390134529148</v>
      </c>
      <c r="O7" s="81">
        <f>IFERROR(D7/J7,"-")</f>
        <v>6941.7040358744</v>
      </c>
      <c r="P7" s="82">
        <v>43</v>
      </c>
      <c r="Q7" s="80">
        <f>IFERROR(P7/J7,"-")</f>
        <v>0.19282511210762</v>
      </c>
      <c r="R7" s="185">
        <v>3237625</v>
      </c>
      <c r="S7" s="186">
        <f>IFERROR(R7/J7,"-")</f>
        <v>14518.497757848</v>
      </c>
      <c r="T7" s="186">
        <f>IFERROR(R7/P7,"-")</f>
        <v>75293.604651163</v>
      </c>
      <c r="U7" s="180">
        <f>IFERROR(R7-D7,"-")</f>
        <v>1689625</v>
      </c>
      <c r="V7" s="83">
        <f>R7/D7</f>
        <v>2.0914890180879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174000</v>
      </c>
      <c r="E8" s="79">
        <v>293</v>
      </c>
      <c r="F8" s="79">
        <v>205</v>
      </c>
      <c r="G8" s="79">
        <v>186</v>
      </c>
      <c r="H8" s="89">
        <v>63</v>
      </c>
      <c r="I8" s="90">
        <v>2</v>
      </c>
      <c r="J8" s="143">
        <f>H8+I8</f>
        <v>65</v>
      </c>
      <c r="K8" s="80">
        <f>IFERROR(J8/G8,"-")</f>
        <v>0.3494623655914</v>
      </c>
      <c r="L8" s="79">
        <v>7</v>
      </c>
      <c r="M8" s="79">
        <v>10</v>
      </c>
      <c r="N8" s="80">
        <f>IFERROR(L8/J8,"-")</f>
        <v>0.10769230769231</v>
      </c>
      <c r="O8" s="81">
        <f>IFERROR(D8/J8,"-")</f>
        <v>2676.9230769231</v>
      </c>
      <c r="P8" s="82">
        <v>9</v>
      </c>
      <c r="Q8" s="80">
        <f>IFERROR(P8/J8,"-")</f>
        <v>0.13846153846154</v>
      </c>
      <c r="R8" s="185">
        <v>1239500</v>
      </c>
      <c r="S8" s="186">
        <f>IFERROR(R8/J8,"-")</f>
        <v>19069.230769231</v>
      </c>
      <c r="T8" s="186">
        <f>IFERROR(R8/P8,"-")</f>
        <v>137722.22222222</v>
      </c>
      <c r="U8" s="180">
        <f>IFERROR(R8-D8,"-")</f>
        <v>1065500</v>
      </c>
      <c r="V8" s="83">
        <f>R8/D8</f>
        <v>7.1235632183908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6522000</v>
      </c>
      <c r="E11" s="41">
        <f>SUM(E6:E9)</f>
        <v>3279</v>
      </c>
      <c r="F11" s="41">
        <f>SUM(F6:F9)</f>
        <v>1347</v>
      </c>
      <c r="G11" s="41">
        <f>SUM(G6:G9)</f>
        <v>3399</v>
      </c>
      <c r="H11" s="41">
        <f>SUM(H6:H9)</f>
        <v>665</v>
      </c>
      <c r="I11" s="41">
        <f>SUM(I6:I9)</f>
        <v>8</v>
      </c>
      <c r="J11" s="41">
        <f>SUM(J6:J9)</f>
        <v>673</v>
      </c>
      <c r="K11" s="42">
        <f>IFERROR(J11/G11,"-")</f>
        <v>0.19799941159164</v>
      </c>
      <c r="L11" s="76">
        <f>SUM(L6:L9)</f>
        <v>89</v>
      </c>
      <c r="M11" s="76">
        <f>SUM(M6:M9)</f>
        <v>129</v>
      </c>
      <c r="N11" s="42">
        <f>IFERROR(L11/J11,"-")</f>
        <v>0.13224368499257</v>
      </c>
      <c r="O11" s="43">
        <f>IFERROR(D11/J11,"-")</f>
        <v>9690.9361069837</v>
      </c>
      <c r="P11" s="44">
        <f>SUM(P6:P9)</f>
        <v>149</v>
      </c>
      <c r="Q11" s="42">
        <f>IFERROR(P11/J11,"-")</f>
        <v>0.22139673105498</v>
      </c>
      <c r="R11" s="183">
        <f>SUM(R6:R9)</f>
        <v>11642625</v>
      </c>
      <c r="S11" s="183">
        <f>IFERROR(R11/J11,"-")</f>
        <v>17299.591381872</v>
      </c>
      <c r="T11" s="183">
        <f>IFERROR(P11/P11,"-")</f>
        <v>1</v>
      </c>
      <c r="U11" s="183">
        <f>SUM(U6:U9)</f>
        <v>5120625</v>
      </c>
      <c r="V11" s="45">
        <f>IFERROR(R11/D11,"-")</f>
        <v>1.7851310947562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3.0011904761905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76</v>
      </c>
      <c r="L6" s="79">
        <v>0</v>
      </c>
      <c r="M6" s="79">
        <v>203</v>
      </c>
      <c r="N6" s="89">
        <v>26</v>
      </c>
      <c r="O6" s="90">
        <v>0</v>
      </c>
      <c r="P6" s="91">
        <f>N6+O6</f>
        <v>26</v>
      </c>
      <c r="Q6" s="80">
        <f>IFERROR(P6/M6,"-")</f>
        <v>0.12807881773399</v>
      </c>
      <c r="R6" s="79">
        <v>1</v>
      </c>
      <c r="S6" s="79">
        <v>9</v>
      </c>
      <c r="T6" s="80">
        <f>IFERROR(R6/(P6),"-")</f>
        <v>0.038461538461538</v>
      </c>
      <c r="U6" s="186">
        <f>IFERROR(J6/SUM(N6:O10),"-")</f>
        <v>9767.4418604651</v>
      </c>
      <c r="V6" s="82">
        <v>7</v>
      </c>
      <c r="W6" s="80">
        <f>IF(P6=0,"-",V6/P6)</f>
        <v>0.26923076923077</v>
      </c>
      <c r="X6" s="185">
        <v>182000</v>
      </c>
      <c r="Y6" s="186">
        <f>IFERROR(X6/P6,"-")</f>
        <v>7000</v>
      </c>
      <c r="Z6" s="186">
        <f>IFERROR(X6/V6,"-")</f>
        <v>26000</v>
      </c>
      <c r="AA6" s="180">
        <f>SUM(X6:X10)-SUM(J6:J10)</f>
        <v>1681000</v>
      </c>
      <c r="AB6" s="83">
        <f>SUM(X6:X10)/SUM(J6:J10)</f>
        <v>3.0011904761905</v>
      </c>
      <c r="AC6" s="77"/>
      <c r="AD6" s="92">
        <v>1</v>
      </c>
      <c r="AE6" s="93">
        <f>IF(P6=0,"",IF(AD6=0,"",(AD6/P6)))</f>
        <v>0.038461538461538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6</v>
      </c>
      <c r="BF6" s="111">
        <f>IF(P6=0,"",IF(BE6=0,"",(BE6/P6)))</f>
        <v>0.23076923076923</v>
      </c>
      <c r="BG6" s="110">
        <v>1</v>
      </c>
      <c r="BH6" s="112">
        <f>IFERROR(BG6/BE6,"-")</f>
        <v>0.16666666666667</v>
      </c>
      <c r="BI6" s="113">
        <v>3000</v>
      </c>
      <c r="BJ6" s="114">
        <f>IFERROR(BI6/BE6,"-")</f>
        <v>500</v>
      </c>
      <c r="BK6" s="115">
        <v>1</v>
      </c>
      <c r="BL6" s="115"/>
      <c r="BM6" s="115"/>
      <c r="BN6" s="117">
        <v>10</v>
      </c>
      <c r="BO6" s="118">
        <f>IF(P6=0,"",IF(BN6=0,"",(BN6/P6)))</f>
        <v>0.38461538461538</v>
      </c>
      <c r="BP6" s="119">
        <v>1</v>
      </c>
      <c r="BQ6" s="120">
        <f>IFERROR(BP6/BN6,"-")</f>
        <v>0.1</v>
      </c>
      <c r="BR6" s="121">
        <v>2000</v>
      </c>
      <c r="BS6" s="122">
        <f>IFERROR(BR6/BN6,"-")</f>
        <v>200</v>
      </c>
      <c r="BT6" s="123">
        <v>1</v>
      </c>
      <c r="BU6" s="123"/>
      <c r="BV6" s="123"/>
      <c r="BW6" s="124">
        <v>6</v>
      </c>
      <c r="BX6" s="125">
        <f>IF(P6=0,"",IF(BW6=0,"",(BW6/P6)))</f>
        <v>0.23076923076923</v>
      </c>
      <c r="BY6" s="126">
        <v>4</v>
      </c>
      <c r="BZ6" s="127">
        <f>IFERROR(BY6/BW6,"-")</f>
        <v>0.66666666666667</v>
      </c>
      <c r="CA6" s="128">
        <v>169000</v>
      </c>
      <c r="CB6" s="129">
        <f>IFERROR(CA6/BW6,"-")</f>
        <v>28166.666666667</v>
      </c>
      <c r="CC6" s="130">
        <v>3</v>
      </c>
      <c r="CD6" s="130"/>
      <c r="CE6" s="130">
        <v>1</v>
      </c>
      <c r="CF6" s="131">
        <v>1</v>
      </c>
      <c r="CG6" s="132">
        <f>IF(P6=0,"",IF(CF6=0,"",(CF6/P6)))</f>
        <v>0.038461538461538</v>
      </c>
      <c r="CH6" s="133">
        <v>1</v>
      </c>
      <c r="CI6" s="134">
        <f>IFERROR(CH6/CF6,"-")</f>
        <v>1</v>
      </c>
      <c r="CJ6" s="135">
        <v>8000</v>
      </c>
      <c r="CK6" s="136">
        <f>IFERROR(CJ6/CF6,"-")</f>
        <v>8000</v>
      </c>
      <c r="CL6" s="137"/>
      <c r="CM6" s="137">
        <v>1</v>
      </c>
      <c r="CN6" s="137"/>
      <c r="CO6" s="138">
        <v>7</v>
      </c>
      <c r="CP6" s="139">
        <v>182000</v>
      </c>
      <c r="CQ6" s="139">
        <v>143000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1" t="s">
        <v>71</v>
      </c>
      <c r="J7" s="180"/>
      <c r="K7" s="79">
        <v>37</v>
      </c>
      <c r="L7" s="79">
        <v>0</v>
      </c>
      <c r="M7" s="79">
        <v>143</v>
      </c>
      <c r="N7" s="89">
        <v>17</v>
      </c>
      <c r="O7" s="90">
        <v>0</v>
      </c>
      <c r="P7" s="91">
        <f>N7+O7</f>
        <v>17</v>
      </c>
      <c r="Q7" s="80">
        <f>IFERROR(P7/M7,"-")</f>
        <v>0.11888111888112</v>
      </c>
      <c r="R7" s="79">
        <v>2</v>
      </c>
      <c r="S7" s="79">
        <v>8</v>
      </c>
      <c r="T7" s="80">
        <f>IFERROR(R7/(P7),"-")</f>
        <v>0.11764705882353</v>
      </c>
      <c r="U7" s="186"/>
      <c r="V7" s="82">
        <v>4</v>
      </c>
      <c r="W7" s="80">
        <f>IF(P7=0,"-",V7/P7)</f>
        <v>0.23529411764706</v>
      </c>
      <c r="X7" s="185">
        <v>793000</v>
      </c>
      <c r="Y7" s="186">
        <f>IFERROR(X7/P7,"-")</f>
        <v>46647.058823529</v>
      </c>
      <c r="Z7" s="186">
        <f>IFERROR(X7/V7,"-")</f>
        <v>198250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0.11764705882353</v>
      </c>
      <c r="AO7" s="98">
        <v>1</v>
      </c>
      <c r="AP7" s="100">
        <f>IFERROR(AO7/AM7,"-")</f>
        <v>0.5</v>
      </c>
      <c r="AQ7" s="101">
        <v>8000</v>
      </c>
      <c r="AR7" s="102">
        <f>IFERROR(AQ7/AM7,"-")</f>
        <v>4000</v>
      </c>
      <c r="AS7" s="103"/>
      <c r="AT7" s="103">
        <v>1</v>
      </c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0.11764705882353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11</v>
      </c>
      <c r="BO7" s="118">
        <f>IF(P7=0,"",IF(BN7=0,"",(BN7/P7)))</f>
        <v>0.64705882352941</v>
      </c>
      <c r="BP7" s="119">
        <v>2</v>
      </c>
      <c r="BQ7" s="120">
        <f>IFERROR(BP7/BN7,"-")</f>
        <v>0.18181818181818</v>
      </c>
      <c r="BR7" s="121">
        <v>775000</v>
      </c>
      <c r="BS7" s="122">
        <f>IFERROR(BR7/BN7,"-")</f>
        <v>70454.545454545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0.11764705882353</v>
      </c>
      <c r="BY7" s="126">
        <v>1</v>
      </c>
      <c r="BZ7" s="127">
        <f>IFERROR(BY7/BW7,"-")</f>
        <v>0.5</v>
      </c>
      <c r="CA7" s="128">
        <v>10000</v>
      </c>
      <c r="CB7" s="129">
        <f>IFERROR(CA7/BW7,"-")</f>
        <v>5000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793000</v>
      </c>
      <c r="CQ7" s="139">
        <v>772000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72</v>
      </c>
      <c r="C8" s="189"/>
      <c r="D8" s="189" t="s">
        <v>63</v>
      </c>
      <c r="E8" s="189" t="s">
        <v>64</v>
      </c>
      <c r="F8" s="189" t="s">
        <v>65</v>
      </c>
      <c r="G8" s="88" t="s">
        <v>73</v>
      </c>
      <c r="H8" s="88" t="s">
        <v>67</v>
      </c>
      <c r="I8" s="190" t="s">
        <v>68</v>
      </c>
      <c r="J8" s="180"/>
      <c r="K8" s="79">
        <v>23</v>
      </c>
      <c r="L8" s="79">
        <v>0</v>
      </c>
      <c r="M8" s="79">
        <v>80</v>
      </c>
      <c r="N8" s="89">
        <v>8</v>
      </c>
      <c r="O8" s="90">
        <v>0</v>
      </c>
      <c r="P8" s="91">
        <f>N8+O8</f>
        <v>8</v>
      </c>
      <c r="Q8" s="80">
        <f>IFERROR(P8/M8,"-")</f>
        <v>0.1</v>
      </c>
      <c r="R8" s="79">
        <v>2</v>
      </c>
      <c r="S8" s="79">
        <v>0</v>
      </c>
      <c r="T8" s="80">
        <f>IFERROR(R8/(P8),"-")</f>
        <v>0.25</v>
      </c>
      <c r="U8" s="186"/>
      <c r="V8" s="82">
        <v>3</v>
      </c>
      <c r="W8" s="80">
        <f>IF(P8=0,"-",V8/P8)</f>
        <v>0.375</v>
      </c>
      <c r="X8" s="185">
        <v>1134000</v>
      </c>
      <c r="Y8" s="186">
        <f>IFERROR(X8/P8,"-")</f>
        <v>141750</v>
      </c>
      <c r="Z8" s="186">
        <f>IFERROR(X8/V8,"-")</f>
        <v>378000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0.375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0.375</v>
      </c>
      <c r="BP8" s="119">
        <v>1</v>
      </c>
      <c r="BQ8" s="120">
        <f>IFERROR(BP8/BN8,"-")</f>
        <v>0.33333333333333</v>
      </c>
      <c r="BR8" s="121">
        <v>21000</v>
      </c>
      <c r="BS8" s="122">
        <f>IFERROR(BR8/BN8,"-")</f>
        <v>7000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2</v>
      </c>
      <c r="CG8" s="132">
        <f>IF(P8=0,"",IF(CF8=0,"",(CF8/P8)))</f>
        <v>0.25</v>
      </c>
      <c r="CH8" s="133">
        <v>2</v>
      </c>
      <c r="CI8" s="134">
        <f>IFERROR(CH8/CF8,"-")</f>
        <v>1</v>
      </c>
      <c r="CJ8" s="135">
        <v>1113000</v>
      </c>
      <c r="CK8" s="136">
        <f>IFERROR(CJ8/CF8,"-")</f>
        <v>556500</v>
      </c>
      <c r="CL8" s="137"/>
      <c r="CM8" s="137"/>
      <c r="CN8" s="137">
        <v>2</v>
      </c>
      <c r="CO8" s="138">
        <v>3</v>
      </c>
      <c r="CP8" s="139">
        <v>1134000</v>
      </c>
      <c r="CQ8" s="139">
        <v>1083000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74</v>
      </c>
      <c r="C9" s="189"/>
      <c r="D9" s="189" t="s">
        <v>63</v>
      </c>
      <c r="E9" s="189" t="s">
        <v>64</v>
      </c>
      <c r="F9" s="189" t="s">
        <v>65</v>
      </c>
      <c r="G9" s="88" t="s">
        <v>75</v>
      </c>
      <c r="H9" s="88" t="s">
        <v>67</v>
      </c>
      <c r="I9" s="190" t="s">
        <v>68</v>
      </c>
      <c r="J9" s="180"/>
      <c r="K9" s="79">
        <v>12</v>
      </c>
      <c r="L9" s="79">
        <v>0</v>
      </c>
      <c r="M9" s="79">
        <v>36</v>
      </c>
      <c r="N9" s="89">
        <v>5</v>
      </c>
      <c r="O9" s="90">
        <v>0</v>
      </c>
      <c r="P9" s="91">
        <f>N9+O9</f>
        <v>5</v>
      </c>
      <c r="Q9" s="80">
        <f>IFERROR(P9/M9,"-")</f>
        <v>0.13888888888889</v>
      </c>
      <c r="R9" s="79">
        <v>1</v>
      </c>
      <c r="S9" s="79">
        <v>2</v>
      </c>
      <c r="T9" s="80">
        <f>IFERROR(R9/(P9),"-")</f>
        <v>0.2</v>
      </c>
      <c r="U9" s="186"/>
      <c r="V9" s="82">
        <v>2</v>
      </c>
      <c r="W9" s="80">
        <f>IF(P9=0,"-",V9/P9)</f>
        <v>0.4</v>
      </c>
      <c r="X9" s="185">
        <v>110000</v>
      </c>
      <c r="Y9" s="186">
        <f>IFERROR(X9/P9,"-")</f>
        <v>22000</v>
      </c>
      <c r="Z9" s="186">
        <f>IFERROR(X9/V9,"-")</f>
        <v>55000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0.4</v>
      </c>
      <c r="BY9" s="126">
        <v>2</v>
      </c>
      <c r="BZ9" s="127">
        <f>IFERROR(BY9/BW9,"-")</f>
        <v>1</v>
      </c>
      <c r="CA9" s="128">
        <v>110000</v>
      </c>
      <c r="CB9" s="129">
        <f>IFERROR(CA9/BW9,"-")</f>
        <v>55000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110000</v>
      </c>
      <c r="CQ9" s="139">
        <v>105000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155</v>
      </c>
      <c r="L10" s="79">
        <v>102</v>
      </c>
      <c r="M10" s="79">
        <v>74</v>
      </c>
      <c r="N10" s="89">
        <v>30</v>
      </c>
      <c r="O10" s="90">
        <v>0</v>
      </c>
      <c r="P10" s="91">
        <f>N10+O10</f>
        <v>30</v>
      </c>
      <c r="Q10" s="80">
        <f>IFERROR(P10/M10,"-")</f>
        <v>0.40540540540541</v>
      </c>
      <c r="R10" s="79">
        <v>8</v>
      </c>
      <c r="S10" s="79">
        <v>4</v>
      </c>
      <c r="T10" s="80">
        <f>IFERROR(R10/(P10),"-")</f>
        <v>0.26666666666667</v>
      </c>
      <c r="U10" s="186"/>
      <c r="V10" s="82">
        <v>8</v>
      </c>
      <c r="W10" s="80">
        <f>IF(P10=0,"-",V10/P10)</f>
        <v>0.26666666666667</v>
      </c>
      <c r="X10" s="185">
        <v>302000</v>
      </c>
      <c r="Y10" s="186">
        <f>IFERROR(X10/P10,"-")</f>
        <v>10066.666666667</v>
      </c>
      <c r="Z10" s="186">
        <f>IFERROR(X10/V10,"-")</f>
        <v>37750</v>
      </c>
      <c r="AA10" s="180"/>
      <c r="AB10" s="83"/>
      <c r="AC10" s="77"/>
      <c r="AD10" s="92">
        <v>1</v>
      </c>
      <c r="AE10" s="93">
        <f>IF(P10=0,"",IF(AD10=0,"",(AD10/P10)))</f>
        <v>0.033333333333333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0.2</v>
      </c>
      <c r="BG10" s="110">
        <v>1</v>
      </c>
      <c r="BH10" s="112">
        <f>IFERROR(BG10/BE10,"-")</f>
        <v>0.16666666666667</v>
      </c>
      <c r="BI10" s="113">
        <v>12000</v>
      </c>
      <c r="BJ10" s="114">
        <f>IFERROR(BI10/BE10,"-")</f>
        <v>2000</v>
      </c>
      <c r="BK10" s="115"/>
      <c r="BL10" s="115">
        <v>1</v>
      </c>
      <c r="BM10" s="115"/>
      <c r="BN10" s="117">
        <v>10</v>
      </c>
      <c r="BO10" s="118">
        <f>IF(P10=0,"",IF(BN10=0,"",(BN10/P10)))</f>
        <v>0.33333333333333</v>
      </c>
      <c r="BP10" s="119">
        <v>3</v>
      </c>
      <c r="BQ10" s="120">
        <f>IFERROR(BP10/BN10,"-")</f>
        <v>0.3</v>
      </c>
      <c r="BR10" s="121">
        <v>21000</v>
      </c>
      <c r="BS10" s="122">
        <f>IFERROR(BR10/BN10,"-")</f>
        <v>2100</v>
      </c>
      <c r="BT10" s="123">
        <v>2</v>
      </c>
      <c r="BU10" s="123"/>
      <c r="BV10" s="123">
        <v>1</v>
      </c>
      <c r="BW10" s="124">
        <v>10</v>
      </c>
      <c r="BX10" s="125">
        <f>IF(P10=0,"",IF(BW10=0,"",(BW10/P10)))</f>
        <v>0.33333333333333</v>
      </c>
      <c r="BY10" s="126">
        <v>3</v>
      </c>
      <c r="BZ10" s="127">
        <f>IFERROR(BY10/BW10,"-")</f>
        <v>0.3</v>
      </c>
      <c r="CA10" s="128">
        <v>163000</v>
      </c>
      <c r="CB10" s="129">
        <f>IFERROR(CA10/BW10,"-")</f>
        <v>16300</v>
      </c>
      <c r="CC10" s="130"/>
      <c r="CD10" s="130"/>
      <c r="CE10" s="130">
        <v>3</v>
      </c>
      <c r="CF10" s="131">
        <v>2</v>
      </c>
      <c r="CG10" s="132">
        <f>IF(P10=0,"",IF(CF10=0,"",(CF10/P10)))</f>
        <v>0.066666666666667</v>
      </c>
      <c r="CH10" s="133">
        <v>1</v>
      </c>
      <c r="CI10" s="134">
        <f>IFERROR(CH10/CF10,"-")</f>
        <v>0.5</v>
      </c>
      <c r="CJ10" s="135">
        <v>106000</v>
      </c>
      <c r="CK10" s="136">
        <f>IFERROR(CJ10/CF10,"-")</f>
        <v>53000</v>
      </c>
      <c r="CL10" s="137"/>
      <c r="CM10" s="137"/>
      <c r="CN10" s="137">
        <v>1</v>
      </c>
      <c r="CO10" s="138">
        <v>8</v>
      </c>
      <c r="CP10" s="139">
        <v>302000</v>
      </c>
      <c r="CQ10" s="139">
        <v>106000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0.10891812865497</v>
      </c>
      <c r="B11" s="189" t="s">
        <v>80</v>
      </c>
      <c r="C11" s="189"/>
      <c r="D11" s="189" t="s">
        <v>81</v>
      </c>
      <c r="E11" s="189" t="s">
        <v>64</v>
      </c>
      <c r="F11" s="189" t="s">
        <v>65</v>
      </c>
      <c r="G11" s="88" t="s">
        <v>82</v>
      </c>
      <c r="H11" s="88" t="s">
        <v>67</v>
      </c>
      <c r="I11" s="190" t="s">
        <v>83</v>
      </c>
      <c r="J11" s="180">
        <v>684000</v>
      </c>
      <c r="K11" s="79">
        <v>49</v>
      </c>
      <c r="L11" s="79">
        <v>0</v>
      </c>
      <c r="M11" s="79">
        <v>125</v>
      </c>
      <c r="N11" s="89">
        <v>19</v>
      </c>
      <c r="O11" s="90">
        <v>0</v>
      </c>
      <c r="P11" s="91">
        <f>N11+O11</f>
        <v>19</v>
      </c>
      <c r="Q11" s="80">
        <f>IFERROR(P11/M11,"-")</f>
        <v>0.152</v>
      </c>
      <c r="R11" s="79">
        <v>1</v>
      </c>
      <c r="S11" s="79">
        <v>8</v>
      </c>
      <c r="T11" s="80">
        <f>IFERROR(R11/(P11),"-")</f>
        <v>0.052631578947368</v>
      </c>
      <c r="U11" s="186">
        <f>IFERROR(J11/SUM(N11:O16),"-")</f>
        <v>11213.114754098</v>
      </c>
      <c r="V11" s="82">
        <v>3</v>
      </c>
      <c r="W11" s="80">
        <f>IF(P11=0,"-",V11/P11)</f>
        <v>0.15789473684211</v>
      </c>
      <c r="X11" s="185">
        <v>38500</v>
      </c>
      <c r="Y11" s="186">
        <f>IFERROR(X11/P11,"-")</f>
        <v>2026.3157894737</v>
      </c>
      <c r="Z11" s="186">
        <f>IFERROR(X11/V11,"-")</f>
        <v>12833.333333333</v>
      </c>
      <c r="AA11" s="180">
        <f>SUM(X11:X16)-SUM(J11:J16)</f>
        <v>-609500</v>
      </c>
      <c r="AB11" s="83">
        <f>SUM(X11:X16)/SUM(J11:J16)</f>
        <v>0.10891812865497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3</v>
      </c>
      <c r="AW11" s="105">
        <f>IF(P11=0,"",IF(AV11=0,"",(AV11/P11)))</f>
        <v>0.15789473684211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5</v>
      </c>
      <c r="BF11" s="111">
        <f>IF(P11=0,"",IF(BE11=0,"",(BE11/P11)))</f>
        <v>0.26315789473684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0.26315789473684</v>
      </c>
      <c r="BP11" s="119">
        <v>1</v>
      </c>
      <c r="BQ11" s="120">
        <f>IFERROR(BP11/BN11,"-")</f>
        <v>0.2</v>
      </c>
      <c r="BR11" s="121">
        <v>500</v>
      </c>
      <c r="BS11" s="122">
        <f>IFERROR(BR11/BN11,"-")</f>
        <v>100</v>
      </c>
      <c r="BT11" s="123">
        <v>1</v>
      </c>
      <c r="BU11" s="123"/>
      <c r="BV11" s="123"/>
      <c r="BW11" s="124">
        <v>6</v>
      </c>
      <c r="BX11" s="125">
        <f>IF(P11=0,"",IF(BW11=0,"",(BW11/P11)))</f>
        <v>0.31578947368421</v>
      </c>
      <c r="BY11" s="126">
        <v>2</v>
      </c>
      <c r="BZ11" s="127">
        <f>IFERROR(BY11/BW11,"-")</f>
        <v>0.33333333333333</v>
      </c>
      <c r="CA11" s="128">
        <v>38000</v>
      </c>
      <c r="CB11" s="129">
        <f>IFERROR(CA11/BW11,"-")</f>
        <v>6333.3333333333</v>
      </c>
      <c r="CC11" s="130">
        <v>1</v>
      </c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38500</v>
      </c>
      <c r="CQ11" s="139">
        <v>35000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81</v>
      </c>
      <c r="E12" s="189" t="s">
        <v>64</v>
      </c>
      <c r="F12" s="189" t="s">
        <v>78</v>
      </c>
      <c r="G12" s="88"/>
      <c r="H12" s="88"/>
      <c r="I12" s="88"/>
      <c r="J12" s="180"/>
      <c r="K12" s="79">
        <v>100</v>
      </c>
      <c r="L12" s="79">
        <v>45</v>
      </c>
      <c r="M12" s="79">
        <v>21</v>
      </c>
      <c r="N12" s="89">
        <v>13</v>
      </c>
      <c r="O12" s="90">
        <v>0</v>
      </c>
      <c r="P12" s="91">
        <f>N12+O12</f>
        <v>13</v>
      </c>
      <c r="Q12" s="80">
        <f>IFERROR(P12/M12,"-")</f>
        <v>0.61904761904762</v>
      </c>
      <c r="R12" s="79">
        <v>0</v>
      </c>
      <c r="S12" s="79">
        <v>2</v>
      </c>
      <c r="T12" s="80">
        <f>IFERROR(R12/(P12),"-")</f>
        <v>0</v>
      </c>
      <c r="U12" s="186"/>
      <c r="V12" s="82">
        <v>3</v>
      </c>
      <c r="W12" s="80">
        <f>IF(P12=0,"-",V12/P12)</f>
        <v>0.23076923076923</v>
      </c>
      <c r="X12" s="185">
        <v>16000</v>
      </c>
      <c r="Y12" s="186">
        <f>IFERROR(X12/P12,"-")</f>
        <v>1230.7692307692</v>
      </c>
      <c r="Z12" s="186">
        <f>IFERROR(X12/V12,"-")</f>
        <v>5333.3333333333</v>
      </c>
      <c r="AA12" s="180"/>
      <c r="AB12" s="83"/>
      <c r="AC12" s="77"/>
      <c r="AD12" s="92">
        <v>1</v>
      </c>
      <c r="AE12" s="93">
        <f>IF(P12=0,"",IF(AD12=0,"",(AD12/P12)))</f>
        <v>0.076923076923077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0.23076923076923</v>
      </c>
      <c r="BG12" s="110">
        <v>1</v>
      </c>
      <c r="BH12" s="112">
        <f>IFERROR(BG12/BE12,"-")</f>
        <v>0.33333333333333</v>
      </c>
      <c r="BI12" s="113">
        <v>3000</v>
      </c>
      <c r="BJ12" s="114">
        <f>IFERROR(BI12/BE12,"-")</f>
        <v>1000</v>
      </c>
      <c r="BK12" s="115">
        <v>1</v>
      </c>
      <c r="BL12" s="115"/>
      <c r="BM12" s="115"/>
      <c r="BN12" s="117">
        <v>4</v>
      </c>
      <c r="BO12" s="118">
        <f>IF(P12=0,"",IF(BN12=0,"",(BN12/P12)))</f>
        <v>0.30769230769231</v>
      </c>
      <c r="BP12" s="119">
        <v>1</v>
      </c>
      <c r="BQ12" s="120">
        <f>IFERROR(BP12/BN12,"-")</f>
        <v>0.25</v>
      </c>
      <c r="BR12" s="121">
        <v>10000</v>
      </c>
      <c r="BS12" s="122">
        <f>IFERROR(BR12/BN12,"-")</f>
        <v>2500</v>
      </c>
      <c r="BT12" s="123"/>
      <c r="BU12" s="123">
        <v>1</v>
      </c>
      <c r="BV12" s="123"/>
      <c r="BW12" s="124">
        <v>2</v>
      </c>
      <c r="BX12" s="125">
        <f>IF(P12=0,"",IF(BW12=0,"",(BW12/P12)))</f>
        <v>0.15384615384615</v>
      </c>
      <c r="BY12" s="126">
        <v>1</v>
      </c>
      <c r="BZ12" s="127">
        <f>IFERROR(BY12/BW12,"-")</f>
        <v>0.5</v>
      </c>
      <c r="CA12" s="128">
        <v>3000</v>
      </c>
      <c r="CB12" s="129">
        <f>IFERROR(CA12/BW12,"-")</f>
        <v>1500</v>
      </c>
      <c r="CC12" s="130">
        <v>1</v>
      </c>
      <c r="CD12" s="130"/>
      <c r="CE12" s="130"/>
      <c r="CF12" s="131">
        <v>3</v>
      </c>
      <c r="CG12" s="132">
        <f>IF(P12=0,"",IF(CF12=0,"",(CF12/P12)))</f>
        <v>0.23076923076923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3</v>
      </c>
      <c r="CP12" s="139">
        <v>16000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81</v>
      </c>
      <c r="E13" s="189" t="s">
        <v>64</v>
      </c>
      <c r="F13" s="189" t="s">
        <v>65</v>
      </c>
      <c r="G13" s="88" t="s">
        <v>86</v>
      </c>
      <c r="H13" s="88" t="s">
        <v>87</v>
      </c>
      <c r="I13" s="88" t="s">
        <v>88</v>
      </c>
      <c r="J13" s="180"/>
      <c r="K13" s="79">
        <v>32</v>
      </c>
      <c r="L13" s="79">
        <v>0</v>
      </c>
      <c r="M13" s="79">
        <v>115</v>
      </c>
      <c r="N13" s="89">
        <v>14</v>
      </c>
      <c r="O13" s="90">
        <v>0</v>
      </c>
      <c r="P13" s="91">
        <f>N13+O13</f>
        <v>14</v>
      </c>
      <c r="Q13" s="80">
        <f>IFERROR(P13/M13,"-")</f>
        <v>0.12173913043478</v>
      </c>
      <c r="R13" s="79">
        <v>0</v>
      </c>
      <c r="S13" s="79">
        <v>2</v>
      </c>
      <c r="T13" s="80">
        <f>IFERROR(R13/(P13),"-")</f>
        <v>0</v>
      </c>
      <c r="U13" s="186"/>
      <c r="V13" s="82">
        <v>1</v>
      </c>
      <c r="W13" s="80">
        <f>IF(P13=0,"-",V13/P13)</f>
        <v>0.071428571428571</v>
      </c>
      <c r="X13" s="185">
        <v>5000</v>
      </c>
      <c r="Y13" s="186">
        <f>IFERROR(X13/P13,"-")</f>
        <v>357.14285714286</v>
      </c>
      <c r="Z13" s="186">
        <f>IFERROR(X13/V13,"-")</f>
        <v>5000</v>
      </c>
      <c r="AA13" s="180"/>
      <c r="AB13" s="83"/>
      <c r="AC13" s="77"/>
      <c r="AD13" s="92">
        <v>1</v>
      </c>
      <c r="AE13" s="93">
        <f>IF(P13=0,"",IF(AD13=0,"",(AD13/P13)))</f>
        <v>0.071428571428571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</v>
      </c>
      <c r="AN13" s="99">
        <f>IF(P13=0,"",IF(AM13=0,"",(AM13/P13)))</f>
        <v>0.071428571428571</v>
      </c>
      <c r="AO13" s="98">
        <v>1</v>
      </c>
      <c r="AP13" s="100">
        <f>IFERROR(AO13/AM13,"-")</f>
        <v>1</v>
      </c>
      <c r="AQ13" s="101">
        <v>5000</v>
      </c>
      <c r="AR13" s="102">
        <f>IFERROR(AQ13/AM13,"-")</f>
        <v>5000</v>
      </c>
      <c r="AS13" s="103">
        <v>1</v>
      </c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6</v>
      </c>
      <c r="BO13" s="118">
        <f>IF(P13=0,"",IF(BN13=0,"",(BN13/P13)))</f>
        <v>0.42857142857143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0.28571428571429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89</v>
      </c>
      <c r="C14" s="189"/>
      <c r="D14" s="189" t="s">
        <v>81</v>
      </c>
      <c r="E14" s="189" t="s">
        <v>64</v>
      </c>
      <c r="F14" s="189" t="s">
        <v>78</v>
      </c>
      <c r="G14" s="88"/>
      <c r="H14" s="88"/>
      <c r="I14" s="88"/>
      <c r="J14" s="180"/>
      <c r="K14" s="79">
        <v>93</v>
      </c>
      <c r="L14" s="79">
        <v>52</v>
      </c>
      <c r="M14" s="79">
        <v>42</v>
      </c>
      <c r="N14" s="89">
        <v>8</v>
      </c>
      <c r="O14" s="90">
        <v>0</v>
      </c>
      <c r="P14" s="91">
        <f>N14+O14</f>
        <v>8</v>
      </c>
      <c r="Q14" s="80">
        <f>IFERROR(P14/M14,"-")</f>
        <v>0.19047619047619</v>
      </c>
      <c r="R14" s="79">
        <v>2</v>
      </c>
      <c r="S14" s="79">
        <v>2</v>
      </c>
      <c r="T14" s="80">
        <f>IFERROR(R14/(P14),"-")</f>
        <v>0.25</v>
      </c>
      <c r="U14" s="186"/>
      <c r="V14" s="82">
        <v>2</v>
      </c>
      <c r="W14" s="80">
        <f>IF(P14=0,"-",V14/P14)</f>
        <v>0.25</v>
      </c>
      <c r="X14" s="185">
        <v>15000</v>
      </c>
      <c r="Y14" s="186">
        <f>IFERROR(X14/P14,"-")</f>
        <v>1875</v>
      </c>
      <c r="Z14" s="186">
        <f>IFERROR(X14/V14,"-")</f>
        <v>7500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0.375</v>
      </c>
      <c r="BP14" s="119">
        <v>1</v>
      </c>
      <c r="BQ14" s="120">
        <f>IFERROR(BP14/BN14,"-")</f>
        <v>0.33333333333333</v>
      </c>
      <c r="BR14" s="121">
        <v>5000</v>
      </c>
      <c r="BS14" s="122">
        <f>IFERROR(BR14/BN14,"-")</f>
        <v>1666.6666666667</v>
      </c>
      <c r="BT14" s="123">
        <v>1</v>
      </c>
      <c r="BU14" s="123"/>
      <c r="BV14" s="123"/>
      <c r="BW14" s="124">
        <v>1</v>
      </c>
      <c r="BX14" s="125">
        <f>IF(P14=0,"",IF(BW14=0,"",(BW14/P14)))</f>
        <v>0.125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0.125</v>
      </c>
      <c r="CH14" s="133">
        <v>1</v>
      </c>
      <c r="CI14" s="134">
        <f>IFERROR(CH14/CF14,"-")</f>
        <v>1</v>
      </c>
      <c r="CJ14" s="135">
        <v>10000</v>
      </c>
      <c r="CK14" s="136">
        <f>IFERROR(CJ14/CF14,"-")</f>
        <v>10000</v>
      </c>
      <c r="CL14" s="137"/>
      <c r="CM14" s="137">
        <v>1</v>
      </c>
      <c r="CN14" s="137"/>
      <c r="CO14" s="138">
        <v>2</v>
      </c>
      <c r="CP14" s="139">
        <v>15000</v>
      </c>
      <c r="CQ14" s="139">
        <v>10000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91</v>
      </c>
      <c r="E15" s="189" t="s">
        <v>92</v>
      </c>
      <c r="F15" s="189" t="s">
        <v>65</v>
      </c>
      <c r="G15" s="88" t="s">
        <v>86</v>
      </c>
      <c r="H15" s="88" t="s">
        <v>87</v>
      </c>
      <c r="I15" s="190" t="s">
        <v>68</v>
      </c>
      <c r="J15" s="180"/>
      <c r="K15" s="79">
        <v>8</v>
      </c>
      <c r="L15" s="79">
        <v>0</v>
      </c>
      <c r="M15" s="79">
        <v>27</v>
      </c>
      <c r="N15" s="89">
        <v>4</v>
      </c>
      <c r="O15" s="90">
        <v>0</v>
      </c>
      <c r="P15" s="91">
        <f>N15+O15</f>
        <v>4</v>
      </c>
      <c r="Q15" s="80">
        <f>IFERROR(P15/M15,"-")</f>
        <v>0.14814814814815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>
        <v>1</v>
      </c>
      <c r="AE15" s="93">
        <f>IF(P15=0,"",IF(AD15=0,"",(AD15/P15)))</f>
        <v>0.25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93</v>
      </c>
      <c r="C16" s="189"/>
      <c r="D16" s="189" t="s">
        <v>91</v>
      </c>
      <c r="E16" s="189" t="s">
        <v>92</v>
      </c>
      <c r="F16" s="189" t="s">
        <v>78</v>
      </c>
      <c r="G16" s="88"/>
      <c r="H16" s="88"/>
      <c r="I16" s="88"/>
      <c r="J16" s="180"/>
      <c r="K16" s="79">
        <v>22</v>
      </c>
      <c r="L16" s="79">
        <v>13</v>
      </c>
      <c r="M16" s="79">
        <v>4</v>
      </c>
      <c r="N16" s="89">
        <v>3</v>
      </c>
      <c r="O16" s="90">
        <v>0</v>
      </c>
      <c r="P16" s="91">
        <f>N16+O16</f>
        <v>3</v>
      </c>
      <c r="Q16" s="80">
        <f>IFERROR(P16/M16,"-")</f>
        <v>0.75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1.8413461538462</v>
      </c>
      <c r="B17" s="189" t="s">
        <v>94</v>
      </c>
      <c r="C17" s="189"/>
      <c r="D17" s="189" t="s">
        <v>95</v>
      </c>
      <c r="E17" s="189" t="s">
        <v>96</v>
      </c>
      <c r="F17" s="189" t="s">
        <v>65</v>
      </c>
      <c r="G17" s="88" t="s">
        <v>97</v>
      </c>
      <c r="H17" s="88" t="s">
        <v>98</v>
      </c>
      <c r="I17" s="88" t="s">
        <v>99</v>
      </c>
      <c r="J17" s="180">
        <v>312000</v>
      </c>
      <c r="K17" s="79">
        <v>2</v>
      </c>
      <c r="L17" s="79">
        <v>0</v>
      </c>
      <c r="M17" s="79">
        <v>33</v>
      </c>
      <c r="N17" s="89">
        <v>2</v>
      </c>
      <c r="O17" s="90">
        <v>0</v>
      </c>
      <c r="P17" s="91">
        <f>N17+O17</f>
        <v>2</v>
      </c>
      <c r="Q17" s="80">
        <f>IFERROR(P17/M17,"-")</f>
        <v>0.060606060606061</v>
      </c>
      <c r="R17" s="79">
        <v>0</v>
      </c>
      <c r="S17" s="79">
        <v>0</v>
      </c>
      <c r="T17" s="80">
        <f>IFERROR(R17/(P17),"-")</f>
        <v>0</v>
      </c>
      <c r="U17" s="186">
        <f>IFERROR(J17/SUM(N17:O20),"-")</f>
        <v>13000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SUM(X17:X20)-SUM(J17:J20)</f>
        <v>262500</v>
      </c>
      <c r="AB17" s="83">
        <f>SUM(X17:X20)/SUM(J17:J20)</f>
        <v>1.8413461538462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100</v>
      </c>
      <c r="C18" s="189"/>
      <c r="D18" s="189" t="s">
        <v>95</v>
      </c>
      <c r="E18" s="189" t="s">
        <v>101</v>
      </c>
      <c r="F18" s="189" t="s">
        <v>65</v>
      </c>
      <c r="G18" s="88"/>
      <c r="H18" s="88" t="s">
        <v>98</v>
      </c>
      <c r="I18" s="88" t="s">
        <v>102</v>
      </c>
      <c r="J18" s="180"/>
      <c r="K18" s="79">
        <v>6</v>
      </c>
      <c r="L18" s="79">
        <v>0</v>
      </c>
      <c r="M18" s="79">
        <v>16</v>
      </c>
      <c r="N18" s="89">
        <v>3</v>
      </c>
      <c r="O18" s="90">
        <v>0</v>
      </c>
      <c r="P18" s="91">
        <f>N18+O18</f>
        <v>3</v>
      </c>
      <c r="Q18" s="80">
        <f>IFERROR(P18/M18,"-")</f>
        <v>0.1875</v>
      </c>
      <c r="R18" s="79">
        <v>1</v>
      </c>
      <c r="S18" s="79">
        <v>1</v>
      </c>
      <c r="T18" s="80">
        <f>IFERROR(R18/(P18),"-")</f>
        <v>0.33333333333333</v>
      </c>
      <c r="U18" s="186"/>
      <c r="V18" s="82">
        <v>2</v>
      </c>
      <c r="W18" s="80">
        <f>IF(P18=0,"-",V18/P18)</f>
        <v>0.66666666666667</v>
      </c>
      <c r="X18" s="185">
        <v>24500</v>
      </c>
      <c r="Y18" s="186">
        <f>IFERROR(X18/P18,"-")</f>
        <v>8166.6666666667</v>
      </c>
      <c r="Z18" s="186">
        <f>IFERROR(X18/V18,"-")</f>
        <v>12250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0.66666666666667</v>
      </c>
      <c r="BP18" s="119">
        <v>1</v>
      </c>
      <c r="BQ18" s="120">
        <f>IFERROR(BP18/BN18,"-")</f>
        <v>0.5</v>
      </c>
      <c r="BR18" s="121">
        <v>500</v>
      </c>
      <c r="BS18" s="122">
        <f>IFERROR(BR18/BN18,"-")</f>
        <v>250</v>
      </c>
      <c r="BT18" s="123">
        <v>1</v>
      </c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0.33333333333333</v>
      </c>
      <c r="CH18" s="133">
        <v>1</v>
      </c>
      <c r="CI18" s="134">
        <f>IFERROR(CH18/CF18,"-")</f>
        <v>1</v>
      </c>
      <c r="CJ18" s="135">
        <v>24000</v>
      </c>
      <c r="CK18" s="136">
        <f>IFERROR(CJ18/CF18,"-")</f>
        <v>24000</v>
      </c>
      <c r="CL18" s="137"/>
      <c r="CM18" s="137"/>
      <c r="CN18" s="137">
        <v>1</v>
      </c>
      <c r="CO18" s="138">
        <v>2</v>
      </c>
      <c r="CP18" s="139">
        <v>24500</v>
      </c>
      <c r="CQ18" s="139">
        <v>24000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103</v>
      </c>
      <c r="C19" s="189"/>
      <c r="D19" s="189" t="s">
        <v>95</v>
      </c>
      <c r="E19" s="189" t="s">
        <v>104</v>
      </c>
      <c r="F19" s="189" t="s">
        <v>65</v>
      </c>
      <c r="G19" s="88"/>
      <c r="H19" s="88" t="s">
        <v>98</v>
      </c>
      <c r="I19" s="88" t="s">
        <v>105</v>
      </c>
      <c r="J19" s="180"/>
      <c r="K19" s="79">
        <v>7</v>
      </c>
      <c r="L19" s="79">
        <v>0</v>
      </c>
      <c r="M19" s="79">
        <v>31</v>
      </c>
      <c r="N19" s="89">
        <v>5</v>
      </c>
      <c r="O19" s="90">
        <v>0</v>
      </c>
      <c r="P19" s="91">
        <f>N19+O19</f>
        <v>5</v>
      </c>
      <c r="Q19" s="80">
        <f>IFERROR(P19/M19,"-")</f>
        <v>0.16129032258065</v>
      </c>
      <c r="R19" s="79">
        <v>0</v>
      </c>
      <c r="S19" s="79">
        <v>2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>
        <v>1</v>
      </c>
      <c r="AE19" s="93">
        <f>IF(P19=0,"",IF(AD19=0,"",(AD19/P19)))</f>
        <v>0.2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106</v>
      </c>
      <c r="C20" s="189"/>
      <c r="D20" s="189" t="s">
        <v>77</v>
      </c>
      <c r="E20" s="189" t="s">
        <v>77</v>
      </c>
      <c r="F20" s="189" t="s">
        <v>78</v>
      </c>
      <c r="G20" s="88"/>
      <c r="H20" s="88"/>
      <c r="I20" s="88"/>
      <c r="J20" s="180"/>
      <c r="K20" s="79">
        <v>177</v>
      </c>
      <c r="L20" s="79">
        <v>61</v>
      </c>
      <c r="M20" s="79">
        <v>37</v>
      </c>
      <c r="N20" s="89">
        <v>13</v>
      </c>
      <c r="O20" s="90">
        <v>1</v>
      </c>
      <c r="P20" s="91">
        <f>N20+O20</f>
        <v>14</v>
      </c>
      <c r="Q20" s="80">
        <f>IFERROR(P20/M20,"-")</f>
        <v>0.37837837837838</v>
      </c>
      <c r="R20" s="79">
        <v>3</v>
      </c>
      <c r="S20" s="79">
        <v>2</v>
      </c>
      <c r="T20" s="80">
        <f>IFERROR(R20/(P20),"-")</f>
        <v>0.21428571428571</v>
      </c>
      <c r="U20" s="186"/>
      <c r="V20" s="82">
        <v>5</v>
      </c>
      <c r="W20" s="80">
        <f>IF(P20=0,"-",V20/P20)</f>
        <v>0.35714285714286</v>
      </c>
      <c r="X20" s="185">
        <v>550000</v>
      </c>
      <c r="Y20" s="186">
        <f>IFERROR(X20/P20,"-")</f>
        <v>39285.714285714</v>
      </c>
      <c r="Z20" s="186">
        <f>IFERROR(X20/V20,"-")</f>
        <v>110000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0.071428571428571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0.071428571428571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4</v>
      </c>
      <c r="BF20" s="111">
        <f>IF(P20=0,"",IF(BE20=0,"",(BE20/P20)))</f>
        <v>0.28571428571429</v>
      </c>
      <c r="BG20" s="110">
        <v>1</v>
      </c>
      <c r="BH20" s="112">
        <f>IFERROR(BG20/BE20,"-")</f>
        <v>0.25</v>
      </c>
      <c r="BI20" s="113">
        <v>3000</v>
      </c>
      <c r="BJ20" s="114">
        <f>IFERROR(BI20/BE20,"-")</f>
        <v>750</v>
      </c>
      <c r="BK20" s="115">
        <v>1</v>
      </c>
      <c r="BL20" s="115"/>
      <c r="BM20" s="115"/>
      <c r="BN20" s="117">
        <v>2</v>
      </c>
      <c r="BO20" s="118">
        <f>IF(P20=0,"",IF(BN20=0,"",(BN20/P20)))</f>
        <v>0.14285714285714</v>
      </c>
      <c r="BP20" s="119">
        <v>1</v>
      </c>
      <c r="BQ20" s="120">
        <f>IFERROR(BP20/BN20,"-")</f>
        <v>0.5</v>
      </c>
      <c r="BR20" s="121">
        <v>10000</v>
      </c>
      <c r="BS20" s="122">
        <f>IFERROR(BR20/BN20,"-")</f>
        <v>5000</v>
      </c>
      <c r="BT20" s="123"/>
      <c r="BU20" s="123">
        <v>1</v>
      </c>
      <c r="BV20" s="123"/>
      <c r="BW20" s="124">
        <v>6</v>
      </c>
      <c r="BX20" s="125">
        <f>IF(P20=0,"",IF(BW20=0,"",(BW20/P20)))</f>
        <v>0.42857142857143</v>
      </c>
      <c r="BY20" s="126">
        <v>3</v>
      </c>
      <c r="BZ20" s="127">
        <f>IFERROR(BY20/BW20,"-")</f>
        <v>0.5</v>
      </c>
      <c r="CA20" s="128">
        <v>537000</v>
      </c>
      <c r="CB20" s="129">
        <f>IFERROR(CA20/BW20,"-")</f>
        <v>89500</v>
      </c>
      <c r="CC20" s="130">
        <v>1</v>
      </c>
      <c r="CD20" s="130"/>
      <c r="CE20" s="130">
        <v>2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5</v>
      </c>
      <c r="CP20" s="139">
        <v>550000</v>
      </c>
      <c r="CQ20" s="139">
        <v>519000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0.30263157894737</v>
      </c>
      <c r="B21" s="189" t="s">
        <v>107</v>
      </c>
      <c r="C21" s="189"/>
      <c r="D21" s="189" t="s">
        <v>81</v>
      </c>
      <c r="E21" s="189" t="s">
        <v>64</v>
      </c>
      <c r="F21" s="189" t="s">
        <v>65</v>
      </c>
      <c r="G21" s="88" t="s">
        <v>108</v>
      </c>
      <c r="H21" s="88" t="s">
        <v>67</v>
      </c>
      <c r="I21" s="190" t="s">
        <v>109</v>
      </c>
      <c r="J21" s="180">
        <v>228000</v>
      </c>
      <c r="K21" s="79">
        <v>20</v>
      </c>
      <c r="L21" s="79">
        <v>0</v>
      </c>
      <c r="M21" s="79">
        <v>66</v>
      </c>
      <c r="N21" s="89">
        <v>10</v>
      </c>
      <c r="O21" s="90">
        <v>0</v>
      </c>
      <c r="P21" s="91">
        <f>N21+O21</f>
        <v>10</v>
      </c>
      <c r="Q21" s="80">
        <f>IFERROR(P21/M21,"-")</f>
        <v>0.15151515151515</v>
      </c>
      <c r="R21" s="79">
        <v>0</v>
      </c>
      <c r="S21" s="79">
        <v>4</v>
      </c>
      <c r="T21" s="80">
        <f>IFERROR(R21/(P21),"-")</f>
        <v>0</v>
      </c>
      <c r="U21" s="186">
        <f>IFERROR(J21/SUM(N21:O22),"-")</f>
        <v>14250</v>
      </c>
      <c r="V21" s="82">
        <v>2</v>
      </c>
      <c r="W21" s="80">
        <f>IF(P21=0,"-",V21/P21)</f>
        <v>0.2</v>
      </c>
      <c r="X21" s="185">
        <v>49500</v>
      </c>
      <c r="Y21" s="186">
        <f>IFERROR(X21/P21,"-")</f>
        <v>4950</v>
      </c>
      <c r="Z21" s="186">
        <f>IFERROR(X21/V21,"-")</f>
        <v>24750</v>
      </c>
      <c r="AA21" s="180">
        <f>SUM(X21:X22)-SUM(J21:J22)</f>
        <v>-159000</v>
      </c>
      <c r="AB21" s="83">
        <f>SUM(X21:X22)/SUM(J21:J22)</f>
        <v>0.30263157894737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4</v>
      </c>
      <c r="BF21" s="111">
        <f>IF(P21=0,"",IF(BE21=0,"",(BE21/P21)))</f>
        <v>0.4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4</v>
      </c>
      <c r="BO21" s="118">
        <f>IF(P21=0,"",IF(BN21=0,"",(BN21/P21)))</f>
        <v>0.4</v>
      </c>
      <c r="BP21" s="119">
        <v>1</v>
      </c>
      <c r="BQ21" s="120">
        <f>IFERROR(BP21/BN21,"-")</f>
        <v>0.25</v>
      </c>
      <c r="BR21" s="121">
        <v>43000</v>
      </c>
      <c r="BS21" s="122">
        <f>IFERROR(BR21/BN21,"-")</f>
        <v>10750</v>
      </c>
      <c r="BT21" s="123"/>
      <c r="BU21" s="123"/>
      <c r="BV21" s="123">
        <v>1</v>
      </c>
      <c r="BW21" s="124">
        <v>2</v>
      </c>
      <c r="BX21" s="125">
        <f>IF(P21=0,"",IF(BW21=0,"",(BW21/P21)))</f>
        <v>0.2</v>
      </c>
      <c r="BY21" s="126">
        <v>1</v>
      </c>
      <c r="BZ21" s="127">
        <f>IFERROR(BY21/BW21,"-")</f>
        <v>0.5</v>
      </c>
      <c r="CA21" s="128">
        <v>6500</v>
      </c>
      <c r="CB21" s="129">
        <f>IFERROR(CA21/BW21,"-")</f>
        <v>3250</v>
      </c>
      <c r="CC21" s="130"/>
      <c r="CD21" s="130">
        <v>1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49500</v>
      </c>
      <c r="CQ21" s="139">
        <v>43000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110</v>
      </c>
      <c r="C22" s="189"/>
      <c r="D22" s="189" t="s">
        <v>81</v>
      </c>
      <c r="E22" s="189" t="s">
        <v>64</v>
      </c>
      <c r="F22" s="189" t="s">
        <v>78</v>
      </c>
      <c r="G22" s="88"/>
      <c r="H22" s="88"/>
      <c r="I22" s="88"/>
      <c r="J22" s="180"/>
      <c r="K22" s="79">
        <v>42</v>
      </c>
      <c r="L22" s="79">
        <v>25</v>
      </c>
      <c r="M22" s="79">
        <v>14</v>
      </c>
      <c r="N22" s="89">
        <v>6</v>
      </c>
      <c r="O22" s="90">
        <v>0</v>
      </c>
      <c r="P22" s="91">
        <f>N22+O22</f>
        <v>6</v>
      </c>
      <c r="Q22" s="80">
        <f>IFERROR(P22/M22,"-")</f>
        <v>0.42857142857143</v>
      </c>
      <c r="R22" s="79">
        <v>2</v>
      </c>
      <c r="S22" s="79">
        <v>0</v>
      </c>
      <c r="T22" s="80">
        <f>IFERROR(R22/(P22),"-")</f>
        <v>0.33333333333333</v>
      </c>
      <c r="U22" s="186"/>
      <c r="V22" s="82">
        <v>2</v>
      </c>
      <c r="W22" s="80">
        <f>IF(P22=0,"-",V22/P22)</f>
        <v>0.33333333333333</v>
      </c>
      <c r="X22" s="185">
        <v>19500</v>
      </c>
      <c r="Y22" s="186">
        <f>IFERROR(X22/P22,"-")</f>
        <v>3250</v>
      </c>
      <c r="Z22" s="186">
        <f>IFERROR(X22/V22,"-")</f>
        <v>9750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0.66666666666667</v>
      </c>
      <c r="BP22" s="119">
        <v>2</v>
      </c>
      <c r="BQ22" s="120">
        <f>IFERROR(BP22/BN22,"-")</f>
        <v>0.5</v>
      </c>
      <c r="BR22" s="121">
        <v>19500</v>
      </c>
      <c r="BS22" s="122">
        <f>IFERROR(BR22/BN22,"-")</f>
        <v>4875</v>
      </c>
      <c r="BT22" s="123"/>
      <c r="BU22" s="123">
        <v>1</v>
      </c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19500</v>
      </c>
      <c r="CQ22" s="139">
        <v>13000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1.0875</v>
      </c>
      <c r="B23" s="189" t="s">
        <v>111</v>
      </c>
      <c r="C23" s="189"/>
      <c r="D23" s="189" t="s">
        <v>112</v>
      </c>
      <c r="E23" s="189" t="s">
        <v>113</v>
      </c>
      <c r="F23" s="189" t="s">
        <v>65</v>
      </c>
      <c r="G23" s="88" t="s">
        <v>114</v>
      </c>
      <c r="H23" s="88" t="s">
        <v>115</v>
      </c>
      <c r="I23" s="88" t="s">
        <v>116</v>
      </c>
      <c r="J23" s="180">
        <v>600000</v>
      </c>
      <c r="K23" s="79">
        <v>23</v>
      </c>
      <c r="L23" s="79">
        <v>0</v>
      </c>
      <c r="M23" s="79">
        <v>115</v>
      </c>
      <c r="N23" s="89">
        <v>14</v>
      </c>
      <c r="O23" s="90">
        <v>0</v>
      </c>
      <c r="P23" s="91">
        <f>N23+O23</f>
        <v>14</v>
      </c>
      <c r="Q23" s="80">
        <f>IFERROR(P23/M23,"-")</f>
        <v>0.12173913043478</v>
      </c>
      <c r="R23" s="79">
        <v>1</v>
      </c>
      <c r="S23" s="79">
        <v>4</v>
      </c>
      <c r="T23" s="80">
        <f>IFERROR(R23/(P23),"-")</f>
        <v>0.071428571428571</v>
      </c>
      <c r="U23" s="186">
        <f>IFERROR(J23/SUM(N23:O26),"-")</f>
        <v>13043.47826087</v>
      </c>
      <c r="V23" s="82">
        <v>6</v>
      </c>
      <c r="W23" s="80">
        <f>IF(P23=0,"-",V23/P23)</f>
        <v>0.42857142857143</v>
      </c>
      <c r="X23" s="185">
        <v>47000</v>
      </c>
      <c r="Y23" s="186">
        <f>IFERROR(X23/P23,"-")</f>
        <v>3357.1428571429</v>
      </c>
      <c r="Z23" s="186">
        <f>IFERROR(X23/V23,"-")</f>
        <v>7833.3333333333</v>
      </c>
      <c r="AA23" s="180">
        <f>SUM(X23:X26)-SUM(J23:J26)</f>
        <v>52500</v>
      </c>
      <c r="AB23" s="83">
        <f>SUM(X23:X26)/SUM(J23:J26)</f>
        <v>1.0875</v>
      </c>
      <c r="AC23" s="77"/>
      <c r="AD23" s="92">
        <v>1</v>
      </c>
      <c r="AE23" s="93">
        <f>IF(P23=0,"",IF(AD23=0,"",(AD23/P23)))</f>
        <v>0.071428571428571</v>
      </c>
      <c r="AF23" s="92">
        <v>1</v>
      </c>
      <c r="AG23" s="94">
        <f>IFERROR(AF23/AD23,"-")</f>
        <v>1</v>
      </c>
      <c r="AH23" s="95">
        <v>3000</v>
      </c>
      <c r="AI23" s="96">
        <f>IFERROR(AH23/AD23,"-")</f>
        <v>3000</v>
      </c>
      <c r="AJ23" s="97">
        <v>1</v>
      </c>
      <c r="AK23" s="97"/>
      <c r="AL23" s="97"/>
      <c r="AM23" s="98">
        <v>1</v>
      </c>
      <c r="AN23" s="99">
        <f>IF(P23=0,"",IF(AM23=0,"",(AM23/P23)))</f>
        <v>0.071428571428571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0.071428571428571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5</v>
      </c>
      <c r="BF23" s="111">
        <f>IF(P23=0,"",IF(BE23=0,"",(BE23/P23)))</f>
        <v>0.35714285714286</v>
      </c>
      <c r="BG23" s="110">
        <v>1</v>
      </c>
      <c r="BH23" s="112">
        <f>IFERROR(BG23/BE23,"-")</f>
        <v>0.2</v>
      </c>
      <c r="BI23" s="113">
        <v>10000</v>
      </c>
      <c r="BJ23" s="114">
        <f>IFERROR(BI23/BE23,"-")</f>
        <v>2000</v>
      </c>
      <c r="BK23" s="115"/>
      <c r="BL23" s="115">
        <v>1</v>
      </c>
      <c r="BM23" s="115"/>
      <c r="BN23" s="117">
        <v>5</v>
      </c>
      <c r="BO23" s="118">
        <f>IF(P23=0,"",IF(BN23=0,"",(BN23/P23)))</f>
        <v>0.35714285714286</v>
      </c>
      <c r="BP23" s="119">
        <v>4</v>
      </c>
      <c r="BQ23" s="120">
        <f>IFERROR(BP23/BN23,"-")</f>
        <v>0.8</v>
      </c>
      <c r="BR23" s="121">
        <v>34000</v>
      </c>
      <c r="BS23" s="122">
        <f>IFERROR(BR23/BN23,"-")</f>
        <v>6800</v>
      </c>
      <c r="BT23" s="123">
        <v>2</v>
      </c>
      <c r="BU23" s="123">
        <v>2</v>
      </c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0.071428571428571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6</v>
      </c>
      <c r="CP23" s="139">
        <v>47000</v>
      </c>
      <c r="CQ23" s="139">
        <v>20000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117</v>
      </c>
      <c r="C24" s="189"/>
      <c r="D24" s="189" t="s">
        <v>112</v>
      </c>
      <c r="E24" s="189" t="s">
        <v>101</v>
      </c>
      <c r="F24" s="189" t="s">
        <v>65</v>
      </c>
      <c r="G24" s="88"/>
      <c r="H24" s="88" t="s">
        <v>115</v>
      </c>
      <c r="I24" s="88"/>
      <c r="J24" s="180"/>
      <c r="K24" s="79">
        <v>16</v>
      </c>
      <c r="L24" s="79">
        <v>0</v>
      </c>
      <c r="M24" s="79">
        <v>60</v>
      </c>
      <c r="N24" s="89">
        <v>5</v>
      </c>
      <c r="O24" s="90">
        <v>0</v>
      </c>
      <c r="P24" s="91">
        <f>N24+O24</f>
        <v>5</v>
      </c>
      <c r="Q24" s="80">
        <f>IFERROR(P24/M24,"-")</f>
        <v>0.083333333333333</v>
      </c>
      <c r="R24" s="79">
        <v>0</v>
      </c>
      <c r="S24" s="79">
        <v>2</v>
      </c>
      <c r="T24" s="80">
        <f>IFERROR(R24/(P24),"-")</f>
        <v>0</v>
      </c>
      <c r="U24" s="186"/>
      <c r="V24" s="82">
        <v>3</v>
      </c>
      <c r="W24" s="80">
        <f>IF(P24=0,"-",V24/P24)</f>
        <v>0.6</v>
      </c>
      <c r="X24" s="185">
        <v>11000</v>
      </c>
      <c r="Y24" s="186">
        <f>IFERROR(X24/P24,"-")</f>
        <v>2200</v>
      </c>
      <c r="Z24" s="186">
        <f>IFERROR(X24/V24,"-")</f>
        <v>3666.6666666667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0.4</v>
      </c>
      <c r="BP24" s="119">
        <v>1</v>
      </c>
      <c r="BQ24" s="120">
        <f>IFERROR(BP24/BN24,"-")</f>
        <v>0.5</v>
      </c>
      <c r="BR24" s="121">
        <v>5000</v>
      </c>
      <c r="BS24" s="122">
        <f>IFERROR(BR24/BN24,"-")</f>
        <v>2500</v>
      </c>
      <c r="BT24" s="123">
        <v>1</v>
      </c>
      <c r="BU24" s="123"/>
      <c r="BV24" s="123"/>
      <c r="BW24" s="124">
        <v>2</v>
      </c>
      <c r="BX24" s="125">
        <f>IF(P24=0,"",IF(BW24=0,"",(BW24/P24)))</f>
        <v>0.4</v>
      </c>
      <c r="BY24" s="126">
        <v>2</v>
      </c>
      <c r="BZ24" s="127">
        <f>IFERROR(BY24/BW24,"-")</f>
        <v>1</v>
      </c>
      <c r="CA24" s="128">
        <v>6000</v>
      </c>
      <c r="CB24" s="129">
        <f>IFERROR(CA24/BW24,"-")</f>
        <v>3000</v>
      </c>
      <c r="CC24" s="130">
        <v>2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3</v>
      </c>
      <c r="CP24" s="139">
        <v>11000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118</v>
      </c>
      <c r="C25" s="189"/>
      <c r="D25" s="189" t="s">
        <v>112</v>
      </c>
      <c r="E25" s="189" t="s">
        <v>119</v>
      </c>
      <c r="F25" s="189" t="s">
        <v>65</v>
      </c>
      <c r="G25" s="88"/>
      <c r="H25" s="88" t="s">
        <v>115</v>
      </c>
      <c r="I25" s="88"/>
      <c r="J25" s="180"/>
      <c r="K25" s="79">
        <v>7</v>
      </c>
      <c r="L25" s="79">
        <v>0</v>
      </c>
      <c r="M25" s="79">
        <v>28</v>
      </c>
      <c r="N25" s="89">
        <v>2</v>
      </c>
      <c r="O25" s="90">
        <v>0</v>
      </c>
      <c r="P25" s="91">
        <f>N25+O25</f>
        <v>2</v>
      </c>
      <c r="Q25" s="80">
        <f>IFERROR(P25/M25,"-")</f>
        <v>0.071428571428571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120</v>
      </c>
      <c r="C26" s="189"/>
      <c r="D26" s="189" t="s">
        <v>77</v>
      </c>
      <c r="E26" s="189" t="s">
        <v>77</v>
      </c>
      <c r="F26" s="189" t="s">
        <v>78</v>
      </c>
      <c r="G26" s="88"/>
      <c r="H26" s="88"/>
      <c r="I26" s="88"/>
      <c r="J26" s="180"/>
      <c r="K26" s="79">
        <v>167</v>
      </c>
      <c r="L26" s="79">
        <v>85</v>
      </c>
      <c r="M26" s="79">
        <v>60</v>
      </c>
      <c r="N26" s="89">
        <v>25</v>
      </c>
      <c r="O26" s="90">
        <v>0</v>
      </c>
      <c r="P26" s="91">
        <f>N26+O26</f>
        <v>25</v>
      </c>
      <c r="Q26" s="80">
        <f>IFERROR(P26/M26,"-")</f>
        <v>0.41666666666667</v>
      </c>
      <c r="R26" s="79">
        <v>4</v>
      </c>
      <c r="S26" s="79">
        <v>1</v>
      </c>
      <c r="T26" s="80">
        <f>IFERROR(R26/(P26),"-")</f>
        <v>0.16</v>
      </c>
      <c r="U26" s="186"/>
      <c r="V26" s="82">
        <v>6</v>
      </c>
      <c r="W26" s="80">
        <f>IF(P26=0,"-",V26/P26)</f>
        <v>0.24</v>
      </c>
      <c r="X26" s="185">
        <v>594500</v>
      </c>
      <c r="Y26" s="186">
        <f>IFERROR(X26/P26,"-")</f>
        <v>23780</v>
      </c>
      <c r="Z26" s="186">
        <f>IFERROR(X26/V26,"-")</f>
        <v>99083.333333333</v>
      </c>
      <c r="AA26" s="180"/>
      <c r="AB26" s="83"/>
      <c r="AC26" s="77"/>
      <c r="AD26" s="92">
        <v>1</v>
      </c>
      <c r="AE26" s="93">
        <f>IF(P26=0,"",IF(AD26=0,"",(AD26/P26)))</f>
        <v>0.04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>
        <v>1</v>
      </c>
      <c r="AN26" s="99">
        <f>IF(P26=0,"",IF(AM26=0,"",(AM26/P26)))</f>
        <v>0.04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5</v>
      </c>
      <c r="BF26" s="111">
        <f>IF(P26=0,"",IF(BE26=0,"",(BE26/P26)))</f>
        <v>0.2</v>
      </c>
      <c r="BG26" s="110">
        <v>1</v>
      </c>
      <c r="BH26" s="112">
        <f>IFERROR(BG26/BE26,"-")</f>
        <v>0.2</v>
      </c>
      <c r="BI26" s="113">
        <v>241000</v>
      </c>
      <c r="BJ26" s="114">
        <f>IFERROR(BI26/BE26,"-")</f>
        <v>48200</v>
      </c>
      <c r="BK26" s="115"/>
      <c r="BL26" s="115"/>
      <c r="BM26" s="115">
        <v>1</v>
      </c>
      <c r="BN26" s="117">
        <v>9</v>
      </c>
      <c r="BO26" s="118">
        <f>IF(P26=0,"",IF(BN26=0,"",(BN26/P26)))</f>
        <v>0.36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6</v>
      </c>
      <c r="BX26" s="125">
        <f>IF(P26=0,"",IF(BW26=0,"",(BW26/P26)))</f>
        <v>0.24</v>
      </c>
      <c r="BY26" s="126">
        <v>3</v>
      </c>
      <c r="BZ26" s="127">
        <f>IFERROR(BY26/BW26,"-")</f>
        <v>0.5</v>
      </c>
      <c r="CA26" s="128">
        <v>348000</v>
      </c>
      <c r="CB26" s="129">
        <f>IFERROR(CA26/BW26,"-")</f>
        <v>58000</v>
      </c>
      <c r="CC26" s="130"/>
      <c r="CD26" s="130"/>
      <c r="CE26" s="130">
        <v>3</v>
      </c>
      <c r="CF26" s="131">
        <v>3</v>
      </c>
      <c r="CG26" s="132">
        <f>IF(P26=0,"",IF(CF26=0,"",(CF26/P26)))</f>
        <v>0.12</v>
      </c>
      <c r="CH26" s="133">
        <v>2</v>
      </c>
      <c r="CI26" s="134">
        <f>IFERROR(CH26/CF26,"-")</f>
        <v>0.66666666666667</v>
      </c>
      <c r="CJ26" s="135">
        <v>5500</v>
      </c>
      <c r="CK26" s="136">
        <f>IFERROR(CJ26/CF26,"-")</f>
        <v>1833.3333333333</v>
      </c>
      <c r="CL26" s="137">
        <v>2</v>
      </c>
      <c r="CM26" s="137"/>
      <c r="CN26" s="137"/>
      <c r="CO26" s="138">
        <v>6</v>
      </c>
      <c r="CP26" s="139">
        <v>594500</v>
      </c>
      <c r="CQ26" s="139">
        <v>270000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0.15277777777778</v>
      </c>
      <c r="B27" s="189" t="s">
        <v>121</v>
      </c>
      <c r="C27" s="189"/>
      <c r="D27" s="189" t="s">
        <v>91</v>
      </c>
      <c r="E27" s="189" t="s">
        <v>122</v>
      </c>
      <c r="F27" s="189" t="s">
        <v>65</v>
      </c>
      <c r="G27" s="88" t="s">
        <v>66</v>
      </c>
      <c r="H27" s="88" t="s">
        <v>87</v>
      </c>
      <c r="I27" s="88" t="s">
        <v>123</v>
      </c>
      <c r="J27" s="180">
        <v>144000</v>
      </c>
      <c r="K27" s="79">
        <v>20</v>
      </c>
      <c r="L27" s="79">
        <v>0</v>
      </c>
      <c r="M27" s="79">
        <v>63</v>
      </c>
      <c r="N27" s="89">
        <v>5</v>
      </c>
      <c r="O27" s="90">
        <v>0</v>
      </c>
      <c r="P27" s="91">
        <f>N27+O27</f>
        <v>5</v>
      </c>
      <c r="Q27" s="80">
        <f>IFERROR(P27/M27,"-")</f>
        <v>0.079365079365079</v>
      </c>
      <c r="R27" s="79">
        <v>0</v>
      </c>
      <c r="S27" s="79">
        <v>2</v>
      </c>
      <c r="T27" s="80">
        <f>IFERROR(R27/(P27),"-")</f>
        <v>0</v>
      </c>
      <c r="U27" s="186">
        <f>IFERROR(J27/SUM(N27:O28),"-")</f>
        <v>14400</v>
      </c>
      <c r="V27" s="82">
        <v>1</v>
      </c>
      <c r="W27" s="80">
        <f>IF(P27=0,"-",V27/P27)</f>
        <v>0.2</v>
      </c>
      <c r="X27" s="185">
        <v>22000</v>
      </c>
      <c r="Y27" s="186">
        <f>IFERROR(X27/P27,"-")</f>
        <v>4400</v>
      </c>
      <c r="Z27" s="186">
        <f>IFERROR(X27/V27,"-")</f>
        <v>22000</v>
      </c>
      <c r="AA27" s="180">
        <f>SUM(X27:X28)-SUM(J27:J28)</f>
        <v>-122000</v>
      </c>
      <c r="AB27" s="83">
        <f>SUM(X27:X28)/SUM(J27:J28)</f>
        <v>0.15277777777778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>
        <v>1</v>
      </c>
      <c r="BQ27" s="120">
        <f>IFERROR(BP27/BN27,"-")</f>
        <v>0.5</v>
      </c>
      <c r="BR27" s="121">
        <v>22000</v>
      </c>
      <c r="BS27" s="122">
        <f>IFERROR(BR27/BN27,"-")</f>
        <v>11000</v>
      </c>
      <c r="BT27" s="123"/>
      <c r="BU27" s="123"/>
      <c r="BV27" s="123">
        <v>1</v>
      </c>
      <c r="BW27" s="124">
        <v>1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22000</v>
      </c>
      <c r="CQ27" s="139">
        <v>22000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124</v>
      </c>
      <c r="C28" s="189"/>
      <c r="D28" s="189" t="s">
        <v>91</v>
      </c>
      <c r="E28" s="189" t="s">
        <v>122</v>
      </c>
      <c r="F28" s="189" t="s">
        <v>78</v>
      </c>
      <c r="G28" s="88"/>
      <c r="H28" s="88"/>
      <c r="I28" s="88"/>
      <c r="J28" s="180"/>
      <c r="K28" s="79">
        <v>30</v>
      </c>
      <c r="L28" s="79">
        <v>22</v>
      </c>
      <c r="M28" s="79">
        <v>6</v>
      </c>
      <c r="N28" s="89">
        <v>5</v>
      </c>
      <c r="O28" s="90">
        <v>0</v>
      </c>
      <c r="P28" s="91">
        <f>N28+O28</f>
        <v>5</v>
      </c>
      <c r="Q28" s="80">
        <f>IFERROR(P28/M28,"-")</f>
        <v>0.83333333333333</v>
      </c>
      <c r="R28" s="79">
        <v>0</v>
      </c>
      <c r="S28" s="79">
        <v>1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0.6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0.4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</v>
      </c>
      <c r="B29" s="189" t="s">
        <v>125</v>
      </c>
      <c r="C29" s="189"/>
      <c r="D29" s="189" t="s">
        <v>81</v>
      </c>
      <c r="E29" s="189" t="s">
        <v>126</v>
      </c>
      <c r="F29" s="189" t="s">
        <v>65</v>
      </c>
      <c r="G29" s="88" t="s">
        <v>66</v>
      </c>
      <c r="H29" s="88" t="s">
        <v>87</v>
      </c>
      <c r="I29" s="88" t="s">
        <v>88</v>
      </c>
      <c r="J29" s="180">
        <v>144000</v>
      </c>
      <c r="K29" s="79">
        <v>12</v>
      </c>
      <c r="L29" s="79">
        <v>0</v>
      </c>
      <c r="M29" s="79">
        <v>45</v>
      </c>
      <c r="N29" s="89">
        <v>3</v>
      </c>
      <c r="O29" s="90">
        <v>0</v>
      </c>
      <c r="P29" s="91">
        <f>N29+O29</f>
        <v>3</v>
      </c>
      <c r="Q29" s="80">
        <f>IFERROR(P29/M29,"-")</f>
        <v>0.066666666666667</v>
      </c>
      <c r="R29" s="79">
        <v>0</v>
      </c>
      <c r="S29" s="79">
        <v>3</v>
      </c>
      <c r="T29" s="80">
        <f>IFERROR(R29/(P29),"-")</f>
        <v>0</v>
      </c>
      <c r="U29" s="186">
        <f>IFERROR(J29/SUM(N29:O30),"-")</f>
        <v>20571.428571429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-144000</v>
      </c>
      <c r="AB29" s="83">
        <f>SUM(X29:X30)/SUM(J29:J30)</f>
        <v>0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0.33333333333333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127</v>
      </c>
      <c r="C30" s="189"/>
      <c r="D30" s="189" t="s">
        <v>81</v>
      </c>
      <c r="E30" s="189" t="s">
        <v>126</v>
      </c>
      <c r="F30" s="189" t="s">
        <v>78</v>
      </c>
      <c r="G30" s="88"/>
      <c r="H30" s="88"/>
      <c r="I30" s="88"/>
      <c r="J30" s="180"/>
      <c r="K30" s="79">
        <v>26</v>
      </c>
      <c r="L30" s="79">
        <v>21</v>
      </c>
      <c r="M30" s="79">
        <v>4</v>
      </c>
      <c r="N30" s="89">
        <v>3</v>
      </c>
      <c r="O30" s="90">
        <v>1</v>
      </c>
      <c r="P30" s="91">
        <f>N30+O30</f>
        <v>4</v>
      </c>
      <c r="Q30" s="80">
        <f>IFERROR(P30/M30,"-")</f>
        <v>1</v>
      </c>
      <c r="R30" s="79">
        <v>0</v>
      </c>
      <c r="S30" s="79">
        <v>0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0.75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0.19444444444444</v>
      </c>
      <c r="B31" s="189" t="s">
        <v>128</v>
      </c>
      <c r="C31" s="189"/>
      <c r="D31" s="189" t="s">
        <v>129</v>
      </c>
      <c r="E31" s="189" t="s">
        <v>122</v>
      </c>
      <c r="F31" s="189" t="s">
        <v>65</v>
      </c>
      <c r="G31" s="88" t="s">
        <v>70</v>
      </c>
      <c r="H31" s="88" t="s">
        <v>87</v>
      </c>
      <c r="I31" s="88" t="s">
        <v>130</v>
      </c>
      <c r="J31" s="180">
        <v>180000</v>
      </c>
      <c r="K31" s="79">
        <v>8</v>
      </c>
      <c r="L31" s="79">
        <v>0</v>
      </c>
      <c r="M31" s="79">
        <v>44</v>
      </c>
      <c r="N31" s="89">
        <v>2</v>
      </c>
      <c r="O31" s="90">
        <v>0</v>
      </c>
      <c r="P31" s="91">
        <f>N31+O31</f>
        <v>2</v>
      </c>
      <c r="Q31" s="80">
        <f>IFERROR(P31/M31,"-")</f>
        <v>0.045454545454545</v>
      </c>
      <c r="R31" s="79">
        <v>0</v>
      </c>
      <c r="S31" s="79">
        <v>1</v>
      </c>
      <c r="T31" s="80">
        <f>IFERROR(R31/(P31),"-")</f>
        <v>0</v>
      </c>
      <c r="U31" s="186">
        <f>IFERROR(J31/SUM(N31:O32),"-")</f>
        <v>90000</v>
      </c>
      <c r="V31" s="82">
        <v>1</v>
      </c>
      <c r="W31" s="80">
        <f>IF(P31=0,"-",V31/P31)</f>
        <v>0.5</v>
      </c>
      <c r="X31" s="185">
        <v>35000</v>
      </c>
      <c r="Y31" s="186">
        <f>IFERROR(X31/P31,"-")</f>
        <v>17500</v>
      </c>
      <c r="Z31" s="186">
        <f>IFERROR(X31/V31,"-")</f>
        <v>35000</v>
      </c>
      <c r="AA31" s="180">
        <f>SUM(X31:X32)-SUM(J31:J32)</f>
        <v>-145000</v>
      </c>
      <c r="AB31" s="83">
        <f>SUM(X31:X32)/SUM(J31:J32)</f>
        <v>0.19444444444444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>
        <v>1</v>
      </c>
      <c r="BZ31" s="127">
        <f>IFERROR(BY31/BW31,"-")</f>
        <v>1</v>
      </c>
      <c r="CA31" s="128">
        <v>35000</v>
      </c>
      <c r="CB31" s="129">
        <f>IFERROR(CA31/BW31,"-")</f>
        <v>35000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35000</v>
      </c>
      <c r="CQ31" s="139">
        <v>35000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131</v>
      </c>
      <c r="C32" s="189"/>
      <c r="D32" s="189" t="s">
        <v>129</v>
      </c>
      <c r="E32" s="189" t="s">
        <v>122</v>
      </c>
      <c r="F32" s="189" t="s">
        <v>78</v>
      </c>
      <c r="G32" s="88"/>
      <c r="H32" s="88"/>
      <c r="I32" s="88"/>
      <c r="J32" s="180"/>
      <c r="K32" s="79">
        <v>70</v>
      </c>
      <c r="L32" s="79">
        <v>19</v>
      </c>
      <c r="M32" s="79">
        <v>5</v>
      </c>
      <c r="N32" s="89">
        <v>0</v>
      </c>
      <c r="O32" s="90">
        <v>0</v>
      </c>
      <c r="P32" s="91">
        <f>N32+O32</f>
        <v>0</v>
      </c>
      <c r="Q32" s="80">
        <f>IFERROR(P32/M32,"-")</f>
        <v>0</v>
      </c>
      <c r="R32" s="79">
        <v>0</v>
      </c>
      <c r="S32" s="79">
        <v>0</v>
      </c>
      <c r="T32" s="80" t="str">
        <f>IFERROR(R32/(P32),"-")</f>
        <v>-</v>
      </c>
      <c r="U32" s="186"/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1.5055555555556</v>
      </c>
      <c r="B33" s="189" t="s">
        <v>132</v>
      </c>
      <c r="C33" s="189"/>
      <c r="D33" s="189" t="s">
        <v>81</v>
      </c>
      <c r="E33" s="189" t="s">
        <v>126</v>
      </c>
      <c r="F33" s="189" t="s">
        <v>65</v>
      </c>
      <c r="G33" s="88" t="s">
        <v>70</v>
      </c>
      <c r="H33" s="88" t="s">
        <v>87</v>
      </c>
      <c r="I33" s="191" t="s">
        <v>133</v>
      </c>
      <c r="J33" s="180">
        <v>180000</v>
      </c>
      <c r="K33" s="79">
        <v>12</v>
      </c>
      <c r="L33" s="79">
        <v>0</v>
      </c>
      <c r="M33" s="79">
        <v>40</v>
      </c>
      <c r="N33" s="89">
        <v>6</v>
      </c>
      <c r="O33" s="90">
        <v>0</v>
      </c>
      <c r="P33" s="91">
        <f>N33+O33</f>
        <v>6</v>
      </c>
      <c r="Q33" s="80">
        <f>IFERROR(P33/M33,"-")</f>
        <v>0.15</v>
      </c>
      <c r="R33" s="79">
        <v>0</v>
      </c>
      <c r="S33" s="79">
        <v>2</v>
      </c>
      <c r="T33" s="80">
        <f>IFERROR(R33/(P33),"-")</f>
        <v>0</v>
      </c>
      <c r="U33" s="186">
        <f>IFERROR(J33/SUM(N33:O34),"-")</f>
        <v>12857.142857143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SUM(X33:X34)-SUM(J33:J34)</f>
        <v>91000</v>
      </c>
      <c r="AB33" s="83">
        <f>SUM(X33:X34)/SUM(J33:J34)</f>
        <v>1.5055555555556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3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134</v>
      </c>
      <c r="C34" s="189"/>
      <c r="D34" s="189" t="s">
        <v>81</v>
      </c>
      <c r="E34" s="189" t="s">
        <v>126</v>
      </c>
      <c r="F34" s="189" t="s">
        <v>78</v>
      </c>
      <c r="G34" s="88"/>
      <c r="H34" s="88"/>
      <c r="I34" s="88"/>
      <c r="J34" s="180"/>
      <c r="K34" s="79">
        <v>38</v>
      </c>
      <c r="L34" s="79">
        <v>33</v>
      </c>
      <c r="M34" s="79">
        <v>17</v>
      </c>
      <c r="N34" s="89">
        <v>8</v>
      </c>
      <c r="O34" s="90">
        <v>0</v>
      </c>
      <c r="P34" s="91">
        <f>N34+O34</f>
        <v>8</v>
      </c>
      <c r="Q34" s="80">
        <f>IFERROR(P34/M34,"-")</f>
        <v>0.47058823529412</v>
      </c>
      <c r="R34" s="79">
        <v>4</v>
      </c>
      <c r="S34" s="79">
        <v>1</v>
      </c>
      <c r="T34" s="80">
        <f>IFERROR(R34/(P34),"-")</f>
        <v>0.5</v>
      </c>
      <c r="U34" s="186"/>
      <c r="V34" s="82">
        <v>3</v>
      </c>
      <c r="W34" s="80">
        <f>IF(P34=0,"-",V34/P34)</f>
        <v>0.375</v>
      </c>
      <c r="X34" s="185">
        <v>271000</v>
      </c>
      <c r="Y34" s="186">
        <f>IFERROR(X34/P34,"-")</f>
        <v>33875</v>
      </c>
      <c r="Z34" s="186">
        <f>IFERROR(X34/V34,"-")</f>
        <v>90333.333333333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0.5</v>
      </c>
      <c r="BP34" s="119">
        <v>1</v>
      </c>
      <c r="BQ34" s="120">
        <f>IFERROR(BP34/BN34,"-")</f>
        <v>0.25</v>
      </c>
      <c r="BR34" s="121">
        <v>15000</v>
      </c>
      <c r="BS34" s="122">
        <f>IFERROR(BR34/BN34,"-")</f>
        <v>3750</v>
      </c>
      <c r="BT34" s="123"/>
      <c r="BU34" s="123"/>
      <c r="BV34" s="123">
        <v>1</v>
      </c>
      <c r="BW34" s="124">
        <v>3</v>
      </c>
      <c r="BX34" s="125">
        <f>IF(P34=0,"",IF(BW34=0,"",(BW34/P34)))</f>
        <v>0.375</v>
      </c>
      <c r="BY34" s="126">
        <v>2</v>
      </c>
      <c r="BZ34" s="127">
        <f>IFERROR(BY34/BW34,"-")</f>
        <v>0.66666666666667</v>
      </c>
      <c r="CA34" s="128">
        <v>259000</v>
      </c>
      <c r="CB34" s="129">
        <f>IFERROR(CA34/BW34,"-")</f>
        <v>86333.333333333</v>
      </c>
      <c r="CC34" s="130"/>
      <c r="CD34" s="130"/>
      <c r="CE34" s="130">
        <v>2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271000</v>
      </c>
      <c r="CQ34" s="139">
        <v>248000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1.5705128205128</v>
      </c>
      <c r="B35" s="189" t="s">
        <v>135</v>
      </c>
      <c r="C35" s="189"/>
      <c r="D35" s="189" t="s">
        <v>136</v>
      </c>
      <c r="E35" s="189" t="s">
        <v>122</v>
      </c>
      <c r="F35" s="189" t="s">
        <v>65</v>
      </c>
      <c r="G35" s="88" t="s">
        <v>86</v>
      </c>
      <c r="H35" s="88" t="s">
        <v>87</v>
      </c>
      <c r="I35" s="190" t="s">
        <v>83</v>
      </c>
      <c r="J35" s="180">
        <v>156000</v>
      </c>
      <c r="K35" s="79">
        <v>7</v>
      </c>
      <c r="L35" s="79">
        <v>0</v>
      </c>
      <c r="M35" s="79">
        <v>36</v>
      </c>
      <c r="N35" s="89">
        <v>3</v>
      </c>
      <c r="O35" s="90">
        <v>0</v>
      </c>
      <c r="P35" s="91">
        <f>N35+O35</f>
        <v>3</v>
      </c>
      <c r="Q35" s="80">
        <f>IFERROR(P35/M35,"-")</f>
        <v>0.083333333333333</v>
      </c>
      <c r="R35" s="79">
        <v>0</v>
      </c>
      <c r="S35" s="79">
        <v>0</v>
      </c>
      <c r="T35" s="80">
        <f>IFERROR(R35/(P35),"-")</f>
        <v>0</v>
      </c>
      <c r="U35" s="186">
        <f>IFERROR(J35/SUM(N35:O36),"-")</f>
        <v>39000</v>
      </c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>
        <f>SUM(X35:X36)-SUM(J35:J36)</f>
        <v>89000</v>
      </c>
      <c r="AB35" s="83">
        <f>SUM(X35:X36)/SUM(J35:J36)</f>
        <v>1.5705128205128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0.33333333333333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0.33333333333333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137</v>
      </c>
      <c r="C36" s="189"/>
      <c r="D36" s="189" t="s">
        <v>136</v>
      </c>
      <c r="E36" s="189" t="s">
        <v>122</v>
      </c>
      <c r="F36" s="189" t="s">
        <v>78</v>
      </c>
      <c r="G36" s="88"/>
      <c r="H36" s="88"/>
      <c r="I36" s="88"/>
      <c r="J36" s="180"/>
      <c r="K36" s="79">
        <v>24</v>
      </c>
      <c r="L36" s="79">
        <v>17</v>
      </c>
      <c r="M36" s="79">
        <v>4</v>
      </c>
      <c r="N36" s="89">
        <v>1</v>
      </c>
      <c r="O36" s="90">
        <v>0</v>
      </c>
      <c r="P36" s="91">
        <f>N36+O36</f>
        <v>1</v>
      </c>
      <c r="Q36" s="80">
        <f>IFERROR(P36/M36,"-")</f>
        <v>0.25</v>
      </c>
      <c r="R36" s="79">
        <v>1</v>
      </c>
      <c r="S36" s="79">
        <v>0</v>
      </c>
      <c r="T36" s="80">
        <f>IFERROR(R36/(P36),"-")</f>
        <v>1</v>
      </c>
      <c r="U36" s="186"/>
      <c r="V36" s="82">
        <v>1</v>
      </c>
      <c r="W36" s="80">
        <f>IF(P36=0,"-",V36/P36)</f>
        <v>1</v>
      </c>
      <c r="X36" s="185">
        <v>245000</v>
      </c>
      <c r="Y36" s="186">
        <f>IFERROR(X36/P36,"-")</f>
        <v>245000</v>
      </c>
      <c r="Z36" s="186">
        <f>IFERROR(X36/V36,"-")</f>
        <v>245000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1</v>
      </c>
      <c r="BP36" s="119">
        <v>1</v>
      </c>
      <c r="BQ36" s="120">
        <f>IFERROR(BP36/BN36,"-")</f>
        <v>1</v>
      </c>
      <c r="BR36" s="121">
        <v>245000</v>
      </c>
      <c r="BS36" s="122">
        <f>IFERROR(BR36/BN36,"-")</f>
        <v>245000</v>
      </c>
      <c r="BT36" s="123"/>
      <c r="BU36" s="123"/>
      <c r="BV36" s="123">
        <v>1</v>
      </c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245000</v>
      </c>
      <c r="CQ36" s="139">
        <v>245000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0.083333333333333</v>
      </c>
      <c r="B37" s="189" t="s">
        <v>138</v>
      </c>
      <c r="C37" s="189"/>
      <c r="D37" s="189" t="s">
        <v>91</v>
      </c>
      <c r="E37" s="189" t="s">
        <v>92</v>
      </c>
      <c r="F37" s="189" t="s">
        <v>65</v>
      </c>
      <c r="G37" s="88" t="s">
        <v>82</v>
      </c>
      <c r="H37" s="88" t="s">
        <v>87</v>
      </c>
      <c r="I37" s="191" t="s">
        <v>71</v>
      </c>
      <c r="J37" s="180">
        <v>156000</v>
      </c>
      <c r="K37" s="79">
        <v>20</v>
      </c>
      <c r="L37" s="79">
        <v>0</v>
      </c>
      <c r="M37" s="79">
        <v>48</v>
      </c>
      <c r="N37" s="89">
        <v>5</v>
      </c>
      <c r="O37" s="90">
        <v>0</v>
      </c>
      <c r="P37" s="91">
        <f>N37+O37</f>
        <v>5</v>
      </c>
      <c r="Q37" s="80">
        <f>IFERROR(P37/M37,"-")</f>
        <v>0.10416666666667</v>
      </c>
      <c r="R37" s="79">
        <v>0</v>
      </c>
      <c r="S37" s="79">
        <v>2</v>
      </c>
      <c r="T37" s="80">
        <f>IFERROR(R37/(P37),"-")</f>
        <v>0</v>
      </c>
      <c r="U37" s="186">
        <f>IFERROR(J37/SUM(N37:O38),"-")</f>
        <v>13000</v>
      </c>
      <c r="V37" s="82">
        <v>1</v>
      </c>
      <c r="W37" s="80">
        <f>IF(P37=0,"-",V37/P37)</f>
        <v>0.2</v>
      </c>
      <c r="X37" s="185">
        <v>13000</v>
      </c>
      <c r="Y37" s="186">
        <f>IFERROR(X37/P37,"-")</f>
        <v>2600</v>
      </c>
      <c r="Z37" s="186">
        <f>IFERROR(X37/V37,"-")</f>
        <v>13000</v>
      </c>
      <c r="AA37" s="180">
        <f>SUM(X37:X38)-SUM(J37:J38)</f>
        <v>-143000</v>
      </c>
      <c r="AB37" s="83">
        <f>SUM(X37:X38)/SUM(J37:J38)</f>
        <v>0.083333333333333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0.2</v>
      </c>
      <c r="AO37" s="98">
        <v>1</v>
      </c>
      <c r="AP37" s="100">
        <f>IFERROR(AO37/AM37,"-")</f>
        <v>1</v>
      </c>
      <c r="AQ37" s="101">
        <v>13000</v>
      </c>
      <c r="AR37" s="102">
        <f>IFERROR(AQ37/AM37,"-")</f>
        <v>13000</v>
      </c>
      <c r="AS37" s="103"/>
      <c r="AT37" s="103"/>
      <c r="AU37" s="103">
        <v>1</v>
      </c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3</v>
      </c>
      <c r="BO37" s="118">
        <f>IF(P37=0,"",IF(BN37=0,"",(BN37/P37)))</f>
        <v>0.6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13000</v>
      </c>
      <c r="CQ37" s="139">
        <v>13000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139</v>
      </c>
      <c r="C38" s="189"/>
      <c r="D38" s="189" t="s">
        <v>91</v>
      </c>
      <c r="E38" s="189" t="s">
        <v>92</v>
      </c>
      <c r="F38" s="189" t="s">
        <v>78</v>
      </c>
      <c r="G38" s="88"/>
      <c r="H38" s="88"/>
      <c r="I38" s="88"/>
      <c r="J38" s="180"/>
      <c r="K38" s="79">
        <v>47</v>
      </c>
      <c r="L38" s="79">
        <v>21</v>
      </c>
      <c r="M38" s="79">
        <v>16</v>
      </c>
      <c r="N38" s="89">
        <v>7</v>
      </c>
      <c r="O38" s="90">
        <v>0</v>
      </c>
      <c r="P38" s="91">
        <f>N38+O38</f>
        <v>7</v>
      </c>
      <c r="Q38" s="80">
        <f>IFERROR(P38/M38,"-")</f>
        <v>0.4375</v>
      </c>
      <c r="R38" s="79">
        <v>0</v>
      </c>
      <c r="S38" s="79">
        <v>0</v>
      </c>
      <c r="T38" s="80">
        <f>IFERROR(R38/(P38),"-")</f>
        <v>0</v>
      </c>
      <c r="U38" s="186"/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3</v>
      </c>
      <c r="BF38" s="111">
        <f>IF(P38=0,"",IF(BE38=0,"",(BE38/P38)))</f>
        <v>0.42857142857143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0.14285714285714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3</v>
      </c>
      <c r="BX38" s="125">
        <f>IF(P38=0,"",IF(BW38=0,"",(BW38/P38)))</f>
        <v>0.42857142857143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0.63461538461538</v>
      </c>
      <c r="B39" s="189" t="s">
        <v>140</v>
      </c>
      <c r="C39" s="189"/>
      <c r="D39" s="189" t="s">
        <v>136</v>
      </c>
      <c r="E39" s="189" t="s">
        <v>122</v>
      </c>
      <c r="F39" s="189" t="s">
        <v>65</v>
      </c>
      <c r="G39" s="88" t="s">
        <v>82</v>
      </c>
      <c r="H39" s="88" t="s">
        <v>87</v>
      </c>
      <c r="I39" s="88" t="s">
        <v>141</v>
      </c>
      <c r="J39" s="180">
        <v>156000</v>
      </c>
      <c r="K39" s="79">
        <v>10</v>
      </c>
      <c r="L39" s="79">
        <v>0</v>
      </c>
      <c r="M39" s="79">
        <v>86</v>
      </c>
      <c r="N39" s="89">
        <v>4</v>
      </c>
      <c r="O39" s="90">
        <v>0</v>
      </c>
      <c r="P39" s="91">
        <f>N39+O39</f>
        <v>4</v>
      </c>
      <c r="Q39" s="80">
        <f>IFERROR(P39/M39,"-")</f>
        <v>0.046511627906977</v>
      </c>
      <c r="R39" s="79">
        <v>1</v>
      </c>
      <c r="S39" s="79">
        <v>0</v>
      </c>
      <c r="T39" s="80">
        <f>IFERROR(R39/(P39),"-")</f>
        <v>0.25</v>
      </c>
      <c r="U39" s="186">
        <f>IFERROR(J39/SUM(N39:O40),"-")</f>
        <v>22285.714285714</v>
      </c>
      <c r="V39" s="82">
        <v>1</v>
      </c>
      <c r="W39" s="80">
        <f>IF(P39=0,"-",V39/P39)</f>
        <v>0.25</v>
      </c>
      <c r="X39" s="185">
        <v>11000</v>
      </c>
      <c r="Y39" s="186">
        <f>IFERROR(X39/P39,"-")</f>
        <v>2750</v>
      </c>
      <c r="Z39" s="186">
        <f>IFERROR(X39/V39,"-")</f>
        <v>11000</v>
      </c>
      <c r="AA39" s="180">
        <f>SUM(X39:X40)-SUM(J39:J40)</f>
        <v>-57000</v>
      </c>
      <c r="AB39" s="83">
        <f>SUM(X39:X40)/SUM(J39:J40)</f>
        <v>0.63461538461538</v>
      </c>
      <c r="AC39" s="77"/>
      <c r="AD39" s="92">
        <v>1</v>
      </c>
      <c r="AE39" s="93">
        <f>IF(P39=0,"",IF(AD39=0,"",(AD39/P39)))</f>
        <v>0.25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0.25</v>
      </c>
      <c r="BY39" s="126">
        <v>1</v>
      </c>
      <c r="BZ39" s="127">
        <f>IFERROR(BY39/BW39,"-")</f>
        <v>1</v>
      </c>
      <c r="CA39" s="128">
        <v>11000</v>
      </c>
      <c r="CB39" s="129">
        <f>IFERROR(CA39/BW39,"-")</f>
        <v>11000</v>
      </c>
      <c r="CC39" s="130"/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11000</v>
      </c>
      <c r="CQ39" s="139">
        <v>11000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142</v>
      </c>
      <c r="C40" s="189"/>
      <c r="D40" s="189" t="s">
        <v>136</v>
      </c>
      <c r="E40" s="189" t="s">
        <v>122</v>
      </c>
      <c r="F40" s="189" t="s">
        <v>78</v>
      </c>
      <c r="G40" s="88"/>
      <c r="H40" s="88"/>
      <c r="I40" s="88"/>
      <c r="J40" s="180"/>
      <c r="K40" s="79">
        <v>34</v>
      </c>
      <c r="L40" s="79">
        <v>18</v>
      </c>
      <c r="M40" s="79">
        <v>8</v>
      </c>
      <c r="N40" s="89">
        <v>3</v>
      </c>
      <c r="O40" s="90">
        <v>0</v>
      </c>
      <c r="P40" s="91">
        <f>N40+O40</f>
        <v>3</v>
      </c>
      <c r="Q40" s="80">
        <f>IFERROR(P40/M40,"-")</f>
        <v>0.375</v>
      </c>
      <c r="R40" s="79">
        <v>1</v>
      </c>
      <c r="S40" s="79">
        <v>0</v>
      </c>
      <c r="T40" s="80">
        <f>IFERROR(R40/(P40),"-")</f>
        <v>0.33333333333333</v>
      </c>
      <c r="U40" s="186"/>
      <c r="V40" s="82">
        <v>1</v>
      </c>
      <c r="W40" s="80">
        <f>IF(P40=0,"-",V40/P40)</f>
        <v>0.33333333333333</v>
      </c>
      <c r="X40" s="185">
        <v>88000</v>
      </c>
      <c r="Y40" s="186">
        <f>IFERROR(X40/P40,"-")</f>
        <v>29333.333333333</v>
      </c>
      <c r="Z40" s="186">
        <f>IFERROR(X40/V40,"-")</f>
        <v>88000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2</v>
      </c>
      <c r="BX40" s="125">
        <f>IF(P40=0,"",IF(BW40=0,"",(BW40/P40)))</f>
        <v>0.66666666666667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0.33333333333333</v>
      </c>
      <c r="CH40" s="133">
        <v>1</v>
      </c>
      <c r="CI40" s="134">
        <f>IFERROR(CH40/CF40,"-")</f>
        <v>1</v>
      </c>
      <c r="CJ40" s="135">
        <v>88000</v>
      </c>
      <c r="CK40" s="136">
        <f>IFERROR(CJ40/CF40,"-")</f>
        <v>88000</v>
      </c>
      <c r="CL40" s="137"/>
      <c r="CM40" s="137"/>
      <c r="CN40" s="137">
        <v>1</v>
      </c>
      <c r="CO40" s="138">
        <v>1</v>
      </c>
      <c r="CP40" s="139">
        <v>88000</v>
      </c>
      <c r="CQ40" s="139">
        <v>88000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2.1266666666667</v>
      </c>
      <c r="B41" s="189" t="s">
        <v>143</v>
      </c>
      <c r="C41" s="189"/>
      <c r="D41" s="189" t="s">
        <v>91</v>
      </c>
      <c r="E41" s="189" t="s">
        <v>64</v>
      </c>
      <c r="F41" s="189" t="s">
        <v>65</v>
      </c>
      <c r="G41" s="88" t="s">
        <v>144</v>
      </c>
      <c r="H41" s="88" t="s">
        <v>145</v>
      </c>
      <c r="I41" s="88" t="s">
        <v>146</v>
      </c>
      <c r="J41" s="180">
        <v>300000</v>
      </c>
      <c r="K41" s="79">
        <v>38</v>
      </c>
      <c r="L41" s="79">
        <v>0</v>
      </c>
      <c r="M41" s="79">
        <v>95</v>
      </c>
      <c r="N41" s="89">
        <v>18</v>
      </c>
      <c r="O41" s="90">
        <v>0</v>
      </c>
      <c r="P41" s="91">
        <f>N41+O41</f>
        <v>18</v>
      </c>
      <c r="Q41" s="80">
        <f>IFERROR(P41/M41,"-")</f>
        <v>0.18947368421053</v>
      </c>
      <c r="R41" s="79">
        <v>2</v>
      </c>
      <c r="S41" s="79">
        <v>4</v>
      </c>
      <c r="T41" s="80">
        <f>IFERROR(R41/(P41),"-")</f>
        <v>0.11111111111111</v>
      </c>
      <c r="U41" s="186">
        <f>IFERROR(J41/SUM(N41:O42),"-")</f>
        <v>9090.9090909091</v>
      </c>
      <c r="V41" s="82">
        <v>3</v>
      </c>
      <c r="W41" s="80">
        <f>IF(P41=0,"-",V41/P41)</f>
        <v>0.16666666666667</v>
      </c>
      <c r="X41" s="185">
        <v>16000</v>
      </c>
      <c r="Y41" s="186">
        <f>IFERROR(X41/P41,"-")</f>
        <v>888.88888888889</v>
      </c>
      <c r="Z41" s="186">
        <f>IFERROR(X41/V41,"-")</f>
        <v>5333.3333333333</v>
      </c>
      <c r="AA41" s="180">
        <f>SUM(X41:X42)-SUM(J41:J42)</f>
        <v>338000</v>
      </c>
      <c r="AB41" s="83">
        <f>SUM(X41:X42)/SUM(J41:J42)</f>
        <v>2.1266666666667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2</v>
      </c>
      <c r="AN41" s="99">
        <f>IF(P41=0,"",IF(AM41=0,"",(AM41/P41)))</f>
        <v>0.11111111111111</v>
      </c>
      <c r="AO41" s="98">
        <v>1</v>
      </c>
      <c r="AP41" s="100">
        <f>IFERROR(AO41/AM41,"-")</f>
        <v>0.5</v>
      </c>
      <c r="AQ41" s="101">
        <v>3000</v>
      </c>
      <c r="AR41" s="102">
        <f>IFERROR(AQ41/AM41,"-")</f>
        <v>1500</v>
      </c>
      <c r="AS41" s="103">
        <v>1</v>
      </c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3</v>
      </c>
      <c r="BF41" s="111">
        <f>IF(P41=0,"",IF(BE41=0,"",(BE41/P41)))</f>
        <v>0.16666666666667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5</v>
      </c>
      <c r="BO41" s="118">
        <f>IF(P41=0,"",IF(BN41=0,"",(BN41/P41)))</f>
        <v>0.27777777777778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6</v>
      </c>
      <c r="BX41" s="125">
        <f>IF(P41=0,"",IF(BW41=0,"",(BW41/P41)))</f>
        <v>0.33333333333333</v>
      </c>
      <c r="BY41" s="126">
        <v>2</v>
      </c>
      <c r="BZ41" s="127">
        <f>IFERROR(BY41/BW41,"-")</f>
        <v>0.33333333333333</v>
      </c>
      <c r="CA41" s="128">
        <v>13000</v>
      </c>
      <c r="CB41" s="129">
        <f>IFERROR(CA41/BW41,"-")</f>
        <v>2166.6666666667</v>
      </c>
      <c r="CC41" s="130">
        <v>1</v>
      </c>
      <c r="CD41" s="130">
        <v>1</v>
      </c>
      <c r="CE41" s="130"/>
      <c r="CF41" s="131">
        <v>2</v>
      </c>
      <c r="CG41" s="132">
        <f>IF(P41=0,"",IF(CF41=0,"",(CF41/P41)))</f>
        <v>0.11111111111111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3</v>
      </c>
      <c r="CP41" s="139">
        <v>16000</v>
      </c>
      <c r="CQ41" s="139">
        <v>10000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147</v>
      </c>
      <c r="C42" s="189"/>
      <c r="D42" s="189" t="s">
        <v>91</v>
      </c>
      <c r="E42" s="189" t="s">
        <v>64</v>
      </c>
      <c r="F42" s="189" t="s">
        <v>78</v>
      </c>
      <c r="G42" s="88"/>
      <c r="H42" s="88"/>
      <c r="I42" s="88"/>
      <c r="J42" s="180"/>
      <c r="K42" s="79">
        <v>48</v>
      </c>
      <c r="L42" s="79">
        <v>35</v>
      </c>
      <c r="M42" s="79">
        <v>24</v>
      </c>
      <c r="N42" s="89">
        <v>15</v>
      </c>
      <c r="O42" s="90">
        <v>0</v>
      </c>
      <c r="P42" s="91">
        <f>N42+O42</f>
        <v>15</v>
      </c>
      <c r="Q42" s="80">
        <f>IFERROR(P42/M42,"-")</f>
        <v>0.625</v>
      </c>
      <c r="R42" s="79">
        <v>3</v>
      </c>
      <c r="S42" s="79">
        <v>2</v>
      </c>
      <c r="T42" s="80">
        <f>IFERROR(R42/(P42),"-")</f>
        <v>0.2</v>
      </c>
      <c r="U42" s="186"/>
      <c r="V42" s="82">
        <v>5</v>
      </c>
      <c r="W42" s="80">
        <f>IF(P42=0,"-",V42/P42)</f>
        <v>0.33333333333333</v>
      </c>
      <c r="X42" s="185">
        <v>622000</v>
      </c>
      <c r="Y42" s="186">
        <f>IFERROR(X42/P42,"-")</f>
        <v>41466.666666667</v>
      </c>
      <c r="Z42" s="186">
        <f>IFERROR(X42/V42,"-")</f>
        <v>124400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0.066666666666667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2</v>
      </c>
      <c r="BF42" s="111">
        <f>IF(P42=0,"",IF(BE42=0,"",(BE42/P42)))</f>
        <v>0.13333333333333</v>
      </c>
      <c r="BG42" s="110">
        <v>1</v>
      </c>
      <c r="BH42" s="112">
        <f>IFERROR(BG42/BE42,"-")</f>
        <v>0.5</v>
      </c>
      <c r="BI42" s="113">
        <v>60000</v>
      </c>
      <c r="BJ42" s="114">
        <f>IFERROR(BI42/BE42,"-")</f>
        <v>30000</v>
      </c>
      <c r="BK42" s="115"/>
      <c r="BL42" s="115"/>
      <c r="BM42" s="115">
        <v>1</v>
      </c>
      <c r="BN42" s="117">
        <v>6</v>
      </c>
      <c r="BO42" s="118">
        <f>IF(P42=0,"",IF(BN42=0,"",(BN42/P42)))</f>
        <v>0.4</v>
      </c>
      <c r="BP42" s="119">
        <v>1</v>
      </c>
      <c r="BQ42" s="120">
        <f>IFERROR(BP42/BN42,"-")</f>
        <v>0.16666666666667</v>
      </c>
      <c r="BR42" s="121">
        <v>105000</v>
      </c>
      <c r="BS42" s="122">
        <f>IFERROR(BR42/BN42,"-")</f>
        <v>17500</v>
      </c>
      <c r="BT42" s="123"/>
      <c r="BU42" s="123"/>
      <c r="BV42" s="123">
        <v>1</v>
      </c>
      <c r="BW42" s="124">
        <v>6</v>
      </c>
      <c r="BX42" s="125">
        <f>IF(P42=0,"",IF(BW42=0,"",(BW42/P42)))</f>
        <v>0.4</v>
      </c>
      <c r="BY42" s="126">
        <v>4</v>
      </c>
      <c r="BZ42" s="127">
        <f>IFERROR(BY42/BW42,"-")</f>
        <v>0.66666666666667</v>
      </c>
      <c r="CA42" s="128">
        <v>596000</v>
      </c>
      <c r="CB42" s="129">
        <f>IFERROR(CA42/BW42,"-")</f>
        <v>99333.333333333</v>
      </c>
      <c r="CC42" s="130">
        <v>1</v>
      </c>
      <c r="CD42" s="130"/>
      <c r="CE42" s="130">
        <v>3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5</v>
      </c>
      <c r="CP42" s="139">
        <v>622000</v>
      </c>
      <c r="CQ42" s="139">
        <v>432000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0.58333333333333</v>
      </c>
      <c r="B43" s="189" t="s">
        <v>148</v>
      </c>
      <c r="C43" s="189"/>
      <c r="D43" s="189" t="s">
        <v>136</v>
      </c>
      <c r="E43" s="189" t="s">
        <v>92</v>
      </c>
      <c r="F43" s="189" t="s">
        <v>65</v>
      </c>
      <c r="G43" s="88" t="s">
        <v>144</v>
      </c>
      <c r="H43" s="88" t="s">
        <v>87</v>
      </c>
      <c r="I43" s="190" t="s">
        <v>83</v>
      </c>
      <c r="J43" s="180">
        <v>180000</v>
      </c>
      <c r="K43" s="79">
        <v>11</v>
      </c>
      <c r="L43" s="79">
        <v>0</v>
      </c>
      <c r="M43" s="79">
        <v>62</v>
      </c>
      <c r="N43" s="89">
        <v>3</v>
      </c>
      <c r="O43" s="90">
        <v>0</v>
      </c>
      <c r="P43" s="91">
        <f>N43+O43</f>
        <v>3</v>
      </c>
      <c r="Q43" s="80">
        <f>IFERROR(P43/M43,"-")</f>
        <v>0.048387096774194</v>
      </c>
      <c r="R43" s="79">
        <v>1</v>
      </c>
      <c r="S43" s="79">
        <v>1</v>
      </c>
      <c r="T43" s="80">
        <f>IFERROR(R43/(P43),"-")</f>
        <v>0.33333333333333</v>
      </c>
      <c r="U43" s="186">
        <f>IFERROR(J43/SUM(N43:O44),"-")</f>
        <v>20000</v>
      </c>
      <c r="V43" s="82">
        <v>1</v>
      </c>
      <c r="W43" s="80">
        <f>IF(P43=0,"-",V43/P43)</f>
        <v>0.33333333333333</v>
      </c>
      <c r="X43" s="185">
        <v>78000</v>
      </c>
      <c r="Y43" s="186">
        <f>IFERROR(X43/P43,"-")</f>
        <v>26000</v>
      </c>
      <c r="Z43" s="186">
        <f>IFERROR(X43/V43,"-")</f>
        <v>78000</v>
      </c>
      <c r="AA43" s="180">
        <f>SUM(X43:X44)-SUM(J43:J44)</f>
        <v>-75000</v>
      </c>
      <c r="AB43" s="83">
        <f>SUM(X43:X44)/SUM(J43:J44)</f>
        <v>0.58333333333333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0.33333333333333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0.66666666666667</v>
      </c>
      <c r="BP43" s="119">
        <v>1</v>
      </c>
      <c r="BQ43" s="120">
        <f>IFERROR(BP43/BN43,"-")</f>
        <v>0.5</v>
      </c>
      <c r="BR43" s="121">
        <v>78000</v>
      </c>
      <c r="BS43" s="122">
        <f>IFERROR(BR43/BN43,"-")</f>
        <v>39000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78000</v>
      </c>
      <c r="CQ43" s="139">
        <v>78000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149</v>
      </c>
      <c r="C44" s="189"/>
      <c r="D44" s="189" t="s">
        <v>136</v>
      </c>
      <c r="E44" s="189" t="s">
        <v>92</v>
      </c>
      <c r="F44" s="189" t="s">
        <v>78</v>
      </c>
      <c r="G44" s="88"/>
      <c r="H44" s="88"/>
      <c r="I44" s="88"/>
      <c r="J44" s="180"/>
      <c r="K44" s="79">
        <v>16</v>
      </c>
      <c r="L44" s="79">
        <v>15</v>
      </c>
      <c r="M44" s="79">
        <v>18</v>
      </c>
      <c r="N44" s="89">
        <v>6</v>
      </c>
      <c r="O44" s="90">
        <v>0</v>
      </c>
      <c r="P44" s="91">
        <f>N44+O44</f>
        <v>6</v>
      </c>
      <c r="Q44" s="80">
        <f>IFERROR(P44/M44,"-")</f>
        <v>0.33333333333333</v>
      </c>
      <c r="R44" s="79">
        <v>0</v>
      </c>
      <c r="S44" s="79">
        <v>1</v>
      </c>
      <c r="T44" s="80">
        <f>IFERROR(R44/(P44),"-")</f>
        <v>0</v>
      </c>
      <c r="U44" s="186"/>
      <c r="V44" s="82">
        <v>2</v>
      </c>
      <c r="W44" s="80">
        <f>IF(P44=0,"-",V44/P44)</f>
        <v>0.33333333333333</v>
      </c>
      <c r="X44" s="185">
        <v>27000</v>
      </c>
      <c r="Y44" s="186">
        <f>IFERROR(X44/P44,"-")</f>
        <v>4500</v>
      </c>
      <c r="Z44" s="186">
        <f>IFERROR(X44/V44,"-")</f>
        <v>13500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0.16666666666667</v>
      </c>
      <c r="BG44" s="110">
        <v>1</v>
      </c>
      <c r="BH44" s="112">
        <f>IFERROR(BG44/BE44,"-")</f>
        <v>1</v>
      </c>
      <c r="BI44" s="113">
        <v>10000</v>
      </c>
      <c r="BJ44" s="114">
        <f>IFERROR(BI44/BE44,"-")</f>
        <v>10000</v>
      </c>
      <c r="BK44" s="115">
        <v>1</v>
      </c>
      <c r="BL44" s="115"/>
      <c r="BM44" s="115"/>
      <c r="BN44" s="117">
        <v>5</v>
      </c>
      <c r="BO44" s="118">
        <f>IF(P44=0,"",IF(BN44=0,"",(BN44/P44)))</f>
        <v>0.83333333333333</v>
      </c>
      <c r="BP44" s="119">
        <v>1</v>
      </c>
      <c r="BQ44" s="120">
        <f>IFERROR(BP44/BN44,"-")</f>
        <v>0.2</v>
      </c>
      <c r="BR44" s="121">
        <v>17000</v>
      </c>
      <c r="BS44" s="122">
        <f>IFERROR(BR44/BN44,"-")</f>
        <v>3400</v>
      </c>
      <c r="BT44" s="123"/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27000</v>
      </c>
      <c r="CQ44" s="139">
        <v>17000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3.5064102564103</v>
      </c>
      <c r="B45" s="189" t="s">
        <v>150</v>
      </c>
      <c r="C45" s="189"/>
      <c r="D45" s="189" t="s">
        <v>91</v>
      </c>
      <c r="E45" s="189" t="s">
        <v>64</v>
      </c>
      <c r="F45" s="189" t="s">
        <v>65</v>
      </c>
      <c r="G45" s="88" t="s">
        <v>97</v>
      </c>
      <c r="H45" s="88" t="s">
        <v>87</v>
      </c>
      <c r="I45" s="190" t="s">
        <v>109</v>
      </c>
      <c r="J45" s="180">
        <v>156000</v>
      </c>
      <c r="K45" s="79">
        <v>11</v>
      </c>
      <c r="L45" s="79">
        <v>0</v>
      </c>
      <c r="M45" s="79">
        <v>51</v>
      </c>
      <c r="N45" s="89">
        <v>6</v>
      </c>
      <c r="O45" s="90">
        <v>0</v>
      </c>
      <c r="P45" s="91">
        <f>N45+O45</f>
        <v>6</v>
      </c>
      <c r="Q45" s="80">
        <f>IFERROR(P45/M45,"-")</f>
        <v>0.11764705882353</v>
      </c>
      <c r="R45" s="79">
        <v>1</v>
      </c>
      <c r="S45" s="79">
        <v>0</v>
      </c>
      <c r="T45" s="80">
        <f>IFERROR(R45/(P45),"-")</f>
        <v>0.16666666666667</v>
      </c>
      <c r="U45" s="186">
        <f>IFERROR(J45/SUM(N45:O46),"-")</f>
        <v>13000</v>
      </c>
      <c r="V45" s="82">
        <v>2</v>
      </c>
      <c r="W45" s="80">
        <f>IF(P45=0,"-",V45/P45)</f>
        <v>0.33333333333333</v>
      </c>
      <c r="X45" s="185">
        <v>126000</v>
      </c>
      <c r="Y45" s="186">
        <f>IFERROR(X45/P45,"-")</f>
        <v>21000</v>
      </c>
      <c r="Z45" s="186">
        <f>IFERROR(X45/V45,"-")</f>
        <v>63000</v>
      </c>
      <c r="AA45" s="180">
        <f>SUM(X45:X46)-SUM(J45:J46)</f>
        <v>391000</v>
      </c>
      <c r="AB45" s="83">
        <f>SUM(X45:X46)/SUM(J45:J46)</f>
        <v>3.5064102564103</v>
      </c>
      <c r="AC45" s="77"/>
      <c r="AD45" s="92">
        <v>1</v>
      </c>
      <c r="AE45" s="93">
        <f>IF(P45=0,"",IF(AD45=0,"",(AD45/P45)))</f>
        <v>0.16666666666667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3</v>
      </c>
      <c r="BF45" s="111">
        <f>IF(P45=0,"",IF(BE45=0,"",(BE45/P45)))</f>
        <v>0.5</v>
      </c>
      <c r="BG45" s="110">
        <v>1</v>
      </c>
      <c r="BH45" s="112">
        <f>IFERROR(BG45/BE45,"-")</f>
        <v>0.33333333333333</v>
      </c>
      <c r="BI45" s="113">
        <v>5000</v>
      </c>
      <c r="BJ45" s="114">
        <f>IFERROR(BI45/BE45,"-")</f>
        <v>1666.6666666667</v>
      </c>
      <c r="BK45" s="115">
        <v>1</v>
      </c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2</v>
      </c>
      <c r="BX45" s="125">
        <f>IF(P45=0,"",IF(BW45=0,"",(BW45/P45)))</f>
        <v>0.33333333333333</v>
      </c>
      <c r="BY45" s="126">
        <v>1</v>
      </c>
      <c r="BZ45" s="127">
        <f>IFERROR(BY45/BW45,"-")</f>
        <v>0.5</v>
      </c>
      <c r="CA45" s="128">
        <v>121000</v>
      </c>
      <c r="CB45" s="129">
        <f>IFERROR(CA45/BW45,"-")</f>
        <v>60500</v>
      </c>
      <c r="CC45" s="130"/>
      <c r="CD45" s="130"/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2</v>
      </c>
      <c r="CP45" s="139">
        <v>126000</v>
      </c>
      <c r="CQ45" s="139">
        <v>121000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/>
      <c r="B46" s="189" t="s">
        <v>151</v>
      </c>
      <c r="C46" s="189"/>
      <c r="D46" s="189" t="s">
        <v>91</v>
      </c>
      <c r="E46" s="189" t="s">
        <v>64</v>
      </c>
      <c r="F46" s="189" t="s">
        <v>78</v>
      </c>
      <c r="G46" s="88"/>
      <c r="H46" s="88"/>
      <c r="I46" s="88"/>
      <c r="J46" s="180"/>
      <c r="K46" s="79">
        <v>39</v>
      </c>
      <c r="L46" s="79">
        <v>30</v>
      </c>
      <c r="M46" s="79">
        <v>24</v>
      </c>
      <c r="N46" s="89">
        <v>6</v>
      </c>
      <c r="O46" s="90">
        <v>0</v>
      </c>
      <c r="P46" s="91">
        <f>N46+O46</f>
        <v>6</v>
      </c>
      <c r="Q46" s="80">
        <f>IFERROR(P46/M46,"-")</f>
        <v>0.25</v>
      </c>
      <c r="R46" s="79">
        <v>1</v>
      </c>
      <c r="S46" s="79">
        <v>0</v>
      </c>
      <c r="T46" s="80">
        <f>IFERROR(R46/(P46),"-")</f>
        <v>0.16666666666667</v>
      </c>
      <c r="U46" s="186"/>
      <c r="V46" s="82">
        <v>2</v>
      </c>
      <c r="W46" s="80">
        <f>IF(P46=0,"-",V46/P46)</f>
        <v>0.33333333333333</v>
      </c>
      <c r="X46" s="185">
        <v>421000</v>
      </c>
      <c r="Y46" s="186">
        <f>IFERROR(X46/P46,"-")</f>
        <v>70166.666666667</v>
      </c>
      <c r="Z46" s="186">
        <f>IFERROR(X46/V46,"-")</f>
        <v>210500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0.16666666666667</v>
      </c>
      <c r="AO46" s="98">
        <v>1</v>
      </c>
      <c r="AP46" s="100">
        <f>IFERROR(AO46/AM46,"-")</f>
        <v>1</v>
      </c>
      <c r="AQ46" s="101">
        <v>10000</v>
      </c>
      <c r="AR46" s="102">
        <f>IFERROR(AQ46/AM46,"-")</f>
        <v>10000</v>
      </c>
      <c r="AS46" s="103"/>
      <c r="AT46" s="103">
        <v>1</v>
      </c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0.16666666666667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2</v>
      </c>
      <c r="BO46" s="118">
        <f>IF(P46=0,"",IF(BN46=0,"",(BN46/P46)))</f>
        <v>0.33333333333333</v>
      </c>
      <c r="BP46" s="119">
        <v>1</v>
      </c>
      <c r="BQ46" s="120">
        <f>IFERROR(BP46/BN46,"-")</f>
        <v>0.5</v>
      </c>
      <c r="BR46" s="121">
        <v>411000</v>
      </c>
      <c r="BS46" s="122">
        <f>IFERROR(BR46/BN46,"-")</f>
        <v>205500</v>
      </c>
      <c r="BT46" s="123"/>
      <c r="BU46" s="123"/>
      <c r="BV46" s="123">
        <v>1</v>
      </c>
      <c r="BW46" s="124">
        <v>2</v>
      </c>
      <c r="BX46" s="125">
        <f>IF(P46=0,"",IF(BW46=0,"",(BW46/P46)))</f>
        <v>0.33333333333333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421000</v>
      </c>
      <c r="CQ46" s="139">
        <v>411000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2.7326388888889</v>
      </c>
      <c r="B47" s="189" t="s">
        <v>152</v>
      </c>
      <c r="C47" s="189"/>
      <c r="D47" s="189" t="s">
        <v>91</v>
      </c>
      <c r="E47" s="189" t="s">
        <v>64</v>
      </c>
      <c r="F47" s="189" t="s">
        <v>65</v>
      </c>
      <c r="G47" s="88" t="s">
        <v>153</v>
      </c>
      <c r="H47" s="88" t="s">
        <v>67</v>
      </c>
      <c r="I47" s="191" t="s">
        <v>154</v>
      </c>
      <c r="J47" s="180">
        <v>144000</v>
      </c>
      <c r="K47" s="79">
        <v>25</v>
      </c>
      <c r="L47" s="79">
        <v>0</v>
      </c>
      <c r="M47" s="79">
        <v>64</v>
      </c>
      <c r="N47" s="89">
        <v>9</v>
      </c>
      <c r="O47" s="90">
        <v>0</v>
      </c>
      <c r="P47" s="91">
        <f>N47+O47</f>
        <v>9</v>
      </c>
      <c r="Q47" s="80">
        <f>IFERROR(P47/M47,"-")</f>
        <v>0.140625</v>
      </c>
      <c r="R47" s="79">
        <v>1</v>
      </c>
      <c r="S47" s="79">
        <v>4</v>
      </c>
      <c r="T47" s="80">
        <f>IFERROR(R47/(P47),"-")</f>
        <v>0.11111111111111</v>
      </c>
      <c r="U47" s="186">
        <f>IFERROR(J47/SUM(N47:O48),"-")</f>
        <v>6000</v>
      </c>
      <c r="V47" s="82">
        <v>3</v>
      </c>
      <c r="W47" s="80">
        <f>IF(P47=0,"-",V47/P47)</f>
        <v>0.33333333333333</v>
      </c>
      <c r="X47" s="185">
        <v>22500</v>
      </c>
      <c r="Y47" s="186">
        <f>IFERROR(X47/P47,"-")</f>
        <v>2500</v>
      </c>
      <c r="Z47" s="186">
        <f>IFERROR(X47/V47,"-")</f>
        <v>7500</v>
      </c>
      <c r="AA47" s="180">
        <f>SUM(X47:X48)-SUM(J47:J48)</f>
        <v>249500</v>
      </c>
      <c r="AB47" s="83">
        <f>SUM(X47:X48)/SUM(J47:J48)</f>
        <v>2.7326388888889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2</v>
      </c>
      <c r="AN47" s="99">
        <f>IF(P47=0,"",IF(AM47=0,"",(AM47/P47)))</f>
        <v>0.22222222222222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>
        <v>1</v>
      </c>
      <c r="AW47" s="105">
        <f>IF(P47=0,"",IF(AV47=0,"",(AV47/P47)))</f>
        <v>0.11111111111111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0.11111111111111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0.22222222222222</v>
      </c>
      <c r="BP47" s="119">
        <v>1</v>
      </c>
      <c r="BQ47" s="120">
        <f>IFERROR(BP47/BN47,"-")</f>
        <v>0.5</v>
      </c>
      <c r="BR47" s="121">
        <v>2500</v>
      </c>
      <c r="BS47" s="122">
        <f>IFERROR(BR47/BN47,"-")</f>
        <v>1250</v>
      </c>
      <c r="BT47" s="123">
        <v>1</v>
      </c>
      <c r="BU47" s="123"/>
      <c r="BV47" s="123"/>
      <c r="BW47" s="124">
        <v>3</v>
      </c>
      <c r="BX47" s="125">
        <f>IF(P47=0,"",IF(BW47=0,"",(BW47/P47)))</f>
        <v>0.33333333333333</v>
      </c>
      <c r="BY47" s="126">
        <v>2</v>
      </c>
      <c r="BZ47" s="127">
        <f>IFERROR(BY47/BW47,"-")</f>
        <v>0.66666666666667</v>
      </c>
      <c r="CA47" s="128">
        <v>20000</v>
      </c>
      <c r="CB47" s="129">
        <f>IFERROR(CA47/BW47,"-")</f>
        <v>6666.6666666667</v>
      </c>
      <c r="CC47" s="130"/>
      <c r="CD47" s="130">
        <v>1</v>
      </c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3</v>
      </c>
      <c r="CP47" s="139">
        <v>22500</v>
      </c>
      <c r="CQ47" s="139">
        <v>12000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155</v>
      </c>
      <c r="C48" s="189"/>
      <c r="D48" s="189" t="s">
        <v>91</v>
      </c>
      <c r="E48" s="189" t="s">
        <v>64</v>
      </c>
      <c r="F48" s="189" t="s">
        <v>78</v>
      </c>
      <c r="G48" s="88"/>
      <c r="H48" s="88"/>
      <c r="I48" s="88"/>
      <c r="J48" s="180"/>
      <c r="K48" s="79">
        <v>91</v>
      </c>
      <c r="L48" s="79">
        <v>34</v>
      </c>
      <c r="M48" s="79">
        <v>29</v>
      </c>
      <c r="N48" s="89">
        <v>15</v>
      </c>
      <c r="O48" s="90">
        <v>0</v>
      </c>
      <c r="P48" s="91">
        <f>N48+O48</f>
        <v>15</v>
      </c>
      <c r="Q48" s="80">
        <f>IFERROR(P48/M48,"-")</f>
        <v>0.51724137931034</v>
      </c>
      <c r="R48" s="79">
        <v>3</v>
      </c>
      <c r="S48" s="79">
        <v>4</v>
      </c>
      <c r="T48" s="80">
        <f>IFERROR(R48/(P48),"-")</f>
        <v>0.2</v>
      </c>
      <c r="U48" s="186"/>
      <c r="V48" s="82">
        <v>4</v>
      </c>
      <c r="W48" s="80">
        <f>IF(P48=0,"-",V48/P48)</f>
        <v>0.26666666666667</v>
      </c>
      <c r="X48" s="185">
        <v>371000</v>
      </c>
      <c r="Y48" s="186">
        <f>IFERROR(X48/P48,"-")</f>
        <v>24733.333333333</v>
      </c>
      <c r="Z48" s="186">
        <f>IFERROR(X48/V48,"-")</f>
        <v>92750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4</v>
      </c>
      <c r="BF48" s="111">
        <f>IF(P48=0,"",IF(BE48=0,"",(BE48/P48)))</f>
        <v>0.26666666666667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0.2</v>
      </c>
      <c r="BP48" s="119">
        <v>1</v>
      </c>
      <c r="BQ48" s="120">
        <f>IFERROR(BP48/BN48,"-")</f>
        <v>0.33333333333333</v>
      </c>
      <c r="BR48" s="121">
        <v>268000</v>
      </c>
      <c r="BS48" s="122">
        <f>IFERROR(BR48/BN48,"-")</f>
        <v>89333.333333333</v>
      </c>
      <c r="BT48" s="123"/>
      <c r="BU48" s="123"/>
      <c r="BV48" s="123">
        <v>1</v>
      </c>
      <c r="BW48" s="124">
        <v>5</v>
      </c>
      <c r="BX48" s="125">
        <f>IF(P48=0,"",IF(BW48=0,"",(BW48/P48)))</f>
        <v>0.33333333333333</v>
      </c>
      <c r="BY48" s="126">
        <v>2</v>
      </c>
      <c r="BZ48" s="127">
        <f>IFERROR(BY48/BW48,"-")</f>
        <v>0.4</v>
      </c>
      <c r="CA48" s="128">
        <v>23000</v>
      </c>
      <c r="CB48" s="129">
        <f>IFERROR(CA48/BW48,"-")</f>
        <v>4600</v>
      </c>
      <c r="CC48" s="130">
        <v>1</v>
      </c>
      <c r="CD48" s="130"/>
      <c r="CE48" s="130">
        <v>1</v>
      </c>
      <c r="CF48" s="131">
        <v>3</v>
      </c>
      <c r="CG48" s="132">
        <f>IF(P48=0,"",IF(CF48=0,"",(CF48/P48)))</f>
        <v>0.2</v>
      </c>
      <c r="CH48" s="133">
        <v>1</v>
      </c>
      <c r="CI48" s="134">
        <f>IFERROR(CH48/CF48,"-")</f>
        <v>0.33333333333333</v>
      </c>
      <c r="CJ48" s="135">
        <v>80000</v>
      </c>
      <c r="CK48" s="136">
        <f>IFERROR(CJ48/CF48,"-")</f>
        <v>26666.666666667</v>
      </c>
      <c r="CL48" s="137"/>
      <c r="CM48" s="137"/>
      <c r="CN48" s="137">
        <v>1</v>
      </c>
      <c r="CO48" s="138">
        <v>4</v>
      </c>
      <c r="CP48" s="139">
        <v>371000</v>
      </c>
      <c r="CQ48" s="139">
        <v>268000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>
        <f>AB49</f>
        <v>4.6180555555556</v>
      </c>
      <c r="B49" s="189" t="s">
        <v>156</v>
      </c>
      <c r="C49" s="189"/>
      <c r="D49" s="189" t="s">
        <v>136</v>
      </c>
      <c r="E49" s="189" t="s">
        <v>92</v>
      </c>
      <c r="F49" s="189" t="s">
        <v>65</v>
      </c>
      <c r="G49" s="88" t="s">
        <v>153</v>
      </c>
      <c r="H49" s="88" t="s">
        <v>67</v>
      </c>
      <c r="I49" s="88" t="s">
        <v>157</v>
      </c>
      <c r="J49" s="180">
        <v>144000</v>
      </c>
      <c r="K49" s="79">
        <v>18</v>
      </c>
      <c r="L49" s="79">
        <v>0</v>
      </c>
      <c r="M49" s="79">
        <v>103</v>
      </c>
      <c r="N49" s="89">
        <v>5</v>
      </c>
      <c r="O49" s="90">
        <v>0</v>
      </c>
      <c r="P49" s="91">
        <f>N49+O49</f>
        <v>5</v>
      </c>
      <c r="Q49" s="80">
        <f>IFERROR(P49/M49,"-")</f>
        <v>0.048543689320388</v>
      </c>
      <c r="R49" s="79">
        <v>1</v>
      </c>
      <c r="S49" s="79">
        <v>0</v>
      </c>
      <c r="T49" s="80">
        <f>IFERROR(R49/(P49),"-")</f>
        <v>0.2</v>
      </c>
      <c r="U49" s="186">
        <f>IFERROR(J49/SUM(N49:O50),"-")</f>
        <v>20571.428571429</v>
      </c>
      <c r="V49" s="82">
        <v>1</v>
      </c>
      <c r="W49" s="80">
        <f>IF(P49=0,"-",V49/P49)</f>
        <v>0.2</v>
      </c>
      <c r="X49" s="185">
        <v>5000</v>
      </c>
      <c r="Y49" s="186">
        <f>IFERROR(X49/P49,"-")</f>
        <v>1000</v>
      </c>
      <c r="Z49" s="186">
        <f>IFERROR(X49/V49,"-")</f>
        <v>5000</v>
      </c>
      <c r="AA49" s="180">
        <f>SUM(X49:X50)-SUM(J49:J50)</f>
        <v>521000</v>
      </c>
      <c r="AB49" s="83">
        <f>SUM(X49:X50)/SUM(J49:J50)</f>
        <v>4.6180555555556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2</v>
      </c>
      <c r="AW49" s="105">
        <f>IF(P49=0,"",IF(AV49=0,"",(AV49/P49)))</f>
        <v>0.4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0.4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</v>
      </c>
      <c r="BY49" s="126">
        <v>1</v>
      </c>
      <c r="BZ49" s="127">
        <f>IFERROR(BY49/BW49,"-")</f>
        <v>1</v>
      </c>
      <c r="CA49" s="128">
        <v>5000</v>
      </c>
      <c r="CB49" s="129">
        <f>IFERROR(CA49/BW49,"-")</f>
        <v>5000</v>
      </c>
      <c r="CC49" s="130">
        <v>1</v>
      </c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5000</v>
      </c>
      <c r="CQ49" s="139">
        <v>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158</v>
      </c>
      <c r="C50" s="189"/>
      <c r="D50" s="189" t="s">
        <v>136</v>
      </c>
      <c r="E50" s="189" t="s">
        <v>92</v>
      </c>
      <c r="F50" s="189" t="s">
        <v>78</v>
      </c>
      <c r="G50" s="88"/>
      <c r="H50" s="88"/>
      <c r="I50" s="88"/>
      <c r="J50" s="180"/>
      <c r="K50" s="79">
        <v>30</v>
      </c>
      <c r="L50" s="79">
        <v>18</v>
      </c>
      <c r="M50" s="79">
        <v>3</v>
      </c>
      <c r="N50" s="89">
        <v>2</v>
      </c>
      <c r="O50" s="90">
        <v>0</v>
      </c>
      <c r="P50" s="91">
        <f>N50+O50</f>
        <v>2</v>
      </c>
      <c r="Q50" s="80">
        <f>IFERROR(P50/M50,"-")</f>
        <v>0.66666666666667</v>
      </c>
      <c r="R50" s="79">
        <v>1</v>
      </c>
      <c r="S50" s="79">
        <v>0</v>
      </c>
      <c r="T50" s="80">
        <f>IFERROR(R50/(P50),"-")</f>
        <v>0.5</v>
      </c>
      <c r="U50" s="186"/>
      <c r="V50" s="82">
        <v>1</v>
      </c>
      <c r="W50" s="80">
        <f>IF(P50=0,"-",V50/P50)</f>
        <v>0.5</v>
      </c>
      <c r="X50" s="185">
        <v>660000</v>
      </c>
      <c r="Y50" s="186">
        <f>IFERROR(X50/P50,"-")</f>
        <v>330000</v>
      </c>
      <c r="Z50" s="186">
        <f>IFERROR(X50/V50,"-")</f>
        <v>660000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0.5</v>
      </c>
      <c r="CH50" s="133">
        <v>1</v>
      </c>
      <c r="CI50" s="134">
        <f>IFERROR(CH50/CF50,"-")</f>
        <v>1</v>
      </c>
      <c r="CJ50" s="135">
        <v>660000</v>
      </c>
      <c r="CK50" s="136">
        <f>IFERROR(CJ50/CF50,"-")</f>
        <v>660000</v>
      </c>
      <c r="CL50" s="137"/>
      <c r="CM50" s="137"/>
      <c r="CN50" s="137">
        <v>1</v>
      </c>
      <c r="CO50" s="138">
        <v>1</v>
      </c>
      <c r="CP50" s="139">
        <v>660000</v>
      </c>
      <c r="CQ50" s="139">
        <v>660000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>
        <f>AB51</f>
        <v>2.1927083333333</v>
      </c>
      <c r="B51" s="189" t="s">
        <v>159</v>
      </c>
      <c r="C51" s="189"/>
      <c r="D51" s="189" t="s">
        <v>91</v>
      </c>
      <c r="E51" s="189" t="s">
        <v>122</v>
      </c>
      <c r="F51" s="189" t="s">
        <v>65</v>
      </c>
      <c r="G51" s="88" t="s">
        <v>160</v>
      </c>
      <c r="H51" s="88" t="s">
        <v>87</v>
      </c>
      <c r="I51" s="190" t="s">
        <v>83</v>
      </c>
      <c r="J51" s="180">
        <v>96000</v>
      </c>
      <c r="K51" s="79">
        <v>11</v>
      </c>
      <c r="L51" s="79">
        <v>0</v>
      </c>
      <c r="M51" s="79">
        <v>29</v>
      </c>
      <c r="N51" s="89">
        <v>4</v>
      </c>
      <c r="O51" s="90">
        <v>0</v>
      </c>
      <c r="P51" s="91">
        <f>N51+O51</f>
        <v>4</v>
      </c>
      <c r="Q51" s="80">
        <f>IFERROR(P51/M51,"-")</f>
        <v>0.13793103448276</v>
      </c>
      <c r="R51" s="79">
        <v>0</v>
      </c>
      <c r="S51" s="79">
        <v>1</v>
      </c>
      <c r="T51" s="80">
        <f>IFERROR(R51/(P51),"-")</f>
        <v>0</v>
      </c>
      <c r="U51" s="186">
        <f>IFERROR(J51/SUM(N51:O52),"-")</f>
        <v>16000</v>
      </c>
      <c r="V51" s="82">
        <v>1</v>
      </c>
      <c r="W51" s="80">
        <f>IF(P51=0,"-",V51/P51)</f>
        <v>0.25</v>
      </c>
      <c r="X51" s="185">
        <v>500</v>
      </c>
      <c r="Y51" s="186">
        <f>IFERROR(X51/P51,"-")</f>
        <v>125</v>
      </c>
      <c r="Z51" s="186">
        <f>IFERROR(X51/V51,"-")</f>
        <v>500</v>
      </c>
      <c r="AA51" s="180">
        <f>SUM(X51:X52)-SUM(J51:J52)</f>
        <v>114500</v>
      </c>
      <c r="AB51" s="83">
        <f>SUM(X51:X52)/SUM(J51:J52)</f>
        <v>2.1927083333333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0.25</v>
      </c>
      <c r="AO51" s="98">
        <v>1</v>
      </c>
      <c r="AP51" s="100">
        <f>IFERROR(AO51/AM51,"-")</f>
        <v>1</v>
      </c>
      <c r="AQ51" s="101">
        <v>500</v>
      </c>
      <c r="AR51" s="102">
        <f>IFERROR(AQ51/AM51,"-")</f>
        <v>500</v>
      </c>
      <c r="AS51" s="103">
        <v>1</v>
      </c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0.25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500</v>
      </c>
      <c r="CQ51" s="139">
        <v>500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161</v>
      </c>
      <c r="C52" s="189"/>
      <c r="D52" s="189" t="s">
        <v>91</v>
      </c>
      <c r="E52" s="189" t="s">
        <v>122</v>
      </c>
      <c r="F52" s="189" t="s">
        <v>78</v>
      </c>
      <c r="G52" s="88"/>
      <c r="H52" s="88"/>
      <c r="I52" s="88"/>
      <c r="J52" s="180"/>
      <c r="K52" s="79">
        <v>17</v>
      </c>
      <c r="L52" s="79">
        <v>12</v>
      </c>
      <c r="M52" s="79">
        <v>4</v>
      </c>
      <c r="N52" s="89">
        <v>2</v>
      </c>
      <c r="O52" s="90">
        <v>0</v>
      </c>
      <c r="P52" s="91">
        <f>N52+O52</f>
        <v>2</v>
      </c>
      <c r="Q52" s="80">
        <f>IFERROR(P52/M52,"-")</f>
        <v>0.5</v>
      </c>
      <c r="R52" s="79">
        <v>1</v>
      </c>
      <c r="S52" s="79">
        <v>0</v>
      </c>
      <c r="T52" s="80">
        <f>IFERROR(R52/(P52),"-")</f>
        <v>0.5</v>
      </c>
      <c r="U52" s="186"/>
      <c r="V52" s="82">
        <v>1</v>
      </c>
      <c r="W52" s="80">
        <f>IF(P52=0,"-",V52/P52)</f>
        <v>0.5</v>
      </c>
      <c r="X52" s="185">
        <v>210000</v>
      </c>
      <c r="Y52" s="186">
        <f>IFERROR(X52/P52,"-")</f>
        <v>105000</v>
      </c>
      <c r="Z52" s="186">
        <f>IFERROR(X52/V52,"-")</f>
        <v>210000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0.5</v>
      </c>
      <c r="BY52" s="126">
        <v>1</v>
      </c>
      <c r="BZ52" s="127">
        <f>IFERROR(BY52/BW52,"-")</f>
        <v>1</v>
      </c>
      <c r="CA52" s="128">
        <v>210000</v>
      </c>
      <c r="CB52" s="129">
        <f>IFERROR(CA52/BW52,"-")</f>
        <v>210000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210000</v>
      </c>
      <c r="CQ52" s="139">
        <v>210000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 t="str">
        <f>AB53</f>
        <v>0</v>
      </c>
      <c r="B53" s="189" t="s">
        <v>162</v>
      </c>
      <c r="C53" s="189"/>
      <c r="D53" s="189"/>
      <c r="E53" s="189"/>
      <c r="F53" s="189" t="s">
        <v>65</v>
      </c>
      <c r="G53" s="88" t="s">
        <v>160</v>
      </c>
      <c r="H53" s="88" t="s">
        <v>163</v>
      </c>
      <c r="I53" s="191" t="s">
        <v>133</v>
      </c>
      <c r="J53" s="180">
        <v>0</v>
      </c>
      <c r="K53" s="79">
        <v>6</v>
      </c>
      <c r="L53" s="79">
        <v>0</v>
      </c>
      <c r="M53" s="79">
        <v>44</v>
      </c>
      <c r="N53" s="89">
        <v>4</v>
      </c>
      <c r="O53" s="90">
        <v>0</v>
      </c>
      <c r="P53" s="91">
        <f>N53+O53</f>
        <v>4</v>
      </c>
      <c r="Q53" s="80">
        <f>IFERROR(P53/M53,"-")</f>
        <v>0.090909090909091</v>
      </c>
      <c r="R53" s="79">
        <v>1</v>
      </c>
      <c r="S53" s="79">
        <v>0</v>
      </c>
      <c r="T53" s="80">
        <f>IFERROR(R53/(P53),"-")</f>
        <v>0.25</v>
      </c>
      <c r="U53" s="186">
        <f>IFERROR(J53/SUM(N53:O54),"-")</f>
        <v>0</v>
      </c>
      <c r="V53" s="82">
        <v>2</v>
      </c>
      <c r="W53" s="80">
        <f>IF(P53=0,"-",V53/P53)</f>
        <v>0.5</v>
      </c>
      <c r="X53" s="185">
        <v>27000</v>
      </c>
      <c r="Y53" s="186">
        <f>IFERROR(X53/P53,"-")</f>
        <v>6750</v>
      </c>
      <c r="Z53" s="186">
        <f>IFERROR(X53/V53,"-")</f>
        <v>13500</v>
      </c>
      <c r="AA53" s="180">
        <f>SUM(X53:X54)-SUM(J53:J54)</f>
        <v>30000</v>
      </c>
      <c r="AB53" s="83" t="str">
        <f>SUM(X53:X54)/SUM(J53:J54)</f>
        <v>0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0.25</v>
      </c>
      <c r="AO53" s="98">
        <v>1</v>
      </c>
      <c r="AP53" s="100">
        <f>IFERROR(AO53/AM53,"-")</f>
        <v>1</v>
      </c>
      <c r="AQ53" s="101">
        <v>16000</v>
      </c>
      <c r="AR53" s="102">
        <f>IFERROR(AQ53/AM53,"-")</f>
        <v>16000</v>
      </c>
      <c r="AS53" s="103"/>
      <c r="AT53" s="103"/>
      <c r="AU53" s="103">
        <v>1</v>
      </c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0.25</v>
      </c>
      <c r="BY53" s="126">
        <v>1</v>
      </c>
      <c r="BZ53" s="127">
        <f>IFERROR(BY53/BW53,"-")</f>
        <v>1</v>
      </c>
      <c r="CA53" s="128">
        <v>11000</v>
      </c>
      <c r="CB53" s="129">
        <f>IFERROR(CA53/BW53,"-")</f>
        <v>11000</v>
      </c>
      <c r="CC53" s="130"/>
      <c r="CD53" s="130"/>
      <c r="CE53" s="130">
        <v>1</v>
      </c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27000</v>
      </c>
      <c r="CQ53" s="139">
        <v>16000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164</v>
      </c>
      <c r="C54" s="189"/>
      <c r="D54" s="189"/>
      <c r="E54" s="189"/>
      <c r="F54" s="189" t="s">
        <v>78</v>
      </c>
      <c r="G54" s="88"/>
      <c r="H54" s="88"/>
      <c r="I54" s="88"/>
      <c r="J54" s="180"/>
      <c r="K54" s="79">
        <v>72</v>
      </c>
      <c r="L54" s="79">
        <v>17</v>
      </c>
      <c r="M54" s="79">
        <v>2</v>
      </c>
      <c r="N54" s="89">
        <v>1</v>
      </c>
      <c r="O54" s="90">
        <v>0</v>
      </c>
      <c r="P54" s="91">
        <f>N54+O54</f>
        <v>1</v>
      </c>
      <c r="Q54" s="80">
        <f>IFERROR(P54/M54,"-")</f>
        <v>0.5</v>
      </c>
      <c r="R54" s="79">
        <v>0</v>
      </c>
      <c r="S54" s="79">
        <v>0</v>
      </c>
      <c r="T54" s="80">
        <f>IFERROR(R54/(P54),"-")</f>
        <v>0</v>
      </c>
      <c r="U54" s="186"/>
      <c r="V54" s="82">
        <v>1</v>
      </c>
      <c r="W54" s="80">
        <f>IF(P54=0,"-",V54/P54)</f>
        <v>1</v>
      </c>
      <c r="X54" s="185">
        <v>3000</v>
      </c>
      <c r="Y54" s="186">
        <f>IFERROR(X54/P54,"-")</f>
        <v>3000</v>
      </c>
      <c r="Z54" s="186">
        <f>IFERROR(X54/V54,"-")</f>
        <v>3000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1</v>
      </c>
      <c r="BP54" s="119">
        <v>1</v>
      </c>
      <c r="BQ54" s="120">
        <f>IFERROR(BP54/BN54,"-")</f>
        <v>1</v>
      </c>
      <c r="BR54" s="121">
        <v>3000</v>
      </c>
      <c r="BS54" s="122">
        <f>IFERROR(BR54/BN54,"-")</f>
        <v>3000</v>
      </c>
      <c r="BT54" s="123">
        <v>1</v>
      </c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30"/>
      <c r="B55" s="85"/>
      <c r="C55" s="86"/>
      <c r="D55" s="86"/>
      <c r="E55" s="86"/>
      <c r="F55" s="87"/>
      <c r="G55" s="88"/>
      <c r="H55" s="88"/>
      <c r="I55" s="88"/>
      <c r="J55" s="181"/>
      <c r="K55" s="34"/>
      <c r="L55" s="34"/>
      <c r="M55" s="31"/>
      <c r="N55" s="23"/>
      <c r="O55" s="23"/>
      <c r="P55" s="23"/>
      <c r="Q55" s="32"/>
      <c r="R55" s="32"/>
      <c r="S55" s="23"/>
      <c r="T55" s="32"/>
      <c r="U55" s="187"/>
      <c r="V55" s="25"/>
      <c r="W55" s="25"/>
      <c r="X55" s="187"/>
      <c r="Y55" s="187"/>
      <c r="Z55" s="187"/>
      <c r="AA55" s="187"/>
      <c r="AB55" s="33"/>
      <c r="AC55" s="57"/>
      <c r="AD55" s="61"/>
      <c r="AE55" s="62"/>
      <c r="AF55" s="61"/>
      <c r="AG55" s="65"/>
      <c r="AH55" s="66"/>
      <c r="AI55" s="67"/>
      <c r="AJ55" s="68"/>
      <c r="AK55" s="68"/>
      <c r="AL55" s="68"/>
      <c r="AM55" s="61"/>
      <c r="AN55" s="62"/>
      <c r="AO55" s="61"/>
      <c r="AP55" s="65"/>
      <c r="AQ55" s="66"/>
      <c r="AR55" s="67"/>
      <c r="AS55" s="68"/>
      <c r="AT55" s="68"/>
      <c r="AU55" s="68"/>
      <c r="AV55" s="61"/>
      <c r="AW55" s="62"/>
      <c r="AX55" s="61"/>
      <c r="AY55" s="65"/>
      <c r="AZ55" s="66"/>
      <c r="BA55" s="67"/>
      <c r="BB55" s="68"/>
      <c r="BC55" s="68"/>
      <c r="BD55" s="68"/>
      <c r="BE55" s="61"/>
      <c r="BF55" s="62"/>
      <c r="BG55" s="61"/>
      <c r="BH55" s="65"/>
      <c r="BI55" s="66"/>
      <c r="BJ55" s="67"/>
      <c r="BK55" s="68"/>
      <c r="BL55" s="68"/>
      <c r="BM55" s="68"/>
      <c r="BN55" s="63"/>
      <c r="BO55" s="64"/>
      <c r="BP55" s="61"/>
      <c r="BQ55" s="65"/>
      <c r="BR55" s="66"/>
      <c r="BS55" s="67"/>
      <c r="BT55" s="68"/>
      <c r="BU55" s="68"/>
      <c r="BV55" s="68"/>
      <c r="BW55" s="63"/>
      <c r="BX55" s="64"/>
      <c r="BY55" s="61"/>
      <c r="BZ55" s="65"/>
      <c r="CA55" s="66"/>
      <c r="CB55" s="67"/>
      <c r="CC55" s="68"/>
      <c r="CD55" s="68"/>
      <c r="CE55" s="68"/>
      <c r="CF55" s="63"/>
      <c r="CG55" s="64"/>
      <c r="CH55" s="61"/>
      <c r="CI55" s="65"/>
      <c r="CJ55" s="66"/>
      <c r="CK55" s="67"/>
      <c r="CL55" s="68"/>
      <c r="CM55" s="68"/>
      <c r="CN55" s="68"/>
      <c r="CO55" s="69"/>
      <c r="CP55" s="66"/>
      <c r="CQ55" s="66"/>
      <c r="CR55" s="66"/>
      <c r="CS55" s="70"/>
    </row>
    <row r="56" spans="1:98">
      <c r="A56" s="30"/>
      <c r="B56" s="37"/>
      <c r="C56" s="21"/>
      <c r="D56" s="21"/>
      <c r="E56" s="21"/>
      <c r="F56" s="22"/>
      <c r="G56" s="36"/>
      <c r="H56" s="36"/>
      <c r="I56" s="73"/>
      <c r="J56" s="182"/>
      <c r="K56" s="34"/>
      <c r="L56" s="34"/>
      <c r="M56" s="31"/>
      <c r="N56" s="23"/>
      <c r="O56" s="23"/>
      <c r="P56" s="23"/>
      <c r="Q56" s="32"/>
      <c r="R56" s="32"/>
      <c r="S56" s="23"/>
      <c r="T56" s="32"/>
      <c r="U56" s="187"/>
      <c r="V56" s="25"/>
      <c r="W56" s="25"/>
      <c r="X56" s="187"/>
      <c r="Y56" s="187"/>
      <c r="Z56" s="187"/>
      <c r="AA56" s="187"/>
      <c r="AB56" s="33"/>
      <c r="AC56" s="59"/>
      <c r="AD56" s="61"/>
      <c r="AE56" s="62"/>
      <c r="AF56" s="61"/>
      <c r="AG56" s="65"/>
      <c r="AH56" s="66"/>
      <c r="AI56" s="67"/>
      <c r="AJ56" s="68"/>
      <c r="AK56" s="68"/>
      <c r="AL56" s="68"/>
      <c r="AM56" s="61"/>
      <c r="AN56" s="62"/>
      <c r="AO56" s="61"/>
      <c r="AP56" s="65"/>
      <c r="AQ56" s="66"/>
      <c r="AR56" s="67"/>
      <c r="AS56" s="68"/>
      <c r="AT56" s="68"/>
      <c r="AU56" s="68"/>
      <c r="AV56" s="61"/>
      <c r="AW56" s="62"/>
      <c r="AX56" s="61"/>
      <c r="AY56" s="65"/>
      <c r="AZ56" s="66"/>
      <c r="BA56" s="67"/>
      <c r="BB56" s="68"/>
      <c r="BC56" s="68"/>
      <c r="BD56" s="68"/>
      <c r="BE56" s="61"/>
      <c r="BF56" s="62"/>
      <c r="BG56" s="61"/>
      <c r="BH56" s="65"/>
      <c r="BI56" s="66"/>
      <c r="BJ56" s="67"/>
      <c r="BK56" s="68"/>
      <c r="BL56" s="68"/>
      <c r="BM56" s="68"/>
      <c r="BN56" s="63"/>
      <c r="BO56" s="64"/>
      <c r="BP56" s="61"/>
      <c r="BQ56" s="65"/>
      <c r="BR56" s="66"/>
      <c r="BS56" s="67"/>
      <c r="BT56" s="68"/>
      <c r="BU56" s="68"/>
      <c r="BV56" s="68"/>
      <c r="BW56" s="63"/>
      <c r="BX56" s="64"/>
      <c r="BY56" s="61"/>
      <c r="BZ56" s="65"/>
      <c r="CA56" s="66"/>
      <c r="CB56" s="67"/>
      <c r="CC56" s="68"/>
      <c r="CD56" s="68"/>
      <c r="CE56" s="68"/>
      <c r="CF56" s="63"/>
      <c r="CG56" s="64"/>
      <c r="CH56" s="61"/>
      <c r="CI56" s="65"/>
      <c r="CJ56" s="66"/>
      <c r="CK56" s="67"/>
      <c r="CL56" s="68"/>
      <c r="CM56" s="68"/>
      <c r="CN56" s="68"/>
      <c r="CO56" s="69"/>
      <c r="CP56" s="66"/>
      <c r="CQ56" s="66"/>
      <c r="CR56" s="66"/>
      <c r="CS56" s="70"/>
    </row>
    <row r="57" spans="1:98">
      <c r="A57" s="19">
        <f>AB57</f>
        <v>1.4928125</v>
      </c>
      <c r="B57" s="39"/>
      <c r="C57" s="39"/>
      <c r="D57" s="39"/>
      <c r="E57" s="39"/>
      <c r="F57" s="39"/>
      <c r="G57" s="40" t="s">
        <v>165</v>
      </c>
      <c r="H57" s="40"/>
      <c r="I57" s="40"/>
      <c r="J57" s="183">
        <f>SUM(J6:J56)</f>
        <v>4800000</v>
      </c>
      <c r="K57" s="41">
        <f>SUM(K6:K56)</f>
        <v>1865</v>
      </c>
      <c r="L57" s="41">
        <f>SUM(L6:L56)</f>
        <v>695</v>
      </c>
      <c r="M57" s="41">
        <f>SUM(M6:M56)</f>
        <v>2304</v>
      </c>
      <c r="N57" s="41">
        <f>SUM(N6:N56)</f>
        <v>383</v>
      </c>
      <c r="O57" s="41">
        <f>SUM(O6:O56)</f>
        <v>2</v>
      </c>
      <c r="P57" s="41">
        <f>SUM(P6:P56)</f>
        <v>385</v>
      </c>
      <c r="Q57" s="42">
        <f>IFERROR(P57/M57,"-")</f>
        <v>0.16710069444444</v>
      </c>
      <c r="R57" s="76">
        <f>SUM(R6:R56)</f>
        <v>51</v>
      </c>
      <c r="S57" s="76">
        <f>SUM(S6:S56)</f>
        <v>82</v>
      </c>
      <c r="T57" s="42">
        <f>IFERROR(R57/P57,"-")</f>
        <v>0.13246753246753</v>
      </c>
      <c r="U57" s="188">
        <f>IFERROR(J57/P57,"-")</f>
        <v>12467.532467532</v>
      </c>
      <c r="V57" s="44">
        <f>SUM(V6:V56)</f>
        <v>97</v>
      </c>
      <c r="W57" s="42">
        <f>IFERROR(V57/P57,"-")</f>
        <v>0.25194805194805</v>
      </c>
      <c r="X57" s="183">
        <f>SUM(X6:X56)</f>
        <v>7165500</v>
      </c>
      <c r="Y57" s="183">
        <f>IFERROR(X57/P57,"-")</f>
        <v>18611.688311688</v>
      </c>
      <c r="Z57" s="183">
        <f>IFERROR(X57/V57,"-")</f>
        <v>73871.134020619</v>
      </c>
      <c r="AA57" s="183">
        <f>X57-J57</f>
        <v>2365500</v>
      </c>
      <c r="AB57" s="45">
        <f>X57/J57</f>
        <v>1.4928125</v>
      </c>
      <c r="AC57" s="58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0"/>
    <mergeCell ref="J17:J20"/>
    <mergeCell ref="U17:U20"/>
    <mergeCell ref="AA17:AA20"/>
    <mergeCell ref="AB17:AB20"/>
    <mergeCell ref="A21:A22"/>
    <mergeCell ref="J21:J22"/>
    <mergeCell ref="U21:U22"/>
    <mergeCell ref="AA21:AA22"/>
    <mergeCell ref="AB21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166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3.8324887387387</v>
      </c>
      <c r="B6" s="189" t="s">
        <v>167</v>
      </c>
      <c r="C6" s="189" t="s">
        <v>168</v>
      </c>
      <c r="D6" s="189" t="s">
        <v>169</v>
      </c>
      <c r="E6" s="189" t="s">
        <v>92</v>
      </c>
      <c r="F6" s="189" t="s">
        <v>65</v>
      </c>
      <c r="G6" s="88" t="s">
        <v>170</v>
      </c>
      <c r="H6" s="88" t="s">
        <v>171</v>
      </c>
      <c r="I6" s="88" t="s">
        <v>123</v>
      </c>
      <c r="J6" s="180">
        <v>444000</v>
      </c>
      <c r="K6" s="79">
        <v>59</v>
      </c>
      <c r="L6" s="79">
        <v>0</v>
      </c>
      <c r="M6" s="79">
        <v>150</v>
      </c>
      <c r="N6" s="89">
        <v>21</v>
      </c>
      <c r="O6" s="90">
        <v>0</v>
      </c>
      <c r="P6" s="91">
        <f>N6+O6</f>
        <v>21</v>
      </c>
      <c r="Q6" s="80">
        <f>IFERROR(P6/M6,"-")</f>
        <v>0.14</v>
      </c>
      <c r="R6" s="79">
        <v>5</v>
      </c>
      <c r="S6" s="79">
        <v>4</v>
      </c>
      <c r="T6" s="80">
        <f>IFERROR(R6/(P6),"-")</f>
        <v>0.23809523809524</v>
      </c>
      <c r="U6" s="186">
        <f>IFERROR(J6/SUM(N6:O7),"-")</f>
        <v>8377.358490566</v>
      </c>
      <c r="V6" s="82">
        <v>3</v>
      </c>
      <c r="W6" s="80">
        <f>IF(P6=0,"-",V6/P6)</f>
        <v>0.14285714285714</v>
      </c>
      <c r="X6" s="185">
        <v>28500</v>
      </c>
      <c r="Y6" s="186">
        <f>IFERROR(X6/P6,"-")</f>
        <v>1357.1428571429</v>
      </c>
      <c r="Z6" s="186">
        <f>IFERROR(X6/V6,"-")</f>
        <v>9500</v>
      </c>
      <c r="AA6" s="180">
        <f>SUM(X6:X7)-SUM(J6:J7)</f>
        <v>1257625</v>
      </c>
      <c r="AB6" s="83">
        <f>SUM(X6:X7)/SUM(J6:J7)</f>
        <v>3.8324887387387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0.14285714285714</v>
      </c>
      <c r="AO6" s="98">
        <v>1</v>
      </c>
      <c r="AP6" s="100">
        <f>IFERROR(AO6/AM6,"-")</f>
        <v>0.33333333333333</v>
      </c>
      <c r="AQ6" s="101">
        <v>12500</v>
      </c>
      <c r="AR6" s="102">
        <f>IFERROR(AQ6/AM6,"-")</f>
        <v>4166.6666666667</v>
      </c>
      <c r="AS6" s="103"/>
      <c r="AT6" s="103"/>
      <c r="AU6" s="103">
        <v>1</v>
      </c>
      <c r="AV6" s="104">
        <v>3</v>
      </c>
      <c r="AW6" s="105">
        <f>IF(P6=0,"",IF(AV6=0,"",(AV6/P6)))</f>
        <v>0.14285714285714</v>
      </c>
      <c r="AX6" s="104">
        <v>1</v>
      </c>
      <c r="AY6" s="106">
        <f>IFERROR(AX6/AV6,"-")</f>
        <v>0.33333333333333</v>
      </c>
      <c r="AZ6" s="107">
        <v>10000</v>
      </c>
      <c r="BA6" s="108">
        <f>IFERROR(AZ6/AV6,"-")</f>
        <v>3333.3333333333</v>
      </c>
      <c r="BB6" s="109">
        <v>1</v>
      </c>
      <c r="BC6" s="109"/>
      <c r="BD6" s="109"/>
      <c r="BE6" s="110">
        <v>4</v>
      </c>
      <c r="BF6" s="111">
        <f>IF(P6=0,"",IF(BE6=0,"",(BE6/P6)))</f>
        <v>0.19047619047619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0.38095238095238</v>
      </c>
      <c r="BP6" s="119">
        <v>1</v>
      </c>
      <c r="BQ6" s="120">
        <f>IFERROR(BP6/BN6,"-")</f>
        <v>0.125</v>
      </c>
      <c r="BR6" s="121">
        <v>6000</v>
      </c>
      <c r="BS6" s="122">
        <f>IFERROR(BR6/BN6,"-")</f>
        <v>750</v>
      </c>
      <c r="BT6" s="123"/>
      <c r="BU6" s="123">
        <v>1</v>
      </c>
      <c r="BV6" s="123"/>
      <c r="BW6" s="124">
        <v>3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28500</v>
      </c>
      <c r="CQ6" s="139">
        <v>12500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172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133</v>
      </c>
      <c r="L7" s="79">
        <v>75</v>
      </c>
      <c r="M7" s="79">
        <v>56</v>
      </c>
      <c r="N7" s="89">
        <v>32</v>
      </c>
      <c r="O7" s="90">
        <v>0</v>
      </c>
      <c r="P7" s="91">
        <f>N7+O7</f>
        <v>32</v>
      </c>
      <c r="Q7" s="80">
        <f>IFERROR(P7/M7,"-")</f>
        <v>0.57142857142857</v>
      </c>
      <c r="R7" s="79">
        <v>5</v>
      </c>
      <c r="S7" s="79">
        <v>2</v>
      </c>
      <c r="T7" s="80">
        <f>IFERROR(R7/(P7),"-")</f>
        <v>0.15625</v>
      </c>
      <c r="U7" s="186"/>
      <c r="V7" s="82">
        <v>9</v>
      </c>
      <c r="W7" s="80">
        <f>IF(P7=0,"-",V7/P7)</f>
        <v>0.28125</v>
      </c>
      <c r="X7" s="185">
        <v>1673125</v>
      </c>
      <c r="Y7" s="186">
        <f>IFERROR(X7/P7,"-")</f>
        <v>52285.15625</v>
      </c>
      <c r="Z7" s="186">
        <f>IFERROR(X7/V7,"-")</f>
        <v>185902.77777778</v>
      </c>
      <c r="AA7" s="180"/>
      <c r="AB7" s="83"/>
      <c r="AC7" s="77"/>
      <c r="AD7" s="92">
        <v>1</v>
      </c>
      <c r="AE7" s="93">
        <f>IF(P7=0,"",IF(AD7=0,"",(AD7/P7)))</f>
        <v>0.03125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</v>
      </c>
      <c r="AN7" s="99">
        <f>IF(P7=0,"",IF(AM7=0,"",(AM7/P7)))</f>
        <v>0.125</v>
      </c>
      <c r="AO7" s="98">
        <v>1</v>
      </c>
      <c r="AP7" s="100">
        <f>IFERROR(AO7/AM7,"-")</f>
        <v>0.25</v>
      </c>
      <c r="AQ7" s="101">
        <v>3000</v>
      </c>
      <c r="AR7" s="102">
        <f>IFERROR(AQ7/AM7,"-")</f>
        <v>750</v>
      </c>
      <c r="AS7" s="103">
        <v>1</v>
      </c>
      <c r="AT7" s="103"/>
      <c r="AU7" s="103"/>
      <c r="AV7" s="104">
        <v>4</v>
      </c>
      <c r="AW7" s="105">
        <f>IF(P7=0,"",IF(AV7=0,"",(AV7/P7)))</f>
        <v>0.125</v>
      </c>
      <c r="AX7" s="104">
        <v>1</v>
      </c>
      <c r="AY7" s="106">
        <f>IFERROR(AX7/AV7,"-")</f>
        <v>0.25</v>
      </c>
      <c r="AZ7" s="107">
        <v>88000</v>
      </c>
      <c r="BA7" s="108">
        <f>IFERROR(AZ7/AV7,"-")</f>
        <v>22000</v>
      </c>
      <c r="BB7" s="109"/>
      <c r="BC7" s="109"/>
      <c r="BD7" s="109">
        <v>1</v>
      </c>
      <c r="BE7" s="110">
        <v>6</v>
      </c>
      <c r="BF7" s="111">
        <f>IF(P7=0,"",IF(BE7=0,"",(BE7/P7)))</f>
        <v>0.1875</v>
      </c>
      <c r="BG7" s="110">
        <v>1</v>
      </c>
      <c r="BH7" s="112">
        <f>IFERROR(BG7/BE7,"-")</f>
        <v>0.16666666666667</v>
      </c>
      <c r="BI7" s="113">
        <v>5000</v>
      </c>
      <c r="BJ7" s="114">
        <f>IFERROR(BI7/BE7,"-")</f>
        <v>833.33333333333</v>
      </c>
      <c r="BK7" s="115">
        <v>1</v>
      </c>
      <c r="BL7" s="115"/>
      <c r="BM7" s="115"/>
      <c r="BN7" s="117">
        <v>11</v>
      </c>
      <c r="BO7" s="118">
        <f>IF(P7=0,"",IF(BN7=0,"",(BN7/P7)))</f>
        <v>0.34375</v>
      </c>
      <c r="BP7" s="119">
        <v>2</v>
      </c>
      <c r="BQ7" s="120">
        <f>IFERROR(BP7/BN7,"-")</f>
        <v>0.18181818181818</v>
      </c>
      <c r="BR7" s="121">
        <v>6000</v>
      </c>
      <c r="BS7" s="122">
        <f>IFERROR(BR7/BN7,"-")</f>
        <v>545.45454545455</v>
      </c>
      <c r="BT7" s="123">
        <v>2</v>
      </c>
      <c r="BU7" s="123"/>
      <c r="BV7" s="123"/>
      <c r="BW7" s="124">
        <v>4</v>
      </c>
      <c r="BX7" s="125">
        <f>IF(P7=0,"",IF(BW7=0,"",(BW7/P7)))</f>
        <v>0.125</v>
      </c>
      <c r="BY7" s="126">
        <v>3</v>
      </c>
      <c r="BZ7" s="127">
        <f>IFERROR(BY7/BW7,"-")</f>
        <v>0.75</v>
      </c>
      <c r="CA7" s="128">
        <v>1556005</v>
      </c>
      <c r="CB7" s="129">
        <f>IFERROR(CA7/BW7,"-")</f>
        <v>389001.25</v>
      </c>
      <c r="CC7" s="130"/>
      <c r="CD7" s="130"/>
      <c r="CE7" s="130">
        <v>3</v>
      </c>
      <c r="CF7" s="131">
        <v>2</v>
      </c>
      <c r="CG7" s="132">
        <f>IF(P7=0,"",IF(CF7=0,"",(CF7/P7)))</f>
        <v>0.0625</v>
      </c>
      <c r="CH7" s="133">
        <v>1</v>
      </c>
      <c r="CI7" s="134">
        <f>IFERROR(CH7/CF7,"-")</f>
        <v>0.5</v>
      </c>
      <c r="CJ7" s="135">
        <v>15120</v>
      </c>
      <c r="CK7" s="136">
        <f>IFERROR(CJ7/CF7,"-")</f>
        <v>7560</v>
      </c>
      <c r="CL7" s="137"/>
      <c r="CM7" s="137"/>
      <c r="CN7" s="137">
        <v>1</v>
      </c>
      <c r="CO7" s="138">
        <v>9</v>
      </c>
      <c r="CP7" s="139">
        <v>1673125</v>
      </c>
      <c r="CQ7" s="139">
        <v>1304005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0.70416666666667</v>
      </c>
      <c r="B8" s="189" t="s">
        <v>173</v>
      </c>
      <c r="C8" s="189" t="s">
        <v>174</v>
      </c>
      <c r="D8" s="189"/>
      <c r="E8" s="189" t="s">
        <v>175</v>
      </c>
      <c r="F8" s="189" t="s">
        <v>65</v>
      </c>
      <c r="G8" s="88" t="s">
        <v>176</v>
      </c>
      <c r="H8" s="88" t="s">
        <v>177</v>
      </c>
      <c r="I8" s="88" t="s">
        <v>178</v>
      </c>
      <c r="J8" s="180">
        <v>240000</v>
      </c>
      <c r="K8" s="79">
        <v>2</v>
      </c>
      <c r="L8" s="79">
        <v>0</v>
      </c>
      <c r="M8" s="79">
        <v>32</v>
      </c>
      <c r="N8" s="89">
        <v>1</v>
      </c>
      <c r="O8" s="90">
        <v>0</v>
      </c>
      <c r="P8" s="91">
        <f>N8+O8</f>
        <v>1</v>
      </c>
      <c r="Q8" s="80">
        <f>IFERROR(P8/M8,"-")</f>
        <v>0.03125</v>
      </c>
      <c r="R8" s="79">
        <v>0</v>
      </c>
      <c r="S8" s="79">
        <v>1</v>
      </c>
      <c r="T8" s="80">
        <f>IFERROR(R8/(P8),"-")</f>
        <v>0</v>
      </c>
      <c r="U8" s="186">
        <f>IFERROR(J8/SUM(N8:O11),"-")</f>
        <v>12631.578947368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SUM(X8:X11)-SUM(J8:J11)</f>
        <v>-71000</v>
      </c>
      <c r="AB8" s="83">
        <f>SUM(X8:X11)/SUM(J8:J11)</f>
        <v>0.70416666666667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179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17</v>
      </c>
      <c r="L9" s="79">
        <v>10</v>
      </c>
      <c r="M9" s="79">
        <v>7</v>
      </c>
      <c r="N9" s="89">
        <v>4</v>
      </c>
      <c r="O9" s="90">
        <v>0</v>
      </c>
      <c r="P9" s="91">
        <f>N9+O9</f>
        <v>4</v>
      </c>
      <c r="Q9" s="80">
        <f>IFERROR(P9/M9,"-")</f>
        <v>0.57142857142857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180</v>
      </c>
      <c r="C10" s="189" t="s">
        <v>174</v>
      </c>
      <c r="D10" s="189"/>
      <c r="E10" s="189" t="s">
        <v>181</v>
      </c>
      <c r="F10" s="189" t="s">
        <v>65</v>
      </c>
      <c r="G10" s="88" t="s">
        <v>176</v>
      </c>
      <c r="H10" s="88" t="s">
        <v>177</v>
      </c>
      <c r="I10" s="88"/>
      <c r="J10" s="180"/>
      <c r="K10" s="79">
        <v>14</v>
      </c>
      <c r="L10" s="79">
        <v>0</v>
      </c>
      <c r="M10" s="79">
        <v>83</v>
      </c>
      <c r="N10" s="89">
        <v>9</v>
      </c>
      <c r="O10" s="90">
        <v>1</v>
      </c>
      <c r="P10" s="91">
        <f>N10+O10</f>
        <v>10</v>
      </c>
      <c r="Q10" s="80">
        <f>IFERROR(P10/M10,"-")</f>
        <v>0.12048192771084</v>
      </c>
      <c r="R10" s="79">
        <v>0</v>
      </c>
      <c r="S10" s="79">
        <v>1</v>
      </c>
      <c r="T10" s="80">
        <f>IFERROR(R10/(P10),"-")</f>
        <v>0</v>
      </c>
      <c r="U10" s="186"/>
      <c r="V10" s="82">
        <v>2</v>
      </c>
      <c r="W10" s="80">
        <f>IF(P10=0,"-",V10/P10)</f>
        <v>0.2</v>
      </c>
      <c r="X10" s="185">
        <v>4000</v>
      </c>
      <c r="Y10" s="186">
        <f>IFERROR(X10/P10,"-")</f>
        <v>400</v>
      </c>
      <c r="Z10" s="186">
        <f>IFERROR(X10/V10,"-")</f>
        <v>2000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5</v>
      </c>
      <c r="BO10" s="118">
        <f>IF(P10=0,"",IF(BN10=0,"",(BN10/P10)))</f>
        <v>0.5</v>
      </c>
      <c r="BP10" s="119">
        <v>1</v>
      </c>
      <c r="BQ10" s="120">
        <f>IFERROR(BP10/BN10,"-")</f>
        <v>0.2</v>
      </c>
      <c r="BR10" s="121">
        <v>3000</v>
      </c>
      <c r="BS10" s="122">
        <f>IFERROR(BR10/BN10,"-")</f>
        <v>600</v>
      </c>
      <c r="BT10" s="123">
        <v>1</v>
      </c>
      <c r="BU10" s="123"/>
      <c r="BV10" s="123"/>
      <c r="BW10" s="124">
        <v>2</v>
      </c>
      <c r="BX10" s="125">
        <f>IF(P10=0,"",IF(BW10=0,"",(BW10/P10)))</f>
        <v>0.2</v>
      </c>
      <c r="BY10" s="126">
        <v>1</v>
      </c>
      <c r="BZ10" s="127">
        <f>IFERROR(BY10/BW10,"-")</f>
        <v>0.5</v>
      </c>
      <c r="CA10" s="128">
        <v>1000</v>
      </c>
      <c r="CB10" s="129">
        <f>IFERROR(CA10/BW10,"-")</f>
        <v>500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4000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182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50</v>
      </c>
      <c r="L11" s="79">
        <v>16</v>
      </c>
      <c r="M11" s="79">
        <v>14</v>
      </c>
      <c r="N11" s="89">
        <v>3</v>
      </c>
      <c r="O11" s="90">
        <v>1</v>
      </c>
      <c r="P11" s="91">
        <f>N11+O11</f>
        <v>4</v>
      </c>
      <c r="Q11" s="80">
        <f>IFERROR(P11/M11,"-")</f>
        <v>0.28571428571429</v>
      </c>
      <c r="R11" s="79">
        <v>1</v>
      </c>
      <c r="S11" s="79">
        <v>0</v>
      </c>
      <c r="T11" s="80">
        <f>IFERROR(R11/(P11),"-")</f>
        <v>0.25</v>
      </c>
      <c r="U11" s="186"/>
      <c r="V11" s="82">
        <v>1</v>
      </c>
      <c r="W11" s="80">
        <f>IF(P11=0,"-",V11/P11)</f>
        <v>0.25</v>
      </c>
      <c r="X11" s="185">
        <v>165000</v>
      </c>
      <c r="Y11" s="186">
        <f>IFERROR(X11/P11,"-")</f>
        <v>41250</v>
      </c>
      <c r="Z11" s="186">
        <f>IFERROR(X11/V11,"-")</f>
        <v>165000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>
        <v>1</v>
      </c>
      <c r="BZ11" s="127">
        <f>IFERROR(BY11/BW11,"-")</f>
        <v>1</v>
      </c>
      <c r="CA11" s="128">
        <v>165000</v>
      </c>
      <c r="CB11" s="129">
        <f>IFERROR(CA11/BW11,"-")</f>
        <v>165000</v>
      </c>
      <c r="CC11" s="130"/>
      <c r="CD11" s="130"/>
      <c r="CE11" s="130">
        <v>1</v>
      </c>
      <c r="CF11" s="131">
        <v>1</v>
      </c>
      <c r="CG11" s="132">
        <f>IF(P11=0,"",IF(CF11=0,"",(CF11/P11)))</f>
        <v>0.25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165000</v>
      </c>
      <c r="CQ11" s="139">
        <v>165000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0.16666666666667</v>
      </c>
      <c r="B12" s="189" t="s">
        <v>183</v>
      </c>
      <c r="C12" s="189" t="s">
        <v>184</v>
      </c>
      <c r="D12" s="189" t="s">
        <v>185</v>
      </c>
      <c r="E12" s="189"/>
      <c r="F12" s="189" t="s">
        <v>65</v>
      </c>
      <c r="G12" s="88" t="s">
        <v>186</v>
      </c>
      <c r="H12" s="88" t="s">
        <v>187</v>
      </c>
      <c r="I12" s="88" t="s">
        <v>188</v>
      </c>
      <c r="J12" s="180">
        <v>66000</v>
      </c>
      <c r="K12" s="79">
        <v>8</v>
      </c>
      <c r="L12" s="79">
        <v>0</v>
      </c>
      <c r="M12" s="79">
        <v>17</v>
      </c>
      <c r="N12" s="89">
        <v>2</v>
      </c>
      <c r="O12" s="90">
        <v>0</v>
      </c>
      <c r="P12" s="91">
        <f>N12+O12</f>
        <v>2</v>
      </c>
      <c r="Q12" s="80">
        <f>IFERROR(P12/M12,"-")</f>
        <v>0.11764705882353</v>
      </c>
      <c r="R12" s="79">
        <v>0</v>
      </c>
      <c r="S12" s="79">
        <v>0</v>
      </c>
      <c r="T12" s="80">
        <f>IFERROR(R12/(P12),"-")</f>
        <v>0</v>
      </c>
      <c r="U12" s="186">
        <f>IFERROR(J12/SUM(N12:O13),"-")</f>
        <v>22000</v>
      </c>
      <c r="V12" s="82">
        <v>1</v>
      </c>
      <c r="W12" s="80">
        <f>IF(P12=0,"-",V12/P12)</f>
        <v>0.5</v>
      </c>
      <c r="X12" s="185">
        <v>11000</v>
      </c>
      <c r="Y12" s="186">
        <f>IFERROR(X12/P12,"-")</f>
        <v>5500</v>
      </c>
      <c r="Z12" s="186">
        <f>IFERROR(X12/V12,"-")</f>
        <v>11000</v>
      </c>
      <c r="AA12" s="180">
        <f>SUM(X12:X13)-SUM(J12:J13)</f>
        <v>-55000</v>
      </c>
      <c r="AB12" s="83">
        <f>SUM(X12:X13)/SUM(J12:J13)</f>
        <v>0.16666666666667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>
        <v>1</v>
      </c>
      <c r="BH12" s="112">
        <f>IFERROR(BG12/BE12,"-")</f>
        <v>1</v>
      </c>
      <c r="BI12" s="113">
        <v>11000</v>
      </c>
      <c r="BJ12" s="114">
        <f>IFERROR(BI12/BE12,"-")</f>
        <v>11000</v>
      </c>
      <c r="BK12" s="115"/>
      <c r="BL12" s="115"/>
      <c r="BM12" s="115">
        <v>1</v>
      </c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11000</v>
      </c>
      <c r="CQ12" s="139">
        <v>11000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189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33</v>
      </c>
      <c r="L13" s="79">
        <v>13</v>
      </c>
      <c r="M13" s="79">
        <v>1</v>
      </c>
      <c r="N13" s="89">
        <v>1</v>
      </c>
      <c r="O13" s="90">
        <v>0</v>
      </c>
      <c r="P13" s="91">
        <f>N13+O13</f>
        <v>1</v>
      </c>
      <c r="Q13" s="80">
        <f>IFERROR(P13/M13,"-")</f>
        <v>1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2.2037037037037</v>
      </c>
      <c r="B14" s="189" t="s">
        <v>190</v>
      </c>
      <c r="C14" s="189" t="s">
        <v>191</v>
      </c>
      <c r="D14" s="189" t="s">
        <v>185</v>
      </c>
      <c r="E14" s="189"/>
      <c r="F14" s="189" t="s">
        <v>65</v>
      </c>
      <c r="G14" s="88" t="s">
        <v>192</v>
      </c>
      <c r="H14" s="88" t="s">
        <v>193</v>
      </c>
      <c r="I14" s="88" t="s">
        <v>194</v>
      </c>
      <c r="J14" s="180">
        <v>54000</v>
      </c>
      <c r="K14" s="79">
        <v>7</v>
      </c>
      <c r="L14" s="79">
        <v>0</v>
      </c>
      <c r="M14" s="79">
        <v>21</v>
      </c>
      <c r="N14" s="89">
        <v>2</v>
      </c>
      <c r="O14" s="90">
        <v>0</v>
      </c>
      <c r="P14" s="91">
        <f>N14+O14</f>
        <v>2</v>
      </c>
      <c r="Q14" s="80">
        <f>IFERROR(P14/M14,"-")</f>
        <v>0.095238095238095</v>
      </c>
      <c r="R14" s="79">
        <v>0</v>
      </c>
      <c r="S14" s="79">
        <v>1</v>
      </c>
      <c r="T14" s="80">
        <f>IFERROR(R14/(P14),"-")</f>
        <v>0</v>
      </c>
      <c r="U14" s="186">
        <f>IFERROR(J14/SUM(N14:O15),"-")</f>
        <v>4909.0909090909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65000</v>
      </c>
      <c r="AB14" s="83">
        <f>SUM(X14:X15)/SUM(J14:J15)</f>
        <v>2.2037037037037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195</v>
      </c>
      <c r="C15" s="189"/>
      <c r="D15" s="189"/>
      <c r="E15" s="189"/>
      <c r="F15" s="189" t="s">
        <v>78</v>
      </c>
      <c r="G15" s="88"/>
      <c r="H15" s="88"/>
      <c r="I15" s="88"/>
      <c r="J15" s="180"/>
      <c r="K15" s="79">
        <v>53</v>
      </c>
      <c r="L15" s="79">
        <v>38</v>
      </c>
      <c r="M15" s="79">
        <v>13</v>
      </c>
      <c r="N15" s="89">
        <v>9</v>
      </c>
      <c r="O15" s="90">
        <v>0</v>
      </c>
      <c r="P15" s="91">
        <f>N15+O15</f>
        <v>9</v>
      </c>
      <c r="Q15" s="80">
        <f>IFERROR(P15/M15,"-")</f>
        <v>0.69230769230769</v>
      </c>
      <c r="R15" s="79">
        <v>2</v>
      </c>
      <c r="S15" s="79">
        <v>2</v>
      </c>
      <c r="T15" s="80">
        <f>IFERROR(R15/(P15),"-")</f>
        <v>0.22222222222222</v>
      </c>
      <c r="U15" s="186"/>
      <c r="V15" s="82">
        <v>4</v>
      </c>
      <c r="W15" s="80">
        <f>IF(P15=0,"-",V15/P15)</f>
        <v>0.44444444444444</v>
      </c>
      <c r="X15" s="185">
        <v>119000</v>
      </c>
      <c r="Y15" s="186">
        <f>IFERROR(X15/P15,"-")</f>
        <v>13222.222222222</v>
      </c>
      <c r="Z15" s="186">
        <f>IFERROR(X15/V15,"-")</f>
        <v>29750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0.22222222222222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0.11111111111111</v>
      </c>
      <c r="BG15" s="110">
        <v>1</v>
      </c>
      <c r="BH15" s="112">
        <f>IFERROR(BG15/BE15,"-")</f>
        <v>1</v>
      </c>
      <c r="BI15" s="113">
        <v>3000</v>
      </c>
      <c r="BJ15" s="114">
        <f>IFERROR(BI15/BE15,"-")</f>
        <v>3000</v>
      </c>
      <c r="BK15" s="115">
        <v>1</v>
      </c>
      <c r="BL15" s="115"/>
      <c r="BM15" s="115"/>
      <c r="BN15" s="117">
        <v>3</v>
      </c>
      <c r="BO15" s="118">
        <f>IF(P15=0,"",IF(BN15=0,"",(BN15/P15)))</f>
        <v>0.33333333333333</v>
      </c>
      <c r="BP15" s="119">
        <v>2</v>
      </c>
      <c r="BQ15" s="120">
        <f>IFERROR(BP15/BN15,"-")</f>
        <v>0.66666666666667</v>
      </c>
      <c r="BR15" s="121">
        <v>110000</v>
      </c>
      <c r="BS15" s="122">
        <f>IFERROR(BR15/BN15,"-")</f>
        <v>36666.666666667</v>
      </c>
      <c r="BT15" s="123"/>
      <c r="BU15" s="123"/>
      <c r="BV15" s="123">
        <v>2</v>
      </c>
      <c r="BW15" s="124">
        <v>3</v>
      </c>
      <c r="BX15" s="125">
        <f>IF(P15=0,"",IF(BW15=0,"",(BW15/P15)))</f>
        <v>0.33333333333333</v>
      </c>
      <c r="BY15" s="126">
        <v>1</v>
      </c>
      <c r="BZ15" s="127">
        <f>IFERROR(BY15/BW15,"-")</f>
        <v>0.33333333333333</v>
      </c>
      <c r="CA15" s="128">
        <v>6000</v>
      </c>
      <c r="CB15" s="129">
        <f>IFERROR(CA15/BW15,"-")</f>
        <v>2000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4</v>
      </c>
      <c r="CP15" s="139">
        <v>119000</v>
      </c>
      <c r="CQ15" s="139">
        <v>63000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2.7277777777778</v>
      </c>
      <c r="B16" s="189" t="s">
        <v>196</v>
      </c>
      <c r="C16" s="189" t="s">
        <v>191</v>
      </c>
      <c r="D16" s="189" t="s">
        <v>185</v>
      </c>
      <c r="E16" s="189"/>
      <c r="F16" s="189" t="s">
        <v>65</v>
      </c>
      <c r="G16" s="88" t="s">
        <v>197</v>
      </c>
      <c r="H16" s="88" t="s">
        <v>187</v>
      </c>
      <c r="I16" s="88" t="s">
        <v>198</v>
      </c>
      <c r="J16" s="180">
        <v>90000</v>
      </c>
      <c r="K16" s="79">
        <v>17</v>
      </c>
      <c r="L16" s="79">
        <v>0</v>
      </c>
      <c r="M16" s="79">
        <v>36</v>
      </c>
      <c r="N16" s="89">
        <v>8</v>
      </c>
      <c r="O16" s="90">
        <v>0</v>
      </c>
      <c r="P16" s="91">
        <f>N16+O16</f>
        <v>8</v>
      </c>
      <c r="Q16" s="80">
        <f>IFERROR(P16/M16,"-")</f>
        <v>0.22222222222222</v>
      </c>
      <c r="R16" s="79">
        <v>1</v>
      </c>
      <c r="S16" s="79">
        <v>2</v>
      </c>
      <c r="T16" s="80">
        <f>IFERROR(R16/(P16),"-")</f>
        <v>0.125</v>
      </c>
      <c r="U16" s="186">
        <f>IFERROR(J16/SUM(N16:O17),"-")</f>
        <v>5294.1176470588</v>
      </c>
      <c r="V16" s="82">
        <v>4</v>
      </c>
      <c r="W16" s="80">
        <f>IF(P16=0,"-",V16/P16)</f>
        <v>0.5</v>
      </c>
      <c r="X16" s="185">
        <v>36000</v>
      </c>
      <c r="Y16" s="186">
        <f>IFERROR(X16/P16,"-")</f>
        <v>4500</v>
      </c>
      <c r="Z16" s="186">
        <f>IFERROR(X16/V16,"-")</f>
        <v>9000</v>
      </c>
      <c r="AA16" s="180">
        <f>SUM(X16:X17)-SUM(J16:J17)</f>
        <v>155500</v>
      </c>
      <c r="AB16" s="83">
        <f>SUM(X16:X17)/SUM(J16:J17)</f>
        <v>2.7277777777778</v>
      </c>
      <c r="AC16" s="77"/>
      <c r="AD16" s="92">
        <v>1</v>
      </c>
      <c r="AE16" s="93">
        <f>IF(P16=0,"",IF(AD16=0,"",(AD16/P16)))</f>
        <v>0.125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</v>
      </c>
      <c r="AN16" s="99">
        <f>IF(P16=0,"",IF(AM16=0,"",(AM16/P16)))</f>
        <v>0.125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0.25</v>
      </c>
      <c r="BG16" s="110">
        <v>2</v>
      </c>
      <c r="BH16" s="112">
        <f>IFERROR(BG16/BE16,"-")</f>
        <v>1</v>
      </c>
      <c r="BI16" s="113">
        <v>11000</v>
      </c>
      <c r="BJ16" s="114">
        <f>IFERROR(BI16/BE16,"-")</f>
        <v>5500</v>
      </c>
      <c r="BK16" s="115">
        <v>1</v>
      </c>
      <c r="BL16" s="115">
        <v>1</v>
      </c>
      <c r="BM16" s="115"/>
      <c r="BN16" s="117">
        <v>4</v>
      </c>
      <c r="BO16" s="118">
        <f>IF(P16=0,"",IF(BN16=0,"",(BN16/P16)))</f>
        <v>0.5</v>
      </c>
      <c r="BP16" s="119">
        <v>2</v>
      </c>
      <c r="BQ16" s="120">
        <f>IFERROR(BP16/BN16,"-")</f>
        <v>0.5</v>
      </c>
      <c r="BR16" s="121">
        <v>25000</v>
      </c>
      <c r="BS16" s="122">
        <f>IFERROR(BR16/BN16,"-")</f>
        <v>6250</v>
      </c>
      <c r="BT16" s="123">
        <v>1</v>
      </c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4</v>
      </c>
      <c r="CP16" s="139">
        <v>36000</v>
      </c>
      <c r="CQ16" s="139">
        <v>20000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199</v>
      </c>
      <c r="C17" s="189"/>
      <c r="D17" s="189"/>
      <c r="E17" s="189"/>
      <c r="F17" s="189" t="s">
        <v>78</v>
      </c>
      <c r="G17" s="88"/>
      <c r="H17" s="88"/>
      <c r="I17" s="88"/>
      <c r="J17" s="180"/>
      <c r="K17" s="79">
        <v>29</v>
      </c>
      <c r="L17" s="79">
        <v>23</v>
      </c>
      <c r="M17" s="79">
        <v>9</v>
      </c>
      <c r="N17" s="89">
        <v>9</v>
      </c>
      <c r="O17" s="90">
        <v>0</v>
      </c>
      <c r="P17" s="91">
        <f>N17+O17</f>
        <v>9</v>
      </c>
      <c r="Q17" s="80">
        <f>IFERROR(P17/M17,"-")</f>
        <v>1</v>
      </c>
      <c r="R17" s="79">
        <v>1</v>
      </c>
      <c r="S17" s="79">
        <v>1</v>
      </c>
      <c r="T17" s="80">
        <f>IFERROR(R17/(P17),"-")</f>
        <v>0.11111111111111</v>
      </c>
      <c r="U17" s="186"/>
      <c r="V17" s="82">
        <v>2</v>
      </c>
      <c r="W17" s="80">
        <f>IF(P17=0,"-",V17/P17)</f>
        <v>0.22222222222222</v>
      </c>
      <c r="X17" s="185">
        <v>209500</v>
      </c>
      <c r="Y17" s="186">
        <f>IFERROR(X17/P17,"-")</f>
        <v>23277.777777778</v>
      </c>
      <c r="Z17" s="186">
        <f>IFERROR(X17/V17,"-")</f>
        <v>104750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0.11111111111111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0.11111111111111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</v>
      </c>
      <c r="BF17" s="111">
        <f>IF(P17=0,"",IF(BE17=0,"",(BE17/P17)))</f>
        <v>0.33333333333333</v>
      </c>
      <c r="BG17" s="110">
        <v>1</v>
      </c>
      <c r="BH17" s="112">
        <f>IFERROR(BG17/BE17,"-")</f>
        <v>0.33333333333333</v>
      </c>
      <c r="BI17" s="113">
        <v>155000</v>
      </c>
      <c r="BJ17" s="114">
        <f>IFERROR(BI17/BE17,"-")</f>
        <v>51666.666666667</v>
      </c>
      <c r="BK17" s="115"/>
      <c r="BL17" s="115"/>
      <c r="BM17" s="115">
        <v>1</v>
      </c>
      <c r="BN17" s="117">
        <v>2</v>
      </c>
      <c r="BO17" s="118">
        <f>IF(P17=0,"",IF(BN17=0,"",(BN17/P17)))</f>
        <v>0.22222222222222</v>
      </c>
      <c r="BP17" s="119">
        <v>1</v>
      </c>
      <c r="BQ17" s="120">
        <f>IFERROR(BP17/BN17,"-")</f>
        <v>0.5</v>
      </c>
      <c r="BR17" s="121">
        <v>30500</v>
      </c>
      <c r="BS17" s="122">
        <f>IFERROR(BR17/BN17,"-")</f>
        <v>15250</v>
      </c>
      <c r="BT17" s="123"/>
      <c r="BU17" s="123"/>
      <c r="BV17" s="123">
        <v>1</v>
      </c>
      <c r="BW17" s="124">
        <v>2</v>
      </c>
      <c r="BX17" s="125">
        <f>IF(P17=0,"",IF(BW17=0,"",(BW17/P17)))</f>
        <v>0.22222222222222</v>
      </c>
      <c r="BY17" s="126">
        <v>1</v>
      </c>
      <c r="BZ17" s="127">
        <f>IFERROR(BY17/BW17,"-")</f>
        <v>0.5</v>
      </c>
      <c r="CA17" s="128">
        <v>24000</v>
      </c>
      <c r="CB17" s="129">
        <f>IFERROR(CA17/BW17,"-")</f>
        <v>12000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209500</v>
      </c>
      <c r="CQ17" s="139">
        <v>155000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0.18181818181818</v>
      </c>
      <c r="B18" s="189" t="s">
        <v>200</v>
      </c>
      <c r="C18" s="189" t="s">
        <v>184</v>
      </c>
      <c r="D18" s="189" t="s">
        <v>185</v>
      </c>
      <c r="E18" s="189"/>
      <c r="F18" s="189" t="s">
        <v>65</v>
      </c>
      <c r="G18" s="88" t="s">
        <v>201</v>
      </c>
      <c r="H18" s="88" t="s">
        <v>187</v>
      </c>
      <c r="I18" s="190" t="s">
        <v>109</v>
      </c>
      <c r="J18" s="180">
        <v>66000</v>
      </c>
      <c r="K18" s="79">
        <v>20</v>
      </c>
      <c r="L18" s="79">
        <v>0</v>
      </c>
      <c r="M18" s="79">
        <v>41</v>
      </c>
      <c r="N18" s="89">
        <v>5</v>
      </c>
      <c r="O18" s="90">
        <v>0</v>
      </c>
      <c r="P18" s="91">
        <f>N18+O18</f>
        <v>5</v>
      </c>
      <c r="Q18" s="80">
        <f>IFERROR(P18/M18,"-")</f>
        <v>0.1219512195122</v>
      </c>
      <c r="R18" s="79">
        <v>0</v>
      </c>
      <c r="S18" s="79">
        <v>0</v>
      </c>
      <c r="T18" s="80">
        <f>IFERROR(R18/(P18),"-")</f>
        <v>0</v>
      </c>
      <c r="U18" s="186">
        <f>IFERROR(J18/SUM(N18:O19),"-")</f>
        <v>8250</v>
      </c>
      <c r="V18" s="82">
        <v>2</v>
      </c>
      <c r="W18" s="80">
        <f>IF(P18=0,"-",V18/P18)</f>
        <v>0.4</v>
      </c>
      <c r="X18" s="185">
        <v>9000</v>
      </c>
      <c r="Y18" s="186">
        <f>IFERROR(X18/P18,"-")</f>
        <v>1800</v>
      </c>
      <c r="Z18" s="186">
        <f>IFERROR(X18/V18,"-")</f>
        <v>4500</v>
      </c>
      <c r="AA18" s="180">
        <f>SUM(X18:X19)-SUM(J18:J19)</f>
        <v>-54000</v>
      </c>
      <c r="AB18" s="83">
        <f>SUM(X18:X19)/SUM(J18:J19)</f>
        <v>0.18181818181818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0.4</v>
      </c>
      <c r="BG18" s="110">
        <v>1</v>
      </c>
      <c r="BH18" s="112">
        <f>IFERROR(BG18/BE18,"-")</f>
        <v>0.5</v>
      </c>
      <c r="BI18" s="113">
        <v>3000</v>
      </c>
      <c r="BJ18" s="114">
        <f>IFERROR(BI18/BE18,"-")</f>
        <v>1500</v>
      </c>
      <c r="BK18" s="115">
        <v>1</v>
      </c>
      <c r="BL18" s="115"/>
      <c r="BM18" s="115"/>
      <c r="BN18" s="117">
        <v>2</v>
      </c>
      <c r="BO18" s="118">
        <f>IF(P18=0,"",IF(BN18=0,"",(BN18/P18)))</f>
        <v>0.4</v>
      </c>
      <c r="BP18" s="119">
        <v>1</v>
      </c>
      <c r="BQ18" s="120">
        <f>IFERROR(BP18/BN18,"-")</f>
        <v>0.5</v>
      </c>
      <c r="BR18" s="121">
        <v>6000</v>
      </c>
      <c r="BS18" s="122">
        <f>IFERROR(BR18/BN18,"-")</f>
        <v>3000</v>
      </c>
      <c r="BT18" s="123"/>
      <c r="BU18" s="123">
        <v>1</v>
      </c>
      <c r="BV18" s="123"/>
      <c r="BW18" s="124">
        <v>1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9000</v>
      </c>
      <c r="CQ18" s="139">
        <v>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202</v>
      </c>
      <c r="C19" s="189"/>
      <c r="D19" s="189"/>
      <c r="E19" s="189"/>
      <c r="F19" s="189" t="s">
        <v>78</v>
      </c>
      <c r="G19" s="88"/>
      <c r="H19" s="88"/>
      <c r="I19" s="88"/>
      <c r="J19" s="180"/>
      <c r="K19" s="79">
        <v>31</v>
      </c>
      <c r="L19" s="79">
        <v>22</v>
      </c>
      <c r="M19" s="79">
        <v>10</v>
      </c>
      <c r="N19" s="89">
        <v>3</v>
      </c>
      <c r="O19" s="90">
        <v>0</v>
      </c>
      <c r="P19" s="91">
        <f>N19+O19</f>
        <v>3</v>
      </c>
      <c r="Q19" s="80">
        <f>IFERROR(P19/M19,"-")</f>
        <v>0.3</v>
      </c>
      <c r="R19" s="79">
        <v>1</v>
      </c>
      <c r="S19" s="79">
        <v>1</v>
      </c>
      <c r="T19" s="80">
        <f>IFERROR(R19/(P19),"-")</f>
        <v>0.33333333333333</v>
      </c>
      <c r="U19" s="186"/>
      <c r="V19" s="82">
        <v>1</v>
      </c>
      <c r="W19" s="80">
        <f>IF(P19=0,"-",V19/P19)</f>
        <v>0.33333333333333</v>
      </c>
      <c r="X19" s="185">
        <v>3000</v>
      </c>
      <c r="Y19" s="186">
        <f>IFERROR(X19/P19,"-")</f>
        <v>1000</v>
      </c>
      <c r="Z19" s="186">
        <f>IFERROR(X19/V19,"-")</f>
        <v>3000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>
        <v>1</v>
      </c>
      <c r="BQ19" s="120">
        <f>IFERROR(BP19/BN19,"-")</f>
        <v>0.5</v>
      </c>
      <c r="BR19" s="121">
        <v>3000</v>
      </c>
      <c r="BS19" s="122">
        <f>IFERROR(BR19/BN19,"-")</f>
        <v>1500</v>
      </c>
      <c r="BT19" s="123">
        <v>1</v>
      </c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4.7388888888889</v>
      </c>
      <c r="B20" s="189" t="s">
        <v>203</v>
      </c>
      <c r="C20" s="189" t="s">
        <v>204</v>
      </c>
      <c r="D20" s="189" t="s">
        <v>205</v>
      </c>
      <c r="E20" s="189"/>
      <c r="F20" s="189" t="s">
        <v>65</v>
      </c>
      <c r="G20" s="88" t="s">
        <v>206</v>
      </c>
      <c r="H20" s="88" t="s">
        <v>207</v>
      </c>
      <c r="I20" s="88" t="s">
        <v>208</v>
      </c>
      <c r="J20" s="180">
        <v>90000</v>
      </c>
      <c r="K20" s="79">
        <v>43</v>
      </c>
      <c r="L20" s="79">
        <v>0</v>
      </c>
      <c r="M20" s="79">
        <v>158</v>
      </c>
      <c r="N20" s="89">
        <v>16</v>
      </c>
      <c r="O20" s="90">
        <v>0</v>
      </c>
      <c r="P20" s="91">
        <f>N20+O20</f>
        <v>16</v>
      </c>
      <c r="Q20" s="80">
        <f>IFERROR(P20/M20,"-")</f>
        <v>0.10126582278481</v>
      </c>
      <c r="R20" s="79">
        <v>0</v>
      </c>
      <c r="S20" s="79">
        <v>6</v>
      </c>
      <c r="T20" s="80">
        <f>IFERROR(R20/(P20),"-")</f>
        <v>0</v>
      </c>
      <c r="U20" s="186">
        <f>IFERROR(J20/SUM(N20:O21),"-")</f>
        <v>2195.1219512195</v>
      </c>
      <c r="V20" s="82">
        <v>2</v>
      </c>
      <c r="W20" s="80">
        <f>IF(P20=0,"-",V20/P20)</f>
        <v>0.125</v>
      </c>
      <c r="X20" s="185">
        <v>22000</v>
      </c>
      <c r="Y20" s="186">
        <f>IFERROR(X20/P20,"-")</f>
        <v>1375</v>
      </c>
      <c r="Z20" s="186">
        <f>IFERROR(X20/V20,"-")</f>
        <v>11000</v>
      </c>
      <c r="AA20" s="180">
        <f>SUM(X20:X21)-SUM(J20:J21)</f>
        <v>336500</v>
      </c>
      <c r="AB20" s="83">
        <f>SUM(X20:X21)/SUM(J20:J21)</f>
        <v>4.7388888888889</v>
      </c>
      <c r="AC20" s="77"/>
      <c r="AD20" s="92">
        <v>3</v>
      </c>
      <c r="AE20" s="93">
        <f>IF(P20=0,"",IF(AD20=0,"",(AD20/P20)))</f>
        <v>0.1875</v>
      </c>
      <c r="AF20" s="92">
        <v>1</v>
      </c>
      <c r="AG20" s="94">
        <f>IFERROR(AF20/AD20,"-")</f>
        <v>0.33333333333333</v>
      </c>
      <c r="AH20" s="95">
        <v>19000</v>
      </c>
      <c r="AI20" s="96">
        <f>IFERROR(AH20/AD20,"-")</f>
        <v>6333.3333333333</v>
      </c>
      <c r="AJ20" s="97"/>
      <c r="AK20" s="97"/>
      <c r="AL20" s="97">
        <v>1</v>
      </c>
      <c r="AM20" s="98">
        <v>2</v>
      </c>
      <c r="AN20" s="99">
        <f>IF(P20=0,"",IF(AM20=0,"",(AM20/P20)))</f>
        <v>0.125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0.0625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5</v>
      </c>
      <c r="BF20" s="111">
        <f>IF(P20=0,"",IF(BE20=0,"",(BE20/P20)))</f>
        <v>0.3125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0.1875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0.125</v>
      </c>
      <c r="BY20" s="126">
        <v>1</v>
      </c>
      <c r="BZ20" s="127">
        <f>IFERROR(BY20/BW20,"-")</f>
        <v>0.5</v>
      </c>
      <c r="CA20" s="128">
        <v>3000</v>
      </c>
      <c r="CB20" s="129">
        <f>IFERROR(CA20/BW20,"-")</f>
        <v>1500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22000</v>
      </c>
      <c r="CQ20" s="139">
        <v>19000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209</v>
      </c>
      <c r="C21" s="189"/>
      <c r="D21" s="189"/>
      <c r="E21" s="189"/>
      <c r="F21" s="189" t="s">
        <v>78</v>
      </c>
      <c r="G21" s="88"/>
      <c r="H21" s="88"/>
      <c r="I21" s="88"/>
      <c r="J21" s="180"/>
      <c r="K21" s="79">
        <v>141</v>
      </c>
      <c r="L21" s="79">
        <v>97</v>
      </c>
      <c r="M21" s="79">
        <v>48</v>
      </c>
      <c r="N21" s="89">
        <v>25</v>
      </c>
      <c r="O21" s="90">
        <v>0</v>
      </c>
      <c r="P21" s="91">
        <f>N21+O21</f>
        <v>25</v>
      </c>
      <c r="Q21" s="80">
        <f>IFERROR(P21/M21,"-")</f>
        <v>0.52083333333333</v>
      </c>
      <c r="R21" s="79">
        <v>4</v>
      </c>
      <c r="S21" s="79">
        <v>4</v>
      </c>
      <c r="T21" s="80">
        <f>IFERROR(R21/(P21),"-")</f>
        <v>0.16</v>
      </c>
      <c r="U21" s="186"/>
      <c r="V21" s="82">
        <v>4</v>
      </c>
      <c r="W21" s="80">
        <f>IF(P21=0,"-",V21/P21)</f>
        <v>0.16</v>
      </c>
      <c r="X21" s="185">
        <v>404500</v>
      </c>
      <c r="Y21" s="186">
        <f>IFERROR(X21/P21,"-")</f>
        <v>16180</v>
      </c>
      <c r="Z21" s="186">
        <f>IFERROR(X21/V21,"-")</f>
        <v>101125</v>
      </c>
      <c r="AA21" s="180"/>
      <c r="AB21" s="83"/>
      <c r="AC21" s="77"/>
      <c r="AD21" s="92">
        <v>2</v>
      </c>
      <c r="AE21" s="93">
        <f>IF(P21=0,"",IF(AD21=0,"",(AD21/P21)))</f>
        <v>0.08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2</v>
      </c>
      <c r="AN21" s="99">
        <f>IF(P21=0,"",IF(AM21=0,"",(AM21/P21)))</f>
        <v>0.08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3</v>
      </c>
      <c r="AW21" s="105">
        <f>IF(P21=0,"",IF(AV21=0,"",(AV21/P21)))</f>
        <v>0.12</v>
      </c>
      <c r="AX21" s="104">
        <v>1</v>
      </c>
      <c r="AY21" s="106">
        <f>IFERROR(AX21/AV21,"-")</f>
        <v>0.33333333333333</v>
      </c>
      <c r="AZ21" s="107">
        <v>500</v>
      </c>
      <c r="BA21" s="108">
        <f>IFERROR(AZ21/AV21,"-")</f>
        <v>166.66666666667</v>
      </c>
      <c r="BB21" s="109">
        <v>1</v>
      </c>
      <c r="BC21" s="109"/>
      <c r="BD21" s="109"/>
      <c r="BE21" s="110">
        <v>3</v>
      </c>
      <c r="BF21" s="111">
        <f>IF(P21=0,"",IF(BE21=0,"",(BE21/P21)))</f>
        <v>0.12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8</v>
      </c>
      <c r="BO21" s="118">
        <f>IF(P21=0,"",IF(BN21=0,"",(BN21/P21)))</f>
        <v>0.32</v>
      </c>
      <c r="BP21" s="119">
        <v>2</v>
      </c>
      <c r="BQ21" s="120">
        <f>IFERROR(BP21/BN21,"-")</f>
        <v>0.25</v>
      </c>
      <c r="BR21" s="121">
        <v>401000</v>
      </c>
      <c r="BS21" s="122">
        <f>IFERROR(BR21/BN21,"-")</f>
        <v>50125</v>
      </c>
      <c r="BT21" s="123"/>
      <c r="BU21" s="123"/>
      <c r="BV21" s="123">
        <v>2</v>
      </c>
      <c r="BW21" s="124">
        <v>7</v>
      </c>
      <c r="BX21" s="125">
        <f>IF(P21=0,"",IF(BW21=0,"",(BW21/P21)))</f>
        <v>0.28</v>
      </c>
      <c r="BY21" s="126">
        <v>1</v>
      </c>
      <c r="BZ21" s="127">
        <f>IFERROR(BY21/BW21,"-")</f>
        <v>0.14285714285714</v>
      </c>
      <c r="CA21" s="128">
        <v>3000</v>
      </c>
      <c r="CB21" s="129">
        <f>IFERROR(CA21/BW21,"-")</f>
        <v>428.57142857143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4</v>
      </c>
      <c r="CP21" s="139">
        <v>404500</v>
      </c>
      <c r="CQ21" s="139">
        <v>323000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</v>
      </c>
      <c r="B22" s="189" t="s">
        <v>210</v>
      </c>
      <c r="C22" s="189" t="s">
        <v>191</v>
      </c>
      <c r="D22" s="189" t="s">
        <v>211</v>
      </c>
      <c r="E22" s="189"/>
      <c r="F22" s="189" t="s">
        <v>65</v>
      </c>
      <c r="G22" s="88" t="s">
        <v>212</v>
      </c>
      <c r="H22" s="88" t="s">
        <v>193</v>
      </c>
      <c r="I22" s="88" t="s">
        <v>208</v>
      </c>
      <c r="J22" s="180">
        <v>78000</v>
      </c>
      <c r="K22" s="79">
        <v>7</v>
      </c>
      <c r="L22" s="79">
        <v>0</v>
      </c>
      <c r="M22" s="79">
        <v>22</v>
      </c>
      <c r="N22" s="89">
        <v>2</v>
      </c>
      <c r="O22" s="90">
        <v>0</v>
      </c>
      <c r="P22" s="91">
        <f>N22+O22</f>
        <v>2</v>
      </c>
      <c r="Q22" s="80">
        <f>IFERROR(P22/M22,"-")</f>
        <v>0.090909090909091</v>
      </c>
      <c r="R22" s="79">
        <v>0</v>
      </c>
      <c r="S22" s="79">
        <v>1</v>
      </c>
      <c r="T22" s="80">
        <f>IFERROR(R22/(P22),"-")</f>
        <v>0</v>
      </c>
      <c r="U22" s="186">
        <f>IFERROR(J22/SUM(N22:O23),"-")</f>
        <v>11142.857142857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-78000</v>
      </c>
      <c r="AB22" s="83">
        <f>SUM(X22:X23)/SUM(J22:J23)</f>
        <v>0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213</v>
      </c>
      <c r="C23" s="189"/>
      <c r="D23" s="189"/>
      <c r="E23" s="189"/>
      <c r="F23" s="189" t="s">
        <v>78</v>
      </c>
      <c r="G23" s="88"/>
      <c r="H23" s="88"/>
      <c r="I23" s="88"/>
      <c r="J23" s="180"/>
      <c r="K23" s="79">
        <v>30</v>
      </c>
      <c r="L23" s="79">
        <v>24</v>
      </c>
      <c r="M23" s="79">
        <v>11</v>
      </c>
      <c r="N23" s="89">
        <v>5</v>
      </c>
      <c r="O23" s="90">
        <v>0</v>
      </c>
      <c r="P23" s="91">
        <f>N23+O23</f>
        <v>5</v>
      </c>
      <c r="Q23" s="80">
        <f>IFERROR(P23/M23,"-")</f>
        <v>0.45454545454545</v>
      </c>
      <c r="R23" s="79">
        <v>0</v>
      </c>
      <c r="S23" s="79">
        <v>2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2</v>
      </c>
      <c r="AN23" s="99">
        <f>IF(P23=0,"",IF(AM23=0,"",(AM23/P23)))</f>
        <v>0.4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0.4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0.2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4.34375</v>
      </c>
      <c r="B24" s="189" t="s">
        <v>214</v>
      </c>
      <c r="C24" s="189" t="s">
        <v>215</v>
      </c>
      <c r="D24" s="189" t="s">
        <v>216</v>
      </c>
      <c r="E24" s="189"/>
      <c r="F24" s="189" t="s">
        <v>65</v>
      </c>
      <c r="G24" s="88" t="s">
        <v>217</v>
      </c>
      <c r="H24" s="88" t="s">
        <v>171</v>
      </c>
      <c r="I24" s="88" t="s">
        <v>218</v>
      </c>
      <c r="J24" s="180">
        <v>96000</v>
      </c>
      <c r="K24" s="79">
        <v>14</v>
      </c>
      <c r="L24" s="79">
        <v>0</v>
      </c>
      <c r="M24" s="79">
        <v>41</v>
      </c>
      <c r="N24" s="89">
        <v>7</v>
      </c>
      <c r="O24" s="90">
        <v>0</v>
      </c>
      <c r="P24" s="91">
        <f>N24+O24</f>
        <v>7</v>
      </c>
      <c r="Q24" s="80">
        <f>IFERROR(P24/M24,"-")</f>
        <v>0.17073170731707</v>
      </c>
      <c r="R24" s="79">
        <v>1</v>
      </c>
      <c r="S24" s="79">
        <v>2</v>
      </c>
      <c r="T24" s="80">
        <f>IFERROR(R24/(P24),"-")</f>
        <v>0.14285714285714</v>
      </c>
      <c r="U24" s="186">
        <f>IFERROR(J24/SUM(N24:O25),"-")</f>
        <v>3096.7741935484</v>
      </c>
      <c r="V24" s="82">
        <v>2</v>
      </c>
      <c r="W24" s="80">
        <f>IF(P24=0,"-",V24/P24)</f>
        <v>0.28571428571429</v>
      </c>
      <c r="X24" s="185">
        <v>203000</v>
      </c>
      <c r="Y24" s="186">
        <f>IFERROR(X24/P24,"-")</f>
        <v>29000</v>
      </c>
      <c r="Z24" s="186">
        <f>IFERROR(X24/V24,"-")</f>
        <v>101500</v>
      </c>
      <c r="AA24" s="180">
        <f>SUM(X24:X25)-SUM(J24:J25)</f>
        <v>321000</v>
      </c>
      <c r="AB24" s="83">
        <f>SUM(X24:X25)/SUM(J24:J25)</f>
        <v>4.34375</v>
      </c>
      <c r="AC24" s="77"/>
      <c r="AD24" s="92">
        <v>1</v>
      </c>
      <c r="AE24" s="93">
        <f>IF(P24=0,"",IF(AD24=0,"",(AD24/P24)))</f>
        <v>0.14285714285714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1</v>
      </c>
      <c r="AN24" s="99">
        <f>IF(P24=0,"",IF(AM24=0,"",(AM24/P24)))</f>
        <v>0.14285714285714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0.14285714285714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0.14285714285714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0.42857142857143</v>
      </c>
      <c r="BP24" s="119">
        <v>2</v>
      </c>
      <c r="BQ24" s="120">
        <f>IFERROR(BP24/BN24,"-")</f>
        <v>0.66666666666667</v>
      </c>
      <c r="BR24" s="121">
        <v>203000</v>
      </c>
      <c r="BS24" s="122">
        <f>IFERROR(BR24/BN24,"-")</f>
        <v>67666.666666667</v>
      </c>
      <c r="BT24" s="123"/>
      <c r="BU24" s="123"/>
      <c r="BV24" s="123">
        <v>2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203000</v>
      </c>
      <c r="CQ24" s="139">
        <v>194000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/>
      <c r="B25" s="189" t="s">
        <v>219</v>
      </c>
      <c r="C25" s="189"/>
      <c r="D25" s="189"/>
      <c r="E25" s="189"/>
      <c r="F25" s="189" t="s">
        <v>78</v>
      </c>
      <c r="G25" s="88"/>
      <c r="H25" s="88"/>
      <c r="I25" s="88"/>
      <c r="J25" s="180"/>
      <c r="K25" s="79">
        <v>232</v>
      </c>
      <c r="L25" s="79">
        <v>63</v>
      </c>
      <c r="M25" s="79">
        <v>25</v>
      </c>
      <c r="N25" s="89">
        <v>24</v>
      </c>
      <c r="O25" s="90">
        <v>0</v>
      </c>
      <c r="P25" s="91">
        <f>N25+O25</f>
        <v>24</v>
      </c>
      <c r="Q25" s="80">
        <f>IFERROR(P25/M25,"-")</f>
        <v>0.96</v>
      </c>
      <c r="R25" s="79">
        <v>5</v>
      </c>
      <c r="S25" s="79">
        <v>3</v>
      </c>
      <c r="T25" s="80">
        <f>IFERROR(R25/(P25),"-")</f>
        <v>0.20833333333333</v>
      </c>
      <c r="U25" s="186"/>
      <c r="V25" s="82">
        <v>3</v>
      </c>
      <c r="W25" s="80">
        <f>IF(P25=0,"-",V25/P25)</f>
        <v>0.125</v>
      </c>
      <c r="X25" s="185">
        <v>214000</v>
      </c>
      <c r="Y25" s="186">
        <f>IFERROR(X25/P25,"-")</f>
        <v>8916.6666666667</v>
      </c>
      <c r="Z25" s="186">
        <f>IFERROR(X25/V25,"-")</f>
        <v>71333.333333333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3</v>
      </c>
      <c r="AN25" s="99">
        <f>IF(P25=0,"",IF(AM25=0,"",(AM25/P25)))</f>
        <v>0.125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6</v>
      </c>
      <c r="AW25" s="105">
        <f>IF(P25=0,"",IF(AV25=0,"",(AV25/P25)))</f>
        <v>0.25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8</v>
      </c>
      <c r="BF25" s="111">
        <f>IF(P25=0,"",IF(BE25=0,"",(BE25/P25)))</f>
        <v>0.33333333333333</v>
      </c>
      <c r="BG25" s="110">
        <v>1</v>
      </c>
      <c r="BH25" s="112">
        <f>IFERROR(BG25/BE25,"-")</f>
        <v>0.125</v>
      </c>
      <c r="BI25" s="113">
        <v>13000</v>
      </c>
      <c r="BJ25" s="114">
        <f>IFERROR(BI25/BE25,"-")</f>
        <v>1625</v>
      </c>
      <c r="BK25" s="115"/>
      <c r="BL25" s="115">
        <v>1</v>
      </c>
      <c r="BM25" s="115"/>
      <c r="BN25" s="117">
        <v>6</v>
      </c>
      <c r="BO25" s="118">
        <f>IF(P25=0,"",IF(BN25=0,"",(BN25/P25)))</f>
        <v>0.25</v>
      </c>
      <c r="BP25" s="119">
        <v>1</v>
      </c>
      <c r="BQ25" s="120">
        <f>IFERROR(BP25/BN25,"-")</f>
        <v>0.16666666666667</v>
      </c>
      <c r="BR25" s="121">
        <v>105000</v>
      </c>
      <c r="BS25" s="122">
        <f>IFERROR(BR25/BN25,"-")</f>
        <v>17500</v>
      </c>
      <c r="BT25" s="123"/>
      <c r="BU25" s="123"/>
      <c r="BV25" s="123">
        <v>1</v>
      </c>
      <c r="BW25" s="124">
        <v>1</v>
      </c>
      <c r="BX25" s="125">
        <f>IF(P25=0,"",IF(BW25=0,"",(BW25/P25)))</f>
        <v>0.041666666666667</v>
      </c>
      <c r="BY25" s="126">
        <v>1</v>
      </c>
      <c r="BZ25" s="127">
        <f>IFERROR(BY25/BW25,"-")</f>
        <v>1</v>
      </c>
      <c r="CA25" s="128">
        <v>96000</v>
      </c>
      <c r="CB25" s="129">
        <f>IFERROR(CA25/BW25,"-")</f>
        <v>96000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214000</v>
      </c>
      <c r="CQ25" s="139">
        <v>105000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</v>
      </c>
      <c r="B26" s="189" t="s">
        <v>220</v>
      </c>
      <c r="C26" s="189" t="s">
        <v>221</v>
      </c>
      <c r="D26" s="189" t="s">
        <v>216</v>
      </c>
      <c r="E26" s="189"/>
      <c r="F26" s="189" t="s">
        <v>65</v>
      </c>
      <c r="G26" s="88" t="s">
        <v>222</v>
      </c>
      <c r="H26" s="88" t="s">
        <v>171</v>
      </c>
      <c r="I26" s="88" t="s">
        <v>157</v>
      </c>
      <c r="J26" s="180">
        <v>114000</v>
      </c>
      <c r="K26" s="79">
        <v>8</v>
      </c>
      <c r="L26" s="79">
        <v>0</v>
      </c>
      <c r="M26" s="79">
        <v>25</v>
      </c>
      <c r="N26" s="89">
        <v>4</v>
      </c>
      <c r="O26" s="90">
        <v>0</v>
      </c>
      <c r="P26" s="91">
        <f>N26+O26</f>
        <v>4</v>
      </c>
      <c r="Q26" s="80">
        <f>IFERROR(P26/M26,"-")</f>
        <v>0.16</v>
      </c>
      <c r="R26" s="79">
        <v>0</v>
      </c>
      <c r="S26" s="79">
        <v>1</v>
      </c>
      <c r="T26" s="80">
        <f>IFERROR(R26/(P26),"-")</f>
        <v>0</v>
      </c>
      <c r="U26" s="186">
        <f>IFERROR(J26/SUM(N26:O27),"-")</f>
        <v>16285.714285714</v>
      </c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>
        <f>SUM(X26:X27)-SUM(J26:J27)</f>
        <v>-114000</v>
      </c>
      <c r="AB26" s="83">
        <f>SUM(X26:X27)/SUM(J26:J27)</f>
        <v>0</v>
      </c>
      <c r="AC26" s="77"/>
      <c r="AD26" s="92">
        <v>1</v>
      </c>
      <c r="AE26" s="93">
        <f>IF(P26=0,"",IF(AD26=0,"",(AD26/P26)))</f>
        <v>0.25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223</v>
      </c>
      <c r="C27" s="189"/>
      <c r="D27" s="189"/>
      <c r="E27" s="189"/>
      <c r="F27" s="189" t="s">
        <v>78</v>
      </c>
      <c r="G27" s="88"/>
      <c r="H27" s="88"/>
      <c r="I27" s="88"/>
      <c r="J27" s="180"/>
      <c r="K27" s="79">
        <v>17</v>
      </c>
      <c r="L27" s="79">
        <v>12</v>
      </c>
      <c r="M27" s="79">
        <v>8</v>
      </c>
      <c r="N27" s="89">
        <v>2</v>
      </c>
      <c r="O27" s="90">
        <v>1</v>
      </c>
      <c r="P27" s="91">
        <f>N27+O27</f>
        <v>3</v>
      </c>
      <c r="Q27" s="80">
        <f>IFERROR(P27/M27,"-")</f>
        <v>0.375</v>
      </c>
      <c r="R27" s="79">
        <v>0</v>
      </c>
      <c r="S27" s="79">
        <v>0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0.33333333333333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0.66666666666667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0.19444444444444</v>
      </c>
      <c r="B28" s="189" t="s">
        <v>224</v>
      </c>
      <c r="C28" s="189" t="s">
        <v>225</v>
      </c>
      <c r="D28" s="189" t="s">
        <v>226</v>
      </c>
      <c r="E28" s="189"/>
      <c r="F28" s="189" t="s">
        <v>65</v>
      </c>
      <c r="G28" s="88" t="s">
        <v>227</v>
      </c>
      <c r="H28" s="88" t="s">
        <v>228</v>
      </c>
      <c r="I28" s="88" t="s">
        <v>157</v>
      </c>
      <c r="J28" s="180">
        <v>144000</v>
      </c>
      <c r="K28" s="79">
        <v>13</v>
      </c>
      <c r="L28" s="79">
        <v>0</v>
      </c>
      <c r="M28" s="79">
        <v>43</v>
      </c>
      <c r="N28" s="89">
        <v>4</v>
      </c>
      <c r="O28" s="90">
        <v>0</v>
      </c>
      <c r="P28" s="91">
        <f>N28+O28</f>
        <v>4</v>
      </c>
      <c r="Q28" s="80">
        <f>IFERROR(P28/M28,"-")</f>
        <v>0.093023255813953</v>
      </c>
      <c r="R28" s="79">
        <v>0</v>
      </c>
      <c r="S28" s="79">
        <v>1</v>
      </c>
      <c r="T28" s="80">
        <f>IFERROR(R28/(P28),"-")</f>
        <v>0</v>
      </c>
      <c r="U28" s="186">
        <f>IFERROR(J28/SUM(N28:O29),"-")</f>
        <v>8000</v>
      </c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>
        <f>SUM(X28:X29)-SUM(J28:J29)</f>
        <v>-116000</v>
      </c>
      <c r="AB28" s="83">
        <f>SUM(X28:X29)/SUM(J28:J29)</f>
        <v>0.19444444444444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229</v>
      </c>
      <c r="C29" s="189"/>
      <c r="D29" s="189"/>
      <c r="E29" s="189"/>
      <c r="F29" s="189" t="s">
        <v>78</v>
      </c>
      <c r="G29" s="88"/>
      <c r="H29" s="88"/>
      <c r="I29" s="88"/>
      <c r="J29" s="180"/>
      <c r="K29" s="79">
        <v>93</v>
      </c>
      <c r="L29" s="79">
        <v>37</v>
      </c>
      <c r="M29" s="79">
        <v>15</v>
      </c>
      <c r="N29" s="89">
        <v>13</v>
      </c>
      <c r="O29" s="90">
        <v>1</v>
      </c>
      <c r="P29" s="91">
        <f>N29+O29</f>
        <v>14</v>
      </c>
      <c r="Q29" s="80">
        <f>IFERROR(P29/M29,"-")</f>
        <v>0.93333333333333</v>
      </c>
      <c r="R29" s="79">
        <v>4</v>
      </c>
      <c r="S29" s="79">
        <v>1</v>
      </c>
      <c r="T29" s="80">
        <f>IFERROR(R29/(P29),"-")</f>
        <v>0.28571428571429</v>
      </c>
      <c r="U29" s="186"/>
      <c r="V29" s="82">
        <v>3</v>
      </c>
      <c r="W29" s="80">
        <f>IF(P29=0,"-",V29/P29)</f>
        <v>0.21428571428571</v>
      </c>
      <c r="X29" s="185">
        <v>28000</v>
      </c>
      <c r="Y29" s="186">
        <f>IFERROR(X29/P29,"-")</f>
        <v>2000</v>
      </c>
      <c r="Z29" s="186">
        <f>IFERROR(X29/V29,"-")</f>
        <v>9333.3333333333</v>
      </c>
      <c r="AA29" s="180"/>
      <c r="AB29" s="83"/>
      <c r="AC29" s="77"/>
      <c r="AD29" s="92">
        <v>1</v>
      </c>
      <c r="AE29" s="93">
        <f>IF(P29=0,"",IF(AD29=0,"",(AD29/P29)))</f>
        <v>0.071428571428571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0.071428571428571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0.21428571428571</v>
      </c>
      <c r="BG29" s="110">
        <v>1</v>
      </c>
      <c r="BH29" s="112">
        <f>IFERROR(BG29/BE29,"-")</f>
        <v>0.33333333333333</v>
      </c>
      <c r="BI29" s="113">
        <v>3000</v>
      </c>
      <c r="BJ29" s="114">
        <f>IFERROR(BI29/BE29,"-")</f>
        <v>1000</v>
      </c>
      <c r="BK29" s="115">
        <v>1</v>
      </c>
      <c r="BL29" s="115"/>
      <c r="BM29" s="115"/>
      <c r="BN29" s="117">
        <v>6</v>
      </c>
      <c r="BO29" s="118">
        <f>IF(P29=0,"",IF(BN29=0,"",(BN29/P29)))</f>
        <v>0.42857142857143</v>
      </c>
      <c r="BP29" s="119">
        <v>2</v>
      </c>
      <c r="BQ29" s="120">
        <f>IFERROR(BP29/BN29,"-")</f>
        <v>0.33333333333333</v>
      </c>
      <c r="BR29" s="121">
        <v>43000</v>
      </c>
      <c r="BS29" s="122">
        <f>IFERROR(BR29/BN29,"-")</f>
        <v>7166.6666666667</v>
      </c>
      <c r="BT29" s="123"/>
      <c r="BU29" s="123"/>
      <c r="BV29" s="123">
        <v>2</v>
      </c>
      <c r="BW29" s="124">
        <v>3</v>
      </c>
      <c r="BX29" s="125">
        <f>IF(P29=0,"",IF(BW29=0,"",(BW29/P29)))</f>
        <v>0.21428571428571</v>
      </c>
      <c r="BY29" s="126">
        <v>1</v>
      </c>
      <c r="BZ29" s="127">
        <f>IFERROR(BY29/BW29,"-")</f>
        <v>0.33333333333333</v>
      </c>
      <c r="CA29" s="128">
        <v>10000</v>
      </c>
      <c r="CB29" s="129">
        <f>IFERROR(CA29/BW29,"-")</f>
        <v>3333.3333333333</v>
      </c>
      <c r="CC29" s="130"/>
      <c r="CD29" s="130">
        <v>1</v>
      </c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28000</v>
      </c>
      <c r="CQ29" s="139">
        <v>28000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1.6363636363636</v>
      </c>
      <c r="B30" s="189" t="s">
        <v>230</v>
      </c>
      <c r="C30" s="189" t="s">
        <v>231</v>
      </c>
      <c r="D30" s="189" t="s">
        <v>185</v>
      </c>
      <c r="E30" s="189"/>
      <c r="F30" s="189" t="s">
        <v>65</v>
      </c>
      <c r="G30" s="88" t="s">
        <v>232</v>
      </c>
      <c r="H30" s="88" t="s">
        <v>187</v>
      </c>
      <c r="I30" s="88" t="s">
        <v>157</v>
      </c>
      <c r="J30" s="180">
        <v>66000</v>
      </c>
      <c r="K30" s="79">
        <v>6</v>
      </c>
      <c r="L30" s="79">
        <v>0</v>
      </c>
      <c r="M30" s="79">
        <v>12</v>
      </c>
      <c r="N30" s="89">
        <v>5</v>
      </c>
      <c r="O30" s="90">
        <v>0</v>
      </c>
      <c r="P30" s="91">
        <f>N30+O30</f>
        <v>5</v>
      </c>
      <c r="Q30" s="80">
        <f>IFERROR(P30/M30,"-")</f>
        <v>0.41666666666667</v>
      </c>
      <c r="R30" s="79">
        <v>1</v>
      </c>
      <c r="S30" s="79">
        <v>0</v>
      </c>
      <c r="T30" s="80">
        <f>IFERROR(R30/(P30),"-")</f>
        <v>0.2</v>
      </c>
      <c r="U30" s="186">
        <f>IFERROR(J30/SUM(N30:O31),"-")</f>
        <v>8250</v>
      </c>
      <c r="V30" s="82">
        <v>0</v>
      </c>
      <c r="W30" s="80">
        <f>IF(P30=0,"-",V30/P30)</f>
        <v>0</v>
      </c>
      <c r="X30" s="185">
        <v>108000</v>
      </c>
      <c r="Y30" s="186">
        <f>IFERROR(X30/P30,"-")</f>
        <v>21600</v>
      </c>
      <c r="Z30" s="186" t="str">
        <f>IFERROR(X30/V30,"-")</f>
        <v>-</v>
      </c>
      <c r="AA30" s="180">
        <f>SUM(X30:X31)-SUM(J30:J31)</f>
        <v>42000</v>
      </c>
      <c r="AB30" s="83">
        <f>SUM(X30:X31)/SUM(J30:J31)</f>
        <v>1.6363636363636</v>
      </c>
      <c r="AC30" s="77"/>
      <c r="AD30" s="92">
        <v>1</v>
      </c>
      <c r="AE30" s="93">
        <f>IF(P30=0,"",IF(AD30=0,"",(AD30/P30)))</f>
        <v>0.2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1</v>
      </c>
      <c r="AN30" s="99">
        <f>IF(P30=0,"",IF(AM30=0,"",(AM30/P30)))</f>
        <v>0.2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0.4</v>
      </c>
      <c r="BG30" s="110">
        <v>1</v>
      </c>
      <c r="BH30" s="112">
        <f>IFERROR(BG30/BE30,"-")</f>
        <v>0.5</v>
      </c>
      <c r="BI30" s="113">
        <v>22500</v>
      </c>
      <c r="BJ30" s="114">
        <f>IFERROR(BI30/BE30,"-")</f>
        <v>11250</v>
      </c>
      <c r="BK30" s="115"/>
      <c r="BL30" s="115"/>
      <c r="BM30" s="115">
        <v>1</v>
      </c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0.2</v>
      </c>
      <c r="BY30" s="126">
        <v>1</v>
      </c>
      <c r="BZ30" s="127">
        <f>IFERROR(BY30/BW30,"-")</f>
        <v>1</v>
      </c>
      <c r="CA30" s="128">
        <v>400000</v>
      </c>
      <c r="CB30" s="129">
        <f>IFERROR(CA30/BW30,"-")</f>
        <v>400000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108000</v>
      </c>
      <c r="CQ30" s="139">
        <v>400000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/>
      <c r="B31" s="189" t="s">
        <v>233</v>
      </c>
      <c r="C31" s="189"/>
      <c r="D31" s="189"/>
      <c r="E31" s="189"/>
      <c r="F31" s="189" t="s">
        <v>78</v>
      </c>
      <c r="G31" s="88"/>
      <c r="H31" s="88"/>
      <c r="I31" s="88"/>
      <c r="J31" s="180"/>
      <c r="K31" s="79">
        <v>44</v>
      </c>
      <c r="L31" s="79">
        <v>17</v>
      </c>
      <c r="M31" s="79">
        <v>11</v>
      </c>
      <c r="N31" s="89">
        <v>3</v>
      </c>
      <c r="O31" s="90">
        <v>0</v>
      </c>
      <c r="P31" s="91">
        <f>N31+O31</f>
        <v>3</v>
      </c>
      <c r="Q31" s="80">
        <f>IFERROR(P31/M31,"-")</f>
        <v>0.27272727272727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0.33333333333333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0.66666666666667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30"/>
      <c r="B32" s="85"/>
      <c r="C32" s="86"/>
      <c r="D32" s="86"/>
      <c r="E32" s="86"/>
      <c r="F32" s="87"/>
      <c r="G32" s="88"/>
      <c r="H32" s="88"/>
      <c r="I32" s="88"/>
      <c r="J32" s="181"/>
      <c r="K32" s="34"/>
      <c r="L32" s="34"/>
      <c r="M32" s="31"/>
      <c r="N32" s="23"/>
      <c r="O32" s="23"/>
      <c r="P32" s="23"/>
      <c r="Q32" s="32"/>
      <c r="R32" s="32"/>
      <c r="S32" s="23"/>
      <c r="T32" s="32"/>
      <c r="U32" s="187"/>
      <c r="V32" s="25"/>
      <c r="W32" s="25"/>
      <c r="X32" s="187"/>
      <c r="Y32" s="187"/>
      <c r="Z32" s="187"/>
      <c r="AA32" s="187"/>
      <c r="AB32" s="33"/>
      <c r="AC32" s="57"/>
      <c r="AD32" s="61"/>
      <c r="AE32" s="62"/>
      <c r="AF32" s="61"/>
      <c r="AG32" s="65"/>
      <c r="AH32" s="66"/>
      <c r="AI32" s="67"/>
      <c r="AJ32" s="68"/>
      <c r="AK32" s="68"/>
      <c r="AL32" s="68"/>
      <c r="AM32" s="61"/>
      <c r="AN32" s="62"/>
      <c r="AO32" s="61"/>
      <c r="AP32" s="65"/>
      <c r="AQ32" s="66"/>
      <c r="AR32" s="67"/>
      <c r="AS32" s="68"/>
      <c r="AT32" s="68"/>
      <c r="AU32" s="68"/>
      <c r="AV32" s="61"/>
      <c r="AW32" s="62"/>
      <c r="AX32" s="61"/>
      <c r="AY32" s="65"/>
      <c r="AZ32" s="66"/>
      <c r="BA32" s="67"/>
      <c r="BB32" s="68"/>
      <c r="BC32" s="68"/>
      <c r="BD32" s="68"/>
      <c r="BE32" s="61"/>
      <c r="BF32" s="62"/>
      <c r="BG32" s="61"/>
      <c r="BH32" s="65"/>
      <c r="BI32" s="66"/>
      <c r="BJ32" s="67"/>
      <c r="BK32" s="68"/>
      <c r="BL32" s="68"/>
      <c r="BM32" s="68"/>
      <c r="BN32" s="63"/>
      <c r="BO32" s="64"/>
      <c r="BP32" s="61"/>
      <c r="BQ32" s="65"/>
      <c r="BR32" s="66"/>
      <c r="BS32" s="67"/>
      <c r="BT32" s="68"/>
      <c r="BU32" s="68"/>
      <c r="BV32" s="68"/>
      <c r="BW32" s="63"/>
      <c r="BX32" s="64"/>
      <c r="BY32" s="61"/>
      <c r="BZ32" s="65"/>
      <c r="CA32" s="66"/>
      <c r="CB32" s="67"/>
      <c r="CC32" s="68"/>
      <c r="CD32" s="68"/>
      <c r="CE32" s="68"/>
      <c r="CF32" s="63"/>
      <c r="CG32" s="64"/>
      <c r="CH32" s="61"/>
      <c r="CI32" s="65"/>
      <c r="CJ32" s="66"/>
      <c r="CK32" s="67"/>
      <c r="CL32" s="68"/>
      <c r="CM32" s="68"/>
      <c r="CN32" s="68"/>
      <c r="CO32" s="69"/>
      <c r="CP32" s="66"/>
      <c r="CQ32" s="66"/>
      <c r="CR32" s="66"/>
      <c r="CS32" s="70"/>
    </row>
    <row r="33" spans="1:98">
      <c r="A33" s="30"/>
      <c r="B33" s="37"/>
      <c r="C33" s="21"/>
      <c r="D33" s="21"/>
      <c r="E33" s="21"/>
      <c r="F33" s="22"/>
      <c r="G33" s="36"/>
      <c r="H33" s="36"/>
      <c r="I33" s="73"/>
      <c r="J33" s="182"/>
      <c r="K33" s="34"/>
      <c r="L33" s="34"/>
      <c r="M33" s="31"/>
      <c r="N33" s="23"/>
      <c r="O33" s="23"/>
      <c r="P33" s="23"/>
      <c r="Q33" s="32"/>
      <c r="R33" s="32"/>
      <c r="S33" s="23"/>
      <c r="T33" s="32"/>
      <c r="U33" s="187"/>
      <c r="V33" s="25"/>
      <c r="W33" s="25"/>
      <c r="X33" s="187"/>
      <c r="Y33" s="187"/>
      <c r="Z33" s="187"/>
      <c r="AA33" s="187"/>
      <c r="AB33" s="33"/>
      <c r="AC33" s="59"/>
      <c r="AD33" s="61"/>
      <c r="AE33" s="62"/>
      <c r="AF33" s="61"/>
      <c r="AG33" s="65"/>
      <c r="AH33" s="66"/>
      <c r="AI33" s="67"/>
      <c r="AJ33" s="68"/>
      <c r="AK33" s="68"/>
      <c r="AL33" s="68"/>
      <c r="AM33" s="61"/>
      <c r="AN33" s="62"/>
      <c r="AO33" s="61"/>
      <c r="AP33" s="65"/>
      <c r="AQ33" s="66"/>
      <c r="AR33" s="67"/>
      <c r="AS33" s="68"/>
      <c r="AT33" s="68"/>
      <c r="AU33" s="68"/>
      <c r="AV33" s="61"/>
      <c r="AW33" s="62"/>
      <c r="AX33" s="61"/>
      <c r="AY33" s="65"/>
      <c r="AZ33" s="66"/>
      <c r="BA33" s="67"/>
      <c r="BB33" s="68"/>
      <c r="BC33" s="68"/>
      <c r="BD33" s="68"/>
      <c r="BE33" s="61"/>
      <c r="BF33" s="62"/>
      <c r="BG33" s="61"/>
      <c r="BH33" s="65"/>
      <c r="BI33" s="66"/>
      <c r="BJ33" s="67"/>
      <c r="BK33" s="68"/>
      <c r="BL33" s="68"/>
      <c r="BM33" s="68"/>
      <c r="BN33" s="63"/>
      <c r="BO33" s="64"/>
      <c r="BP33" s="61"/>
      <c r="BQ33" s="65"/>
      <c r="BR33" s="66"/>
      <c r="BS33" s="67"/>
      <c r="BT33" s="68"/>
      <c r="BU33" s="68"/>
      <c r="BV33" s="68"/>
      <c r="BW33" s="63"/>
      <c r="BX33" s="64"/>
      <c r="BY33" s="61"/>
      <c r="BZ33" s="65"/>
      <c r="CA33" s="66"/>
      <c r="CB33" s="67"/>
      <c r="CC33" s="68"/>
      <c r="CD33" s="68"/>
      <c r="CE33" s="68"/>
      <c r="CF33" s="63"/>
      <c r="CG33" s="64"/>
      <c r="CH33" s="61"/>
      <c r="CI33" s="65"/>
      <c r="CJ33" s="66"/>
      <c r="CK33" s="67"/>
      <c r="CL33" s="68"/>
      <c r="CM33" s="68"/>
      <c r="CN33" s="68"/>
      <c r="CO33" s="69"/>
      <c r="CP33" s="66"/>
      <c r="CQ33" s="66"/>
      <c r="CR33" s="66"/>
      <c r="CS33" s="70"/>
    </row>
    <row r="34" spans="1:98">
      <c r="A34" s="19">
        <f>AB34</f>
        <v>2.0914890180879</v>
      </c>
      <c r="B34" s="39"/>
      <c r="C34" s="39"/>
      <c r="D34" s="39"/>
      <c r="E34" s="39"/>
      <c r="F34" s="39"/>
      <c r="G34" s="40" t="s">
        <v>234</v>
      </c>
      <c r="H34" s="40"/>
      <c r="I34" s="40"/>
      <c r="J34" s="183">
        <f>SUM(J6:J33)</f>
        <v>1548000</v>
      </c>
      <c r="K34" s="41">
        <f>SUM(K6:K33)</f>
        <v>1121</v>
      </c>
      <c r="L34" s="41">
        <f>SUM(L6:L33)</f>
        <v>447</v>
      </c>
      <c r="M34" s="41">
        <f>SUM(M6:M33)</f>
        <v>909</v>
      </c>
      <c r="N34" s="41">
        <f>SUM(N6:N33)</f>
        <v>219</v>
      </c>
      <c r="O34" s="41">
        <f>SUM(O6:O33)</f>
        <v>4</v>
      </c>
      <c r="P34" s="41">
        <f>SUM(P6:P33)</f>
        <v>223</v>
      </c>
      <c r="Q34" s="42">
        <f>IFERROR(P34/M34,"-")</f>
        <v>0.24532453245325</v>
      </c>
      <c r="R34" s="76">
        <f>SUM(R6:R33)</f>
        <v>31</v>
      </c>
      <c r="S34" s="76">
        <f>SUM(S6:S33)</f>
        <v>37</v>
      </c>
      <c r="T34" s="42">
        <f>IFERROR(R34/P34,"-")</f>
        <v>0.1390134529148</v>
      </c>
      <c r="U34" s="188">
        <f>IFERROR(J34/P34,"-")</f>
        <v>6941.7040358744</v>
      </c>
      <c r="V34" s="44">
        <f>SUM(V6:V33)</f>
        <v>43</v>
      </c>
      <c r="W34" s="42">
        <f>IFERROR(V34/P34,"-")</f>
        <v>0.19282511210762</v>
      </c>
      <c r="X34" s="183">
        <f>SUM(X6:X33)</f>
        <v>3237625</v>
      </c>
      <c r="Y34" s="183">
        <f>IFERROR(X34/P34,"-")</f>
        <v>14518.497757848</v>
      </c>
      <c r="Z34" s="183">
        <f>IFERROR(X34/V34,"-")</f>
        <v>75293.604651163</v>
      </c>
      <c r="AA34" s="183">
        <f>X34-J34</f>
        <v>1689625</v>
      </c>
      <c r="AB34" s="45">
        <f>X34/J34</f>
        <v>2.0914890180879</v>
      </c>
      <c r="AC34" s="58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10.90625</v>
      </c>
      <c r="B6" s="189" t="s">
        <v>236</v>
      </c>
      <c r="C6" s="189" t="s">
        <v>191</v>
      </c>
      <c r="D6" s="189" t="s">
        <v>237</v>
      </c>
      <c r="E6" s="189" t="s">
        <v>238</v>
      </c>
      <c r="F6" s="189" t="s">
        <v>65</v>
      </c>
      <c r="G6" s="88" t="s">
        <v>239</v>
      </c>
      <c r="H6" s="88" t="s">
        <v>240</v>
      </c>
      <c r="I6" s="88" t="s">
        <v>241</v>
      </c>
      <c r="J6" s="180">
        <v>96000</v>
      </c>
      <c r="K6" s="79">
        <v>4</v>
      </c>
      <c r="L6" s="79">
        <v>0</v>
      </c>
      <c r="M6" s="79">
        <v>21</v>
      </c>
      <c r="N6" s="89">
        <v>2</v>
      </c>
      <c r="O6" s="90">
        <v>0</v>
      </c>
      <c r="P6" s="91">
        <f>N6+O6</f>
        <v>2</v>
      </c>
      <c r="Q6" s="80">
        <f>IFERROR(P6/M6,"-")</f>
        <v>0.095238095238095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2594.5945945946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951000</v>
      </c>
      <c r="AB6" s="83">
        <f>SUM(X6:X7)/SUM(J6:J7)</f>
        <v>10.90625</v>
      </c>
      <c r="AC6" s="77"/>
      <c r="AD6" s="92">
        <v>1</v>
      </c>
      <c r="AE6" s="93">
        <f>IF(P6=0,"",IF(AD6=0,"",(AD6/P6)))</f>
        <v>0.5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242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161</v>
      </c>
      <c r="L7" s="79">
        <v>119</v>
      </c>
      <c r="M7" s="79">
        <v>60</v>
      </c>
      <c r="N7" s="89">
        <v>34</v>
      </c>
      <c r="O7" s="90">
        <v>1</v>
      </c>
      <c r="P7" s="91">
        <f>N7+O7</f>
        <v>35</v>
      </c>
      <c r="Q7" s="80">
        <f>IFERROR(P7/M7,"-")</f>
        <v>0.58333333333333</v>
      </c>
      <c r="R7" s="79">
        <v>4</v>
      </c>
      <c r="S7" s="79">
        <v>5</v>
      </c>
      <c r="T7" s="80">
        <f>IFERROR(R7/(P7),"-")</f>
        <v>0.11428571428571</v>
      </c>
      <c r="U7" s="186"/>
      <c r="V7" s="82">
        <v>4</v>
      </c>
      <c r="W7" s="80">
        <f>IF(P7=0,"-",V7/P7)</f>
        <v>0.11428571428571</v>
      </c>
      <c r="X7" s="185">
        <v>1047000</v>
      </c>
      <c r="Y7" s="186">
        <f>IFERROR(X7/P7,"-")</f>
        <v>29914.285714286</v>
      </c>
      <c r="Z7" s="186">
        <f>IFERROR(X7/V7,"-")</f>
        <v>261750</v>
      </c>
      <c r="AA7" s="180"/>
      <c r="AB7" s="83"/>
      <c r="AC7" s="77"/>
      <c r="AD7" s="92">
        <v>5</v>
      </c>
      <c r="AE7" s="93">
        <f>IF(P7=0,"",IF(AD7=0,"",(AD7/P7)))</f>
        <v>0.14285714285714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6</v>
      </c>
      <c r="AN7" s="99">
        <f>IF(P7=0,"",IF(AM7=0,"",(AM7/P7)))</f>
        <v>0.17142857142857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6</v>
      </c>
      <c r="AW7" s="105">
        <f>IF(P7=0,"",IF(AV7=0,"",(AV7/P7)))</f>
        <v>0.17142857142857</v>
      </c>
      <c r="AX7" s="104">
        <v>1</v>
      </c>
      <c r="AY7" s="106">
        <f>IFERROR(AX7/AV7,"-")</f>
        <v>0.16666666666667</v>
      </c>
      <c r="AZ7" s="107">
        <v>11000</v>
      </c>
      <c r="BA7" s="108">
        <f>IFERROR(AZ7/AV7,"-")</f>
        <v>1833.3333333333</v>
      </c>
      <c r="BB7" s="109"/>
      <c r="BC7" s="109">
        <v>1</v>
      </c>
      <c r="BD7" s="109"/>
      <c r="BE7" s="110">
        <v>6</v>
      </c>
      <c r="BF7" s="111">
        <f>IF(P7=0,"",IF(BE7=0,"",(BE7/P7)))</f>
        <v>0.17142857142857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0.22857142857143</v>
      </c>
      <c r="BP7" s="119">
        <v>1</v>
      </c>
      <c r="BQ7" s="120">
        <f>IFERROR(BP7/BN7,"-")</f>
        <v>0.125</v>
      </c>
      <c r="BR7" s="121">
        <v>47000</v>
      </c>
      <c r="BS7" s="122">
        <f>IFERROR(BR7/BN7,"-")</f>
        <v>5875</v>
      </c>
      <c r="BT7" s="123"/>
      <c r="BU7" s="123"/>
      <c r="BV7" s="123">
        <v>1</v>
      </c>
      <c r="BW7" s="124">
        <v>1</v>
      </c>
      <c r="BX7" s="125">
        <f>IF(P7=0,"",IF(BW7=0,"",(BW7/P7)))</f>
        <v>0.028571428571429</v>
      </c>
      <c r="BY7" s="126">
        <v>1</v>
      </c>
      <c r="BZ7" s="127">
        <f>IFERROR(BY7/BW7,"-")</f>
        <v>1</v>
      </c>
      <c r="CA7" s="128">
        <v>793000</v>
      </c>
      <c r="CB7" s="129">
        <f>IFERROR(CA7/BW7,"-")</f>
        <v>793000</v>
      </c>
      <c r="CC7" s="130"/>
      <c r="CD7" s="130"/>
      <c r="CE7" s="130">
        <v>1</v>
      </c>
      <c r="CF7" s="131">
        <v>3</v>
      </c>
      <c r="CG7" s="132">
        <f>IF(P7=0,"",IF(CF7=0,"",(CF7/P7)))</f>
        <v>0.085714285714286</v>
      </c>
      <c r="CH7" s="133">
        <v>1</v>
      </c>
      <c r="CI7" s="134">
        <f>IFERROR(CH7/CF7,"-")</f>
        <v>0.33333333333333</v>
      </c>
      <c r="CJ7" s="135">
        <v>196000</v>
      </c>
      <c r="CK7" s="136">
        <f>IFERROR(CJ7/CF7,"-")</f>
        <v>65333.333333333</v>
      </c>
      <c r="CL7" s="137"/>
      <c r="CM7" s="137"/>
      <c r="CN7" s="137">
        <v>1</v>
      </c>
      <c r="CO7" s="138">
        <v>4</v>
      </c>
      <c r="CP7" s="139">
        <v>1047000</v>
      </c>
      <c r="CQ7" s="139">
        <v>793000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2.4679487179487</v>
      </c>
      <c r="B8" s="189" t="s">
        <v>243</v>
      </c>
      <c r="C8" s="189" t="s">
        <v>244</v>
      </c>
      <c r="D8" s="189" t="s">
        <v>237</v>
      </c>
      <c r="E8" s="189" t="s">
        <v>245</v>
      </c>
      <c r="F8" s="189" t="s">
        <v>65</v>
      </c>
      <c r="G8" s="88" t="s">
        <v>246</v>
      </c>
      <c r="H8" s="88" t="s">
        <v>247</v>
      </c>
      <c r="I8" s="88" t="s">
        <v>248</v>
      </c>
      <c r="J8" s="180">
        <v>78000</v>
      </c>
      <c r="K8" s="79">
        <v>8</v>
      </c>
      <c r="L8" s="79">
        <v>0</v>
      </c>
      <c r="M8" s="79">
        <v>51</v>
      </c>
      <c r="N8" s="89">
        <v>2</v>
      </c>
      <c r="O8" s="90">
        <v>0</v>
      </c>
      <c r="P8" s="91">
        <f>N8+O8</f>
        <v>2</v>
      </c>
      <c r="Q8" s="80">
        <f>IFERROR(P8/M8,"-")</f>
        <v>0.03921568627451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2785.7142857143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114500</v>
      </c>
      <c r="AB8" s="83">
        <f>SUM(X8:X9)/SUM(J8:J9)</f>
        <v>2.4679487179487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249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120</v>
      </c>
      <c r="L9" s="79">
        <v>86</v>
      </c>
      <c r="M9" s="79">
        <v>54</v>
      </c>
      <c r="N9" s="89">
        <v>25</v>
      </c>
      <c r="O9" s="90">
        <v>1</v>
      </c>
      <c r="P9" s="91">
        <f>N9+O9</f>
        <v>26</v>
      </c>
      <c r="Q9" s="80">
        <f>IFERROR(P9/M9,"-")</f>
        <v>0.48148148148148</v>
      </c>
      <c r="R9" s="79">
        <v>3</v>
      </c>
      <c r="S9" s="79">
        <v>3</v>
      </c>
      <c r="T9" s="80">
        <f>IFERROR(R9/(P9),"-")</f>
        <v>0.11538461538462</v>
      </c>
      <c r="U9" s="186"/>
      <c r="V9" s="82">
        <v>5</v>
      </c>
      <c r="W9" s="80">
        <f>IF(P9=0,"-",V9/P9)</f>
        <v>0.19230769230769</v>
      </c>
      <c r="X9" s="185">
        <v>192500</v>
      </c>
      <c r="Y9" s="186">
        <f>IFERROR(X9/P9,"-")</f>
        <v>7403.8461538462</v>
      </c>
      <c r="Z9" s="186">
        <f>IFERROR(X9/V9,"-")</f>
        <v>38500</v>
      </c>
      <c r="AA9" s="180"/>
      <c r="AB9" s="83"/>
      <c r="AC9" s="77"/>
      <c r="AD9" s="92">
        <v>2</v>
      </c>
      <c r="AE9" s="93">
        <f>IF(P9=0,"",IF(AD9=0,"",(AD9/P9)))</f>
        <v>0.076923076923077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3</v>
      </c>
      <c r="AN9" s="99">
        <f>IF(P9=0,"",IF(AM9=0,"",(AM9/P9)))</f>
        <v>0.11538461538462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0.076923076923077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0.23076923076923</v>
      </c>
      <c r="BG9" s="110">
        <v>1</v>
      </c>
      <c r="BH9" s="112">
        <f>IFERROR(BG9/BE9,"-")</f>
        <v>0.16666666666667</v>
      </c>
      <c r="BI9" s="113">
        <v>3000</v>
      </c>
      <c r="BJ9" s="114">
        <f>IFERROR(BI9/BE9,"-")</f>
        <v>500</v>
      </c>
      <c r="BK9" s="115">
        <v>1</v>
      </c>
      <c r="BL9" s="115"/>
      <c r="BM9" s="115"/>
      <c r="BN9" s="117">
        <v>9</v>
      </c>
      <c r="BO9" s="118">
        <f>IF(P9=0,"",IF(BN9=0,"",(BN9/P9)))</f>
        <v>0.34615384615385</v>
      </c>
      <c r="BP9" s="119">
        <v>2</v>
      </c>
      <c r="BQ9" s="120">
        <f>IFERROR(BP9/BN9,"-")</f>
        <v>0.22222222222222</v>
      </c>
      <c r="BR9" s="121">
        <v>37500</v>
      </c>
      <c r="BS9" s="122">
        <f>IFERROR(BR9/BN9,"-")</f>
        <v>4166.6666666667</v>
      </c>
      <c r="BT9" s="123">
        <v>1</v>
      </c>
      <c r="BU9" s="123"/>
      <c r="BV9" s="123">
        <v>1</v>
      </c>
      <c r="BW9" s="124">
        <v>4</v>
      </c>
      <c r="BX9" s="125">
        <f>IF(P9=0,"",IF(BW9=0,"",(BW9/P9)))</f>
        <v>0.15384615384615</v>
      </c>
      <c r="BY9" s="126">
        <v>2</v>
      </c>
      <c r="BZ9" s="127">
        <f>IFERROR(BY9/BW9,"-")</f>
        <v>0.5</v>
      </c>
      <c r="CA9" s="128">
        <v>152000</v>
      </c>
      <c r="CB9" s="129">
        <f>IFERROR(CA9/BW9,"-")</f>
        <v>38000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5</v>
      </c>
      <c r="CP9" s="139">
        <v>192500</v>
      </c>
      <c r="CQ9" s="139">
        <v>115000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7.1235632183908</v>
      </c>
      <c r="B12" s="39"/>
      <c r="C12" s="39"/>
      <c r="D12" s="39"/>
      <c r="E12" s="39"/>
      <c r="F12" s="39"/>
      <c r="G12" s="40" t="s">
        <v>250</v>
      </c>
      <c r="H12" s="40"/>
      <c r="I12" s="40"/>
      <c r="J12" s="183">
        <f>SUM(J6:J11)</f>
        <v>174000</v>
      </c>
      <c r="K12" s="41">
        <f>SUM(K6:K11)</f>
        <v>293</v>
      </c>
      <c r="L12" s="41">
        <f>SUM(L6:L11)</f>
        <v>205</v>
      </c>
      <c r="M12" s="41">
        <f>SUM(M6:M11)</f>
        <v>186</v>
      </c>
      <c r="N12" s="41">
        <f>SUM(N6:N11)</f>
        <v>63</v>
      </c>
      <c r="O12" s="41">
        <f>SUM(O6:O11)</f>
        <v>2</v>
      </c>
      <c r="P12" s="41">
        <f>SUM(P6:P11)</f>
        <v>65</v>
      </c>
      <c r="Q12" s="42">
        <f>IFERROR(P12/M12,"-")</f>
        <v>0.3494623655914</v>
      </c>
      <c r="R12" s="76">
        <f>SUM(R6:R11)</f>
        <v>7</v>
      </c>
      <c r="S12" s="76">
        <f>SUM(S6:S11)</f>
        <v>10</v>
      </c>
      <c r="T12" s="42">
        <f>IFERROR(R12/P12,"-")</f>
        <v>0.10769230769231</v>
      </c>
      <c r="U12" s="188">
        <f>IFERROR(J12/P12,"-")</f>
        <v>2676.9230769231</v>
      </c>
      <c r="V12" s="44">
        <f>SUM(V6:V11)</f>
        <v>9</v>
      </c>
      <c r="W12" s="42">
        <f>IFERROR(V12/P12,"-")</f>
        <v>0.13846153846154</v>
      </c>
      <c r="X12" s="183">
        <f>SUM(X6:X11)</f>
        <v>1239500</v>
      </c>
      <c r="Y12" s="183">
        <f>IFERROR(X12/P12,"-")</f>
        <v>19069.230769231</v>
      </c>
      <c r="Z12" s="183">
        <f>IFERROR(X12/V12,"-")</f>
        <v>137722.22222222</v>
      </c>
      <c r="AA12" s="183">
        <f>X12-J12</f>
        <v>1065500</v>
      </c>
      <c r="AB12" s="45">
        <f>X12/J12</f>
        <v>7.1235632183908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