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<sst xmlns="http://schemas.openxmlformats.org/spreadsheetml/2006/main" uniqueCount="243">
  <si>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</si>
  <si>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</si>
  <si>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</si>
  <si>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</si>
  <si>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</si>
  <si>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</si>
  <si>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</si>
  <si>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</si>
  <si>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</si>
  <si>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</si>
  <si>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</si>
  <si>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</si>
  <si>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</si>
  <si>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</si>
  <si>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</si>
  <si>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</si>
  <si>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</si>
  <si>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</si>
  <si>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</si>
  <si>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</si>
  <si>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</si>
  <si>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</si>
  <si>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</si>
  <si>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</si>
  <si>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</si>
  <si>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</si>
  <si>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</si>
  <si>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</si>
  <si>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</si>
  <si>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</si>
  <si>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</si>
  <si>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</si>
  <si>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</si>
  <si>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</si>
  <si>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</si>
  <si>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</si>
  <si>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</si>
  <si>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</si>
  <si>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</si>
  <si>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</si>
  <si>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</si>
  <si>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</si>
  <si>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</si>
  <si>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</si>
  <si>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</si>
  <si>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</si>
  <si>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</si>
  <si>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</si>
  <si>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</si>
  <si>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</si>
  <si>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</si>
  <si>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</si>
  <si>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</si>
  <si>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</si>
  <si>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</si>
  <si>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</si>
  <si>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</si>
  <si>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</si>
  <si>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</si>
  <si>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</si>
  <si>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</si>
  <si>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</si>
  <si>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ic1197</t>
  </si>
  <si>
    <t>右女３スマホ</t>
  </si>
  <si>
    <t>やってみてダメなら、すぐ退会OK</t>
  </si>
  <si>
    <t>lp01</t>
  </si>
  <si>
    <t>スポニチ関東</t>
  </si>
  <si>
    <t>4C終面全5段</t>
  </si>
  <si>
    <t>8月24日(土)</t>
  </si>
  <si>
    <t>ic1198</t>
  </si>
  <si>
    <t>スポニチ関西</t>
  </si>
  <si>
    <t>ic1199</t>
  </si>
  <si>
    <t>スポニチ西部</t>
  </si>
  <si>
    <t>ic1200</t>
  </si>
  <si>
    <t>スポニチ北海道</t>
  </si>
  <si>
    <t>ic1201</t>
  </si>
  <si>
    <t>(空電共通)</t>
  </si>
  <si>
    <t>空電</t>
  </si>
  <si>
    <t>空電 (共通)</t>
  </si>
  <si>
    <t>ic1202</t>
  </si>
  <si>
    <t>(新txt)もう50代の熟女だけど</t>
  </si>
  <si>
    <t>ニッカン関西</t>
  </si>
  <si>
    <t>4C煙突</t>
  </si>
  <si>
    <t>ic1203</t>
  </si>
  <si>
    <t>ic1204</t>
  </si>
  <si>
    <t>黒：右女３</t>
  </si>
  <si>
    <t>①もう５０代の熟女だけど、試しに付き合ってみる？</t>
  </si>
  <si>
    <t>サンスポ関東</t>
  </si>
  <si>
    <t>半2段・半3段つかみ10段保証</t>
  </si>
  <si>
    <t>1～10日</t>
  </si>
  <si>
    <t>ic1205</t>
  </si>
  <si>
    <t>②利用者急増で盛り上がりを見せる高齢者恋愛サービス。</t>
  </si>
  <si>
    <t>11～20日</t>
  </si>
  <si>
    <t>ic1206</t>
  </si>
  <si>
    <t>③やってみてダメなら、すぐ退会OK④学生いません！ギャルもいません！熟女！熟女！熟女！熟女！</t>
  </si>
  <si>
    <t>21～31日</t>
  </si>
  <si>
    <t>ic1207</t>
  </si>
  <si>
    <t>ic1208</t>
  </si>
  <si>
    <t>サンスポ関西</t>
  </si>
  <si>
    <t>ic1209</t>
  </si>
  <si>
    <t>ic1210</t>
  </si>
  <si>
    <t>ic1211</t>
  </si>
  <si>
    <t>ic1212</t>
  </si>
  <si>
    <t>右女３</t>
  </si>
  <si>
    <t>学生いません！ギャルもいません！熟女！熟女！熟女！熟女！</t>
  </si>
  <si>
    <t>半2段つかみ１0段保証</t>
  </si>
  <si>
    <t>10段保証</t>
  </si>
  <si>
    <t>ic1213</t>
  </si>
  <si>
    <t>ic1214</t>
  </si>
  <si>
    <t>日刊ゲンダイ東海版</t>
  </si>
  <si>
    <t>全2段</t>
  </si>
  <si>
    <t>1～15日</t>
  </si>
  <si>
    <t>ic1215</t>
  </si>
  <si>
    <t>16～31日</t>
  </si>
  <si>
    <t>ic1216</t>
  </si>
  <si>
    <t>ic1217</t>
  </si>
  <si>
    <t>利用者急増で盛り上がりを見せる高齢者恋愛サービス。</t>
  </si>
  <si>
    <t>lp01u</t>
  </si>
  <si>
    <t>全5段</t>
  </si>
  <si>
    <t>8月12日(月)</t>
  </si>
  <si>
    <t>ic1218</t>
  </si>
  <si>
    <t>ic1219</t>
  </si>
  <si>
    <t>４コマ漫画版</t>
  </si>
  <si>
    <t>8月15日(木)</t>
  </si>
  <si>
    <t>ic1220</t>
  </si>
  <si>
    <t>ic1221</t>
  </si>
  <si>
    <t>ic1222</t>
  </si>
  <si>
    <t>ic1223</t>
  </si>
  <si>
    <t>C版</t>
  </si>
  <si>
    <t>ic1224</t>
  </si>
  <si>
    <t>ic1225</t>
  </si>
  <si>
    <t>8月11日(日)</t>
  </si>
  <si>
    <t>ic1226</t>
  </si>
  <si>
    <t>ic1227</t>
  </si>
  <si>
    <t>黒：熟女版</t>
  </si>
  <si>
    <t>8月23日(金)</t>
  </si>
  <si>
    <t>ic1228</t>
  </si>
  <si>
    <t>ic1229</t>
  </si>
  <si>
    <t>8月03日(土)</t>
  </si>
  <si>
    <t>ic1230</t>
  </si>
  <si>
    <t>ic1231</t>
  </si>
  <si>
    <t>熟女版</t>
  </si>
  <si>
    <t>8月17日(土)</t>
  </si>
  <si>
    <t>ic1232</t>
  </si>
  <si>
    <t>ic1233</t>
  </si>
  <si>
    <t>スポーツ報知関東</t>
  </si>
  <si>
    <t>終面全5段</t>
  </si>
  <si>
    <t>8月25日(日)</t>
  </si>
  <si>
    <t>ic1234</t>
  </si>
  <si>
    <t>ic1235</t>
  </si>
  <si>
    <t>ic1236</t>
  </si>
  <si>
    <t>ic1237</t>
  </si>
  <si>
    <t>ic1238</t>
  </si>
  <si>
    <t>ic1239</t>
  </si>
  <si>
    <t>デイリースポーツ関西</t>
  </si>
  <si>
    <t>8月01日(木)</t>
  </si>
  <si>
    <t>ic1240</t>
  </si>
  <si>
    <t>ic1241</t>
  </si>
  <si>
    <t>ic1242</t>
  </si>
  <si>
    <t>ic1243</t>
  </si>
  <si>
    <t>九スポ</t>
  </si>
  <si>
    <t>8月04日(日)</t>
  </si>
  <si>
    <t>ic1244</t>
  </si>
  <si>
    <t>ic1245</t>
  </si>
  <si>
    <t>東スポ・大スポ・九スポ・中京</t>
  </si>
  <si>
    <t>記事枠</t>
  </si>
  <si>
    <t>8月29日(木)</t>
  </si>
  <si>
    <t>ic1246</t>
  </si>
  <si>
    <t>ic1247</t>
  </si>
  <si>
    <t>83～86</t>
  </si>
  <si>
    <t>ニッカン西部</t>
  </si>
  <si>
    <t>半2段つかみ20段保証</t>
  </si>
  <si>
    <t>ic1248</t>
  </si>
  <si>
    <t>ic1249</t>
  </si>
  <si>
    <t>ic1250</t>
  </si>
  <si>
    <t>ic1251</t>
  </si>
  <si>
    <t>スポーツ報知関西</t>
  </si>
  <si>
    <t>ic1252</t>
  </si>
  <si>
    <t>ic1253</t>
  </si>
  <si>
    <t>4C終面雑報</t>
  </si>
  <si>
    <t>ic1254</t>
  </si>
  <si>
    <t>ic1255</t>
  </si>
  <si>
    <t>ic1256</t>
  </si>
  <si>
    <t>ic1257</t>
  </si>
  <si>
    <t>ic1258</t>
  </si>
  <si>
    <t>新聞 TOTAL</t>
  </si>
  <si>
    <t>●雑誌 広告</t>
  </si>
  <si>
    <t>ad500</t>
  </si>
  <si>
    <t>いろいろ</t>
  </si>
  <si>
    <t>企画枠一条さんメイン</t>
  </si>
  <si>
    <t>実話カタログ企画</t>
  </si>
  <si>
    <t>企画枠</t>
  </si>
  <si>
    <t>ad501</t>
  </si>
  <si>
    <t>ad502</t>
  </si>
  <si>
    <t>企画枠4コマ漫画</t>
  </si>
  <si>
    <t>人妻系媒体編集企画枠</t>
  </si>
  <si>
    <t>ad498</t>
  </si>
  <si>
    <t>コアマガジン</t>
  </si>
  <si>
    <t>5P元祖</t>
  </si>
  <si>
    <t>実話BUNKA超タブー</t>
  </si>
  <si>
    <t>1C5P</t>
  </si>
  <si>
    <t>ad499</t>
  </si>
  <si>
    <t>ad503</t>
  </si>
  <si>
    <t>5Pエロ画像メイン</t>
  </si>
  <si>
    <t>実話BUNKAタブー</t>
  </si>
  <si>
    <t>8月16日(金)</t>
  </si>
  <si>
    <t>ad504</t>
  </si>
  <si>
    <t>ad505</t>
  </si>
  <si>
    <t>大洋図書</t>
  </si>
  <si>
    <t>実話ナックルズ ウルトラ</t>
  </si>
  <si>
    <t>ad506</t>
  </si>
  <si>
    <t>ad507</t>
  </si>
  <si>
    <t>臨時増刊ラヴァーズ</t>
  </si>
  <si>
    <t>ad508</t>
  </si>
  <si>
    <t>ad509</t>
  </si>
  <si>
    <t>一水社</t>
  </si>
  <si>
    <t>50代からの男のゴラク</t>
  </si>
  <si>
    <t>8月28日(水)</t>
  </si>
  <si>
    <t>ad510</t>
  </si>
  <si>
    <t>ad511</t>
  </si>
  <si>
    <t>三和出版</t>
  </si>
  <si>
    <t>1P記事_求む！中高年男性版_ヘスティア</t>
  </si>
  <si>
    <t>実話ヴィーナス</t>
  </si>
  <si>
    <t>表4</t>
  </si>
  <si>
    <t>ad512</t>
  </si>
  <si>
    <t>雑誌 TOTAL</t>
  </si>
  <si>
    <t>●DVD 広告</t>
  </si>
  <si>
    <t>pa501</t>
  </si>
  <si>
    <t>ぶんか社</t>
  </si>
  <si>
    <t>DVD漫画きよし</t>
  </si>
  <si>
    <t>EXCITING MAX!SPECIAL</t>
  </si>
  <si>
    <t>DVD袋裏1C+DVDコンテンツ枠</t>
  </si>
  <si>
    <t>8月10日(土)</t>
  </si>
  <si>
    <t>pa502</t>
  </si>
  <si>
    <t>pa503</t>
  </si>
  <si>
    <t>インフォメディア</t>
  </si>
  <si>
    <t>DVD4コマ-ヘスティア</t>
  </si>
  <si>
    <t>A5、書店売、864円、2万部</t>
  </si>
  <si>
    <t>疼く美熟女 あドスケベな職場映像!</t>
  </si>
  <si>
    <t>DVD対向4C1P</t>
  </si>
  <si>
    <t>8月22日(木)</t>
  </si>
  <si>
    <t>pa504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</si>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</sst>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62</v>
      </c>
      <c r="D6" s="180">
        <v>5004000</v>
      </c>
      <c r="E6" s="79">
        <v>1968</v>
      </c>
      <c r="F6" s="79">
        <v>899</v>
      </c>
      <c r="G6" s="79">
        <v>2464</v>
      </c>
      <c r="H6" s="89">
        <v>425</v>
      </c>
      <c r="I6" s="90">
        <v>6</v>
      </c>
      <c r="J6" s="143">
        <f>H6+I6</f>
        <v>431</v>
      </c>
      <c r="K6" s="80">
        <f>IFERROR(J6/G6,"-")</f>
        <v>0.17491883116883</v>
      </c>
      <c r="L6" s="79">
        <v>101</v>
      </c>
      <c r="M6" s="79">
        <v>79</v>
      </c>
      <c r="N6" s="80">
        <f>IFERROR(L6/J6,"-")</f>
        <v>0.23433874709977</v>
      </c>
      <c r="O6" s="81">
        <f>IFERROR(D6/J6,"-")</f>
        <v>11610.208816705</v>
      </c>
      <c r="P6" s="82">
        <v>127</v>
      </c>
      <c r="Q6" s="80">
        <f>IFERROR(P6/J6,"-")</f>
        <v>0.29466357308585</v>
      </c>
      <c r="R6" s="185">
        <v>7591628</v>
      </c>
      <c r="S6" s="186">
        <f>IFERROR(R6/J6,"-")</f>
        <v>17613.986078886</v>
      </c>
      <c r="T6" s="186">
        <f>IFERROR(R6/P6,"-")</f>
        <v>59776.598425197</v>
      </c>
      <c r="U6" s="180">
        <f>IFERROR(R6-D6,"-")</f>
        <v>2587628</v>
      </c>
      <c r="V6" s="83">
        <f>R6/D6</f>
        <v>1.5171119104716</v>
      </c>
      <c r="W6" s="77"/>
      <c r="X6" s="142"/>
    </row>
    <row r="7" spans="1:24">
      <c r="A7" s="78"/>
      <c r="B7" s="84" t="s">
        <v>24</v>
      </c>
      <c r="C7" s="84">
        <v>15</v>
      </c>
      <c r="D7" s="180">
        <v>684000</v>
      </c>
      <c r="E7" s="79">
        <v>927</v>
      </c>
      <c r="F7" s="79">
        <v>463</v>
      </c>
      <c r="G7" s="79">
        <v>757</v>
      </c>
      <c r="H7" s="89">
        <v>186</v>
      </c>
      <c r="I7" s="90">
        <v>1</v>
      </c>
      <c r="J7" s="143">
        <f>H7+I7</f>
        <v>187</v>
      </c>
      <c r="K7" s="80">
        <f>IFERROR(J7/G7,"-")</f>
        <v>0.24702774108322</v>
      </c>
      <c r="L7" s="79">
        <v>42</v>
      </c>
      <c r="M7" s="79">
        <v>37</v>
      </c>
      <c r="N7" s="80">
        <f>IFERROR(L7/J7,"-")</f>
        <v>0.22459893048128</v>
      </c>
      <c r="O7" s="81">
        <f>IFERROR(D7/J7,"-")</f>
        <v>3657.7540106952</v>
      </c>
      <c r="P7" s="82">
        <v>41</v>
      </c>
      <c r="Q7" s="80">
        <f>IFERROR(P7/J7,"-")</f>
        <v>0.2192513368984</v>
      </c>
      <c r="R7" s="185">
        <v>1476500</v>
      </c>
      <c r="S7" s="186">
        <f>IFERROR(R7/J7,"-")</f>
        <v>7895.7219251337</v>
      </c>
      <c r="T7" s="186">
        <f>IFERROR(R7/P7,"-")</f>
        <v>36012.195121951</v>
      </c>
      <c r="U7" s="180">
        <f>IFERROR(R7-D7,"-")</f>
        <v>792500</v>
      </c>
      <c r="V7" s="83">
        <f>R7/D7</f>
        <v>2.1586257309942</v>
      </c>
      <c r="W7" s="77"/>
      <c r="X7" s="142"/>
    </row>
    <row r="8" spans="1:24">
      <c r="A8" s="78"/>
      <c r="B8" s="84" t="s">
        <v>25</v>
      </c>
      <c r="C8" s="84">
        <v>4</v>
      </c>
      <c r="D8" s="180">
        <v>300000</v>
      </c>
      <c r="E8" s="79">
        <v>871</v>
      </c>
      <c r="F8" s="79">
        <v>563</v>
      </c>
      <c r="G8" s="79">
        <v>662</v>
      </c>
      <c r="H8" s="89">
        <v>208</v>
      </c>
      <c r="I8" s="90">
        <v>6</v>
      </c>
      <c r="J8" s="143">
        <f>H8+I8</f>
        <v>214</v>
      </c>
      <c r="K8" s="80">
        <f>IFERROR(J8/G8,"-")</f>
        <v>0.32326283987915</v>
      </c>
      <c r="L8" s="79">
        <v>28</v>
      </c>
      <c r="M8" s="79">
        <v>37</v>
      </c>
      <c r="N8" s="80">
        <f>IFERROR(L8/J8,"-")</f>
        <v>0.13084112149533</v>
      </c>
      <c r="O8" s="81">
        <f>IFERROR(D8/J8,"-")</f>
        <v>1401.8691588785</v>
      </c>
      <c r="P8" s="82">
        <v>18</v>
      </c>
      <c r="Q8" s="80">
        <f>IFERROR(P8/J8,"-")</f>
        <v>0.08411214953271</v>
      </c>
      <c r="R8" s="185">
        <v>3056506</v>
      </c>
      <c r="S8" s="186">
        <f>IFERROR(R8/J8,"-")</f>
        <v>14282.738317757</v>
      </c>
      <c r="T8" s="186">
        <f>IFERROR(R8/P8,"-")</f>
        <v>169805.88888889</v>
      </c>
      <c r="U8" s="180">
        <f>IFERROR(R8-D8,"-")</f>
        <v>2756506</v>
      </c>
      <c r="V8" s="83">
        <f>R8/D8</f>
        <v>10.188353333333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5988000</v>
      </c>
      <c r="E11" s="41">
        <f>SUM(E6:E9)</f>
        <v>3766</v>
      </c>
      <c r="F11" s="41">
        <f>SUM(F6:F9)</f>
        <v>1925</v>
      </c>
      <c r="G11" s="41">
        <f>SUM(G6:G9)</f>
        <v>3883</v>
      </c>
      <c r="H11" s="41">
        <f>SUM(H6:H9)</f>
        <v>819</v>
      </c>
      <c r="I11" s="41">
        <f>SUM(I6:I9)</f>
        <v>13</v>
      </c>
      <c r="J11" s="41">
        <f>SUM(J6:J9)</f>
        <v>832</v>
      </c>
      <c r="K11" s="42">
        <f>IFERROR(J11/G11,"-")</f>
        <v>0.21426731908318</v>
      </c>
      <c r="L11" s="76">
        <f>SUM(L6:L9)</f>
        <v>171</v>
      </c>
      <c r="M11" s="76">
        <f>SUM(M6:M9)</f>
        <v>153</v>
      </c>
      <c r="N11" s="42">
        <f>IFERROR(L11/J11,"-")</f>
        <v>0.20552884615385</v>
      </c>
      <c r="O11" s="43">
        <f>IFERROR(D11/J11,"-")</f>
        <v>7197.1153846154</v>
      </c>
      <c r="P11" s="44">
        <f>SUM(P6:P9)</f>
        <v>186</v>
      </c>
      <c r="Q11" s="42">
        <f>IFERROR(P11/J11,"-")</f>
        <v>0.22355769230769</v>
      </c>
      <c r="R11" s="183">
        <f>SUM(R6:R9)</f>
        <v>12124634</v>
      </c>
      <c r="S11" s="183">
        <f>IFERROR(R11/J11,"-")</f>
        <v>14572.877403846</v>
      </c>
      <c r="T11" s="183">
        <f>IFERROR(P11/P11,"-")</f>
        <v>1</v>
      </c>
      <c r="U11" s="183">
        <f>SUM(U6:U9)</f>
        <v>6136634</v>
      </c>
      <c r="V11" s="45">
        <f>IFERROR(R11/D11,"-")</f>
        <v>2.0248219772879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1.1785714285714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53</v>
      </c>
      <c r="L6" s="79">
        <v>0</v>
      </c>
      <c r="M6" s="79">
        <v>194</v>
      </c>
      <c r="N6" s="89">
        <v>16</v>
      </c>
      <c r="O6" s="90">
        <v>0</v>
      </c>
      <c r="P6" s="91">
        <f>N6+O6</f>
        <v>16</v>
      </c>
      <c r="Q6" s="80">
        <f>IFERROR(P6/M6,"-")</f>
        <v>0.082474226804124</v>
      </c>
      <c r="R6" s="79">
        <v>1</v>
      </c>
      <c r="S6" s="79">
        <v>5</v>
      </c>
      <c r="T6" s="80">
        <f>IFERROR(R6/(P6),"-")</f>
        <v>0.0625</v>
      </c>
      <c r="U6" s="186">
        <f>IFERROR(J6/SUM(N6:O10),"-")</f>
        <v>8842.1052631579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SUM(X6:X10)-SUM(J6:J10)</f>
        <v>150000</v>
      </c>
      <c r="AB6" s="83">
        <f>SUM(X6:X10)/SUM(J6:J10)</f>
        <v>1.1785714285714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0.1875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0.3125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0.3125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0.0625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35</v>
      </c>
      <c r="L7" s="79">
        <v>0</v>
      </c>
      <c r="M7" s="79">
        <v>117</v>
      </c>
      <c r="N7" s="89">
        <v>10</v>
      </c>
      <c r="O7" s="90">
        <v>1</v>
      </c>
      <c r="P7" s="91">
        <f>N7+O7</f>
        <v>11</v>
      </c>
      <c r="Q7" s="80">
        <f>IFERROR(P7/M7,"-")</f>
        <v>0.094017094017094</v>
      </c>
      <c r="R7" s="79">
        <v>1</v>
      </c>
      <c r="S7" s="79">
        <v>3</v>
      </c>
      <c r="T7" s="80">
        <f>IFERROR(R7/(P7),"-")</f>
        <v>0.090909090909091</v>
      </c>
      <c r="U7" s="186"/>
      <c r="V7" s="82">
        <v>2</v>
      </c>
      <c r="W7" s="80">
        <f>IF(P7=0,"-",V7/P7)</f>
        <v>0.18181818181818</v>
      </c>
      <c r="X7" s="185">
        <v>8000</v>
      </c>
      <c r="Y7" s="186">
        <f>IFERROR(X7/P7,"-")</f>
        <v>727.27272727273</v>
      </c>
      <c r="Z7" s="186">
        <f>IFERROR(X7/V7,"-")</f>
        <v>4000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0.27272727272727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0.54545454545455</v>
      </c>
      <c r="BP7" s="119">
        <v>2</v>
      </c>
      <c r="BQ7" s="120">
        <f>IFERROR(BP7/BN7,"-")</f>
        <v>0.33333333333333</v>
      </c>
      <c r="BR7" s="121">
        <v>8000</v>
      </c>
      <c r="BS7" s="122">
        <f>IFERROR(BR7/BN7,"-")</f>
        <v>1333.3333333333</v>
      </c>
      <c r="BT7" s="123">
        <v>1</v>
      </c>
      <c r="BU7" s="123">
        <v>1</v>
      </c>
      <c r="BV7" s="123"/>
      <c r="BW7" s="124">
        <v>2</v>
      </c>
      <c r="BX7" s="125">
        <f>IF(P7=0,"",IF(BW7=0,"",(BW7/P7)))</f>
        <v>0.18181818181818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8000</v>
      </c>
      <c r="CQ7" s="139">
        <v>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27</v>
      </c>
      <c r="L8" s="79">
        <v>0</v>
      </c>
      <c r="M8" s="79">
        <v>60</v>
      </c>
      <c r="N8" s="89">
        <v>14</v>
      </c>
      <c r="O8" s="90">
        <v>0</v>
      </c>
      <c r="P8" s="91">
        <f>N8+O8</f>
        <v>14</v>
      </c>
      <c r="Q8" s="80">
        <f>IFERROR(P8/M8,"-")</f>
        <v>0.23333333333333</v>
      </c>
      <c r="R8" s="79">
        <v>3</v>
      </c>
      <c r="S8" s="79">
        <v>5</v>
      </c>
      <c r="T8" s="80">
        <f>IFERROR(R8/(P8),"-")</f>
        <v>0.21428571428571</v>
      </c>
      <c r="U8" s="186"/>
      <c r="V8" s="82">
        <v>2</v>
      </c>
      <c r="W8" s="80">
        <f>IF(P8=0,"-",V8/P8)</f>
        <v>0.14285714285714</v>
      </c>
      <c r="X8" s="185">
        <v>117000</v>
      </c>
      <c r="Y8" s="186">
        <f>IFERROR(X8/P8,"-")</f>
        <v>8357.1428571429</v>
      </c>
      <c r="Z8" s="186">
        <f>IFERROR(X8/V8,"-")</f>
        <v>58500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0.071428571428571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0.21428571428571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0.28571428571429</v>
      </c>
      <c r="BG8" s="110">
        <v>1</v>
      </c>
      <c r="BH8" s="112">
        <f>IFERROR(BG8/BE8,"-")</f>
        <v>0.25</v>
      </c>
      <c r="BI8" s="113">
        <v>110000</v>
      </c>
      <c r="BJ8" s="114">
        <f>IFERROR(BI8/BE8,"-")</f>
        <v>27500</v>
      </c>
      <c r="BK8" s="115"/>
      <c r="BL8" s="115"/>
      <c r="BM8" s="115">
        <v>1</v>
      </c>
      <c r="BN8" s="117">
        <v>3</v>
      </c>
      <c r="BO8" s="118">
        <f>IF(P8=0,"",IF(BN8=0,"",(BN8/P8)))</f>
        <v>0.21428571428571</v>
      </c>
      <c r="BP8" s="119">
        <v>1</v>
      </c>
      <c r="BQ8" s="120">
        <f>IFERROR(BP8/BN8,"-")</f>
        <v>0.33333333333333</v>
      </c>
      <c r="BR8" s="121">
        <v>7000</v>
      </c>
      <c r="BS8" s="122">
        <f>IFERROR(BR8/BN8,"-")</f>
        <v>2333.3333333333</v>
      </c>
      <c r="BT8" s="123"/>
      <c r="BU8" s="123"/>
      <c r="BV8" s="123">
        <v>1</v>
      </c>
      <c r="BW8" s="124">
        <v>3</v>
      </c>
      <c r="BX8" s="125">
        <f>IF(P8=0,"",IF(BW8=0,"",(BW8/P8)))</f>
        <v>0.21428571428571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117000</v>
      </c>
      <c r="CQ8" s="139">
        <v>110000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13</v>
      </c>
      <c r="L9" s="79">
        <v>0</v>
      </c>
      <c r="M9" s="79">
        <v>22</v>
      </c>
      <c r="N9" s="89">
        <v>3</v>
      </c>
      <c r="O9" s="90">
        <v>0</v>
      </c>
      <c r="P9" s="91">
        <f>N9+O9</f>
        <v>3</v>
      </c>
      <c r="Q9" s="80">
        <f>IFERROR(P9/M9,"-")</f>
        <v>0.13636363636364</v>
      </c>
      <c r="R9" s="79">
        <v>0</v>
      </c>
      <c r="S9" s="79">
        <v>1</v>
      </c>
      <c r="T9" s="80">
        <f>IFERROR(R9/(P9),"-")</f>
        <v>0</v>
      </c>
      <c r="U9" s="186"/>
      <c r="V9" s="82">
        <v>2</v>
      </c>
      <c r="W9" s="80">
        <f>IF(P9=0,"-",V9/P9)</f>
        <v>0.66666666666667</v>
      </c>
      <c r="X9" s="185">
        <v>6000</v>
      </c>
      <c r="Y9" s="186">
        <f>IFERROR(X9/P9,"-")</f>
        <v>2000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>
        <v>1</v>
      </c>
      <c r="BQ9" s="120">
        <f>IFERROR(BP9/BN9,"-")</f>
        <v>0.5</v>
      </c>
      <c r="BR9" s="121">
        <v>3000</v>
      </c>
      <c r="BS9" s="122">
        <f>IFERROR(BR9/BN9,"-")</f>
        <v>1500</v>
      </c>
      <c r="BT9" s="123">
        <v>1</v>
      </c>
      <c r="BU9" s="123"/>
      <c r="BV9" s="123"/>
      <c r="BW9" s="124">
        <v>1</v>
      </c>
      <c r="BX9" s="125">
        <f>IF(P9=0,"",IF(BW9=0,"",(BW9/P9)))</f>
        <v>0.33333333333333</v>
      </c>
      <c r="BY9" s="126">
        <v>1</v>
      </c>
      <c r="BZ9" s="127">
        <f>IFERROR(BY9/BW9,"-")</f>
        <v>1</v>
      </c>
      <c r="CA9" s="128">
        <v>3000</v>
      </c>
      <c r="CB9" s="129">
        <f>IFERROR(CA9/BW9,"-")</f>
        <v>3000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6000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255</v>
      </c>
      <c r="L10" s="79">
        <v>180</v>
      </c>
      <c r="M10" s="79">
        <v>98</v>
      </c>
      <c r="N10" s="89">
        <v>51</v>
      </c>
      <c r="O10" s="90">
        <v>0</v>
      </c>
      <c r="P10" s="91">
        <f>N10+O10</f>
        <v>51</v>
      </c>
      <c r="Q10" s="80">
        <f>IFERROR(P10/M10,"-")</f>
        <v>0.52040816326531</v>
      </c>
      <c r="R10" s="79">
        <v>10</v>
      </c>
      <c r="S10" s="79">
        <v>16</v>
      </c>
      <c r="T10" s="80">
        <f>IFERROR(R10/(P10),"-")</f>
        <v>0.19607843137255</v>
      </c>
      <c r="U10" s="186"/>
      <c r="V10" s="82">
        <v>16</v>
      </c>
      <c r="W10" s="80">
        <f>IF(P10=0,"-",V10/P10)</f>
        <v>0.31372549019608</v>
      </c>
      <c r="X10" s="185">
        <v>859000</v>
      </c>
      <c r="Y10" s="186">
        <f>IFERROR(X10/P10,"-")</f>
        <v>16843.137254902</v>
      </c>
      <c r="Z10" s="186">
        <f>IFERROR(X10/V10,"-")</f>
        <v>53687.5</v>
      </c>
      <c r="AA10" s="180"/>
      <c r="AB10" s="83"/>
      <c r="AC10" s="77"/>
      <c r="AD10" s="92">
        <v>1</v>
      </c>
      <c r="AE10" s="93">
        <f>IF(P10=0,"",IF(AD10=0,"",(AD10/P10)))</f>
        <v>0.019607843137255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0.019607843137255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0.03921568627451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10</v>
      </c>
      <c r="BF10" s="111">
        <f>IF(P10=0,"",IF(BE10=0,"",(BE10/P10)))</f>
        <v>0.19607843137255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17</v>
      </c>
      <c r="BO10" s="118">
        <f>IF(P10=0,"",IF(BN10=0,"",(BN10/P10)))</f>
        <v>0.33333333333333</v>
      </c>
      <c r="BP10" s="119">
        <v>4</v>
      </c>
      <c r="BQ10" s="120">
        <f>IFERROR(BP10/BN10,"-")</f>
        <v>0.23529411764706</v>
      </c>
      <c r="BR10" s="121">
        <v>210000</v>
      </c>
      <c r="BS10" s="122">
        <f>IFERROR(BR10/BN10,"-")</f>
        <v>12352.941176471</v>
      </c>
      <c r="BT10" s="123">
        <v>1</v>
      </c>
      <c r="BU10" s="123"/>
      <c r="BV10" s="123">
        <v>3</v>
      </c>
      <c r="BW10" s="124">
        <v>16</v>
      </c>
      <c r="BX10" s="125">
        <f>IF(P10=0,"",IF(BW10=0,"",(BW10/P10)))</f>
        <v>0.31372549019608</v>
      </c>
      <c r="BY10" s="126">
        <v>9</v>
      </c>
      <c r="BZ10" s="127">
        <f>IFERROR(BY10/BW10,"-")</f>
        <v>0.5625</v>
      </c>
      <c r="CA10" s="128">
        <v>144000</v>
      </c>
      <c r="CB10" s="129">
        <f>IFERROR(CA10/BW10,"-")</f>
        <v>9000</v>
      </c>
      <c r="CC10" s="130">
        <v>1</v>
      </c>
      <c r="CD10" s="130">
        <v>2</v>
      </c>
      <c r="CE10" s="130">
        <v>6</v>
      </c>
      <c r="CF10" s="131">
        <v>4</v>
      </c>
      <c r="CG10" s="132">
        <f>IF(P10=0,"",IF(CF10=0,"",(CF10/P10)))</f>
        <v>0.07843137254902</v>
      </c>
      <c r="CH10" s="133">
        <v>3</v>
      </c>
      <c r="CI10" s="134">
        <f>IFERROR(CH10/CF10,"-")</f>
        <v>0.75</v>
      </c>
      <c r="CJ10" s="135">
        <v>505000</v>
      </c>
      <c r="CK10" s="136">
        <f>IFERROR(CJ10/CF10,"-")</f>
        <v>126250</v>
      </c>
      <c r="CL10" s="137">
        <v>1</v>
      </c>
      <c r="CM10" s="137">
        <v>1</v>
      </c>
      <c r="CN10" s="137">
        <v>1</v>
      </c>
      <c r="CO10" s="138">
        <v>16</v>
      </c>
      <c r="CP10" s="139">
        <v>859000</v>
      </c>
      <c r="CQ10" s="139">
        <v>490000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0.62890625</v>
      </c>
      <c r="B11" s="189" t="s">
        <v>79</v>
      </c>
      <c r="C11" s="189"/>
      <c r="D11" s="189" t="s">
        <v>63</v>
      </c>
      <c r="E11" s="189" t="s">
        <v>80</v>
      </c>
      <c r="F11" s="189" t="s">
        <v>65</v>
      </c>
      <c r="G11" s="88" t="s">
        <v>81</v>
      </c>
      <c r="H11" s="88" t="s">
        <v>82</v>
      </c>
      <c r="I11" s="190" t="s">
        <v>68</v>
      </c>
      <c r="J11" s="180">
        <v>384000</v>
      </c>
      <c r="K11" s="79">
        <v>29</v>
      </c>
      <c r="L11" s="79">
        <v>0</v>
      </c>
      <c r="M11" s="79">
        <v>92</v>
      </c>
      <c r="N11" s="89">
        <v>18</v>
      </c>
      <c r="O11" s="90">
        <v>0</v>
      </c>
      <c r="P11" s="91">
        <f>N11+O11</f>
        <v>18</v>
      </c>
      <c r="Q11" s="80">
        <f>IFERROR(P11/M11,"-")</f>
        <v>0.19565217391304</v>
      </c>
      <c r="R11" s="79">
        <v>2</v>
      </c>
      <c r="S11" s="79">
        <v>5</v>
      </c>
      <c r="T11" s="80">
        <f>IFERROR(R11/(P11),"-")</f>
        <v>0.11111111111111</v>
      </c>
      <c r="U11" s="186">
        <f>IFERROR(J11/SUM(N11:O12),"-")</f>
        <v>13714.285714286</v>
      </c>
      <c r="V11" s="82">
        <v>4</v>
      </c>
      <c r="W11" s="80">
        <f>IF(P11=0,"-",V11/P11)</f>
        <v>0.22222222222222</v>
      </c>
      <c r="X11" s="185">
        <v>147500</v>
      </c>
      <c r="Y11" s="186">
        <f>IFERROR(X11/P11,"-")</f>
        <v>8194.4444444444</v>
      </c>
      <c r="Z11" s="186">
        <f>IFERROR(X11/V11,"-")</f>
        <v>36875</v>
      </c>
      <c r="AA11" s="180">
        <f>SUM(X11:X12)-SUM(J11:J12)</f>
        <v>-142500</v>
      </c>
      <c r="AB11" s="83">
        <f>SUM(X11:X12)/SUM(J11:J12)</f>
        <v>0.62890625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0.11111111111111</v>
      </c>
      <c r="AO11" s="98">
        <v>1</v>
      </c>
      <c r="AP11" s="100">
        <f>IFERROR(AO11/AM11,"-")</f>
        <v>0.5</v>
      </c>
      <c r="AQ11" s="101">
        <v>1500</v>
      </c>
      <c r="AR11" s="102">
        <f>IFERROR(AQ11/AM11,"-")</f>
        <v>750</v>
      </c>
      <c r="AS11" s="103">
        <v>1</v>
      </c>
      <c r="AT11" s="103"/>
      <c r="AU11" s="103"/>
      <c r="AV11" s="104">
        <v>2</v>
      </c>
      <c r="AW11" s="105">
        <f>IF(P11=0,"",IF(AV11=0,"",(AV11/P11)))</f>
        <v>0.11111111111111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5</v>
      </c>
      <c r="BF11" s="111">
        <f>IF(P11=0,"",IF(BE11=0,"",(BE11/P11)))</f>
        <v>0.27777777777778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7</v>
      </c>
      <c r="BO11" s="118">
        <f>IF(P11=0,"",IF(BN11=0,"",(BN11/P11)))</f>
        <v>0.38888888888889</v>
      </c>
      <c r="BP11" s="119">
        <v>2</v>
      </c>
      <c r="BQ11" s="120">
        <f>IFERROR(BP11/BN11,"-")</f>
        <v>0.28571428571429</v>
      </c>
      <c r="BR11" s="121">
        <v>126000</v>
      </c>
      <c r="BS11" s="122">
        <f>IFERROR(BR11/BN11,"-")</f>
        <v>18000</v>
      </c>
      <c r="BT11" s="123">
        <v>1</v>
      </c>
      <c r="BU11" s="123"/>
      <c r="BV11" s="123">
        <v>1</v>
      </c>
      <c r="BW11" s="124">
        <v>2</v>
      </c>
      <c r="BX11" s="125">
        <f>IF(P11=0,"",IF(BW11=0,"",(BW11/P11)))</f>
        <v>0.11111111111111</v>
      </c>
      <c r="BY11" s="126">
        <v>1</v>
      </c>
      <c r="BZ11" s="127">
        <f>IFERROR(BY11/BW11,"-")</f>
        <v>0.5</v>
      </c>
      <c r="CA11" s="128">
        <v>20000</v>
      </c>
      <c r="CB11" s="129">
        <f>IFERROR(CA11/BW11,"-")</f>
        <v>10000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147500</v>
      </c>
      <c r="CQ11" s="139">
        <v>125000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83</v>
      </c>
      <c r="C12" s="189"/>
      <c r="D12" s="189" t="s">
        <v>63</v>
      </c>
      <c r="E12" s="189" t="s">
        <v>80</v>
      </c>
      <c r="F12" s="189" t="s">
        <v>77</v>
      </c>
      <c r="G12" s="88"/>
      <c r="H12" s="88"/>
      <c r="I12" s="88"/>
      <c r="J12" s="180"/>
      <c r="K12" s="79">
        <v>64</v>
      </c>
      <c r="L12" s="79">
        <v>45</v>
      </c>
      <c r="M12" s="79">
        <v>24</v>
      </c>
      <c r="N12" s="89">
        <v>10</v>
      </c>
      <c r="O12" s="90">
        <v>0</v>
      </c>
      <c r="P12" s="91">
        <f>N12+O12</f>
        <v>10</v>
      </c>
      <c r="Q12" s="80">
        <f>IFERROR(P12/M12,"-")</f>
        <v>0.41666666666667</v>
      </c>
      <c r="R12" s="79">
        <v>2</v>
      </c>
      <c r="S12" s="79">
        <v>0</v>
      </c>
      <c r="T12" s="80">
        <f>IFERROR(R12/(P12),"-")</f>
        <v>0.2</v>
      </c>
      <c r="U12" s="186"/>
      <c r="V12" s="82">
        <v>4</v>
      </c>
      <c r="W12" s="80">
        <f>IF(P12=0,"-",V12/P12)</f>
        <v>0.4</v>
      </c>
      <c r="X12" s="185">
        <v>94000</v>
      </c>
      <c r="Y12" s="186">
        <f>IFERROR(X12/P12,"-")</f>
        <v>9400</v>
      </c>
      <c r="Z12" s="186">
        <f>IFERROR(X12/V12,"-")</f>
        <v>23500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0.5</v>
      </c>
      <c r="BP12" s="119">
        <v>1</v>
      </c>
      <c r="BQ12" s="120">
        <f>IFERROR(BP12/BN12,"-")</f>
        <v>0.2</v>
      </c>
      <c r="BR12" s="121">
        <v>3000</v>
      </c>
      <c r="BS12" s="122">
        <f>IFERROR(BR12/BN12,"-")</f>
        <v>600</v>
      </c>
      <c r="BT12" s="123">
        <v>1</v>
      </c>
      <c r="BU12" s="123"/>
      <c r="BV12" s="123"/>
      <c r="BW12" s="124">
        <v>3</v>
      </c>
      <c r="BX12" s="125">
        <f>IF(P12=0,"",IF(BW12=0,"",(BW12/P12)))</f>
        <v>0.3</v>
      </c>
      <c r="BY12" s="126">
        <v>2</v>
      </c>
      <c r="BZ12" s="127">
        <f>IFERROR(BY12/BW12,"-")</f>
        <v>0.66666666666667</v>
      </c>
      <c r="CA12" s="128">
        <v>5000</v>
      </c>
      <c r="CB12" s="129">
        <f>IFERROR(CA12/BW12,"-")</f>
        <v>1666.6666666667</v>
      </c>
      <c r="CC12" s="130">
        <v>2</v>
      </c>
      <c r="CD12" s="130"/>
      <c r="CE12" s="130"/>
      <c r="CF12" s="131">
        <v>1</v>
      </c>
      <c r="CG12" s="132">
        <f>IF(P12=0,"",IF(CF12=0,"",(CF12/P12)))</f>
        <v>0.1</v>
      </c>
      <c r="CH12" s="133">
        <v>1</v>
      </c>
      <c r="CI12" s="134">
        <f>IFERROR(CH12/CF12,"-")</f>
        <v>1</v>
      </c>
      <c r="CJ12" s="135">
        <v>86000</v>
      </c>
      <c r="CK12" s="136">
        <f>IFERROR(CJ12/CF12,"-")</f>
        <v>86000</v>
      </c>
      <c r="CL12" s="137"/>
      <c r="CM12" s="137"/>
      <c r="CN12" s="137">
        <v>1</v>
      </c>
      <c r="CO12" s="138">
        <v>4</v>
      </c>
      <c r="CP12" s="139">
        <v>94000</v>
      </c>
      <c r="CQ12" s="139">
        <v>86000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1.8566666666667</v>
      </c>
      <c r="B13" s="189" t="s">
        <v>84</v>
      </c>
      <c r="C13" s="189"/>
      <c r="D13" s="189" t="s">
        <v>85</v>
      </c>
      <c r="E13" s="189" t="s">
        <v>86</v>
      </c>
      <c r="F13" s="189" t="s">
        <v>65</v>
      </c>
      <c r="G13" s="88" t="s">
        <v>87</v>
      </c>
      <c r="H13" s="88" t="s">
        <v>88</v>
      </c>
      <c r="I13" s="88" t="s">
        <v>89</v>
      </c>
      <c r="J13" s="180">
        <v>600000</v>
      </c>
      <c r="K13" s="79">
        <v>16</v>
      </c>
      <c r="L13" s="79">
        <v>0</v>
      </c>
      <c r="M13" s="79">
        <v>56</v>
      </c>
      <c r="N13" s="89">
        <v>10</v>
      </c>
      <c r="O13" s="90">
        <v>0</v>
      </c>
      <c r="P13" s="91">
        <f>N13+O13</f>
        <v>10</v>
      </c>
      <c r="Q13" s="80">
        <f>IFERROR(P13/M13,"-")</f>
        <v>0.17857142857143</v>
      </c>
      <c r="R13" s="79">
        <v>1</v>
      </c>
      <c r="S13" s="79">
        <v>2</v>
      </c>
      <c r="T13" s="80">
        <f>IFERROR(R13/(P13),"-")</f>
        <v>0.1</v>
      </c>
      <c r="U13" s="186">
        <f>IFERROR(J13/SUM(N13:O20),"-")</f>
        <v>10169.491525424</v>
      </c>
      <c r="V13" s="82">
        <v>2</v>
      </c>
      <c r="W13" s="80">
        <f>IF(P13=0,"-",V13/P13)</f>
        <v>0.2</v>
      </c>
      <c r="X13" s="185">
        <v>11000</v>
      </c>
      <c r="Y13" s="186">
        <f>IFERROR(X13/P13,"-")</f>
        <v>1100</v>
      </c>
      <c r="Z13" s="186">
        <f>IFERROR(X13/V13,"-")</f>
        <v>5500</v>
      </c>
      <c r="AA13" s="180">
        <f>SUM(X13:X20)-SUM(J13:J20)</f>
        <v>514000</v>
      </c>
      <c r="AB13" s="83">
        <f>SUM(X13:X20)/SUM(J13:J20)</f>
        <v>1.8566666666667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3</v>
      </c>
      <c r="AN13" s="99">
        <f>IF(P13=0,"",IF(AM13=0,"",(AM13/P13)))</f>
        <v>0.3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0.2</v>
      </c>
      <c r="BG13" s="110">
        <v>1</v>
      </c>
      <c r="BH13" s="112">
        <f>IFERROR(BG13/BE13,"-")</f>
        <v>0.5</v>
      </c>
      <c r="BI13" s="113">
        <v>6000</v>
      </c>
      <c r="BJ13" s="114">
        <f>IFERROR(BI13/BE13,"-")</f>
        <v>3000</v>
      </c>
      <c r="BK13" s="115"/>
      <c r="BL13" s="115">
        <v>1</v>
      </c>
      <c r="BM13" s="115"/>
      <c r="BN13" s="117">
        <v>4</v>
      </c>
      <c r="BO13" s="118">
        <f>IF(P13=0,"",IF(BN13=0,"",(BN13/P13)))</f>
        <v>0.4</v>
      </c>
      <c r="BP13" s="119">
        <v>1</v>
      </c>
      <c r="BQ13" s="120">
        <f>IFERROR(BP13/BN13,"-")</f>
        <v>0.25</v>
      </c>
      <c r="BR13" s="121">
        <v>5000</v>
      </c>
      <c r="BS13" s="122">
        <f>IFERROR(BR13/BN13,"-")</f>
        <v>1250</v>
      </c>
      <c r="BT13" s="123">
        <v>1</v>
      </c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11000</v>
      </c>
      <c r="CQ13" s="139">
        <v>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85</v>
      </c>
      <c r="E14" s="189" t="s">
        <v>91</v>
      </c>
      <c r="F14" s="189" t="s">
        <v>65</v>
      </c>
      <c r="G14" s="88"/>
      <c r="H14" s="88" t="s">
        <v>88</v>
      </c>
      <c r="I14" s="88" t="s">
        <v>92</v>
      </c>
      <c r="J14" s="180"/>
      <c r="K14" s="79">
        <v>9</v>
      </c>
      <c r="L14" s="79">
        <v>0</v>
      </c>
      <c r="M14" s="79">
        <v>50</v>
      </c>
      <c r="N14" s="89">
        <v>2</v>
      </c>
      <c r="O14" s="90">
        <v>0</v>
      </c>
      <c r="P14" s="91">
        <f>N14+O14</f>
        <v>2</v>
      </c>
      <c r="Q14" s="80">
        <f>IFERROR(P14/M14,"-")</f>
        <v>0.04</v>
      </c>
      <c r="R14" s="79">
        <v>1</v>
      </c>
      <c r="S14" s="79">
        <v>0</v>
      </c>
      <c r="T14" s="80">
        <f>IFERROR(R14/(P14),"-")</f>
        <v>0.5</v>
      </c>
      <c r="U14" s="186"/>
      <c r="V14" s="82">
        <v>1</v>
      </c>
      <c r="W14" s="80">
        <f>IF(P14=0,"-",V14/P14)</f>
        <v>0.5</v>
      </c>
      <c r="X14" s="185">
        <v>13000</v>
      </c>
      <c r="Y14" s="186">
        <f>IFERROR(X14/P14,"-")</f>
        <v>6500</v>
      </c>
      <c r="Z14" s="186">
        <f>IFERROR(X14/V14,"-")</f>
        <v>13000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0.5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0.5</v>
      </c>
      <c r="CH14" s="133">
        <v>1</v>
      </c>
      <c r="CI14" s="134">
        <f>IFERROR(CH14/CF14,"-")</f>
        <v>1</v>
      </c>
      <c r="CJ14" s="135">
        <v>13000</v>
      </c>
      <c r="CK14" s="136">
        <f>IFERROR(CJ14/CF14,"-")</f>
        <v>13000</v>
      </c>
      <c r="CL14" s="137"/>
      <c r="CM14" s="137"/>
      <c r="CN14" s="137">
        <v>1</v>
      </c>
      <c r="CO14" s="138">
        <v>1</v>
      </c>
      <c r="CP14" s="139">
        <v>13000</v>
      </c>
      <c r="CQ14" s="139">
        <v>13000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93</v>
      </c>
      <c r="C15" s="189"/>
      <c r="D15" s="189" t="s">
        <v>85</v>
      </c>
      <c r="E15" s="189" t="s">
        <v>94</v>
      </c>
      <c r="F15" s="189" t="s">
        <v>65</v>
      </c>
      <c r="G15" s="88"/>
      <c r="H15" s="88" t="s">
        <v>88</v>
      </c>
      <c r="I15" s="88" t="s">
        <v>95</v>
      </c>
      <c r="J15" s="180"/>
      <c r="K15" s="79">
        <v>3</v>
      </c>
      <c r="L15" s="79">
        <v>0</v>
      </c>
      <c r="M15" s="79">
        <v>17</v>
      </c>
      <c r="N15" s="89">
        <v>1</v>
      </c>
      <c r="O15" s="90">
        <v>0</v>
      </c>
      <c r="P15" s="91">
        <f>N15+O15</f>
        <v>1</v>
      </c>
      <c r="Q15" s="80">
        <f>IFERROR(P15/M15,"-")</f>
        <v>0.058823529411765</v>
      </c>
      <c r="R15" s="79">
        <v>0</v>
      </c>
      <c r="S15" s="79">
        <v>0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96</v>
      </c>
      <c r="C16" s="189"/>
      <c r="D16" s="189" t="s">
        <v>76</v>
      </c>
      <c r="E16" s="189" t="s">
        <v>76</v>
      </c>
      <c r="F16" s="189" t="s">
        <v>77</v>
      </c>
      <c r="G16" s="88"/>
      <c r="H16" s="88"/>
      <c r="I16" s="88"/>
      <c r="J16" s="180"/>
      <c r="K16" s="79">
        <v>104</v>
      </c>
      <c r="L16" s="79">
        <v>54</v>
      </c>
      <c r="M16" s="79">
        <v>31</v>
      </c>
      <c r="N16" s="89">
        <v>8</v>
      </c>
      <c r="O16" s="90">
        <v>0</v>
      </c>
      <c r="P16" s="91">
        <f>N16+O16</f>
        <v>8</v>
      </c>
      <c r="Q16" s="80">
        <f>IFERROR(P16/M16,"-")</f>
        <v>0.25806451612903</v>
      </c>
      <c r="R16" s="79">
        <v>4</v>
      </c>
      <c r="S16" s="79">
        <v>0</v>
      </c>
      <c r="T16" s="80">
        <f>IFERROR(R16/(P16),"-")</f>
        <v>0.5</v>
      </c>
      <c r="U16" s="186"/>
      <c r="V16" s="82">
        <v>3</v>
      </c>
      <c r="W16" s="80">
        <f>IF(P16=0,"-",V16/P16)</f>
        <v>0.375</v>
      </c>
      <c r="X16" s="185">
        <v>538000</v>
      </c>
      <c r="Y16" s="186">
        <f>IFERROR(X16/P16,"-")</f>
        <v>67250</v>
      </c>
      <c r="Z16" s="186">
        <f>IFERROR(X16/V16,"-")</f>
        <v>179333.33333333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0.375</v>
      </c>
      <c r="BP16" s="119">
        <v>2</v>
      </c>
      <c r="BQ16" s="120">
        <f>IFERROR(BP16/BN16,"-")</f>
        <v>0.66666666666667</v>
      </c>
      <c r="BR16" s="121">
        <v>15000</v>
      </c>
      <c r="BS16" s="122">
        <f>IFERROR(BR16/BN16,"-")</f>
        <v>5000</v>
      </c>
      <c r="BT16" s="123">
        <v>1</v>
      </c>
      <c r="BU16" s="123">
        <v>1</v>
      </c>
      <c r="BV16" s="123"/>
      <c r="BW16" s="124">
        <v>2</v>
      </c>
      <c r="BX16" s="125">
        <f>IF(P16=0,"",IF(BW16=0,"",(BW16/P16)))</f>
        <v>0.25</v>
      </c>
      <c r="BY16" s="126">
        <v>1</v>
      </c>
      <c r="BZ16" s="127">
        <f>IFERROR(BY16/BW16,"-")</f>
        <v>0.5</v>
      </c>
      <c r="CA16" s="128">
        <v>523000</v>
      </c>
      <c r="CB16" s="129">
        <f>IFERROR(CA16/BW16,"-")</f>
        <v>261500</v>
      </c>
      <c r="CC16" s="130"/>
      <c r="CD16" s="130"/>
      <c r="CE16" s="130">
        <v>1</v>
      </c>
      <c r="CF16" s="131">
        <v>1</v>
      </c>
      <c r="CG16" s="132">
        <f>IF(P16=0,"",IF(CF16=0,"",(CF16/P16)))</f>
        <v>0.125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3</v>
      </c>
      <c r="CP16" s="139">
        <v>538000</v>
      </c>
      <c r="CQ16" s="139">
        <v>523000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189" t="s">
        <v>97</v>
      </c>
      <c r="C17" s="189"/>
      <c r="D17" s="189" t="s">
        <v>85</v>
      </c>
      <c r="E17" s="189" t="s">
        <v>86</v>
      </c>
      <c r="F17" s="189" t="s">
        <v>65</v>
      </c>
      <c r="G17" s="88" t="s">
        <v>98</v>
      </c>
      <c r="H17" s="88" t="s">
        <v>88</v>
      </c>
      <c r="I17" s="88" t="s">
        <v>89</v>
      </c>
      <c r="J17" s="180"/>
      <c r="K17" s="79">
        <v>26</v>
      </c>
      <c r="L17" s="79">
        <v>0</v>
      </c>
      <c r="M17" s="79">
        <v>76</v>
      </c>
      <c r="N17" s="89">
        <v>8</v>
      </c>
      <c r="O17" s="90">
        <v>0</v>
      </c>
      <c r="P17" s="91">
        <f>N17+O17</f>
        <v>8</v>
      </c>
      <c r="Q17" s="80">
        <f>IFERROR(P17/M17,"-")</f>
        <v>0.10526315789474</v>
      </c>
      <c r="R17" s="79">
        <v>1</v>
      </c>
      <c r="S17" s="79">
        <v>2</v>
      </c>
      <c r="T17" s="80">
        <f>IFERROR(R17/(P17),"-")</f>
        <v>0.125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4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99</v>
      </c>
      <c r="C18" s="189"/>
      <c r="D18" s="189" t="s">
        <v>85</v>
      </c>
      <c r="E18" s="189" t="s">
        <v>91</v>
      </c>
      <c r="F18" s="189" t="s">
        <v>65</v>
      </c>
      <c r="G18" s="88"/>
      <c r="H18" s="88" t="s">
        <v>88</v>
      </c>
      <c r="I18" s="88" t="s">
        <v>92</v>
      </c>
      <c r="J18" s="180"/>
      <c r="K18" s="79">
        <v>3</v>
      </c>
      <c r="L18" s="79">
        <v>0</v>
      </c>
      <c r="M18" s="79">
        <v>10</v>
      </c>
      <c r="N18" s="89">
        <v>2</v>
      </c>
      <c r="O18" s="90">
        <v>0</v>
      </c>
      <c r="P18" s="91">
        <f>N18+O18</f>
        <v>2</v>
      </c>
      <c r="Q18" s="80">
        <f>IFERROR(P18/M18,"-")</f>
        <v>0.2</v>
      </c>
      <c r="R18" s="79">
        <v>0</v>
      </c>
      <c r="S18" s="79">
        <v>0</v>
      </c>
      <c r="T18" s="80">
        <f>IFERROR(R18/(P18),"-")</f>
        <v>0</v>
      </c>
      <c r="U18" s="186"/>
      <c r="V18" s="82">
        <v>1</v>
      </c>
      <c r="W18" s="80">
        <f>IF(P18=0,"-",V18/P18)</f>
        <v>0.5</v>
      </c>
      <c r="X18" s="185">
        <v>3000</v>
      </c>
      <c r="Y18" s="186">
        <f>IFERROR(X18/P18,"-")</f>
        <v>1500</v>
      </c>
      <c r="Z18" s="186">
        <f>IFERROR(X18/V18,"-")</f>
        <v>3000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>
        <v>1</v>
      </c>
      <c r="BQ18" s="120">
        <f>IFERROR(BP18/BN18,"-")</f>
        <v>1</v>
      </c>
      <c r="BR18" s="121">
        <v>3000</v>
      </c>
      <c r="BS18" s="122">
        <f>IFERROR(BR18/BN18,"-")</f>
        <v>3000</v>
      </c>
      <c r="BT18" s="123">
        <v>1</v>
      </c>
      <c r="BU18" s="123"/>
      <c r="BV18" s="123"/>
      <c r="BW18" s="124">
        <v>1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100</v>
      </c>
      <c r="C19" s="189"/>
      <c r="D19" s="189" t="s">
        <v>85</v>
      </c>
      <c r="E19" s="189" t="s">
        <v>94</v>
      </c>
      <c r="F19" s="189" t="s">
        <v>65</v>
      </c>
      <c r="G19" s="88"/>
      <c r="H19" s="88" t="s">
        <v>88</v>
      </c>
      <c r="I19" s="88" t="s">
        <v>95</v>
      </c>
      <c r="J19" s="180"/>
      <c r="K19" s="79">
        <v>28</v>
      </c>
      <c r="L19" s="79">
        <v>0</v>
      </c>
      <c r="M19" s="79">
        <v>58</v>
      </c>
      <c r="N19" s="89">
        <v>7</v>
      </c>
      <c r="O19" s="90">
        <v>0</v>
      </c>
      <c r="P19" s="91">
        <f>N19+O19</f>
        <v>7</v>
      </c>
      <c r="Q19" s="80">
        <f>IFERROR(P19/M19,"-")</f>
        <v>0.12068965517241</v>
      </c>
      <c r="R19" s="79">
        <v>0</v>
      </c>
      <c r="S19" s="79">
        <v>2</v>
      </c>
      <c r="T19" s="80">
        <f>IFERROR(R19/(P19),"-")</f>
        <v>0</v>
      </c>
      <c r="U19" s="186"/>
      <c r="V19" s="82">
        <v>2</v>
      </c>
      <c r="W19" s="80">
        <f>IF(P19=0,"-",V19/P19)</f>
        <v>0.28571428571429</v>
      </c>
      <c r="X19" s="185">
        <v>46000</v>
      </c>
      <c r="Y19" s="186">
        <f>IFERROR(X19/P19,"-")</f>
        <v>6571.4285714286</v>
      </c>
      <c r="Z19" s="186">
        <f>IFERROR(X19/V19,"-")</f>
        <v>23000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0.14285714285714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0.28571428571429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0.28571428571429</v>
      </c>
      <c r="BP19" s="119">
        <v>1</v>
      </c>
      <c r="BQ19" s="120">
        <f>IFERROR(BP19/BN19,"-")</f>
        <v>0.5</v>
      </c>
      <c r="BR19" s="121">
        <v>1000</v>
      </c>
      <c r="BS19" s="122">
        <f>IFERROR(BR19/BN19,"-")</f>
        <v>500</v>
      </c>
      <c r="BT19" s="123">
        <v>1</v>
      </c>
      <c r="BU19" s="123"/>
      <c r="BV19" s="123"/>
      <c r="BW19" s="124">
        <v>2</v>
      </c>
      <c r="BX19" s="125">
        <f>IF(P19=0,"",IF(BW19=0,"",(BW19/P19)))</f>
        <v>0.28571428571429</v>
      </c>
      <c r="BY19" s="126">
        <v>1</v>
      </c>
      <c r="BZ19" s="127">
        <f>IFERROR(BY19/BW19,"-")</f>
        <v>0.5</v>
      </c>
      <c r="CA19" s="128">
        <v>45000</v>
      </c>
      <c r="CB19" s="129">
        <f>IFERROR(CA19/BW19,"-")</f>
        <v>22500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46000</v>
      </c>
      <c r="CQ19" s="139">
        <v>45000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76</v>
      </c>
      <c r="E20" s="189" t="s">
        <v>76</v>
      </c>
      <c r="F20" s="189" t="s">
        <v>77</v>
      </c>
      <c r="G20" s="88"/>
      <c r="H20" s="88"/>
      <c r="I20" s="88"/>
      <c r="J20" s="180"/>
      <c r="K20" s="79">
        <v>214</v>
      </c>
      <c r="L20" s="79">
        <v>72</v>
      </c>
      <c r="M20" s="79">
        <v>43</v>
      </c>
      <c r="N20" s="89">
        <v>21</v>
      </c>
      <c r="O20" s="90">
        <v>0</v>
      </c>
      <c r="P20" s="91">
        <f>N20+O20</f>
        <v>21</v>
      </c>
      <c r="Q20" s="80">
        <f>IFERROR(P20/M20,"-")</f>
        <v>0.48837209302326</v>
      </c>
      <c r="R20" s="79">
        <v>4</v>
      </c>
      <c r="S20" s="79">
        <v>2</v>
      </c>
      <c r="T20" s="80">
        <f>IFERROR(R20/(P20),"-")</f>
        <v>0.19047619047619</v>
      </c>
      <c r="U20" s="186"/>
      <c r="V20" s="82">
        <v>7</v>
      </c>
      <c r="W20" s="80">
        <f>IF(P20=0,"-",V20/P20)</f>
        <v>0.33333333333333</v>
      </c>
      <c r="X20" s="185">
        <v>503000</v>
      </c>
      <c r="Y20" s="186">
        <f>IFERROR(X20/P20,"-")</f>
        <v>23952.380952381</v>
      </c>
      <c r="Z20" s="186">
        <f>IFERROR(X20/V20,"-")</f>
        <v>71857.142857143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6</v>
      </c>
      <c r="BO20" s="118">
        <f>IF(P20=0,"",IF(BN20=0,"",(BN20/P20)))</f>
        <v>0.28571428571429</v>
      </c>
      <c r="BP20" s="119">
        <v>1</v>
      </c>
      <c r="BQ20" s="120">
        <f>IFERROR(BP20/BN20,"-")</f>
        <v>0.16666666666667</v>
      </c>
      <c r="BR20" s="121">
        <v>3000</v>
      </c>
      <c r="BS20" s="122">
        <f>IFERROR(BR20/BN20,"-")</f>
        <v>500</v>
      </c>
      <c r="BT20" s="123">
        <v>1</v>
      </c>
      <c r="BU20" s="123"/>
      <c r="BV20" s="123"/>
      <c r="BW20" s="124">
        <v>10</v>
      </c>
      <c r="BX20" s="125">
        <f>IF(P20=0,"",IF(BW20=0,"",(BW20/P20)))</f>
        <v>0.47619047619048</v>
      </c>
      <c r="BY20" s="126">
        <v>5</v>
      </c>
      <c r="BZ20" s="127">
        <f>IFERROR(BY20/BW20,"-")</f>
        <v>0.5</v>
      </c>
      <c r="CA20" s="128">
        <v>495000</v>
      </c>
      <c r="CB20" s="129">
        <f>IFERROR(CA20/BW20,"-")</f>
        <v>49500</v>
      </c>
      <c r="CC20" s="130"/>
      <c r="CD20" s="130">
        <v>1</v>
      </c>
      <c r="CE20" s="130">
        <v>4</v>
      </c>
      <c r="CF20" s="131">
        <v>5</v>
      </c>
      <c r="CG20" s="132">
        <f>IF(P20=0,"",IF(CF20=0,"",(CF20/P20)))</f>
        <v>0.23809523809524</v>
      </c>
      <c r="CH20" s="133">
        <v>1</v>
      </c>
      <c r="CI20" s="134">
        <f>IFERROR(CH20/CF20,"-")</f>
        <v>0.2</v>
      </c>
      <c r="CJ20" s="135">
        <v>5000</v>
      </c>
      <c r="CK20" s="136">
        <f>IFERROR(CJ20/CF20,"-")</f>
        <v>1000</v>
      </c>
      <c r="CL20" s="137"/>
      <c r="CM20" s="137">
        <v>1</v>
      </c>
      <c r="CN20" s="137"/>
      <c r="CO20" s="138">
        <v>7</v>
      </c>
      <c r="CP20" s="139">
        <v>503000</v>
      </c>
      <c r="CQ20" s="139">
        <v>191000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0.87333333333333</v>
      </c>
      <c r="B21" s="189" t="s">
        <v>102</v>
      </c>
      <c r="C21" s="189"/>
      <c r="D21" s="189" t="s">
        <v>103</v>
      </c>
      <c r="E21" s="189" t="s">
        <v>104</v>
      </c>
      <c r="F21" s="189" t="s">
        <v>65</v>
      </c>
      <c r="G21" s="88" t="s">
        <v>72</v>
      </c>
      <c r="H21" s="88" t="s">
        <v>105</v>
      </c>
      <c r="I21" s="88" t="s">
        <v>106</v>
      </c>
      <c r="J21" s="180">
        <v>300000</v>
      </c>
      <c r="K21" s="79">
        <v>49</v>
      </c>
      <c r="L21" s="79">
        <v>0</v>
      </c>
      <c r="M21" s="79">
        <v>183</v>
      </c>
      <c r="N21" s="89">
        <v>12</v>
      </c>
      <c r="O21" s="90">
        <v>1</v>
      </c>
      <c r="P21" s="91">
        <f>N21+O21</f>
        <v>13</v>
      </c>
      <c r="Q21" s="80">
        <f>IFERROR(P21/M21,"-")</f>
        <v>0.07103825136612</v>
      </c>
      <c r="R21" s="79">
        <v>1</v>
      </c>
      <c r="S21" s="79">
        <v>3</v>
      </c>
      <c r="T21" s="80">
        <f>IFERROR(R21/(P21),"-")</f>
        <v>0.076923076923077</v>
      </c>
      <c r="U21" s="186">
        <f>IFERROR(J21/SUM(N21:O22),"-")</f>
        <v>12000</v>
      </c>
      <c r="V21" s="82">
        <v>1</v>
      </c>
      <c r="W21" s="80">
        <f>IF(P21=0,"-",V21/P21)</f>
        <v>0.076923076923077</v>
      </c>
      <c r="X21" s="185">
        <v>30000</v>
      </c>
      <c r="Y21" s="186">
        <f>IFERROR(X21/P21,"-")</f>
        <v>2307.6923076923</v>
      </c>
      <c r="Z21" s="186">
        <f>IFERROR(X21/V21,"-")</f>
        <v>30000</v>
      </c>
      <c r="AA21" s="180">
        <f>SUM(X21:X22)-SUM(J21:J22)</f>
        <v>-38000</v>
      </c>
      <c r="AB21" s="83">
        <f>SUM(X21:X22)/SUM(J21:J22)</f>
        <v>0.87333333333333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2</v>
      </c>
      <c r="AN21" s="99">
        <f>IF(P21=0,"",IF(AM21=0,"",(AM21/P21)))</f>
        <v>0.15384615384615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0.076923076923077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5</v>
      </c>
      <c r="BO21" s="118">
        <f>IF(P21=0,"",IF(BN21=0,"",(BN21/P21)))</f>
        <v>0.38461538461538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5</v>
      </c>
      <c r="BX21" s="125">
        <f>IF(P21=0,"",IF(BW21=0,"",(BW21/P21)))</f>
        <v>0.38461538461538</v>
      </c>
      <c r="BY21" s="126">
        <v>1</v>
      </c>
      <c r="BZ21" s="127">
        <f>IFERROR(BY21/BW21,"-")</f>
        <v>0.2</v>
      </c>
      <c r="CA21" s="128">
        <v>30000</v>
      </c>
      <c r="CB21" s="129">
        <f>IFERROR(CA21/BW21,"-")</f>
        <v>6000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30000</v>
      </c>
      <c r="CQ21" s="139">
        <v>30000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107</v>
      </c>
      <c r="C22" s="189"/>
      <c r="D22" s="189" t="s">
        <v>103</v>
      </c>
      <c r="E22" s="189" t="s">
        <v>104</v>
      </c>
      <c r="F22" s="189" t="s">
        <v>77</v>
      </c>
      <c r="G22" s="88"/>
      <c r="H22" s="88"/>
      <c r="I22" s="88"/>
      <c r="J22" s="180"/>
      <c r="K22" s="79">
        <v>102</v>
      </c>
      <c r="L22" s="79">
        <v>65</v>
      </c>
      <c r="M22" s="79">
        <v>33</v>
      </c>
      <c r="N22" s="89">
        <v>12</v>
      </c>
      <c r="O22" s="90">
        <v>0</v>
      </c>
      <c r="P22" s="91">
        <f>N22+O22</f>
        <v>12</v>
      </c>
      <c r="Q22" s="80">
        <f>IFERROR(P22/M22,"-")</f>
        <v>0.36363636363636</v>
      </c>
      <c r="R22" s="79">
        <v>6</v>
      </c>
      <c r="S22" s="79">
        <v>0</v>
      </c>
      <c r="T22" s="80">
        <f>IFERROR(R22/(P22),"-")</f>
        <v>0.5</v>
      </c>
      <c r="U22" s="186"/>
      <c r="V22" s="82">
        <v>4</v>
      </c>
      <c r="W22" s="80">
        <f>IF(P22=0,"-",V22/P22)</f>
        <v>0.33333333333333</v>
      </c>
      <c r="X22" s="185">
        <v>232000</v>
      </c>
      <c r="Y22" s="186">
        <f>IFERROR(X22/P22,"-")</f>
        <v>19333.333333333</v>
      </c>
      <c r="Z22" s="186">
        <f>IFERROR(X22/V22,"-")</f>
        <v>58000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0.083333333333333</v>
      </c>
      <c r="BG22" s="110">
        <v>1</v>
      </c>
      <c r="BH22" s="112">
        <f>IFERROR(BG22/BE22,"-")</f>
        <v>1</v>
      </c>
      <c r="BI22" s="113">
        <v>20000</v>
      </c>
      <c r="BJ22" s="114">
        <f>IFERROR(BI22/BE22,"-")</f>
        <v>20000</v>
      </c>
      <c r="BK22" s="115"/>
      <c r="BL22" s="115"/>
      <c r="BM22" s="115">
        <v>1</v>
      </c>
      <c r="BN22" s="117">
        <v>4</v>
      </c>
      <c r="BO22" s="118">
        <f>IF(P22=0,"",IF(BN22=0,"",(BN22/P22)))</f>
        <v>0.33333333333333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6</v>
      </c>
      <c r="BX22" s="125">
        <f>IF(P22=0,"",IF(BW22=0,"",(BW22/P22)))</f>
        <v>0.5</v>
      </c>
      <c r="BY22" s="126">
        <v>2</v>
      </c>
      <c r="BZ22" s="127">
        <f>IFERROR(BY22/BW22,"-")</f>
        <v>0.33333333333333</v>
      </c>
      <c r="CA22" s="128">
        <v>203000</v>
      </c>
      <c r="CB22" s="129">
        <f>IFERROR(CA22/BW22,"-")</f>
        <v>33833.333333333</v>
      </c>
      <c r="CC22" s="130"/>
      <c r="CD22" s="130"/>
      <c r="CE22" s="130">
        <v>2</v>
      </c>
      <c r="CF22" s="131">
        <v>1</v>
      </c>
      <c r="CG22" s="132">
        <f>IF(P22=0,"",IF(CF22=0,"",(CF22/P22)))</f>
        <v>0.083333333333333</v>
      </c>
      <c r="CH22" s="133">
        <v>1</v>
      </c>
      <c r="CI22" s="134">
        <f>IFERROR(CH22/CF22,"-")</f>
        <v>1</v>
      </c>
      <c r="CJ22" s="135">
        <v>9000</v>
      </c>
      <c r="CK22" s="136">
        <f>IFERROR(CJ22/CF22,"-")</f>
        <v>9000</v>
      </c>
      <c r="CL22" s="137"/>
      <c r="CM22" s="137"/>
      <c r="CN22" s="137">
        <v>1</v>
      </c>
      <c r="CO22" s="138">
        <v>4</v>
      </c>
      <c r="CP22" s="139">
        <v>232000</v>
      </c>
      <c r="CQ22" s="139">
        <v>185000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0.1875</v>
      </c>
      <c r="B23" s="189" t="s">
        <v>108</v>
      </c>
      <c r="C23" s="189"/>
      <c r="D23" s="189" t="s">
        <v>103</v>
      </c>
      <c r="E23" s="189" t="s">
        <v>86</v>
      </c>
      <c r="F23" s="189" t="s">
        <v>65</v>
      </c>
      <c r="G23" s="88" t="s">
        <v>109</v>
      </c>
      <c r="H23" s="88" t="s">
        <v>110</v>
      </c>
      <c r="I23" s="88" t="s">
        <v>111</v>
      </c>
      <c r="J23" s="180">
        <v>120000</v>
      </c>
      <c r="K23" s="79">
        <v>8</v>
      </c>
      <c r="L23" s="79">
        <v>0</v>
      </c>
      <c r="M23" s="79">
        <v>29</v>
      </c>
      <c r="N23" s="89">
        <v>4</v>
      </c>
      <c r="O23" s="90">
        <v>0</v>
      </c>
      <c r="P23" s="91">
        <f>N23+O23</f>
        <v>4</v>
      </c>
      <c r="Q23" s="80">
        <f>IFERROR(P23/M23,"-")</f>
        <v>0.13793103448276</v>
      </c>
      <c r="R23" s="79">
        <v>0</v>
      </c>
      <c r="S23" s="79">
        <v>0</v>
      </c>
      <c r="T23" s="80">
        <f>IFERROR(R23/(P23),"-")</f>
        <v>0</v>
      </c>
      <c r="U23" s="186">
        <f>IFERROR(J23/SUM(N23:O25),"-")</f>
        <v>8571.4285714286</v>
      </c>
      <c r="V23" s="82">
        <v>3</v>
      </c>
      <c r="W23" s="80">
        <f>IF(P23=0,"-",V23/P23)</f>
        <v>0.75</v>
      </c>
      <c r="X23" s="185">
        <v>17000</v>
      </c>
      <c r="Y23" s="186">
        <f>IFERROR(X23/P23,"-")</f>
        <v>4250</v>
      </c>
      <c r="Z23" s="186">
        <f>IFERROR(X23/V23,"-")</f>
        <v>5666.6666666667</v>
      </c>
      <c r="AA23" s="180">
        <f>SUM(X23:X25)-SUM(J23:J25)</f>
        <v>-97500</v>
      </c>
      <c r="AB23" s="83">
        <f>SUM(X23:X25)/SUM(J23:J25)</f>
        <v>0.1875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0.5</v>
      </c>
      <c r="BG23" s="110">
        <v>2</v>
      </c>
      <c r="BH23" s="112">
        <f>IFERROR(BG23/BE23,"-")</f>
        <v>1</v>
      </c>
      <c r="BI23" s="113">
        <v>15000</v>
      </c>
      <c r="BJ23" s="114">
        <f>IFERROR(BI23/BE23,"-")</f>
        <v>7500</v>
      </c>
      <c r="BK23" s="115">
        <v>1</v>
      </c>
      <c r="BL23" s="115">
        <v>1</v>
      </c>
      <c r="BM23" s="115"/>
      <c r="BN23" s="117">
        <v>1</v>
      </c>
      <c r="BO23" s="118">
        <f>IF(P23=0,"",IF(BN23=0,"",(BN23/P23)))</f>
        <v>0.25</v>
      </c>
      <c r="BP23" s="119">
        <v>1</v>
      </c>
      <c r="BQ23" s="120">
        <f>IFERROR(BP23/BN23,"-")</f>
        <v>1</v>
      </c>
      <c r="BR23" s="121">
        <v>2000</v>
      </c>
      <c r="BS23" s="122">
        <f>IFERROR(BR23/BN23,"-")</f>
        <v>2000</v>
      </c>
      <c r="BT23" s="123">
        <v>1</v>
      </c>
      <c r="BU23" s="123"/>
      <c r="BV23" s="123"/>
      <c r="BW23" s="124">
        <v>1</v>
      </c>
      <c r="BX23" s="125">
        <f>IF(P23=0,"",IF(BW23=0,"",(BW23/P23)))</f>
        <v>0.25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3</v>
      </c>
      <c r="CP23" s="139">
        <v>17000</v>
      </c>
      <c r="CQ23" s="139">
        <v>10000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112</v>
      </c>
      <c r="C24" s="189"/>
      <c r="D24" s="189" t="s">
        <v>103</v>
      </c>
      <c r="E24" s="189" t="s">
        <v>91</v>
      </c>
      <c r="F24" s="189" t="s">
        <v>65</v>
      </c>
      <c r="G24" s="88"/>
      <c r="H24" s="88" t="s">
        <v>110</v>
      </c>
      <c r="I24" s="88" t="s">
        <v>113</v>
      </c>
      <c r="J24" s="180"/>
      <c r="K24" s="79">
        <v>5</v>
      </c>
      <c r="L24" s="79">
        <v>0</v>
      </c>
      <c r="M24" s="79">
        <v>14</v>
      </c>
      <c r="N24" s="89">
        <v>1</v>
      </c>
      <c r="O24" s="90">
        <v>1</v>
      </c>
      <c r="P24" s="91">
        <f>N24+O24</f>
        <v>2</v>
      </c>
      <c r="Q24" s="80">
        <f>IFERROR(P24/M24,"-")</f>
        <v>0.14285714285714</v>
      </c>
      <c r="R24" s="79">
        <v>0</v>
      </c>
      <c r="S24" s="79">
        <v>0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0.5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114</v>
      </c>
      <c r="C25" s="189"/>
      <c r="D25" s="189" t="s">
        <v>76</v>
      </c>
      <c r="E25" s="189" t="s">
        <v>76</v>
      </c>
      <c r="F25" s="189" t="s">
        <v>77</v>
      </c>
      <c r="G25" s="88"/>
      <c r="H25" s="88"/>
      <c r="I25" s="88"/>
      <c r="J25" s="180"/>
      <c r="K25" s="79">
        <v>25</v>
      </c>
      <c r="L25" s="79">
        <v>20</v>
      </c>
      <c r="M25" s="79">
        <v>13</v>
      </c>
      <c r="N25" s="89">
        <v>8</v>
      </c>
      <c r="O25" s="90">
        <v>0</v>
      </c>
      <c r="P25" s="91">
        <f>N25+O25</f>
        <v>8</v>
      </c>
      <c r="Q25" s="80">
        <f>IFERROR(P25/M25,"-")</f>
        <v>0.61538461538462</v>
      </c>
      <c r="R25" s="79">
        <v>2</v>
      </c>
      <c r="S25" s="79">
        <v>0</v>
      </c>
      <c r="T25" s="80">
        <f>IFERROR(R25/(P25),"-")</f>
        <v>0.25</v>
      </c>
      <c r="U25" s="186"/>
      <c r="V25" s="82">
        <v>3</v>
      </c>
      <c r="W25" s="80">
        <f>IF(P25=0,"-",V25/P25)</f>
        <v>0.375</v>
      </c>
      <c r="X25" s="185">
        <v>5500</v>
      </c>
      <c r="Y25" s="186">
        <f>IFERROR(X25/P25,"-")</f>
        <v>687.5</v>
      </c>
      <c r="Z25" s="186">
        <f>IFERROR(X25/V25,"-")</f>
        <v>1833.3333333333</v>
      </c>
      <c r="AA25" s="180"/>
      <c r="AB25" s="83"/>
      <c r="AC25" s="77"/>
      <c r="AD25" s="92">
        <v>1</v>
      </c>
      <c r="AE25" s="93">
        <f>IF(P25=0,"",IF(AD25=0,"",(AD25/P25)))</f>
        <v>0.125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</v>
      </c>
      <c r="AN25" s="99">
        <f>IF(P25=0,"",IF(AM25=0,"",(AM25/P25)))</f>
        <v>0.125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0.375</v>
      </c>
      <c r="BP25" s="119">
        <v>2</v>
      </c>
      <c r="BQ25" s="120">
        <f>IFERROR(BP25/BN25,"-")</f>
        <v>0.66666666666667</v>
      </c>
      <c r="BR25" s="121">
        <v>5000</v>
      </c>
      <c r="BS25" s="122">
        <f>IFERROR(BR25/BN25,"-")</f>
        <v>1666.6666666667</v>
      </c>
      <c r="BT25" s="123">
        <v>2</v>
      </c>
      <c r="BU25" s="123"/>
      <c r="BV25" s="123"/>
      <c r="BW25" s="124">
        <v>2</v>
      </c>
      <c r="BX25" s="125">
        <f>IF(P25=0,"",IF(BW25=0,"",(BW25/P25)))</f>
        <v>0.25</v>
      </c>
      <c r="BY25" s="126">
        <v>1</v>
      </c>
      <c r="BZ25" s="127">
        <f>IFERROR(BY25/BW25,"-")</f>
        <v>0.5</v>
      </c>
      <c r="CA25" s="128">
        <v>500</v>
      </c>
      <c r="CB25" s="129">
        <f>IFERROR(CA25/BW25,"-")</f>
        <v>250</v>
      </c>
      <c r="CC25" s="130">
        <v>1</v>
      </c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3</v>
      </c>
      <c r="CP25" s="139">
        <v>5500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3.8756296296296</v>
      </c>
      <c r="B26" s="189" t="s">
        <v>115</v>
      </c>
      <c r="C26" s="189"/>
      <c r="D26" s="189" t="s">
        <v>63</v>
      </c>
      <c r="E26" s="189" t="s">
        <v>116</v>
      </c>
      <c r="F26" s="189" t="s">
        <v>117</v>
      </c>
      <c r="G26" s="88" t="s">
        <v>66</v>
      </c>
      <c r="H26" s="88" t="s">
        <v>118</v>
      </c>
      <c r="I26" s="88" t="s">
        <v>119</v>
      </c>
      <c r="J26" s="180">
        <v>108000</v>
      </c>
      <c r="K26" s="79">
        <v>7</v>
      </c>
      <c r="L26" s="79">
        <v>0</v>
      </c>
      <c r="M26" s="79">
        <v>45</v>
      </c>
      <c r="N26" s="89">
        <v>2</v>
      </c>
      <c r="O26" s="90">
        <v>0</v>
      </c>
      <c r="P26" s="91">
        <f>N26+O26</f>
        <v>2</v>
      </c>
      <c r="Q26" s="80">
        <f>IFERROR(P26/M26,"-")</f>
        <v>0.044444444444444</v>
      </c>
      <c r="R26" s="79">
        <v>0</v>
      </c>
      <c r="S26" s="79">
        <v>0</v>
      </c>
      <c r="T26" s="80">
        <f>IFERROR(R26/(P26),"-")</f>
        <v>0</v>
      </c>
      <c r="U26" s="186">
        <f>IFERROR(J26/SUM(N26:O27),"-")</f>
        <v>7714.2857142857</v>
      </c>
      <c r="V26" s="82">
        <v>2</v>
      </c>
      <c r="W26" s="80">
        <f>IF(P26=0,"-",V26/P26)</f>
        <v>1</v>
      </c>
      <c r="X26" s="185">
        <v>16000</v>
      </c>
      <c r="Y26" s="186">
        <f>IFERROR(X26/P26,"-")</f>
        <v>8000</v>
      </c>
      <c r="Z26" s="186">
        <f>IFERROR(X26/V26,"-")</f>
        <v>8000</v>
      </c>
      <c r="AA26" s="180">
        <f>SUM(X26:X27)-SUM(J26:J27)</f>
        <v>310568</v>
      </c>
      <c r="AB26" s="83">
        <f>SUM(X26:X27)/SUM(J26:J27)</f>
        <v>3.8756296296296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2</v>
      </c>
      <c r="BX26" s="125">
        <f>IF(P26=0,"",IF(BW26=0,"",(BW26/P26)))</f>
        <v>1</v>
      </c>
      <c r="BY26" s="126">
        <v>2</v>
      </c>
      <c r="BZ26" s="127">
        <f>IFERROR(BY26/BW26,"-")</f>
        <v>1</v>
      </c>
      <c r="CA26" s="128">
        <v>16000</v>
      </c>
      <c r="CB26" s="129">
        <f>IFERROR(CA26/BW26,"-")</f>
        <v>8000</v>
      </c>
      <c r="CC26" s="130">
        <v>1</v>
      </c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16000</v>
      </c>
      <c r="CQ26" s="139">
        <v>11000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120</v>
      </c>
      <c r="C27" s="189"/>
      <c r="D27" s="189" t="s">
        <v>63</v>
      </c>
      <c r="E27" s="189" t="s">
        <v>116</v>
      </c>
      <c r="F27" s="189" t="s">
        <v>77</v>
      </c>
      <c r="G27" s="88"/>
      <c r="H27" s="88"/>
      <c r="I27" s="88"/>
      <c r="J27" s="180"/>
      <c r="K27" s="79">
        <v>58</v>
      </c>
      <c r="L27" s="79">
        <v>42</v>
      </c>
      <c r="M27" s="79">
        <v>18</v>
      </c>
      <c r="N27" s="89">
        <v>12</v>
      </c>
      <c r="O27" s="90">
        <v>0</v>
      </c>
      <c r="P27" s="91">
        <f>N27+O27</f>
        <v>12</v>
      </c>
      <c r="Q27" s="80">
        <f>IFERROR(P27/M27,"-")</f>
        <v>0.66666666666667</v>
      </c>
      <c r="R27" s="79">
        <v>8</v>
      </c>
      <c r="S27" s="79">
        <v>1</v>
      </c>
      <c r="T27" s="80">
        <f>IFERROR(R27/(P27),"-")</f>
        <v>0.66666666666667</v>
      </c>
      <c r="U27" s="186"/>
      <c r="V27" s="82">
        <v>7</v>
      </c>
      <c r="W27" s="80">
        <f>IF(P27=0,"-",V27/P27)</f>
        <v>0.58333333333333</v>
      </c>
      <c r="X27" s="185">
        <v>402568</v>
      </c>
      <c r="Y27" s="186">
        <f>IFERROR(X27/P27,"-")</f>
        <v>33547.333333333</v>
      </c>
      <c r="Z27" s="186">
        <f>IFERROR(X27/V27,"-")</f>
        <v>57509.714285714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6</v>
      </c>
      <c r="BO27" s="118">
        <f>IF(P27=0,"",IF(BN27=0,"",(BN27/P27)))</f>
        <v>0.5</v>
      </c>
      <c r="BP27" s="119">
        <v>4</v>
      </c>
      <c r="BQ27" s="120">
        <f>IFERROR(BP27/BN27,"-")</f>
        <v>0.66666666666667</v>
      </c>
      <c r="BR27" s="121">
        <v>118000</v>
      </c>
      <c r="BS27" s="122">
        <f>IFERROR(BR27/BN27,"-")</f>
        <v>19666.666666667</v>
      </c>
      <c r="BT27" s="123">
        <v>1</v>
      </c>
      <c r="BU27" s="123"/>
      <c r="BV27" s="123">
        <v>3</v>
      </c>
      <c r="BW27" s="124">
        <v>5</v>
      </c>
      <c r="BX27" s="125">
        <f>IF(P27=0,"",IF(BW27=0,"",(BW27/P27)))</f>
        <v>0.41666666666667</v>
      </c>
      <c r="BY27" s="126">
        <v>3</v>
      </c>
      <c r="BZ27" s="127">
        <f>IFERROR(BY27/BW27,"-")</f>
        <v>0.6</v>
      </c>
      <c r="CA27" s="128">
        <v>284568</v>
      </c>
      <c r="CB27" s="129">
        <f>IFERROR(CA27/BW27,"-")</f>
        <v>56913.6</v>
      </c>
      <c r="CC27" s="130"/>
      <c r="CD27" s="130">
        <v>1</v>
      </c>
      <c r="CE27" s="130">
        <v>2</v>
      </c>
      <c r="CF27" s="131">
        <v>1</v>
      </c>
      <c r="CG27" s="132">
        <f>IF(P27=0,"",IF(CF27=0,"",(CF27/P27)))</f>
        <v>0.083333333333333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7</v>
      </c>
      <c r="CP27" s="139">
        <v>402568</v>
      </c>
      <c r="CQ27" s="139">
        <v>263000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0.93518518518519</v>
      </c>
      <c r="B28" s="189" t="s">
        <v>121</v>
      </c>
      <c r="C28" s="189"/>
      <c r="D28" s="189" t="s">
        <v>122</v>
      </c>
      <c r="E28" s="189" t="s">
        <v>80</v>
      </c>
      <c r="F28" s="189" t="s">
        <v>65</v>
      </c>
      <c r="G28" s="88" t="s">
        <v>66</v>
      </c>
      <c r="H28" s="88" t="s">
        <v>118</v>
      </c>
      <c r="I28" s="88" t="s">
        <v>123</v>
      </c>
      <c r="J28" s="180">
        <v>108000</v>
      </c>
      <c r="K28" s="79">
        <v>22</v>
      </c>
      <c r="L28" s="79">
        <v>0</v>
      </c>
      <c r="M28" s="79">
        <v>79</v>
      </c>
      <c r="N28" s="89">
        <v>8</v>
      </c>
      <c r="O28" s="90">
        <v>0</v>
      </c>
      <c r="P28" s="91">
        <f>N28+O28</f>
        <v>8</v>
      </c>
      <c r="Q28" s="80">
        <f>IFERROR(P28/M28,"-")</f>
        <v>0.10126582278481</v>
      </c>
      <c r="R28" s="79">
        <v>2</v>
      </c>
      <c r="S28" s="79">
        <v>2</v>
      </c>
      <c r="T28" s="80">
        <f>IFERROR(R28/(P28),"-")</f>
        <v>0.25</v>
      </c>
      <c r="U28" s="186">
        <f>IFERROR(J28/SUM(N28:O29),"-")</f>
        <v>7714.2857142857</v>
      </c>
      <c r="V28" s="82">
        <v>1</v>
      </c>
      <c r="W28" s="80">
        <f>IF(P28=0,"-",V28/P28)</f>
        <v>0.125</v>
      </c>
      <c r="X28" s="185">
        <v>80000</v>
      </c>
      <c r="Y28" s="186">
        <f>IFERROR(X28/P28,"-")</f>
        <v>10000</v>
      </c>
      <c r="Z28" s="186">
        <f>IFERROR(X28/V28,"-")</f>
        <v>80000</v>
      </c>
      <c r="AA28" s="180">
        <f>SUM(X28:X29)-SUM(J28:J29)</f>
        <v>-7000</v>
      </c>
      <c r="AB28" s="83">
        <f>SUM(X28:X29)/SUM(J28:J29)</f>
        <v>0.93518518518519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0.375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4</v>
      </c>
      <c r="BO28" s="118">
        <f>IF(P28=0,"",IF(BN28=0,"",(BN28/P28)))</f>
        <v>0.5</v>
      </c>
      <c r="BP28" s="119">
        <v>1</v>
      </c>
      <c r="BQ28" s="120">
        <f>IFERROR(BP28/BN28,"-")</f>
        <v>0.25</v>
      </c>
      <c r="BR28" s="121">
        <v>80000</v>
      </c>
      <c r="BS28" s="122">
        <f>IFERROR(BR28/BN28,"-")</f>
        <v>20000</v>
      </c>
      <c r="BT28" s="123"/>
      <c r="BU28" s="123"/>
      <c r="BV28" s="123">
        <v>1</v>
      </c>
      <c r="BW28" s="124">
        <v>1</v>
      </c>
      <c r="BX28" s="125">
        <f>IF(P28=0,"",IF(BW28=0,"",(BW28/P28)))</f>
        <v>0.125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80000</v>
      </c>
      <c r="CQ28" s="139">
        <v>80000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124</v>
      </c>
      <c r="C29" s="189"/>
      <c r="D29" s="189" t="s">
        <v>122</v>
      </c>
      <c r="E29" s="189" t="s">
        <v>80</v>
      </c>
      <c r="F29" s="189" t="s">
        <v>77</v>
      </c>
      <c r="G29" s="88"/>
      <c r="H29" s="88"/>
      <c r="I29" s="88"/>
      <c r="J29" s="180"/>
      <c r="K29" s="79">
        <v>38</v>
      </c>
      <c r="L29" s="79">
        <v>28</v>
      </c>
      <c r="M29" s="79">
        <v>8</v>
      </c>
      <c r="N29" s="89">
        <v>6</v>
      </c>
      <c r="O29" s="90">
        <v>0</v>
      </c>
      <c r="P29" s="91">
        <f>N29+O29</f>
        <v>6</v>
      </c>
      <c r="Q29" s="80">
        <f>IFERROR(P29/M29,"-")</f>
        <v>0.75</v>
      </c>
      <c r="R29" s="79">
        <v>2</v>
      </c>
      <c r="S29" s="79">
        <v>2</v>
      </c>
      <c r="T29" s="80">
        <f>IFERROR(R29/(P29),"-")</f>
        <v>0.33333333333333</v>
      </c>
      <c r="U29" s="186"/>
      <c r="V29" s="82">
        <v>2</v>
      </c>
      <c r="W29" s="80">
        <f>IF(P29=0,"-",V29/P29)</f>
        <v>0.33333333333333</v>
      </c>
      <c r="X29" s="185">
        <v>21000</v>
      </c>
      <c r="Y29" s="186">
        <f>IFERROR(X29/P29,"-")</f>
        <v>3500</v>
      </c>
      <c r="Z29" s="186">
        <f>IFERROR(X29/V29,"-")</f>
        <v>10500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4</v>
      </c>
      <c r="BX29" s="125">
        <f>IF(P29=0,"",IF(BW29=0,"",(BW29/P29)))</f>
        <v>0.66666666666667</v>
      </c>
      <c r="BY29" s="126">
        <v>2</v>
      </c>
      <c r="BZ29" s="127">
        <f>IFERROR(BY29/BW29,"-")</f>
        <v>0.5</v>
      </c>
      <c r="CA29" s="128">
        <v>21000</v>
      </c>
      <c r="CB29" s="129">
        <f>IFERROR(CA29/BW29,"-")</f>
        <v>5250</v>
      </c>
      <c r="CC29" s="130">
        <v>1</v>
      </c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21000</v>
      </c>
      <c r="CQ29" s="139">
        <v>20000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1.5</v>
      </c>
      <c r="B30" s="189" t="s">
        <v>125</v>
      </c>
      <c r="C30" s="189"/>
      <c r="D30" s="189" t="s">
        <v>63</v>
      </c>
      <c r="E30" s="189" t="s">
        <v>116</v>
      </c>
      <c r="F30" s="189" t="s">
        <v>117</v>
      </c>
      <c r="G30" s="88" t="s">
        <v>70</v>
      </c>
      <c r="H30" s="88" t="s">
        <v>118</v>
      </c>
      <c r="I30" s="88" t="s">
        <v>119</v>
      </c>
      <c r="J30" s="180">
        <v>108000</v>
      </c>
      <c r="K30" s="79">
        <v>8</v>
      </c>
      <c r="L30" s="79">
        <v>0</v>
      </c>
      <c r="M30" s="79">
        <v>44</v>
      </c>
      <c r="N30" s="89">
        <v>5</v>
      </c>
      <c r="O30" s="90">
        <v>0</v>
      </c>
      <c r="P30" s="91">
        <f>N30+O30</f>
        <v>5</v>
      </c>
      <c r="Q30" s="80">
        <f>IFERROR(P30/M30,"-")</f>
        <v>0.11363636363636</v>
      </c>
      <c r="R30" s="79">
        <v>1</v>
      </c>
      <c r="S30" s="79">
        <v>1</v>
      </c>
      <c r="T30" s="80">
        <f>IFERROR(R30/(P30),"-")</f>
        <v>0.2</v>
      </c>
      <c r="U30" s="186">
        <f>IFERROR(J30/SUM(N30:O31),"-")</f>
        <v>6750</v>
      </c>
      <c r="V30" s="82">
        <v>2</v>
      </c>
      <c r="W30" s="80">
        <f>IF(P30=0,"-",V30/P30)</f>
        <v>0.4</v>
      </c>
      <c r="X30" s="185">
        <v>118000</v>
      </c>
      <c r="Y30" s="186">
        <f>IFERROR(X30/P30,"-")</f>
        <v>23600</v>
      </c>
      <c r="Z30" s="186">
        <f>IFERROR(X30/V30,"-")</f>
        <v>59000</v>
      </c>
      <c r="AA30" s="180">
        <f>SUM(X30:X31)-SUM(J30:J31)</f>
        <v>54000</v>
      </c>
      <c r="AB30" s="83">
        <f>SUM(X30:X31)/SUM(J30:J31)</f>
        <v>1.5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0.6</v>
      </c>
      <c r="BP30" s="119">
        <v>1</v>
      </c>
      <c r="BQ30" s="120">
        <f>IFERROR(BP30/BN30,"-")</f>
        <v>0.33333333333333</v>
      </c>
      <c r="BR30" s="121">
        <v>103000</v>
      </c>
      <c r="BS30" s="122">
        <f>IFERROR(BR30/BN30,"-")</f>
        <v>34333.333333333</v>
      </c>
      <c r="BT30" s="123"/>
      <c r="BU30" s="123"/>
      <c r="BV30" s="123">
        <v>1</v>
      </c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2</v>
      </c>
      <c r="CG30" s="132">
        <f>IF(P30=0,"",IF(CF30=0,"",(CF30/P30)))</f>
        <v>0.4</v>
      </c>
      <c r="CH30" s="133">
        <v>1</v>
      </c>
      <c r="CI30" s="134">
        <f>IFERROR(CH30/CF30,"-")</f>
        <v>0.5</v>
      </c>
      <c r="CJ30" s="135">
        <v>15000</v>
      </c>
      <c r="CK30" s="136">
        <f>IFERROR(CJ30/CF30,"-")</f>
        <v>7500</v>
      </c>
      <c r="CL30" s="137"/>
      <c r="CM30" s="137"/>
      <c r="CN30" s="137">
        <v>1</v>
      </c>
      <c r="CO30" s="138">
        <v>2</v>
      </c>
      <c r="CP30" s="139">
        <v>118000</v>
      </c>
      <c r="CQ30" s="139">
        <v>103000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189" t="s">
        <v>126</v>
      </c>
      <c r="C31" s="189"/>
      <c r="D31" s="189" t="s">
        <v>63</v>
      </c>
      <c r="E31" s="189" t="s">
        <v>116</v>
      </c>
      <c r="F31" s="189" t="s">
        <v>77</v>
      </c>
      <c r="G31" s="88"/>
      <c r="H31" s="88"/>
      <c r="I31" s="88"/>
      <c r="J31" s="180"/>
      <c r="K31" s="79">
        <v>27</v>
      </c>
      <c r="L31" s="79">
        <v>23</v>
      </c>
      <c r="M31" s="79">
        <v>23</v>
      </c>
      <c r="N31" s="89">
        <v>11</v>
      </c>
      <c r="O31" s="90">
        <v>0</v>
      </c>
      <c r="P31" s="91">
        <f>N31+O31</f>
        <v>11</v>
      </c>
      <c r="Q31" s="80">
        <f>IFERROR(P31/M31,"-")</f>
        <v>0.47826086956522</v>
      </c>
      <c r="R31" s="79">
        <v>4</v>
      </c>
      <c r="S31" s="79">
        <v>1</v>
      </c>
      <c r="T31" s="80">
        <f>IFERROR(R31/(P31),"-")</f>
        <v>0.36363636363636</v>
      </c>
      <c r="U31" s="186"/>
      <c r="V31" s="82">
        <v>3</v>
      </c>
      <c r="W31" s="80">
        <f>IF(P31=0,"-",V31/P31)</f>
        <v>0.27272727272727</v>
      </c>
      <c r="X31" s="185">
        <v>44000</v>
      </c>
      <c r="Y31" s="186">
        <f>IFERROR(X31/P31,"-")</f>
        <v>4000</v>
      </c>
      <c r="Z31" s="186">
        <f>IFERROR(X31/V31,"-")</f>
        <v>14666.666666667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0.18181818181818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0.27272727272727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4</v>
      </c>
      <c r="BX31" s="125">
        <f>IF(P31=0,"",IF(BW31=0,"",(BW31/P31)))</f>
        <v>0.36363636363636</v>
      </c>
      <c r="BY31" s="126">
        <v>1</v>
      </c>
      <c r="BZ31" s="127">
        <f>IFERROR(BY31/BW31,"-")</f>
        <v>0.25</v>
      </c>
      <c r="CA31" s="128">
        <v>22000</v>
      </c>
      <c r="CB31" s="129">
        <f>IFERROR(CA31/BW31,"-")</f>
        <v>5500</v>
      </c>
      <c r="CC31" s="130"/>
      <c r="CD31" s="130"/>
      <c r="CE31" s="130">
        <v>1</v>
      </c>
      <c r="CF31" s="131">
        <v>2</v>
      </c>
      <c r="CG31" s="132">
        <f>IF(P31=0,"",IF(CF31=0,"",(CF31/P31)))</f>
        <v>0.18181818181818</v>
      </c>
      <c r="CH31" s="133">
        <v>2</v>
      </c>
      <c r="CI31" s="134">
        <f>IFERROR(CH31/CF31,"-")</f>
        <v>1</v>
      </c>
      <c r="CJ31" s="135">
        <v>22000</v>
      </c>
      <c r="CK31" s="136">
        <f>IFERROR(CJ31/CF31,"-")</f>
        <v>11000</v>
      </c>
      <c r="CL31" s="137">
        <v>1</v>
      </c>
      <c r="CM31" s="137"/>
      <c r="CN31" s="137">
        <v>1</v>
      </c>
      <c r="CO31" s="138">
        <v>3</v>
      </c>
      <c r="CP31" s="139">
        <v>44000</v>
      </c>
      <c r="CQ31" s="139">
        <v>22000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0.055555555555556</v>
      </c>
      <c r="B32" s="189" t="s">
        <v>127</v>
      </c>
      <c r="C32" s="189"/>
      <c r="D32" s="189" t="s">
        <v>128</v>
      </c>
      <c r="E32" s="189" t="s">
        <v>80</v>
      </c>
      <c r="F32" s="189" t="s">
        <v>65</v>
      </c>
      <c r="G32" s="88" t="s">
        <v>70</v>
      </c>
      <c r="H32" s="88" t="s">
        <v>118</v>
      </c>
      <c r="I32" s="88" t="s">
        <v>123</v>
      </c>
      <c r="J32" s="180">
        <v>108000</v>
      </c>
      <c r="K32" s="79">
        <v>7</v>
      </c>
      <c r="L32" s="79">
        <v>0</v>
      </c>
      <c r="M32" s="79">
        <v>28</v>
      </c>
      <c r="N32" s="89">
        <v>1</v>
      </c>
      <c r="O32" s="90">
        <v>0</v>
      </c>
      <c r="P32" s="91">
        <f>N32+O32</f>
        <v>1</v>
      </c>
      <c r="Q32" s="80">
        <f>IFERROR(P32/M32,"-")</f>
        <v>0.035714285714286</v>
      </c>
      <c r="R32" s="79">
        <v>0</v>
      </c>
      <c r="S32" s="79">
        <v>0</v>
      </c>
      <c r="T32" s="80">
        <f>IFERROR(R32/(P32),"-")</f>
        <v>0</v>
      </c>
      <c r="U32" s="186">
        <f>IFERROR(J32/SUM(N32:O33),"-")</f>
        <v>21600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SUM(X32:X33)-SUM(J32:J33)</f>
        <v>-102000</v>
      </c>
      <c r="AB32" s="83">
        <f>SUM(X32:X33)/SUM(J32:J33)</f>
        <v>0.055555555555556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1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129</v>
      </c>
      <c r="C33" s="189"/>
      <c r="D33" s="189" t="s">
        <v>128</v>
      </c>
      <c r="E33" s="189" t="s">
        <v>80</v>
      </c>
      <c r="F33" s="189" t="s">
        <v>77</v>
      </c>
      <c r="G33" s="88"/>
      <c r="H33" s="88"/>
      <c r="I33" s="88"/>
      <c r="J33" s="180"/>
      <c r="K33" s="79">
        <v>18</v>
      </c>
      <c r="L33" s="79">
        <v>16</v>
      </c>
      <c r="M33" s="79">
        <v>5</v>
      </c>
      <c r="N33" s="89">
        <v>4</v>
      </c>
      <c r="O33" s="90">
        <v>0</v>
      </c>
      <c r="P33" s="91">
        <f>N33+O33</f>
        <v>4</v>
      </c>
      <c r="Q33" s="80">
        <f>IFERROR(P33/M33,"-")</f>
        <v>0.8</v>
      </c>
      <c r="R33" s="79">
        <v>2</v>
      </c>
      <c r="S33" s="79">
        <v>0</v>
      </c>
      <c r="T33" s="80">
        <f>IFERROR(R33/(P33),"-")</f>
        <v>0.5</v>
      </c>
      <c r="U33" s="186"/>
      <c r="V33" s="82">
        <v>1</v>
      </c>
      <c r="W33" s="80">
        <f>IF(P33=0,"-",V33/P33)</f>
        <v>0.25</v>
      </c>
      <c r="X33" s="185">
        <v>6000</v>
      </c>
      <c r="Y33" s="186">
        <f>IFERROR(X33/P33,"-")</f>
        <v>1500</v>
      </c>
      <c r="Z33" s="186">
        <f>IFERROR(X33/V33,"-")</f>
        <v>6000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0.25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0.5</v>
      </c>
      <c r="BP33" s="119">
        <v>1</v>
      </c>
      <c r="BQ33" s="120">
        <f>IFERROR(BP33/BN33,"-")</f>
        <v>0.5</v>
      </c>
      <c r="BR33" s="121">
        <v>6000</v>
      </c>
      <c r="BS33" s="122">
        <f>IFERROR(BR33/BN33,"-")</f>
        <v>3000</v>
      </c>
      <c r="BT33" s="123"/>
      <c r="BU33" s="123">
        <v>1</v>
      </c>
      <c r="BV33" s="123"/>
      <c r="BW33" s="124">
        <v>1</v>
      </c>
      <c r="BX33" s="125">
        <f>IF(P33=0,"",IF(BW33=0,"",(BW33/P33)))</f>
        <v>0.25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6000</v>
      </c>
      <c r="CQ33" s="139">
        <v>6000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9.5641025641026</v>
      </c>
      <c r="B34" s="189" t="s">
        <v>130</v>
      </c>
      <c r="C34" s="189"/>
      <c r="D34" s="189" t="s">
        <v>63</v>
      </c>
      <c r="E34" s="189" t="s">
        <v>80</v>
      </c>
      <c r="F34" s="189" t="s">
        <v>117</v>
      </c>
      <c r="G34" s="88" t="s">
        <v>87</v>
      </c>
      <c r="H34" s="88" t="s">
        <v>118</v>
      </c>
      <c r="I34" s="191" t="s">
        <v>131</v>
      </c>
      <c r="J34" s="180">
        <v>156000</v>
      </c>
      <c r="K34" s="79">
        <v>14</v>
      </c>
      <c r="L34" s="79">
        <v>0</v>
      </c>
      <c r="M34" s="79">
        <v>47</v>
      </c>
      <c r="N34" s="89">
        <v>7</v>
      </c>
      <c r="O34" s="90">
        <v>0</v>
      </c>
      <c r="P34" s="91">
        <f>N34+O34</f>
        <v>7</v>
      </c>
      <c r="Q34" s="80">
        <f>IFERROR(P34/M34,"-")</f>
        <v>0.14893617021277</v>
      </c>
      <c r="R34" s="79">
        <v>0</v>
      </c>
      <c r="S34" s="79">
        <v>3</v>
      </c>
      <c r="T34" s="80">
        <f>IFERROR(R34/(P34),"-")</f>
        <v>0</v>
      </c>
      <c r="U34" s="186">
        <f>IFERROR(J34/SUM(N34:O35),"-")</f>
        <v>12000</v>
      </c>
      <c r="V34" s="82">
        <v>3</v>
      </c>
      <c r="W34" s="80">
        <f>IF(P34=0,"-",V34/P34)</f>
        <v>0.42857142857143</v>
      </c>
      <c r="X34" s="185">
        <v>152000</v>
      </c>
      <c r="Y34" s="186">
        <f>IFERROR(X34/P34,"-")</f>
        <v>21714.285714286</v>
      </c>
      <c r="Z34" s="186">
        <f>IFERROR(X34/V34,"-")</f>
        <v>50666.666666667</v>
      </c>
      <c r="AA34" s="180">
        <f>SUM(X34:X35)-SUM(J34:J35)</f>
        <v>1336000</v>
      </c>
      <c r="AB34" s="83">
        <f>SUM(X34:X35)/SUM(J34:J35)</f>
        <v>9.5641025641026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0.14285714285714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2</v>
      </c>
      <c r="BF34" s="111">
        <f>IF(P34=0,"",IF(BE34=0,"",(BE34/P34)))</f>
        <v>0.28571428571429</v>
      </c>
      <c r="BG34" s="110">
        <v>1</v>
      </c>
      <c r="BH34" s="112">
        <f>IFERROR(BG34/BE34,"-")</f>
        <v>0.5</v>
      </c>
      <c r="BI34" s="113">
        <v>5000</v>
      </c>
      <c r="BJ34" s="114">
        <f>IFERROR(BI34/BE34,"-")</f>
        <v>2500</v>
      </c>
      <c r="BK34" s="115">
        <v>1</v>
      </c>
      <c r="BL34" s="115"/>
      <c r="BM34" s="115"/>
      <c r="BN34" s="117">
        <v>2</v>
      </c>
      <c r="BO34" s="118">
        <f>IF(P34=0,"",IF(BN34=0,"",(BN34/P34)))</f>
        <v>0.28571428571429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0.28571428571429</v>
      </c>
      <c r="BY34" s="126">
        <v>2</v>
      </c>
      <c r="BZ34" s="127">
        <f>IFERROR(BY34/BW34,"-")</f>
        <v>1</v>
      </c>
      <c r="CA34" s="128">
        <v>147000</v>
      </c>
      <c r="CB34" s="129">
        <f>IFERROR(CA34/BW34,"-")</f>
        <v>73500</v>
      </c>
      <c r="CC34" s="130">
        <v>1</v>
      </c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3</v>
      </c>
      <c r="CP34" s="139">
        <v>152000</v>
      </c>
      <c r="CQ34" s="139">
        <v>137000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/>
      <c r="B35" s="189" t="s">
        <v>132</v>
      </c>
      <c r="C35" s="189"/>
      <c r="D35" s="189" t="s">
        <v>63</v>
      </c>
      <c r="E35" s="189" t="s">
        <v>80</v>
      </c>
      <c r="F35" s="189" t="s">
        <v>77</v>
      </c>
      <c r="G35" s="88"/>
      <c r="H35" s="88"/>
      <c r="I35" s="88"/>
      <c r="J35" s="180"/>
      <c r="K35" s="79">
        <v>32</v>
      </c>
      <c r="L35" s="79">
        <v>18</v>
      </c>
      <c r="M35" s="79">
        <v>8</v>
      </c>
      <c r="N35" s="89">
        <v>6</v>
      </c>
      <c r="O35" s="90">
        <v>0</v>
      </c>
      <c r="P35" s="91">
        <f>N35+O35</f>
        <v>6</v>
      </c>
      <c r="Q35" s="80">
        <f>IFERROR(P35/M35,"-")</f>
        <v>0.75</v>
      </c>
      <c r="R35" s="79">
        <v>3</v>
      </c>
      <c r="S35" s="79">
        <v>0</v>
      </c>
      <c r="T35" s="80">
        <f>IFERROR(R35/(P35),"-")</f>
        <v>0.5</v>
      </c>
      <c r="U35" s="186"/>
      <c r="V35" s="82">
        <v>4</v>
      </c>
      <c r="W35" s="80">
        <f>IF(P35=0,"-",V35/P35)</f>
        <v>0.66666666666667</v>
      </c>
      <c r="X35" s="185">
        <v>1340000</v>
      </c>
      <c r="Y35" s="186">
        <f>IFERROR(X35/P35,"-")</f>
        <v>223333.33333333</v>
      </c>
      <c r="Z35" s="186">
        <f>IFERROR(X35/V35,"-")</f>
        <v>335000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0.16666666666667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5</v>
      </c>
      <c r="BX35" s="125">
        <f>IF(P35=0,"",IF(BW35=0,"",(BW35/P35)))</f>
        <v>0.83333333333333</v>
      </c>
      <c r="BY35" s="126">
        <v>4</v>
      </c>
      <c r="BZ35" s="127">
        <f>IFERROR(BY35/BW35,"-")</f>
        <v>0.8</v>
      </c>
      <c r="CA35" s="128">
        <v>1340000</v>
      </c>
      <c r="CB35" s="129">
        <f>IFERROR(CA35/BW35,"-")</f>
        <v>268000</v>
      </c>
      <c r="CC35" s="130">
        <v>1</v>
      </c>
      <c r="CD35" s="130">
        <v>1</v>
      </c>
      <c r="CE35" s="130">
        <v>2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4</v>
      </c>
      <c r="CP35" s="139">
        <v>1340000</v>
      </c>
      <c r="CQ35" s="139">
        <v>1285000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2.1602564102564</v>
      </c>
      <c r="B36" s="189" t="s">
        <v>133</v>
      </c>
      <c r="C36" s="189"/>
      <c r="D36" s="189" t="s">
        <v>134</v>
      </c>
      <c r="E36" s="189" t="s">
        <v>116</v>
      </c>
      <c r="F36" s="189" t="s">
        <v>65</v>
      </c>
      <c r="G36" s="88" t="s">
        <v>87</v>
      </c>
      <c r="H36" s="88" t="s">
        <v>118</v>
      </c>
      <c r="I36" s="88" t="s">
        <v>135</v>
      </c>
      <c r="J36" s="180">
        <v>156000</v>
      </c>
      <c r="K36" s="79">
        <v>10</v>
      </c>
      <c r="L36" s="79">
        <v>0</v>
      </c>
      <c r="M36" s="79">
        <v>41</v>
      </c>
      <c r="N36" s="89">
        <v>1</v>
      </c>
      <c r="O36" s="90">
        <v>0</v>
      </c>
      <c r="P36" s="91">
        <f>N36+O36</f>
        <v>1</v>
      </c>
      <c r="Q36" s="80">
        <f>IFERROR(P36/M36,"-")</f>
        <v>0.024390243902439</v>
      </c>
      <c r="R36" s="79">
        <v>1</v>
      </c>
      <c r="S36" s="79">
        <v>0</v>
      </c>
      <c r="T36" s="80">
        <f>IFERROR(R36/(P36),"-")</f>
        <v>1</v>
      </c>
      <c r="U36" s="186">
        <f>IFERROR(J36/SUM(N36:O37),"-")</f>
        <v>26000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181000</v>
      </c>
      <c r="AB36" s="83">
        <f>SUM(X36:X37)/SUM(J36:J37)</f>
        <v>2.1602564102564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1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136</v>
      </c>
      <c r="C37" s="189"/>
      <c r="D37" s="189" t="s">
        <v>134</v>
      </c>
      <c r="E37" s="189" t="s">
        <v>116</v>
      </c>
      <c r="F37" s="189" t="s">
        <v>77</v>
      </c>
      <c r="G37" s="88"/>
      <c r="H37" s="88"/>
      <c r="I37" s="88"/>
      <c r="J37" s="180"/>
      <c r="K37" s="79">
        <v>23</v>
      </c>
      <c r="L37" s="79">
        <v>22</v>
      </c>
      <c r="M37" s="79">
        <v>9</v>
      </c>
      <c r="N37" s="89">
        <v>5</v>
      </c>
      <c r="O37" s="90">
        <v>0</v>
      </c>
      <c r="P37" s="91">
        <f>N37+O37</f>
        <v>5</v>
      </c>
      <c r="Q37" s="80">
        <f>IFERROR(P37/M37,"-")</f>
        <v>0.55555555555556</v>
      </c>
      <c r="R37" s="79">
        <v>2</v>
      </c>
      <c r="S37" s="79">
        <v>0</v>
      </c>
      <c r="T37" s="80">
        <f>IFERROR(R37/(P37),"-")</f>
        <v>0.4</v>
      </c>
      <c r="U37" s="186"/>
      <c r="V37" s="82">
        <v>3</v>
      </c>
      <c r="W37" s="80">
        <f>IF(P37=0,"-",V37/P37)</f>
        <v>0.6</v>
      </c>
      <c r="X37" s="185">
        <v>337000</v>
      </c>
      <c r="Y37" s="186">
        <f>IFERROR(X37/P37,"-")</f>
        <v>67400</v>
      </c>
      <c r="Z37" s="186">
        <f>IFERROR(X37/V37,"-")</f>
        <v>112333.33333333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0.2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0.2</v>
      </c>
      <c r="BP37" s="119">
        <v>1</v>
      </c>
      <c r="BQ37" s="120">
        <f>IFERROR(BP37/BN37,"-")</f>
        <v>1</v>
      </c>
      <c r="BR37" s="121">
        <v>39000</v>
      </c>
      <c r="BS37" s="122">
        <f>IFERROR(BR37/BN37,"-")</f>
        <v>39000</v>
      </c>
      <c r="BT37" s="123"/>
      <c r="BU37" s="123"/>
      <c r="BV37" s="123">
        <v>1</v>
      </c>
      <c r="BW37" s="124">
        <v>3</v>
      </c>
      <c r="BX37" s="125">
        <f>IF(P37=0,"",IF(BW37=0,"",(BW37/P37)))</f>
        <v>0.6</v>
      </c>
      <c r="BY37" s="126">
        <v>2</v>
      </c>
      <c r="BZ37" s="127">
        <f>IFERROR(BY37/BW37,"-")</f>
        <v>0.66666666666667</v>
      </c>
      <c r="CA37" s="128">
        <v>298000</v>
      </c>
      <c r="CB37" s="129">
        <f>IFERROR(CA37/BW37,"-")</f>
        <v>99333.333333333</v>
      </c>
      <c r="CC37" s="130"/>
      <c r="CD37" s="130"/>
      <c r="CE37" s="130">
        <v>2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3</v>
      </c>
      <c r="CP37" s="139">
        <v>337000</v>
      </c>
      <c r="CQ37" s="139">
        <v>208000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1.9935897435897</v>
      </c>
      <c r="B38" s="189" t="s">
        <v>137</v>
      </c>
      <c r="C38" s="189"/>
      <c r="D38" s="189" t="s">
        <v>63</v>
      </c>
      <c r="E38" s="189" t="s">
        <v>80</v>
      </c>
      <c r="F38" s="189" t="s">
        <v>117</v>
      </c>
      <c r="G38" s="88" t="s">
        <v>98</v>
      </c>
      <c r="H38" s="88" t="s">
        <v>118</v>
      </c>
      <c r="I38" s="190" t="s">
        <v>138</v>
      </c>
      <c r="J38" s="180">
        <v>156000</v>
      </c>
      <c r="K38" s="79">
        <v>6</v>
      </c>
      <c r="L38" s="79">
        <v>0</v>
      </c>
      <c r="M38" s="79">
        <v>30</v>
      </c>
      <c r="N38" s="89">
        <v>5</v>
      </c>
      <c r="O38" s="90">
        <v>0</v>
      </c>
      <c r="P38" s="91">
        <f>N38+O38</f>
        <v>5</v>
      </c>
      <c r="Q38" s="80">
        <f>IFERROR(P38/M38,"-")</f>
        <v>0.16666666666667</v>
      </c>
      <c r="R38" s="79">
        <v>2</v>
      </c>
      <c r="S38" s="79">
        <v>1</v>
      </c>
      <c r="T38" s="80">
        <f>IFERROR(R38/(P38),"-")</f>
        <v>0.4</v>
      </c>
      <c r="U38" s="186">
        <f>IFERROR(J38/SUM(N38:O39),"-")</f>
        <v>14181.818181818</v>
      </c>
      <c r="V38" s="82">
        <v>2</v>
      </c>
      <c r="W38" s="80">
        <f>IF(P38=0,"-",V38/P38)</f>
        <v>0.4</v>
      </c>
      <c r="X38" s="185">
        <v>200000</v>
      </c>
      <c r="Y38" s="186">
        <f>IFERROR(X38/P38,"-")</f>
        <v>40000</v>
      </c>
      <c r="Z38" s="186">
        <f>IFERROR(X38/V38,"-")</f>
        <v>100000</v>
      </c>
      <c r="AA38" s="180">
        <f>SUM(X38:X39)-SUM(J38:J39)</f>
        <v>155000</v>
      </c>
      <c r="AB38" s="83">
        <f>SUM(X38:X39)/SUM(J38:J39)</f>
        <v>1.9935897435897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0.4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2</v>
      </c>
      <c r="BX38" s="125">
        <f>IF(P38=0,"",IF(BW38=0,"",(BW38/P38)))</f>
        <v>0.4</v>
      </c>
      <c r="BY38" s="126">
        <v>2</v>
      </c>
      <c r="BZ38" s="127">
        <f>IFERROR(BY38/BW38,"-")</f>
        <v>1</v>
      </c>
      <c r="CA38" s="128">
        <v>200000</v>
      </c>
      <c r="CB38" s="129">
        <f>IFERROR(CA38/BW38,"-")</f>
        <v>100000</v>
      </c>
      <c r="CC38" s="130">
        <v>1</v>
      </c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200000</v>
      </c>
      <c r="CQ38" s="139">
        <v>197000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/>
      <c r="B39" s="189" t="s">
        <v>139</v>
      </c>
      <c r="C39" s="189"/>
      <c r="D39" s="189" t="s">
        <v>63</v>
      </c>
      <c r="E39" s="189" t="s">
        <v>80</v>
      </c>
      <c r="F39" s="189" t="s">
        <v>77</v>
      </c>
      <c r="G39" s="88"/>
      <c r="H39" s="88"/>
      <c r="I39" s="88"/>
      <c r="J39" s="180"/>
      <c r="K39" s="79">
        <v>49</v>
      </c>
      <c r="L39" s="79">
        <v>21</v>
      </c>
      <c r="M39" s="79">
        <v>10</v>
      </c>
      <c r="N39" s="89">
        <v>6</v>
      </c>
      <c r="O39" s="90">
        <v>0</v>
      </c>
      <c r="P39" s="91">
        <f>N39+O39</f>
        <v>6</v>
      </c>
      <c r="Q39" s="80">
        <f>IFERROR(P39/M39,"-")</f>
        <v>0.6</v>
      </c>
      <c r="R39" s="79">
        <v>2</v>
      </c>
      <c r="S39" s="79">
        <v>1</v>
      </c>
      <c r="T39" s="80">
        <f>IFERROR(R39/(P39),"-")</f>
        <v>0.33333333333333</v>
      </c>
      <c r="U39" s="186"/>
      <c r="V39" s="82">
        <v>3</v>
      </c>
      <c r="W39" s="80">
        <f>IF(P39=0,"-",V39/P39)</f>
        <v>0.5</v>
      </c>
      <c r="X39" s="185">
        <v>111000</v>
      </c>
      <c r="Y39" s="186">
        <f>IFERROR(X39/P39,"-")</f>
        <v>18500</v>
      </c>
      <c r="Z39" s="186">
        <f>IFERROR(X39/V39,"-")</f>
        <v>37000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0.16666666666667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4</v>
      </c>
      <c r="BO39" s="118">
        <f>IF(P39=0,"",IF(BN39=0,"",(BN39/P39)))</f>
        <v>0.66666666666667</v>
      </c>
      <c r="BP39" s="119">
        <v>2</v>
      </c>
      <c r="BQ39" s="120">
        <f>IFERROR(BP39/BN39,"-")</f>
        <v>0.5</v>
      </c>
      <c r="BR39" s="121">
        <v>102000</v>
      </c>
      <c r="BS39" s="122">
        <f>IFERROR(BR39/BN39,"-")</f>
        <v>25500</v>
      </c>
      <c r="BT39" s="123">
        <v>1</v>
      </c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0.16666666666667</v>
      </c>
      <c r="CH39" s="133">
        <v>1</v>
      </c>
      <c r="CI39" s="134">
        <f>IFERROR(CH39/CF39,"-")</f>
        <v>1</v>
      </c>
      <c r="CJ39" s="135">
        <v>9000</v>
      </c>
      <c r="CK39" s="136">
        <f>IFERROR(CJ39/CF39,"-")</f>
        <v>9000</v>
      </c>
      <c r="CL39" s="137"/>
      <c r="CM39" s="137"/>
      <c r="CN39" s="137">
        <v>1</v>
      </c>
      <c r="CO39" s="138">
        <v>3</v>
      </c>
      <c r="CP39" s="139">
        <v>111000</v>
      </c>
      <c r="CQ39" s="139">
        <v>99000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0.11538461538462</v>
      </c>
      <c r="B40" s="189" t="s">
        <v>140</v>
      </c>
      <c r="C40" s="189"/>
      <c r="D40" s="189" t="s">
        <v>141</v>
      </c>
      <c r="E40" s="189" t="s">
        <v>116</v>
      </c>
      <c r="F40" s="189" t="s">
        <v>65</v>
      </c>
      <c r="G40" s="88" t="s">
        <v>98</v>
      </c>
      <c r="H40" s="88" t="s">
        <v>118</v>
      </c>
      <c r="I40" s="190" t="s">
        <v>142</v>
      </c>
      <c r="J40" s="180">
        <v>156000</v>
      </c>
      <c r="K40" s="79">
        <v>12</v>
      </c>
      <c r="L40" s="79">
        <v>0</v>
      </c>
      <c r="M40" s="79">
        <v>40</v>
      </c>
      <c r="N40" s="89">
        <v>4</v>
      </c>
      <c r="O40" s="90">
        <v>0</v>
      </c>
      <c r="P40" s="91">
        <f>N40+O40</f>
        <v>4</v>
      </c>
      <c r="Q40" s="80">
        <f>IFERROR(P40/M40,"-")</f>
        <v>0.1</v>
      </c>
      <c r="R40" s="79">
        <v>2</v>
      </c>
      <c r="S40" s="79">
        <v>1</v>
      </c>
      <c r="T40" s="80">
        <f>IFERROR(R40/(P40),"-")</f>
        <v>0.5</v>
      </c>
      <c r="U40" s="186">
        <f>IFERROR(J40/SUM(N40:O41),"-")</f>
        <v>19500</v>
      </c>
      <c r="V40" s="82">
        <v>2</v>
      </c>
      <c r="W40" s="80">
        <f>IF(P40=0,"-",V40/P40)</f>
        <v>0.5</v>
      </c>
      <c r="X40" s="185">
        <v>10000</v>
      </c>
      <c r="Y40" s="186">
        <f>IFERROR(X40/P40,"-")</f>
        <v>2500</v>
      </c>
      <c r="Z40" s="186">
        <f>IFERROR(X40/V40,"-")</f>
        <v>5000</v>
      </c>
      <c r="AA40" s="180">
        <f>SUM(X40:X41)-SUM(J40:J41)</f>
        <v>-138000</v>
      </c>
      <c r="AB40" s="83">
        <f>SUM(X40:X41)/SUM(J40:J41)</f>
        <v>0.11538461538462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2</v>
      </c>
      <c r="BX40" s="125">
        <f>IF(P40=0,"",IF(BW40=0,"",(BW40/P40)))</f>
        <v>0.5</v>
      </c>
      <c r="BY40" s="126">
        <v>1</v>
      </c>
      <c r="BZ40" s="127">
        <f>IFERROR(BY40/BW40,"-")</f>
        <v>0.5</v>
      </c>
      <c r="CA40" s="128">
        <v>4000</v>
      </c>
      <c r="CB40" s="129">
        <f>IFERROR(CA40/BW40,"-")</f>
        <v>2000</v>
      </c>
      <c r="CC40" s="130"/>
      <c r="CD40" s="130">
        <v>1</v>
      </c>
      <c r="CE40" s="130"/>
      <c r="CF40" s="131">
        <v>1</v>
      </c>
      <c r="CG40" s="132">
        <f>IF(P40=0,"",IF(CF40=0,"",(CF40/P40)))</f>
        <v>0.25</v>
      </c>
      <c r="CH40" s="133">
        <v>1</v>
      </c>
      <c r="CI40" s="134">
        <f>IFERROR(CH40/CF40,"-")</f>
        <v>1</v>
      </c>
      <c r="CJ40" s="135">
        <v>6000</v>
      </c>
      <c r="CK40" s="136">
        <f>IFERROR(CJ40/CF40,"-")</f>
        <v>6000</v>
      </c>
      <c r="CL40" s="137"/>
      <c r="CM40" s="137">
        <v>1</v>
      </c>
      <c r="CN40" s="137"/>
      <c r="CO40" s="138">
        <v>2</v>
      </c>
      <c r="CP40" s="139">
        <v>10000</v>
      </c>
      <c r="CQ40" s="139">
        <v>6000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143</v>
      </c>
      <c r="C41" s="189"/>
      <c r="D41" s="189" t="s">
        <v>141</v>
      </c>
      <c r="E41" s="189" t="s">
        <v>116</v>
      </c>
      <c r="F41" s="189" t="s">
        <v>77</v>
      </c>
      <c r="G41" s="88"/>
      <c r="H41" s="88"/>
      <c r="I41" s="88"/>
      <c r="J41" s="180"/>
      <c r="K41" s="79">
        <v>48</v>
      </c>
      <c r="L41" s="79">
        <v>29</v>
      </c>
      <c r="M41" s="79">
        <v>14</v>
      </c>
      <c r="N41" s="89">
        <v>4</v>
      </c>
      <c r="O41" s="90">
        <v>0</v>
      </c>
      <c r="P41" s="91">
        <f>N41+O41</f>
        <v>4</v>
      </c>
      <c r="Q41" s="80">
        <f>IFERROR(P41/M41,"-")</f>
        <v>0.28571428571429</v>
      </c>
      <c r="R41" s="79">
        <v>3</v>
      </c>
      <c r="S41" s="79">
        <v>0</v>
      </c>
      <c r="T41" s="80">
        <f>IFERROR(R41/(P41),"-")</f>
        <v>0.75</v>
      </c>
      <c r="U41" s="186"/>
      <c r="V41" s="82">
        <v>1</v>
      </c>
      <c r="W41" s="80">
        <f>IF(P41=0,"-",V41/P41)</f>
        <v>0.25</v>
      </c>
      <c r="X41" s="185">
        <v>8000</v>
      </c>
      <c r="Y41" s="186">
        <f>IFERROR(X41/P41,"-")</f>
        <v>2000</v>
      </c>
      <c r="Z41" s="186">
        <f>IFERROR(X41/V41,"-")</f>
        <v>8000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3</v>
      </c>
      <c r="BX41" s="125">
        <f>IF(P41=0,"",IF(BW41=0,"",(BW41/P41)))</f>
        <v>0.75</v>
      </c>
      <c r="BY41" s="126">
        <v>1</v>
      </c>
      <c r="BZ41" s="127">
        <f>IFERROR(BY41/BW41,"-")</f>
        <v>0.33333333333333</v>
      </c>
      <c r="CA41" s="128">
        <v>8000</v>
      </c>
      <c r="CB41" s="129">
        <f>IFERROR(CA41/BW41,"-")</f>
        <v>2666.6666666667</v>
      </c>
      <c r="CC41" s="130"/>
      <c r="CD41" s="130">
        <v>1</v>
      </c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8000</v>
      </c>
      <c r="CQ41" s="139">
        <v>8000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1.1366666666667</v>
      </c>
      <c r="B42" s="189" t="s">
        <v>144</v>
      </c>
      <c r="C42" s="189"/>
      <c r="D42" s="189" t="s">
        <v>63</v>
      </c>
      <c r="E42" s="189" t="s">
        <v>116</v>
      </c>
      <c r="F42" s="189" t="s">
        <v>65</v>
      </c>
      <c r="G42" s="88" t="s">
        <v>145</v>
      </c>
      <c r="H42" s="88" t="s">
        <v>146</v>
      </c>
      <c r="I42" s="191" t="s">
        <v>147</v>
      </c>
      <c r="J42" s="180">
        <v>300000</v>
      </c>
      <c r="K42" s="79">
        <v>18</v>
      </c>
      <c r="L42" s="79">
        <v>0</v>
      </c>
      <c r="M42" s="79">
        <v>47</v>
      </c>
      <c r="N42" s="89">
        <v>3</v>
      </c>
      <c r="O42" s="90">
        <v>1</v>
      </c>
      <c r="P42" s="91">
        <f>N42+O42</f>
        <v>4</v>
      </c>
      <c r="Q42" s="80">
        <f>IFERROR(P42/M42,"-")</f>
        <v>0.085106382978723</v>
      </c>
      <c r="R42" s="79">
        <v>0</v>
      </c>
      <c r="S42" s="79">
        <v>0</v>
      </c>
      <c r="T42" s="80">
        <f>IFERROR(R42/(P42),"-")</f>
        <v>0</v>
      </c>
      <c r="U42" s="186">
        <f>IFERROR(J42/SUM(N42:O43),"-")</f>
        <v>20000</v>
      </c>
      <c r="V42" s="82">
        <v>1</v>
      </c>
      <c r="W42" s="80">
        <f>IF(P42=0,"-",V42/P42)</f>
        <v>0.25</v>
      </c>
      <c r="X42" s="185">
        <v>3000</v>
      </c>
      <c r="Y42" s="186">
        <f>IFERROR(X42/P42,"-")</f>
        <v>750</v>
      </c>
      <c r="Z42" s="186">
        <f>IFERROR(X42/V42,"-")</f>
        <v>3000</v>
      </c>
      <c r="AA42" s="180">
        <f>SUM(X42:X43)-SUM(J42:J43)</f>
        <v>41000</v>
      </c>
      <c r="AB42" s="83">
        <f>SUM(X42:X43)/SUM(J42:J43)</f>
        <v>1.1366666666667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2</v>
      </c>
      <c r="AW42" s="105">
        <f>IF(P42=0,"",IF(AV42=0,"",(AV42/P42)))</f>
        <v>0.5</v>
      </c>
      <c r="AX42" s="104">
        <v>1</v>
      </c>
      <c r="AY42" s="106">
        <f>IFERROR(AX42/AV42,"-")</f>
        <v>0.5</v>
      </c>
      <c r="AZ42" s="107">
        <v>3000</v>
      </c>
      <c r="BA42" s="108">
        <f>IFERROR(AZ42/AV42,"-")</f>
        <v>1500</v>
      </c>
      <c r="BB42" s="109">
        <v>1</v>
      </c>
      <c r="BC42" s="109"/>
      <c r="BD42" s="109"/>
      <c r="BE42" s="110">
        <v>1</v>
      </c>
      <c r="BF42" s="111">
        <f>IF(P42=0,"",IF(BE42=0,"",(BE42/P42)))</f>
        <v>0.25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0.25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3000</v>
      </c>
      <c r="CQ42" s="139">
        <v>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148</v>
      </c>
      <c r="C43" s="189"/>
      <c r="D43" s="189" t="s">
        <v>63</v>
      </c>
      <c r="E43" s="189" t="s">
        <v>116</v>
      </c>
      <c r="F43" s="189" t="s">
        <v>77</v>
      </c>
      <c r="G43" s="88"/>
      <c r="H43" s="88"/>
      <c r="I43" s="88"/>
      <c r="J43" s="180"/>
      <c r="K43" s="79">
        <v>46</v>
      </c>
      <c r="L43" s="79">
        <v>34</v>
      </c>
      <c r="M43" s="79">
        <v>17</v>
      </c>
      <c r="N43" s="89">
        <v>11</v>
      </c>
      <c r="O43" s="90">
        <v>0</v>
      </c>
      <c r="P43" s="91">
        <f>N43+O43</f>
        <v>11</v>
      </c>
      <c r="Q43" s="80">
        <f>IFERROR(P43/M43,"-")</f>
        <v>0.64705882352941</v>
      </c>
      <c r="R43" s="79">
        <v>3</v>
      </c>
      <c r="S43" s="79">
        <v>2</v>
      </c>
      <c r="T43" s="80">
        <f>IFERROR(R43/(P43),"-")</f>
        <v>0.27272727272727</v>
      </c>
      <c r="U43" s="186"/>
      <c r="V43" s="82">
        <v>3</v>
      </c>
      <c r="W43" s="80">
        <f>IF(P43=0,"-",V43/P43)</f>
        <v>0.27272727272727</v>
      </c>
      <c r="X43" s="185">
        <v>338000</v>
      </c>
      <c r="Y43" s="186">
        <f>IFERROR(X43/P43,"-")</f>
        <v>30727.272727273</v>
      </c>
      <c r="Z43" s="186">
        <f>IFERROR(X43/V43,"-")</f>
        <v>112666.66666667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0.090909090909091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0.18181818181818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8</v>
      </c>
      <c r="BX43" s="125">
        <f>IF(P43=0,"",IF(BW43=0,"",(BW43/P43)))</f>
        <v>0.72727272727273</v>
      </c>
      <c r="BY43" s="126">
        <v>3</v>
      </c>
      <c r="BZ43" s="127">
        <f>IFERROR(BY43/BW43,"-")</f>
        <v>0.375</v>
      </c>
      <c r="CA43" s="128">
        <v>338000</v>
      </c>
      <c r="CB43" s="129">
        <f>IFERROR(CA43/BW43,"-")</f>
        <v>42250</v>
      </c>
      <c r="CC43" s="130">
        <v>2</v>
      </c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3</v>
      </c>
      <c r="CP43" s="139">
        <v>338000</v>
      </c>
      <c r="CQ43" s="139">
        <v>330000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0.044444444444444</v>
      </c>
      <c r="B44" s="189" t="s">
        <v>149</v>
      </c>
      <c r="C44" s="189"/>
      <c r="D44" s="189" t="s">
        <v>122</v>
      </c>
      <c r="E44" s="189" t="s">
        <v>64</v>
      </c>
      <c r="F44" s="189" t="s">
        <v>117</v>
      </c>
      <c r="G44" s="88" t="s">
        <v>145</v>
      </c>
      <c r="H44" s="88" t="s">
        <v>118</v>
      </c>
      <c r="I44" s="191" t="s">
        <v>131</v>
      </c>
      <c r="J44" s="180">
        <v>180000</v>
      </c>
      <c r="K44" s="79">
        <v>3</v>
      </c>
      <c r="L44" s="79">
        <v>0</v>
      </c>
      <c r="M44" s="79">
        <v>24</v>
      </c>
      <c r="N44" s="89">
        <v>2</v>
      </c>
      <c r="O44" s="90">
        <v>0</v>
      </c>
      <c r="P44" s="91">
        <f>N44+O44</f>
        <v>2</v>
      </c>
      <c r="Q44" s="80">
        <f>IFERROR(P44/M44,"-")</f>
        <v>0.083333333333333</v>
      </c>
      <c r="R44" s="79">
        <v>1</v>
      </c>
      <c r="S44" s="79">
        <v>0</v>
      </c>
      <c r="T44" s="80">
        <f>IFERROR(R44/(P44),"-")</f>
        <v>0.5</v>
      </c>
      <c r="U44" s="186">
        <f>IFERROR(J44/SUM(N44:O45),"-")</f>
        <v>60000</v>
      </c>
      <c r="V44" s="82">
        <v>1</v>
      </c>
      <c r="W44" s="80">
        <f>IF(P44=0,"-",V44/P44)</f>
        <v>0.5</v>
      </c>
      <c r="X44" s="185">
        <v>8000</v>
      </c>
      <c r="Y44" s="186">
        <f>IFERROR(X44/P44,"-")</f>
        <v>4000</v>
      </c>
      <c r="Z44" s="186">
        <f>IFERROR(X44/V44,"-")</f>
        <v>8000</v>
      </c>
      <c r="AA44" s="180">
        <f>SUM(X44:X45)-SUM(J44:J45)</f>
        <v>-172000</v>
      </c>
      <c r="AB44" s="83">
        <f>SUM(X44:X45)/SUM(J44:J45)</f>
        <v>0.044444444444444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1</v>
      </c>
      <c r="BP44" s="119">
        <v>1</v>
      </c>
      <c r="BQ44" s="120">
        <f>IFERROR(BP44/BN44,"-")</f>
        <v>0.5</v>
      </c>
      <c r="BR44" s="121">
        <v>8000</v>
      </c>
      <c r="BS44" s="122">
        <f>IFERROR(BR44/BN44,"-")</f>
        <v>4000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8000</v>
      </c>
      <c r="CQ44" s="139">
        <v>8000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150</v>
      </c>
      <c r="C45" s="189"/>
      <c r="D45" s="189" t="s">
        <v>122</v>
      </c>
      <c r="E45" s="189" t="s">
        <v>64</v>
      </c>
      <c r="F45" s="189" t="s">
        <v>77</v>
      </c>
      <c r="G45" s="88"/>
      <c r="H45" s="88"/>
      <c r="I45" s="88"/>
      <c r="J45" s="180"/>
      <c r="K45" s="79">
        <v>27</v>
      </c>
      <c r="L45" s="79">
        <v>14</v>
      </c>
      <c r="M45" s="79">
        <v>1</v>
      </c>
      <c r="N45" s="89">
        <v>1</v>
      </c>
      <c r="O45" s="90">
        <v>0</v>
      </c>
      <c r="P45" s="91">
        <f>N45+O45</f>
        <v>1</v>
      </c>
      <c r="Q45" s="80">
        <f>IFERROR(P45/M45,"-")</f>
        <v>1</v>
      </c>
      <c r="R45" s="79">
        <v>0</v>
      </c>
      <c r="S45" s="79">
        <v>1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0.038461538461538</v>
      </c>
      <c r="B46" s="189" t="s">
        <v>151</v>
      </c>
      <c r="C46" s="189"/>
      <c r="D46" s="189" t="s">
        <v>63</v>
      </c>
      <c r="E46" s="189" t="s">
        <v>116</v>
      </c>
      <c r="F46" s="189" t="s">
        <v>65</v>
      </c>
      <c r="G46" s="88" t="s">
        <v>81</v>
      </c>
      <c r="H46" s="88" t="s">
        <v>118</v>
      </c>
      <c r="I46" s="191" t="s">
        <v>131</v>
      </c>
      <c r="J46" s="180">
        <v>156000</v>
      </c>
      <c r="K46" s="79">
        <v>6</v>
      </c>
      <c r="L46" s="79">
        <v>0</v>
      </c>
      <c r="M46" s="79">
        <v>49</v>
      </c>
      <c r="N46" s="89">
        <v>4</v>
      </c>
      <c r="O46" s="90">
        <v>0</v>
      </c>
      <c r="P46" s="91">
        <f>N46+O46</f>
        <v>4</v>
      </c>
      <c r="Q46" s="80">
        <f>IFERROR(P46/M46,"-")</f>
        <v>0.081632653061224</v>
      </c>
      <c r="R46" s="79">
        <v>0</v>
      </c>
      <c r="S46" s="79">
        <v>1</v>
      </c>
      <c r="T46" s="80">
        <f>IFERROR(R46/(P46),"-")</f>
        <v>0</v>
      </c>
      <c r="U46" s="186">
        <f>IFERROR(J46/SUM(N46:O47),"-")</f>
        <v>14181.818181818</v>
      </c>
      <c r="V46" s="82">
        <v>1</v>
      </c>
      <c r="W46" s="80">
        <f>IF(P46=0,"-",V46/P46)</f>
        <v>0.25</v>
      </c>
      <c r="X46" s="185">
        <v>3000</v>
      </c>
      <c r="Y46" s="186">
        <f>IFERROR(X46/P46,"-")</f>
        <v>750</v>
      </c>
      <c r="Z46" s="186">
        <f>IFERROR(X46/V46,"-")</f>
        <v>3000</v>
      </c>
      <c r="AA46" s="180">
        <f>SUM(X46:X47)-SUM(J46:J47)</f>
        <v>-150000</v>
      </c>
      <c r="AB46" s="83">
        <f>SUM(X46:X47)/SUM(J46:J47)</f>
        <v>0.038461538461538</v>
      </c>
      <c r="AC46" s="77"/>
      <c r="AD46" s="92">
        <v>1</v>
      </c>
      <c r="AE46" s="93">
        <f>IF(P46=0,"",IF(AD46=0,"",(AD46/P46)))</f>
        <v>0.25</v>
      </c>
      <c r="AF46" s="92">
        <v>1</v>
      </c>
      <c r="AG46" s="94">
        <f>IFERROR(AF46/AD46,"-")</f>
        <v>1</v>
      </c>
      <c r="AH46" s="95">
        <v>3000</v>
      </c>
      <c r="AI46" s="96">
        <f>IFERROR(AH46/AD46,"-")</f>
        <v>3000</v>
      </c>
      <c r="AJ46" s="97">
        <v>1</v>
      </c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0.25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3000</v>
      </c>
      <c r="CQ46" s="139">
        <v>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152</v>
      </c>
      <c r="C47" s="189"/>
      <c r="D47" s="189" t="s">
        <v>63</v>
      </c>
      <c r="E47" s="189" t="s">
        <v>116</v>
      </c>
      <c r="F47" s="189" t="s">
        <v>77</v>
      </c>
      <c r="G47" s="88"/>
      <c r="H47" s="88"/>
      <c r="I47" s="88"/>
      <c r="J47" s="180"/>
      <c r="K47" s="79">
        <v>67</v>
      </c>
      <c r="L47" s="79">
        <v>35</v>
      </c>
      <c r="M47" s="79">
        <v>175</v>
      </c>
      <c r="N47" s="89">
        <v>7</v>
      </c>
      <c r="O47" s="90">
        <v>0</v>
      </c>
      <c r="P47" s="91">
        <f>N47+O47</f>
        <v>7</v>
      </c>
      <c r="Q47" s="80">
        <f>IFERROR(P47/M47,"-")</f>
        <v>0.04</v>
      </c>
      <c r="R47" s="79">
        <v>1</v>
      </c>
      <c r="S47" s="79">
        <v>2</v>
      </c>
      <c r="T47" s="80">
        <f>IFERROR(R47/(P47),"-")</f>
        <v>0.14285714285714</v>
      </c>
      <c r="U47" s="186"/>
      <c r="V47" s="82">
        <v>1</v>
      </c>
      <c r="W47" s="80">
        <f>IF(P47=0,"-",V47/P47)</f>
        <v>0.14285714285714</v>
      </c>
      <c r="X47" s="185">
        <v>3000</v>
      </c>
      <c r="Y47" s="186">
        <f>IFERROR(X47/P47,"-")</f>
        <v>428.57142857143</v>
      </c>
      <c r="Z47" s="186">
        <f>IFERROR(X47/V47,"-")</f>
        <v>3000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0.14285714285714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0.14285714285714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3</v>
      </c>
      <c r="BO47" s="118">
        <f>IF(P47=0,"",IF(BN47=0,"",(BN47/P47)))</f>
        <v>0.42857142857143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2</v>
      </c>
      <c r="BX47" s="125">
        <f>IF(P47=0,"",IF(BW47=0,"",(BW47/P47)))</f>
        <v>0.28571428571429</v>
      </c>
      <c r="BY47" s="126">
        <v>1</v>
      </c>
      <c r="BZ47" s="127">
        <f>IFERROR(BY47/BW47,"-")</f>
        <v>0.5</v>
      </c>
      <c r="CA47" s="128">
        <v>3000</v>
      </c>
      <c r="CB47" s="129">
        <f>IFERROR(CA47/BW47,"-")</f>
        <v>1500</v>
      </c>
      <c r="CC47" s="130">
        <v>1</v>
      </c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3000</v>
      </c>
      <c r="CQ47" s="139">
        <v>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0.61805555555556</v>
      </c>
      <c r="B48" s="189" t="s">
        <v>153</v>
      </c>
      <c r="C48" s="189"/>
      <c r="D48" s="189" t="s">
        <v>63</v>
      </c>
      <c r="E48" s="189" t="s">
        <v>116</v>
      </c>
      <c r="F48" s="189" t="s">
        <v>117</v>
      </c>
      <c r="G48" s="88" t="s">
        <v>154</v>
      </c>
      <c r="H48" s="88" t="s">
        <v>67</v>
      </c>
      <c r="I48" s="88" t="s">
        <v>155</v>
      </c>
      <c r="J48" s="180">
        <v>144000</v>
      </c>
      <c r="K48" s="79">
        <v>9</v>
      </c>
      <c r="L48" s="79">
        <v>0</v>
      </c>
      <c r="M48" s="79">
        <v>50</v>
      </c>
      <c r="N48" s="89">
        <v>4</v>
      </c>
      <c r="O48" s="90">
        <v>0</v>
      </c>
      <c r="P48" s="91">
        <f>N48+O48</f>
        <v>4</v>
      </c>
      <c r="Q48" s="80">
        <f>IFERROR(P48/M48,"-")</f>
        <v>0.08</v>
      </c>
      <c r="R48" s="79">
        <v>2</v>
      </c>
      <c r="S48" s="79">
        <v>1</v>
      </c>
      <c r="T48" s="80">
        <f>IFERROR(R48/(P48),"-")</f>
        <v>0.5</v>
      </c>
      <c r="U48" s="186">
        <f>IFERROR(J48/SUM(N48:O49),"-")</f>
        <v>14400</v>
      </c>
      <c r="V48" s="82">
        <v>2</v>
      </c>
      <c r="W48" s="80">
        <f>IF(P48=0,"-",V48/P48)</f>
        <v>0.5</v>
      </c>
      <c r="X48" s="185">
        <v>39000</v>
      </c>
      <c r="Y48" s="186">
        <f>IFERROR(X48/P48,"-")</f>
        <v>9750</v>
      </c>
      <c r="Z48" s="186">
        <f>IFERROR(X48/V48,"-")</f>
        <v>19500</v>
      </c>
      <c r="AA48" s="180">
        <f>SUM(X48:X49)-SUM(J48:J49)</f>
        <v>-55000</v>
      </c>
      <c r="AB48" s="83">
        <f>SUM(X48:X49)/SUM(J48:J49)</f>
        <v>0.61805555555556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0.25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0.5</v>
      </c>
      <c r="BP48" s="119">
        <v>1</v>
      </c>
      <c r="BQ48" s="120">
        <f>IFERROR(BP48/BN48,"-")</f>
        <v>0.5</v>
      </c>
      <c r="BR48" s="121">
        <v>37000</v>
      </c>
      <c r="BS48" s="122">
        <f>IFERROR(BR48/BN48,"-")</f>
        <v>18500</v>
      </c>
      <c r="BT48" s="123"/>
      <c r="BU48" s="123"/>
      <c r="BV48" s="123">
        <v>1</v>
      </c>
      <c r="BW48" s="124">
        <v>1</v>
      </c>
      <c r="BX48" s="125">
        <f>IF(P48=0,"",IF(BW48=0,"",(BW48/P48)))</f>
        <v>0.25</v>
      </c>
      <c r="BY48" s="126">
        <v>1</v>
      </c>
      <c r="BZ48" s="127">
        <f>IFERROR(BY48/BW48,"-")</f>
        <v>1</v>
      </c>
      <c r="CA48" s="128">
        <v>2000</v>
      </c>
      <c r="CB48" s="129">
        <f>IFERROR(CA48/BW48,"-")</f>
        <v>2000</v>
      </c>
      <c r="CC48" s="130">
        <v>1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39000</v>
      </c>
      <c r="CQ48" s="139">
        <v>37000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156</v>
      </c>
      <c r="C49" s="189"/>
      <c r="D49" s="189" t="s">
        <v>63</v>
      </c>
      <c r="E49" s="189" t="s">
        <v>116</v>
      </c>
      <c r="F49" s="189" t="s">
        <v>77</v>
      </c>
      <c r="G49" s="88"/>
      <c r="H49" s="88"/>
      <c r="I49" s="88"/>
      <c r="J49" s="180"/>
      <c r="K49" s="79">
        <v>25</v>
      </c>
      <c r="L49" s="79">
        <v>22</v>
      </c>
      <c r="M49" s="79">
        <v>6</v>
      </c>
      <c r="N49" s="89">
        <v>6</v>
      </c>
      <c r="O49" s="90">
        <v>0</v>
      </c>
      <c r="P49" s="91">
        <f>N49+O49</f>
        <v>6</v>
      </c>
      <c r="Q49" s="80">
        <f>IFERROR(P49/M49,"-")</f>
        <v>1</v>
      </c>
      <c r="R49" s="79">
        <v>1</v>
      </c>
      <c r="S49" s="79">
        <v>0</v>
      </c>
      <c r="T49" s="80">
        <f>IFERROR(R49/(P49),"-")</f>
        <v>0.16666666666667</v>
      </c>
      <c r="U49" s="186"/>
      <c r="V49" s="82">
        <v>2</v>
      </c>
      <c r="W49" s="80">
        <f>IF(P49=0,"-",V49/P49)</f>
        <v>0.33333333333333</v>
      </c>
      <c r="X49" s="185">
        <v>50000</v>
      </c>
      <c r="Y49" s="186">
        <f>IFERROR(X49/P49,"-")</f>
        <v>8333.3333333333</v>
      </c>
      <c r="Z49" s="186">
        <f>IFERROR(X49/V49,"-")</f>
        <v>25000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0.33333333333333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0.16666666666667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3</v>
      </c>
      <c r="BX49" s="125">
        <f>IF(P49=0,"",IF(BW49=0,"",(BW49/P49)))</f>
        <v>0.5</v>
      </c>
      <c r="BY49" s="126">
        <v>2</v>
      </c>
      <c r="BZ49" s="127">
        <f>IFERROR(BY49/BW49,"-")</f>
        <v>0.66666666666667</v>
      </c>
      <c r="CA49" s="128">
        <v>50000</v>
      </c>
      <c r="CB49" s="129">
        <f>IFERROR(CA49/BW49,"-")</f>
        <v>16666.666666667</v>
      </c>
      <c r="CC49" s="130">
        <v>1</v>
      </c>
      <c r="CD49" s="130"/>
      <c r="CE49" s="130">
        <v>1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2</v>
      </c>
      <c r="CP49" s="139">
        <v>50000</v>
      </c>
      <c r="CQ49" s="139">
        <v>40000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4.2534722222222</v>
      </c>
      <c r="B50" s="189" t="s">
        <v>157</v>
      </c>
      <c r="C50" s="189"/>
      <c r="D50" s="189" t="s">
        <v>128</v>
      </c>
      <c r="E50" s="189" t="s">
        <v>64</v>
      </c>
      <c r="F50" s="189" t="s">
        <v>65</v>
      </c>
      <c r="G50" s="88" t="s">
        <v>154</v>
      </c>
      <c r="H50" s="88" t="s">
        <v>67</v>
      </c>
      <c r="I50" s="88" t="s">
        <v>119</v>
      </c>
      <c r="J50" s="180">
        <v>144000</v>
      </c>
      <c r="K50" s="79">
        <v>14</v>
      </c>
      <c r="L50" s="79">
        <v>0</v>
      </c>
      <c r="M50" s="79">
        <v>50</v>
      </c>
      <c r="N50" s="89">
        <v>6</v>
      </c>
      <c r="O50" s="90">
        <v>0</v>
      </c>
      <c r="P50" s="91">
        <f>N50+O50</f>
        <v>6</v>
      </c>
      <c r="Q50" s="80">
        <f>IFERROR(P50/M50,"-")</f>
        <v>0.12</v>
      </c>
      <c r="R50" s="79">
        <v>3</v>
      </c>
      <c r="S50" s="79">
        <v>1</v>
      </c>
      <c r="T50" s="80">
        <f>IFERROR(R50/(P50),"-")</f>
        <v>0.5</v>
      </c>
      <c r="U50" s="186">
        <f>IFERROR(J50/SUM(N50:O51),"-")</f>
        <v>8470.5882352941</v>
      </c>
      <c r="V50" s="82">
        <v>3</v>
      </c>
      <c r="W50" s="80">
        <f>IF(P50=0,"-",V50/P50)</f>
        <v>0.5</v>
      </c>
      <c r="X50" s="185">
        <v>582500</v>
      </c>
      <c r="Y50" s="186">
        <f>IFERROR(X50/P50,"-")</f>
        <v>97083.333333333</v>
      </c>
      <c r="Z50" s="186">
        <f>IFERROR(X50/V50,"-")</f>
        <v>194166.66666667</v>
      </c>
      <c r="AA50" s="180">
        <f>SUM(X50:X51)-SUM(J50:J51)</f>
        <v>468500</v>
      </c>
      <c r="AB50" s="83">
        <f>SUM(X50:X51)/SUM(J50:J51)</f>
        <v>4.2534722222222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0.16666666666667</v>
      </c>
      <c r="AX50" s="104">
        <v>1</v>
      </c>
      <c r="AY50" s="106">
        <f>IFERROR(AX50/AV50,"-")</f>
        <v>1</v>
      </c>
      <c r="AZ50" s="107">
        <v>578000</v>
      </c>
      <c r="BA50" s="108">
        <f>IFERROR(AZ50/AV50,"-")</f>
        <v>578000</v>
      </c>
      <c r="BB50" s="109"/>
      <c r="BC50" s="109"/>
      <c r="BD50" s="109">
        <v>1</v>
      </c>
      <c r="BE50" s="110">
        <v>2</v>
      </c>
      <c r="BF50" s="111">
        <f>IF(P50=0,"",IF(BE50=0,"",(BE50/P50)))</f>
        <v>0.33333333333333</v>
      </c>
      <c r="BG50" s="110">
        <v>1</v>
      </c>
      <c r="BH50" s="112">
        <f>IFERROR(BG50/BE50,"-")</f>
        <v>0.5</v>
      </c>
      <c r="BI50" s="113">
        <v>3000</v>
      </c>
      <c r="BJ50" s="114">
        <f>IFERROR(BI50/BE50,"-")</f>
        <v>1500</v>
      </c>
      <c r="BK50" s="115">
        <v>1</v>
      </c>
      <c r="BL50" s="115"/>
      <c r="BM50" s="115"/>
      <c r="BN50" s="117">
        <v>1</v>
      </c>
      <c r="BO50" s="118">
        <f>IF(P50=0,"",IF(BN50=0,"",(BN50/P50)))</f>
        <v>0.16666666666667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0.16666666666667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1</v>
      </c>
      <c r="CG50" s="132">
        <f>IF(P50=0,"",IF(CF50=0,"",(CF50/P50)))</f>
        <v>0.16666666666667</v>
      </c>
      <c r="CH50" s="133">
        <v>1</v>
      </c>
      <c r="CI50" s="134">
        <f>IFERROR(CH50/CF50,"-")</f>
        <v>1</v>
      </c>
      <c r="CJ50" s="135">
        <v>1500</v>
      </c>
      <c r="CK50" s="136">
        <f>IFERROR(CJ50/CF50,"-")</f>
        <v>1500</v>
      </c>
      <c r="CL50" s="137">
        <v>1</v>
      </c>
      <c r="CM50" s="137"/>
      <c r="CN50" s="137"/>
      <c r="CO50" s="138">
        <v>3</v>
      </c>
      <c r="CP50" s="139">
        <v>582500</v>
      </c>
      <c r="CQ50" s="139">
        <v>578000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/>
      <c r="B51" s="189" t="s">
        <v>158</v>
      </c>
      <c r="C51" s="189"/>
      <c r="D51" s="189" t="s">
        <v>128</v>
      </c>
      <c r="E51" s="189" t="s">
        <v>64</v>
      </c>
      <c r="F51" s="189" t="s">
        <v>77</v>
      </c>
      <c r="G51" s="88"/>
      <c r="H51" s="88"/>
      <c r="I51" s="88"/>
      <c r="J51" s="180"/>
      <c r="K51" s="79">
        <v>38</v>
      </c>
      <c r="L51" s="79">
        <v>32</v>
      </c>
      <c r="M51" s="79">
        <v>15</v>
      </c>
      <c r="N51" s="89">
        <v>10</v>
      </c>
      <c r="O51" s="90">
        <v>1</v>
      </c>
      <c r="P51" s="91">
        <f>N51+O51</f>
        <v>11</v>
      </c>
      <c r="Q51" s="80">
        <f>IFERROR(P51/M51,"-")</f>
        <v>0.73333333333333</v>
      </c>
      <c r="R51" s="79">
        <v>3</v>
      </c>
      <c r="S51" s="79">
        <v>2</v>
      </c>
      <c r="T51" s="80">
        <f>IFERROR(R51/(P51),"-")</f>
        <v>0.27272727272727</v>
      </c>
      <c r="U51" s="186"/>
      <c r="V51" s="82">
        <v>5</v>
      </c>
      <c r="W51" s="80">
        <f>IF(P51=0,"-",V51/P51)</f>
        <v>0.45454545454545</v>
      </c>
      <c r="X51" s="185">
        <v>30000</v>
      </c>
      <c r="Y51" s="186">
        <f>IFERROR(X51/P51,"-")</f>
        <v>2727.2727272727</v>
      </c>
      <c r="Z51" s="186">
        <f>IFERROR(X51/V51,"-")</f>
        <v>6000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0.090909090909091</v>
      </c>
      <c r="AO51" s="98">
        <v>1</v>
      </c>
      <c r="AP51" s="100">
        <f>IFERROR(AO51/AM51,"-")</f>
        <v>1</v>
      </c>
      <c r="AQ51" s="101">
        <v>1000</v>
      </c>
      <c r="AR51" s="102">
        <f>IFERROR(AQ51/AM51,"-")</f>
        <v>1000</v>
      </c>
      <c r="AS51" s="103">
        <v>1</v>
      </c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3</v>
      </c>
      <c r="BF51" s="111">
        <f>IF(P51=0,"",IF(BE51=0,"",(BE51/P51)))</f>
        <v>0.27272727272727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4</v>
      </c>
      <c r="BO51" s="118">
        <f>IF(P51=0,"",IF(BN51=0,"",(BN51/P51)))</f>
        <v>0.36363636363636</v>
      </c>
      <c r="BP51" s="119">
        <v>3</v>
      </c>
      <c r="BQ51" s="120">
        <f>IFERROR(BP51/BN51,"-")</f>
        <v>0.75</v>
      </c>
      <c r="BR51" s="121">
        <v>26000</v>
      </c>
      <c r="BS51" s="122">
        <f>IFERROR(BR51/BN51,"-")</f>
        <v>6500</v>
      </c>
      <c r="BT51" s="123">
        <v>1</v>
      </c>
      <c r="BU51" s="123">
        <v>1</v>
      </c>
      <c r="BV51" s="123">
        <v>1</v>
      </c>
      <c r="BW51" s="124">
        <v>2</v>
      </c>
      <c r="BX51" s="125">
        <f>IF(P51=0,"",IF(BW51=0,"",(BW51/P51)))</f>
        <v>0.18181818181818</v>
      </c>
      <c r="BY51" s="126">
        <v>1</v>
      </c>
      <c r="BZ51" s="127">
        <f>IFERROR(BY51/BW51,"-")</f>
        <v>0.5</v>
      </c>
      <c r="CA51" s="128">
        <v>3000</v>
      </c>
      <c r="CB51" s="129">
        <f>IFERROR(CA51/BW51,"-")</f>
        <v>1500</v>
      </c>
      <c r="CC51" s="130">
        <v>1</v>
      </c>
      <c r="CD51" s="130"/>
      <c r="CE51" s="130"/>
      <c r="CF51" s="131">
        <v>1</v>
      </c>
      <c r="CG51" s="132">
        <f>IF(P51=0,"",IF(CF51=0,"",(CF51/P51)))</f>
        <v>0.090909090909091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5</v>
      </c>
      <c r="CP51" s="139">
        <v>30000</v>
      </c>
      <c r="CQ51" s="139">
        <v>15000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0.57291666666667</v>
      </c>
      <c r="B52" s="189" t="s">
        <v>159</v>
      </c>
      <c r="C52" s="189"/>
      <c r="D52" s="189" t="s">
        <v>63</v>
      </c>
      <c r="E52" s="189" t="s">
        <v>116</v>
      </c>
      <c r="F52" s="189" t="s">
        <v>65</v>
      </c>
      <c r="G52" s="88" t="s">
        <v>160</v>
      </c>
      <c r="H52" s="88" t="s">
        <v>118</v>
      </c>
      <c r="I52" s="191" t="s">
        <v>161</v>
      </c>
      <c r="J52" s="180">
        <v>96000</v>
      </c>
      <c r="K52" s="79">
        <v>9</v>
      </c>
      <c r="L52" s="79">
        <v>0</v>
      </c>
      <c r="M52" s="79">
        <v>37</v>
      </c>
      <c r="N52" s="89">
        <v>2</v>
      </c>
      <c r="O52" s="90">
        <v>0</v>
      </c>
      <c r="P52" s="91">
        <f>N52+O52</f>
        <v>2</v>
      </c>
      <c r="Q52" s="80">
        <f>IFERROR(P52/M52,"-")</f>
        <v>0.054054054054054</v>
      </c>
      <c r="R52" s="79">
        <v>0</v>
      </c>
      <c r="S52" s="79">
        <v>0</v>
      </c>
      <c r="T52" s="80">
        <f>IFERROR(R52/(P52),"-")</f>
        <v>0</v>
      </c>
      <c r="U52" s="186">
        <f>IFERROR(J52/SUM(N52:O53),"-")</f>
        <v>19200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-41000</v>
      </c>
      <c r="AB52" s="83">
        <f>SUM(X52:X53)/SUM(J52:J53)</f>
        <v>0.57291666666667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2</v>
      </c>
      <c r="BO52" s="118">
        <f>IF(P52=0,"",IF(BN52=0,"",(BN52/P52)))</f>
        <v>1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162</v>
      </c>
      <c r="C53" s="189"/>
      <c r="D53" s="189" t="s">
        <v>63</v>
      </c>
      <c r="E53" s="189" t="s">
        <v>116</v>
      </c>
      <c r="F53" s="189" t="s">
        <v>77</v>
      </c>
      <c r="G53" s="88"/>
      <c r="H53" s="88"/>
      <c r="I53" s="88"/>
      <c r="J53" s="180"/>
      <c r="K53" s="79">
        <v>21</v>
      </c>
      <c r="L53" s="79">
        <v>16</v>
      </c>
      <c r="M53" s="79">
        <v>4</v>
      </c>
      <c r="N53" s="89">
        <v>3</v>
      </c>
      <c r="O53" s="90">
        <v>0</v>
      </c>
      <c r="P53" s="91">
        <f>N53+O53</f>
        <v>3</v>
      </c>
      <c r="Q53" s="80">
        <f>IFERROR(P53/M53,"-")</f>
        <v>0.75</v>
      </c>
      <c r="R53" s="79">
        <v>1</v>
      </c>
      <c r="S53" s="79">
        <v>0</v>
      </c>
      <c r="T53" s="80">
        <f>IFERROR(R53/(P53),"-")</f>
        <v>0.33333333333333</v>
      </c>
      <c r="U53" s="186"/>
      <c r="V53" s="82">
        <v>1</v>
      </c>
      <c r="W53" s="80">
        <f>IF(P53=0,"-",V53/P53)</f>
        <v>0.33333333333333</v>
      </c>
      <c r="X53" s="185">
        <v>55000</v>
      </c>
      <c r="Y53" s="186">
        <f>IFERROR(X53/P53,"-")</f>
        <v>18333.333333333</v>
      </c>
      <c r="Z53" s="186">
        <f>IFERROR(X53/V53,"-")</f>
        <v>55000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0.66666666666667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0.33333333333333</v>
      </c>
      <c r="BY53" s="126">
        <v>1</v>
      </c>
      <c r="BZ53" s="127">
        <f>IFERROR(BY53/BW53,"-")</f>
        <v>1</v>
      </c>
      <c r="CA53" s="128">
        <v>55000</v>
      </c>
      <c r="CB53" s="129">
        <f>IFERROR(CA53/BW53,"-")</f>
        <v>55000</v>
      </c>
      <c r="CC53" s="130"/>
      <c r="CD53" s="130"/>
      <c r="CE53" s="130">
        <v>1</v>
      </c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55000</v>
      </c>
      <c r="CQ53" s="139">
        <v>55000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0.5625</v>
      </c>
      <c r="B54" s="189" t="s">
        <v>163</v>
      </c>
      <c r="C54" s="189"/>
      <c r="D54" s="189"/>
      <c r="E54" s="189"/>
      <c r="F54" s="189" t="s">
        <v>65</v>
      </c>
      <c r="G54" s="88" t="s">
        <v>164</v>
      </c>
      <c r="H54" s="88" t="s">
        <v>165</v>
      </c>
      <c r="I54" s="88" t="s">
        <v>166</v>
      </c>
      <c r="J54" s="180">
        <v>96000</v>
      </c>
      <c r="K54" s="79">
        <v>13</v>
      </c>
      <c r="L54" s="79">
        <v>0</v>
      </c>
      <c r="M54" s="79">
        <v>71</v>
      </c>
      <c r="N54" s="89">
        <v>6</v>
      </c>
      <c r="O54" s="90">
        <v>0</v>
      </c>
      <c r="P54" s="91">
        <f>N54+O54</f>
        <v>6</v>
      </c>
      <c r="Q54" s="80">
        <f>IFERROR(P54/M54,"-")</f>
        <v>0.084507042253521</v>
      </c>
      <c r="R54" s="79">
        <v>0</v>
      </c>
      <c r="S54" s="79">
        <v>2</v>
      </c>
      <c r="T54" s="80">
        <f>IFERROR(R54/(P54),"-")</f>
        <v>0</v>
      </c>
      <c r="U54" s="186">
        <f>IFERROR(J54/SUM(N54:O55),"-")</f>
        <v>5052.6315789474</v>
      </c>
      <c r="V54" s="82">
        <v>2</v>
      </c>
      <c r="W54" s="80">
        <f>IF(P54=0,"-",V54/P54)</f>
        <v>0.33333333333333</v>
      </c>
      <c r="X54" s="185">
        <v>4000</v>
      </c>
      <c r="Y54" s="186">
        <f>IFERROR(X54/P54,"-")</f>
        <v>666.66666666667</v>
      </c>
      <c r="Z54" s="186">
        <f>IFERROR(X54/V54,"-")</f>
        <v>2000</v>
      </c>
      <c r="AA54" s="180">
        <f>SUM(X54:X55)-SUM(J54:J55)</f>
        <v>-42000</v>
      </c>
      <c r="AB54" s="83">
        <f>SUM(X54:X55)/SUM(J54:J55)</f>
        <v>0.5625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2</v>
      </c>
      <c r="BF54" s="111">
        <f>IF(P54=0,"",IF(BE54=0,"",(BE54/P54)))</f>
        <v>0.33333333333333</v>
      </c>
      <c r="BG54" s="110">
        <v>1</v>
      </c>
      <c r="BH54" s="112">
        <f>IFERROR(BG54/BE54,"-")</f>
        <v>0.5</v>
      </c>
      <c r="BI54" s="113">
        <v>1000</v>
      </c>
      <c r="BJ54" s="114">
        <f>IFERROR(BI54/BE54,"-")</f>
        <v>500</v>
      </c>
      <c r="BK54" s="115">
        <v>1</v>
      </c>
      <c r="BL54" s="115"/>
      <c r="BM54" s="115"/>
      <c r="BN54" s="117">
        <v>3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0.16666666666667</v>
      </c>
      <c r="BY54" s="126">
        <v>1</v>
      </c>
      <c r="BZ54" s="127">
        <f>IFERROR(BY54/BW54,"-")</f>
        <v>1</v>
      </c>
      <c r="CA54" s="128">
        <v>3000</v>
      </c>
      <c r="CB54" s="129">
        <f>IFERROR(CA54/BW54,"-")</f>
        <v>3000</v>
      </c>
      <c r="CC54" s="130">
        <v>1</v>
      </c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2</v>
      </c>
      <c r="CP54" s="139">
        <v>4000</v>
      </c>
      <c r="CQ54" s="139">
        <v>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167</v>
      </c>
      <c r="C55" s="189"/>
      <c r="D55" s="189"/>
      <c r="E55" s="189"/>
      <c r="F55" s="189" t="s">
        <v>77</v>
      </c>
      <c r="G55" s="88"/>
      <c r="H55" s="88"/>
      <c r="I55" s="88"/>
      <c r="J55" s="180"/>
      <c r="K55" s="79">
        <v>38</v>
      </c>
      <c r="L55" s="79">
        <v>28</v>
      </c>
      <c r="M55" s="79">
        <v>17</v>
      </c>
      <c r="N55" s="89">
        <v>13</v>
      </c>
      <c r="O55" s="90">
        <v>0</v>
      </c>
      <c r="P55" s="91">
        <f>N55+O55</f>
        <v>13</v>
      </c>
      <c r="Q55" s="80">
        <f>IFERROR(P55/M55,"-")</f>
        <v>0.76470588235294</v>
      </c>
      <c r="R55" s="79">
        <v>6</v>
      </c>
      <c r="S55" s="79">
        <v>1</v>
      </c>
      <c r="T55" s="80">
        <f>IFERROR(R55/(P55),"-")</f>
        <v>0.46153846153846</v>
      </c>
      <c r="U55" s="186"/>
      <c r="V55" s="82">
        <v>5</v>
      </c>
      <c r="W55" s="80">
        <f>IF(P55=0,"-",V55/P55)</f>
        <v>0.38461538461538</v>
      </c>
      <c r="X55" s="185">
        <v>50000</v>
      </c>
      <c r="Y55" s="186">
        <f>IFERROR(X55/P55,"-")</f>
        <v>3846.1538461538</v>
      </c>
      <c r="Z55" s="186">
        <f>IFERROR(X55/V55,"-")</f>
        <v>10000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5</v>
      </c>
      <c r="BF55" s="111">
        <f>IF(P55=0,"",IF(BE55=0,"",(BE55/P55)))</f>
        <v>0.38461538461538</v>
      </c>
      <c r="BG55" s="110">
        <v>1</v>
      </c>
      <c r="BH55" s="112">
        <f>IFERROR(BG55/BE55,"-")</f>
        <v>0.2</v>
      </c>
      <c r="BI55" s="113">
        <v>3000</v>
      </c>
      <c r="BJ55" s="114">
        <f>IFERROR(BI55/BE55,"-")</f>
        <v>600</v>
      </c>
      <c r="BK55" s="115">
        <v>1</v>
      </c>
      <c r="BL55" s="115"/>
      <c r="BM55" s="115"/>
      <c r="BN55" s="117">
        <v>7</v>
      </c>
      <c r="BO55" s="118">
        <f>IF(P55=0,"",IF(BN55=0,"",(BN55/P55)))</f>
        <v>0.53846153846154</v>
      </c>
      <c r="BP55" s="119">
        <v>3</v>
      </c>
      <c r="BQ55" s="120">
        <f>IFERROR(BP55/BN55,"-")</f>
        <v>0.42857142857143</v>
      </c>
      <c r="BR55" s="121">
        <v>44000</v>
      </c>
      <c r="BS55" s="122">
        <f>IFERROR(BR55/BN55,"-")</f>
        <v>6285.7142857143</v>
      </c>
      <c r="BT55" s="123">
        <v>1</v>
      </c>
      <c r="BU55" s="123">
        <v>1</v>
      </c>
      <c r="BV55" s="123">
        <v>1</v>
      </c>
      <c r="BW55" s="124">
        <v>1</v>
      </c>
      <c r="BX55" s="125">
        <f>IF(P55=0,"",IF(BW55=0,"",(BW55/P55)))</f>
        <v>0.076923076923077</v>
      </c>
      <c r="BY55" s="126">
        <v>1</v>
      </c>
      <c r="BZ55" s="127">
        <f>IFERROR(BY55/BW55,"-")</f>
        <v>1</v>
      </c>
      <c r="CA55" s="128">
        <v>3000</v>
      </c>
      <c r="CB55" s="129">
        <f>IFERROR(CA55/BW55,"-")</f>
        <v>3000</v>
      </c>
      <c r="CC55" s="130">
        <v>1</v>
      </c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5</v>
      </c>
      <c r="CP55" s="139">
        <v>50000</v>
      </c>
      <c r="CQ55" s="139">
        <v>35000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1.8875</v>
      </c>
      <c r="B56" s="189" t="s">
        <v>168</v>
      </c>
      <c r="C56" s="189"/>
      <c r="D56" s="189" t="s">
        <v>103</v>
      </c>
      <c r="E56" s="189" t="s">
        <v>169</v>
      </c>
      <c r="F56" s="189" t="s">
        <v>65</v>
      </c>
      <c r="G56" s="88" t="s">
        <v>170</v>
      </c>
      <c r="H56" s="88" t="s">
        <v>171</v>
      </c>
      <c r="I56" s="88" t="s">
        <v>89</v>
      </c>
      <c r="J56" s="180">
        <v>240000</v>
      </c>
      <c r="K56" s="79">
        <v>9</v>
      </c>
      <c r="L56" s="79">
        <v>0</v>
      </c>
      <c r="M56" s="79">
        <v>32</v>
      </c>
      <c r="N56" s="89">
        <v>5</v>
      </c>
      <c r="O56" s="90">
        <v>0</v>
      </c>
      <c r="P56" s="91">
        <f>N56+O56</f>
        <v>5</v>
      </c>
      <c r="Q56" s="80">
        <f>IFERROR(P56/M56,"-")</f>
        <v>0.15625</v>
      </c>
      <c r="R56" s="79">
        <v>0</v>
      </c>
      <c r="S56" s="79">
        <v>0</v>
      </c>
      <c r="T56" s="80">
        <f>IFERROR(R56/(P56),"-")</f>
        <v>0</v>
      </c>
      <c r="U56" s="186">
        <f>IFERROR(J56/SUM(N56:O59),"-")</f>
        <v>12000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SUM(X56:X59)-SUM(J56:J59)</f>
        <v>213000</v>
      </c>
      <c r="AB56" s="83">
        <f>SUM(X56:X59)/SUM(J56:J59)</f>
        <v>1.8875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>
        <v>1</v>
      </c>
      <c r="AW56" s="105">
        <f>IF(P56=0,"",IF(AV56=0,"",(AV56/P56)))</f>
        <v>0.2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1</v>
      </c>
      <c r="BF56" s="111">
        <f>IF(P56=0,"",IF(BE56=0,"",(BE56/P56)))</f>
        <v>0.2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2</v>
      </c>
      <c r="BO56" s="118">
        <f>IF(P56=0,"",IF(BN56=0,"",(BN56/P56)))</f>
        <v>0.4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0.2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172</v>
      </c>
      <c r="C57" s="189"/>
      <c r="D57" s="189" t="s">
        <v>103</v>
      </c>
      <c r="E57" s="189" t="s">
        <v>169</v>
      </c>
      <c r="F57" s="189" t="s">
        <v>65</v>
      </c>
      <c r="G57" s="88"/>
      <c r="H57" s="88" t="s">
        <v>171</v>
      </c>
      <c r="I57" s="88" t="s">
        <v>92</v>
      </c>
      <c r="J57" s="180"/>
      <c r="K57" s="79">
        <v>5</v>
      </c>
      <c r="L57" s="79">
        <v>0</v>
      </c>
      <c r="M57" s="79">
        <v>19</v>
      </c>
      <c r="N57" s="89">
        <v>1</v>
      </c>
      <c r="O57" s="90">
        <v>0</v>
      </c>
      <c r="P57" s="91">
        <f>N57+O57</f>
        <v>1</v>
      </c>
      <c r="Q57" s="80">
        <f>IFERROR(P57/M57,"-")</f>
        <v>0.052631578947368</v>
      </c>
      <c r="R57" s="79">
        <v>0</v>
      </c>
      <c r="S57" s="79">
        <v>0</v>
      </c>
      <c r="T57" s="80">
        <f>IFERROR(R57/(P57),"-")</f>
        <v>0</v>
      </c>
      <c r="U57" s="186"/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173</v>
      </c>
      <c r="C58" s="189"/>
      <c r="D58" s="189" t="s">
        <v>103</v>
      </c>
      <c r="E58" s="189" t="s">
        <v>169</v>
      </c>
      <c r="F58" s="189" t="s">
        <v>65</v>
      </c>
      <c r="G58" s="88"/>
      <c r="H58" s="88" t="s">
        <v>171</v>
      </c>
      <c r="I58" s="88" t="s">
        <v>95</v>
      </c>
      <c r="J58" s="180"/>
      <c r="K58" s="79">
        <v>10</v>
      </c>
      <c r="L58" s="79">
        <v>0</v>
      </c>
      <c r="M58" s="79">
        <v>13</v>
      </c>
      <c r="N58" s="89">
        <v>5</v>
      </c>
      <c r="O58" s="90">
        <v>0</v>
      </c>
      <c r="P58" s="91">
        <f>N58+O58</f>
        <v>5</v>
      </c>
      <c r="Q58" s="80">
        <f>IFERROR(P58/M58,"-")</f>
        <v>0.38461538461538</v>
      </c>
      <c r="R58" s="79">
        <v>0</v>
      </c>
      <c r="S58" s="79">
        <v>0</v>
      </c>
      <c r="T58" s="80">
        <f>IFERROR(R58/(P58),"-")</f>
        <v>0</v>
      </c>
      <c r="U58" s="186"/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0.2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2</v>
      </c>
      <c r="BO58" s="118">
        <f>IF(P58=0,"",IF(BN58=0,"",(BN58/P58)))</f>
        <v>0.4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2</v>
      </c>
      <c r="BX58" s="125">
        <f>IF(P58=0,"",IF(BW58=0,"",(BW58/P58)))</f>
        <v>0.4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174</v>
      </c>
      <c r="C59" s="189"/>
      <c r="D59" s="189" t="s">
        <v>76</v>
      </c>
      <c r="E59" s="189" t="s">
        <v>76</v>
      </c>
      <c r="F59" s="189" t="s">
        <v>77</v>
      </c>
      <c r="G59" s="88"/>
      <c r="H59" s="88"/>
      <c r="I59" s="88"/>
      <c r="J59" s="180"/>
      <c r="K59" s="79">
        <v>57</v>
      </c>
      <c r="L59" s="79">
        <v>41</v>
      </c>
      <c r="M59" s="79">
        <v>19</v>
      </c>
      <c r="N59" s="89">
        <v>9</v>
      </c>
      <c r="O59" s="90">
        <v>0</v>
      </c>
      <c r="P59" s="91">
        <f>N59+O59</f>
        <v>9</v>
      </c>
      <c r="Q59" s="80">
        <f>IFERROR(P59/M59,"-")</f>
        <v>0.47368421052632</v>
      </c>
      <c r="R59" s="79">
        <v>3</v>
      </c>
      <c r="S59" s="79">
        <v>1</v>
      </c>
      <c r="T59" s="80">
        <f>IFERROR(R59/(P59),"-")</f>
        <v>0.33333333333333</v>
      </c>
      <c r="U59" s="186"/>
      <c r="V59" s="82">
        <v>3</v>
      </c>
      <c r="W59" s="80">
        <f>IF(P59=0,"-",V59/P59)</f>
        <v>0.33333333333333</v>
      </c>
      <c r="X59" s="185">
        <v>453000</v>
      </c>
      <c r="Y59" s="186">
        <f>IFERROR(X59/P59,"-")</f>
        <v>50333.333333333</v>
      </c>
      <c r="Z59" s="186">
        <f>IFERROR(X59/V59,"-")</f>
        <v>151000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0.11111111111111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4</v>
      </c>
      <c r="BO59" s="118">
        <f>IF(P59=0,"",IF(BN59=0,"",(BN59/P59)))</f>
        <v>0.44444444444444</v>
      </c>
      <c r="BP59" s="119">
        <v>1</v>
      </c>
      <c r="BQ59" s="120">
        <f>IFERROR(BP59/BN59,"-")</f>
        <v>0.25</v>
      </c>
      <c r="BR59" s="121">
        <v>17000</v>
      </c>
      <c r="BS59" s="122">
        <f>IFERROR(BR59/BN59,"-")</f>
        <v>4250</v>
      </c>
      <c r="BT59" s="123"/>
      <c r="BU59" s="123"/>
      <c r="BV59" s="123">
        <v>1</v>
      </c>
      <c r="BW59" s="124">
        <v>2</v>
      </c>
      <c r="BX59" s="125">
        <f>IF(P59=0,"",IF(BW59=0,"",(BW59/P59)))</f>
        <v>0.22222222222222</v>
      </c>
      <c r="BY59" s="126">
        <v>1</v>
      </c>
      <c r="BZ59" s="127">
        <f>IFERROR(BY59/BW59,"-")</f>
        <v>0.5</v>
      </c>
      <c r="CA59" s="128">
        <v>38000</v>
      </c>
      <c r="CB59" s="129">
        <f>IFERROR(CA59/BW59,"-")</f>
        <v>19000</v>
      </c>
      <c r="CC59" s="130"/>
      <c r="CD59" s="130"/>
      <c r="CE59" s="130">
        <v>1</v>
      </c>
      <c r="CF59" s="131">
        <v>2</v>
      </c>
      <c r="CG59" s="132">
        <f>IF(P59=0,"",IF(CF59=0,"",(CF59/P59)))</f>
        <v>0.22222222222222</v>
      </c>
      <c r="CH59" s="133">
        <v>1</v>
      </c>
      <c r="CI59" s="134">
        <f>IFERROR(CH59/CF59,"-")</f>
        <v>0.5</v>
      </c>
      <c r="CJ59" s="135">
        <v>398000</v>
      </c>
      <c r="CK59" s="136">
        <f>IFERROR(CJ59/CF59,"-")</f>
        <v>199000</v>
      </c>
      <c r="CL59" s="137"/>
      <c r="CM59" s="137"/>
      <c r="CN59" s="137">
        <v>1</v>
      </c>
      <c r="CO59" s="138">
        <v>3</v>
      </c>
      <c r="CP59" s="139">
        <v>453000</v>
      </c>
      <c r="CQ59" s="139">
        <v>398000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>
        <f>AB60</f>
        <v>0.43859649122807</v>
      </c>
      <c r="B60" s="189" t="s">
        <v>175</v>
      </c>
      <c r="C60" s="189"/>
      <c r="D60" s="189" t="s">
        <v>63</v>
      </c>
      <c r="E60" s="189" t="s">
        <v>64</v>
      </c>
      <c r="F60" s="189" t="s">
        <v>65</v>
      </c>
      <c r="G60" s="88" t="s">
        <v>176</v>
      </c>
      <c r="H60" s="88" t="s">
        <v>67</v>
      </c>
      <c r="I60" s="191" t="s">
        <v>161</v>
      </c>
      <c r="J60" s="180">
        <v>228000</v>
      </c>
      <c r="K60" s="79">
        <v>19</v>
      </c>
      <c r="L60" s="79">
        <v>0</v>
      </c>
      <c r="M60" s="79">
        <v>41</v>
      </c>
      <c r="N60" s="89">
        <v>7</v>
      </c>
      <c r="O60" s="90">
        <v>1</v>
      </c>
      <c r="P60" s="91">
        <f>N60+O60</f>
        <v>8</v>
      </c>
      <c r="Q60" s="80">
        <f>IFERROR(P60/M60,"-")</f>
        <v>0.19512195121951</v>
      </c>
      <c r="R60" s="79">
        <v>1</v>
      </c>
      <c r="S60" s="79">
        <v>3</v>
      </c>
      <c r="T60" s="80">
        <f>IFERROR(R60/(P60),"-")</f>
        <v>0.125</v>
      </c>
      <c r="U60" s="186">
        <f>IFERROR(J60/SUM(N60:O61),"-")</f>
        <v>22800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-128000</v>
      </c>
      <c r="AB60" s="83">
        <f>SUM(X60:X61)/SUM(J60:J61)</f>
        <v>0.43859649122807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>
        <v>1</v>
      </c>
      <c r="AN60" s="99">
        <f>IF(P60=0,"",IF(AM60=0,"",(AM60/P60)))</f>
        <v>0.125</v>
      </c>
      <c r="AO60" s="98"/>
      <c r="AP60" s="100">
        <f>IFERROR(AO60/AM60,"-")</f>
        <v>0</v>
      </c>
      <c r="AQ60" s="101"/>
      <c r="AR60" s="102">
        <f>IFERROR(AQ60/AM60,"-")</f>
        <v>0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0.125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6</v>
      </c>
      <c r="BO60" s="118">
        <f>IF(P60=0,"",IF(BN60=0,"",(BN60/P60)))</f>
        <v>0.75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177</v>
      </c>
      <c r="C61" s="189"/>
      <c r="D61" s="189" t="s">
        <v>63</v>
      </c>
      <c r="E61" s="189" t="s">
        <v>64</v>
      </c>
      <c r="F61" s="189" t="s">
        <v>77</v>
      </c>
      <c r="G61" s="88"/>
      <c r="H61" s="88"/>
      <c r="I61" s="88"/>
      <c r="J61" s="180"/>
      <c r="K61" s="79">
        <v>32</v>
      </c>
      <c r="L61" s="79">
        <v>16</v>
      </c>
      <c r="M61" s="79">
        <v>2</v>
      </c>
      <c r="N61" s="89">
        <v>2</v>
      </c>
      <c r="O61" s="90">
        <v>0</v>
      </c>
      <c r="P61" s="91">
        <f>N61+O61</f>
        <v>2</v>
      </c>
      <c r="Q61" s="80">
        <f>IFERROR(P61/M61,"-")</f>
        <v>1</v>
      </c>
      <c r="R61" s="79">
        <v>1</v>
      </c>
      <c r="S61" s="79">
        <v>0</v>
      </c>
      <c r="T61" s="80">
        <f>IFERROR(R61/(P61),"-")</f>
        <v>0.5</v>
      </c>
      <c r="U61" s="186"/>
      <c r="V61" s="82">
        <v>2</v>
      </c>
      <c r="W61" s="80">
        <f>IF(P61=0,"-",V61/P61)</f>
        <v>1</v>
      </c>
      <c r="X61" s="185">
        <v>100000</v>
      </c>
      <c r="Y61" s="186">
        <f>IFERROR(X61/P61,"-")</f>
        <v>50000</v>
      </c>
      <c r="Z61" s="186">
        <f>IFERROR(X61/V61,"-")</f>
        <v>50000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>
        <v>2</v>
      </c>
      <c r="BX61" s="125">
        <f>IF(P61=0,"",IF(BW61=0,"",(BW61/P61)))</f>
        <v>1</v>
      </c>
      <c r="BY61" s="126">
        <v>2</v>
      </c>
      <c r="BZ61" s="127">
        <f>IFERROR(BY61/BW61,"-")</f>
        <v>1</v>
      </c>
      <c r="CA61" s="128">
        <v>100000</v>
      </c>
      <c r="CB61" s="129">
        <f>IFERROR(CA61/BW61,"-")</f>
        <v>50000</v>
      </c>
      <c r="CC61" s="130"/>
      <c r="CD61" s="130">
        <v>1</v>
      </c>
      <c r="CE61" s="130">
        <v>1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2</v>
      </c>
      <c r="CP61" s="139">
        <v>100000</v>
      </c>
      <c r="CQ61" s="139">
        <v>85000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189" t="s">
        <v>178</v>
      </c>
      <c r="C62" s="189"/>
      <c r="D62" s="189" t="s">
        <v>77</v>
      </c>
      <c r="E62" s="189" t="s">
        <v>64</v>
      </c>
      <c r="F62" s="189" t="s">
        <v>117</v>
      </c>
      <c r="G62" s="88" t="s">
        <v>145</v>
      </c>
      <c r="H62" s="88" t="s">
        <v>179</v>
      </c>
      <c r="I62" s="88" t="s">
        <v>155</v>
      </c>
      <c r="J62" s="180">
        <v>60000</v>
      </c>
      <c r="K62" s="79">
        <v>6</v>
      </c>
      <c r="L62" s="79">
        <v>0</v>
      </c>
      <c r="M62" s="79">
        <v>25</v>
      </c>
      <c r="N62" s="89">
        <v>3</v>
      </c>
      <c r="O62" s="90">
        <v>0</v>
      </c>
      <c r="P62" s="91">
        <f>N62+O62</f>
        <v>3</v>
      </c>
      <c r="Q62" s="80">
        <f>IFERROR(P62/M62,"-")</f>
        <v>0.12</v>
      </c>
      <c r="R62" s="79">
        <v>0</v>
      </c>
      <c r="S62" s="79">
        <v>1</v>
      </c>
      <c r="T62" s="80">
        <f>IFERROR(R62/(P62),"-")</f>
        <v>0</v>
      </c>
      <c r="U62" s="186">
        <f>IFERROR(J62/SUM(N62:O63),"-")</f>
        <v>15000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-60000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0.33333333333333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0.33333333333333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1</v>
      </c>
      <c r="BX62" s="125">
        <f>IF(P62=0,"",IF(BW62=0,"",(BW62/P62)))</f>
        <v>0.33333333333333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180</v>
      </c>
      <c r="C63" s="189"/>
      <c r="D63" s="189" t="s">
        <v>77</v>
      </c>
      <c r="E63" s="189" t="s">
        <v>64</v>
      </c>
      <c r="F63" s="189" t="s">
        <v>77</v>
      </c>
      <c r="G63" s="88"/>
      <c r="H63" s="88"/>
      <c r="I63" s="88"/>
      <c r="J63" s="180"/>
      <c r="K63" s="79">
        <v>14</v>
      </c>
      <c r="L63" s="79">
        <v>11</v>
      </c>
      <c r="M63" s="79">
        <v>5</v>
      </c>
      <c r="N63" s="89">
        <v>1</v>
      </c>
      <c r="O63" s="90">
        <v>0</v>
      </c>
      <c r="P63" s="91">
        <f>N63+O63</f>
        <v>1</v>
      </c>
      <c r="Q63" s="80">
        <f>IFERROR(P63/M63,"-")</f>
        <v>0.2</v>
      </c>
      <c r="R63" s="79">
        <v>0</v>
      </c>
      <c r="S63" s="79">
        <v>0</v>
      </c>
      <c r="T63" s="80">
        <f>IFERROR(R63/(P63),"-")</f>
        <v>0</v>
      </c>
      <c r="U63" s="186"/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1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6.626</v>
      </c>
      <c r="B64" s="189" t="s">
        <v>181</v>
      </c>
      <c r="C64" s="189"/>
      <c r="D64" s="189" t="s">
        <v>77</v>
      </c>
      <c r="E64" s="189" t="s">
        <v>80</v>
      </c>
      <c r="F64" s="189" t="s">
        <v>65</v>
      </c>
      <c r="G64" s="88" t="s">
        <v>145</v>
      </c>
      <c r="H64" s="88" t="s">
        <v>179</v>
      </c>
      <c r="I64" s="191" t="s">
        <v>161</v>
      </c>
      <c r="J64" s="180">
        <v>60000</v>
      </c>
      <c r="K64" s="79">
        <v>10</v>
      </c>
      <c r="L64" s="79">
        <v>0</v>
      </c>
      <c r="M64" s="79">
        <v>33</v>
      </c>
      <c r="N64" s="89">
        <v>5</v>
      </c>
      <c r="O64" s="90">
        <v>0</v>
      </c>
      <c r="P64" s="91">
        <f>N64+O64</f>
        <v>5</v>
      </c>
      <c r="Q64" s="80">
        <f>IFERROR(P64/M64,"-")</f>
        <v>0.15151515151515</v>
      </c>
      <c r="R64" s="79">
        <v>0</v>
      </c>
      <c r="S64" s="79">
        <v>1</v>
      </c>
      <c r="T64" s="80">
        <f>IFERROR(R64/(P64),"-")</f>
        <v>0</v>
      </c>
      <c r="U64" s="186">
        <f>IFERROR(J64/SUM(N64:O65),"-")</f>
        <v>8571.4285714286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SUM(X64:X65)-SUM(J64:J65)</f>
        <v>337560</v>
      </c>
      <c r="AB64" s="83">
        <f>SUM(X64:X65)/SUM(J64:J65)</f>
        <v>6.626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5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182</v>
      </c>
      <c r="C65" s="189"/>
      <c r="D65" s="189" t="s">
        <v>77</v>
      </c>
      <c r="E65" s="189" t="s">
        <v>80</v>
      </c>
      <c r="F65" s="189" t="s">
        <v>77</v>
      </c>
      <c r="G65" s="88"/>
      <c r="H65" s="88"/>
      <c r="I65" s="88"/>
      <c r="J65" s="180"/>
      <c r="K65" s="79">
        <v>12</v>
      </c>
      <c r="L65" s="79">
        <v>10</v>
      </c>
      <c r="M65" s="79">
        <v>3</v>
      </c>
      <c r="N65" s="89">
        <v>2</v>
      </c>
      <c r="O65" s="90">
        <v>0</v>
      </c>
      <c r="P65" s="91">
        <f>N65+O65</f>
        <v>2</v>
      </c>
      <c r="Q65" s="80">
        <f>IFERROR(P65/M65,"-")</f>
        <v>0.66666666666667</v>
      </c>
      <c r="R65" s="79">
        <v>2</v>
      </c>
      <c r="S65" s="79">
        <v>0</v>
      </c>
      <c r="T65" s="80">
        <f>IFERROR(R65/(P65),"-")</f>
        <v>1</v>
      </c>
      <c r="U65" s="186"/>
      <c r="V65" s="82">
        <v>2</v>
      </c>
      <c r="W65" s="80">
        <f>IF(P65=0,"-",V65/P65)</f>
        <v>1</v>
      </c>
      <c r="X65" s="185">
        <v>397560</v>
      </c>
      <c r="Y65" s="186">
        <f>IFERROR(X65/P65,"-")</f>
        <v>198780</v>
      </c>
      <c r="Z65" s="186">
        <f>IFERROR(X65/V65,"-")</f>
        <v>198780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0.5</v>
      </c>
      <c r="BP65" s="119">
        <v>1</v>
      </c>
      <c r="BQ65" s="120">
        <f>IFERROR(BP65/BN65,"-")</f>
        <v>1</v>
      </c>
      <c r="BR65" s="121">
        <v>133000</v>
      </c>
      <c r="BS65" s="122">
        <f>IFERROR(BR65/BN65,"-")</f>
        <v>133000</v>
      </c>
      <c r="BT65" s="123"/>
      <c r="BU65" s="123"/>
      <c r="BV65" s="123">
        <v>1</v>
      </c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>
        <v>1</v>
      </c>
      <c r="CG65" s="132">
        <f>IF(P65=0,"",IF(CF65=0,"",(CF65/P65)))</f>
        <v>0.5</v>
      </c>
      <c r="CH65" s="133">
        <v>1</v>
      </c>
      <c r="CI65" s="134">
        <f>IFERROR(CH65/CF65,"-")</f>
        <v>1</v>
      </c>
      <c r="CJ65" s="135">
        <v>264560</v>
      </c>
      <c r="CK65" s="136">
        <f>IFERROR(CJ65/CF65,"-")</f>
        <v>264560</v>
      </c>
      <c r="CL65" s="137"/>
      <c r="CM65" s="137"/>
      <c r="CN65" s="137">
        <v>1</v>
      </c>
      <c r="CO65" s="138">
        <v>2</v>
      </c>
      <c r="CP65" s="139">
        <v>397560</v>
      </c>
      <c r="CQ65" s="139">
        <v>264560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 t="str">
        <f>AB66</f>
        <v>0</v>
      </c>
      <c r="B66" s="189" t="s">
        <v>183</v>
      </c>
      <c r="C66" s="189"/>
      <c r="D66" s="189"/>
      <c r="E66" s="189"/>
      <c r="F66" s="189" t="s">
        <v>65</v>
      </c>
      <c r="G66" s="88" t="s">
        <v>160</v>
      </c>
      <c r="H66" s="88" t="s">
        <v>165</v>
      </c>
      <c r="I66" s="191" t="s">
        <v>131</v>
      </c>
      <c r="J66" s="180">
        <v>0</v>
      </c>
      <c r="K66" s="79">
        <v>4</v>
      </c>
      <c r="L66" s="79">
        <v>0</v>
      </c>
      <c r="M66" s="79">
        <v>40</v>
      </c>
      <c r="N66" s="89">
        <v>2</v>
      </c>
      <c r="O66" s="90">
        <v>0</v>
      </c>
      <c r="P66" s="91">
        <f>N66+O66</f>
        <v>2</v>
      </c>
      <c r="Q66" s="80">
        <f>IFERROR(P66/M66,"-")</f>
        <v>0.05</v>
      </c>
      <c r="R66" s="79">
        <v>0</v>
      </c>
      <c r="S66" s="79">
        <v>1</v>
      </c>
      <c r="T66" s="80">
        <f>IFERROR(R66/(P66),"-")</f>
        <v>0</v>
      </c>
      <c r="U66" s="186">
        <f>IFERROR(J66/SUM(N66:O67),"-")</f>
        <v>0</v>
      </c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>
        <f>SUM(X66:X67)-SUM(J66:J67)</f>
        <v>0</v>
      </c>
      <c r="AB66" s="83" t="str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184</v>
      </c>
      <c r="C67" s="189"/>
      <c r="D67" s="189"/>
      <c r="E67" s="189"/>
      <c r="F67" s="189" t="s">
        <v>77</v>
      </c>
      <c r="G67" s="88"/>
      <c r="H67" s="88"/>
      <c r="I67" s="88"/>
      <c r="J67" s="180"/>
      <c r="K67" s="79">
        <v>9</v>
      </c>
      <c r="L67" s="79">
        <v>5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186"/>
      <c r="V67" s="82">
        <v>0</v>
      </c>
      <c r="W67" s="80" t="str">
        <f>IF(P67=0,"-",V67/P67)</f>
        <v>-</v>
      </c>
      <c r="X67" s="185">
        <v>0</v>
      </c>
      <c r="Y67" s="186" t="str">
        <f>IFERROR(X67/P67,"-")</f>
        <v>-</v>
      </c>
      <c r="Z67" s="186" t="str">
        <f>IFERROR(X67/V67,"-")</f>
        <v>-</v>
      </c>
      <c r="AA67" s="18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30"/>
      <c r="B68" s="85"/>
      <c r="C68" s="86"/>
      <c r="D68" s="86"/>
      <c r="E68" s="86"/>
      <c r="F68" s="87"/>
      <c r="G68" s="88"/>
      <c r="H68" s="88"/>
      <c r="I68" s="88"/>
      <c r="J68" s="181"/>
      <c r="K68" s="34"/>
      <c r="L68" s="34"/>
      <c r="M68" s="31"/>
      <c r="N68" s="23"/>
      <c r="O68" s="23"/>
      <c r="P68" s="23"/>
      <c r="Q68" s="32"/>
      <c r="R68" s="32"/>
      <c r="S68" s="23"/>
      <c r="T68" s="32"/>
      <c r="U68" s="187"/>
      <c r="V68" s="25"/>
      <c r="W68" s="25"/>
      <c r="X68" s="187"/>
      <c r="Y68" s="187"/>
      <c r="Z68" s="187"/>
      <c r="AA68" s="187"/>
      <c r="AB68" s="33"/>
      <c r="AC68" s="57"/>
      <c r="AD68" s="61"/>
      <c r="AE68" s="62"/>
      <c r="AF68" s="61"/>
      <c r="AG68" s="65"/>
      <c r="AH68" s="66"/>
      <c r="AI68" s="67"/>
      <c r="AJ68" s="68"/>
      <c r="AK68" s="68"/>
      <c r="AL68" s="68"/>
      <c r="AM68" s="61"/>
      <c r="AN68" s="62"/>
      <c r="AO68" s="61"/>
      <c r="AP68" s="65"/>
      <c r="AQ68" s="66"/>
      <c r="AR68" s="67"/>
      <c r="AS68" s="68"/>
      <c r="AT68" s="68"/>
      <c r="AU68" s="68"/>
      <c r="AV68" s="61"/>
      <c r="AW68" s="62"/>
      <c r="AX68" s="61"/>
      <c r="AY68" s="65"/>
      <c r="AZ68" s="66"/>
      <c r="BA68" s="67"/>
      <c r="BB68" s="68"/>
      <c r="BC68" s="68"/>
      <c r="BD68" s="68"/>
      <c r="BE68" s="61"/>
      <c r="BF68" s="62"/>
      <c r="BG68" s="61"/>
      <c r="BH68" s="65"/>
      <c r="BI68" s="66"/>
      <c r="BJ68" s="67"/>
      <c r="BK68" s="68"/>
      <c r="BL68" s="68"/>
      <c r="BM68" s="68"/>
      <c r="BN68" s="63"/>
      <c r="BO68" s="64"/>
      <c r="BP68" s="61"/>
      <c r="BQ68" s="65"/>
      <c r="BR68" s="66"/>
      <c r="BS68" s="67"/>
      <c r="BT68" s="68"/>
      <c r="BU68" s="68"/>
      <c r="BV68" s="68"/>
      <c r="BW68" s="63"/>
      <c r="BX68" s="64"/>
      <c r="BY68" s="61"/>
      <c r="BZ68" s="65"/>
      <c r="CA68" s="66"/>
      <c r="CB68" s="67"/>
      <c r="CC68" s="68"/>
      <c r="CD68" s="68"/>
      <c r="CE68" s="68"/>
      <c r="CF68" s="63"/>
      <c r="CG68" s="64"/>
      <c r="CH68" s="61"/>
      <c r="CI68" s="65"/>
      <c r="CJ68" s="66"/>
      <c r="CK68" s="67"/>
      <c r="CL68" s="68"/>
      <c r="CM68" s="68"/>
      <c r="CN68" s="68"/>
      <c r="CO68" s="69"/>
      <c r="CP68" s="66"/>
      <c r="CQ68" s="66"/>
      <c r="CR68" s="66"/>
      <c r="CS68" s="70"/>
    </row>
    <row r="69" spans="1:98">
      <c r="A69" s="30"/>
      <c r="B69" s="37"/>
      <c r="C69" s="21"/>
      <c r="D69" s="21"/>
      <c r="E69" s="21"/>
      <c r="F69" s="22"/>
      <c r="G69" s="36"/>
      <c r="H69" s="36"/>
      <c r="I69" s="73"/>
      <c r="J69" s="182"/>
      <c r="K69" s="34"/>
      <c r="L69" s="34"/>
      <c r="M69" s="31"/>
      <c r="N69" s="23"/>
      <c r="O69" s="23"/>
      <c r="P69" s="23"/>
      <c r="Q69" s="32"/>
      <c r="R69" s="32"/>
      <c r="S69" s="23"/>
      <c r="T69" s="32"/>
      <c r="U69" s="187"/>
      <c r="V69" s="25"/>
      <c r="W69" s="25"/>
      <c r="X69" s="187"/>
      <c r="Y69" s="187"/>
      <c r="Z69" s="187"/>
      <c r="AA69" s="187"/>
      <c r="AB69" s="33"/>
      <c r="AC69" s="59"/>
      <c r="AD69" s="61"/>
      <c r="AE69" s="62"/>
      <c r="AF69" s="61"/>
      <c r="AG69" s="65"/>
      <c r="AH69" s="66"/>
      <c r="AI69" s="67"/>
      <c r="AJ69" s="68"/>
      <c r="AK69" s="68"/>
      <c r="AL69" s="68"/>
      <c r="AM69" s="61"/>
      <c r="AN69" s="62"/>
      <c r="AO69" s="61"/>
      <c r="AP69" s="65"/>
      <c r="AQ69" s="66"/>
      <c r="AR69" s="67"/>
      <c r="AS69" s="68"/>
      <c r="AT69" s="68"/>
      <c r="AU69" s="68"/>
      <c r="AV69" s="61"/>
      <c r="AW69" s="62"/>
      <c r="AX69" s="61"/>
      <c r="AY69" s="65"/>
      <c r="AZ69" s="66"/>
      <c r="BA69" s="67"/>
      <c r="BB69" s="68"/>
      <c r="BC69" s="68"/>
      <c r="BD69" s="68"/>
      <c r="BE69" s="61"/>
      <c r="BF69" s="62"/>
      <c r="BG69" s="61"/>
      <c r="BH69" s="65"/>
      <c r="BI69" s="66"/>
      <c r="BJ69" s="67"/>
      <c r="BK69" s="68"/>
      <c r="BL69" s="68"/>
      <c r="BM69" s="68"/>
      <c r="BN69" s="63"/>
      <c r="BO69" s="64"/>
      <c r="BP69" s="61"/>
      <c r="BQ69" s="65"/>
      <c r="BR69" s="66"/>
      <c r="BS69" s="67"/>
      <c r="BT69" s="68"/>
      <c r="BU69" s="68"/>
      <c r="BV69" s="68"/>
      <c r="BW69" s="63"/>
      <c r="BX69" s="64"/>
      <c r="BY69" s="61"/>
      <c r="BZ69" s="65"/>
      <c r="CA69" s="66"/>
      <c r="CB69" s="67"/>
      <c r="CC69" s="68"/>
      <c r="CD69" s="68"/>
      <c r="CE69" s="68"/>
      <c r="CF69" s="63"/>
      <c r="CG69" s="64"/>
      <c r="CH69" s="61"/>
      <c r="CI69" s="65"/>
      <c r="CJ69" s="66"/>
      <c r="CK69" s="67"/>
      <c r="CL69" s="68"/>
      <c r="CM69" s="68"/>
      <c r="CN69" s="68"/>
      <c r="CO69" s="69"/>
      <c r="CP69" s="66"/>
      <c r="CQ69" s="66"/>
      <c r="CR69" s="66"/>
      <c r="CS69" s="70"/>
    </row>
    <row r="70" spans="1:98">
      <c r="A70" s="19">
        <f>AB70</f>
        <v>1.5171119104716</v>
      </c>
      <c r="B70" s="39"/>
      <c r="C70" s="39"/>
      <c r="D70" s="39"/>
      <c r="E70" s="39"/>
      <c r="F70" s="39"/>
      <c r="G70" s="40" t="s">
        <v>185</v>
      </c>
      <c r="H70" s="40"/>
      <c r="I70" s="40"/>
      <c r="J70" s="183">
        <f>SUM(J6:J69)</f>
        <v>5004000</v>
      </c>
      <c r="K70" s="41">
        <f>SUM(K6:K69)</f>
        <v>1968</v>
      </c>
      <c r="L70" s="41">
        <f>SUM(L6:L69)</f>
        <v>899</v>
      </c>
      <c r="M70" s="41">
        <f>SUM(M6:M69)</f>
        <v>2464</v>
      </c>
      <c r="N70" s="41">
        <f>SUM(N6:N69)</f>
        <v>425</v>
      </c>
      <c r="O70" s="41">
        <f>SUM(O6:O69)</f>
        <v>6</v>
      </c>
      <c r="P70" s="41">
        <f>SUM(P6:P69)</f>
        <v>431</v>
      </c>
      <c r="Q70" s="42">
        <f>IFERROR(P70/M70,"-")</f>
        <v>0.17491883116883</v>
      </c>
      <c r="R70" s="76">
        <f>SUM(R6:R69)</f>
        <v>101</v>
      </c>
      <c r="S70" s="76">
        <f>SUM(S6:S69)</f>
        <v>79</v>
      </c>
      <c r="T70" s="42">
        <f>IFERROR(R70/P70,"-")</f>
        <v>0.23433874709977</v>
      </c>
      <c r="U70" s="188">
        <f>IFERROR(J70/P70,"-")</f>
        <v>11610.208816705</v>
      </c>
      <c r="V70" s="44">
        <f>SUM(V6:V69)</f>
        <v>127</v>
      </c>
      <c r="W70" s="42">
        <f>IFERROR(V70/P70,"-")</f>
        <v>0.29466357308585</v>
      </c>
      <c r="X70" s="183">
        <f>SUM(X6:X69)</f>
        <v>7591628</v>
      </c>
      <c r="Y70" s="183">
        <f>IFERROR(X70/P70,"-")</f>
        <v>17613.986078886</v>
      </c>
      <c r="Z70" s="183">
        <f>IFERROR(X70/V70,"-")</f>
        <v>59776.598425197</v>
      </c>
      <c r="AA70" s="183">
        <f>X70-J70</f>
        <v>2587628</v>
      </c>
      <c r="AB70" s="45">
        <f>X70/J70</f>
        <v>1.5171119104716</v>
      </c>
      <c r="AC70" s="58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20"/>
    <mergeCell ref="J13:J20"/>
    <mergeCell ref="U13:U20"/>
    <mergeCell ref="AA13:AA20"/>
    <mergeCell ref="AB13:AB20"/>
    <mergeCell ref="A21:A22"/>
    <mergeCell ref="J21:J22"/>
    <mergeCell ref="U21:U22"/>
    <mergeCell ref="AA21:AA22"/>
    <mergeCell ref="AB21:AB22"/>
    <mergeCell ref="A23:A25"/>
    <mergeCell ref="J23:J25"/>
    <mergeCell ref="U23:U25"/>
    <mergeCell ref="AA23:AA25"/>
    <mergeCell ref="AB23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9"/>
    <mergeCell ref="J56:J59"/>
    <mergeCell ref="U56:U59"/>
    <mergeCell ref="AA56:AA59"/>
    <mergeCell ref="AB56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186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11.255952380952</v>
      </c>
      <c r="B6" s="189" t="s">
        <v>187</v>
      </c>
      <c r="C6" s="189" t="s">
        <v>188</v>
      </c>
      <c r="D6" s="189" t="s">
        <v>189</v>
      </c>
      <c r="E6" s="189"/>
      <c r="F6" s="189" t="s">
        <v>65</v>
      </c>
      <c r="G6" s="88" t="s">
        <v>190</v>
      </c>
      <c r="H6" s="88" t="s">
        <v>191</v>
      </c>
      <c r="I6" s="88" t="s">
        <v>155</v>
      </c>
      <c r="J6" s="180">
        <v>84000</v>
      </c>
      <c r="K6" s="79">
        <v>33</v>
      </c>
      <c r="L6" s="79">
        <v>0</v>
      </c>
      <c r="M6" s="79">
        <v>125</v>
      </c>
      <c r="N6" s="89">
        <v>10</v>
      </c>
      <c r="O6" s="90">
        <v>0</v>
      </c>
      <c r="P6" s="91">
        <f>N6+O6</f>
        <v>10</v>
      </c>
      <c r="Q6" s="80">
        <f>IFERROR(P6/M6,"-")</f>
        <v>0.08</v>
      </c>
      <c r="R6" s="79">
        <v>1</v>
      </c>
      <c r="S6" s="79">
        <v>4</v>
      </c>
      <c r="T6" s="80">
        <f>IFERROR(R6/(P6),"-")</f>
        <v>0.1</v>
      </c>
      <c r="U6" s="186">
        <f>IFERROR(J6/SUM(N6:O7),"-")</f>
        <v>1826.0869565217</v>
      </c>
      <c r="V6" s="82">
        <v>1</v>
      </c>
      <c r="W6" s="80">
        <f>IF(P6=0,"-",V6/P6)</f>
        <v>0.1</v>
      </c>
      <c r="X6" s="185">
        <v>6000</v>
      </c>
      <c r="Y6" s="186">
        <f>IFERROR(X6/P6,"-")</f>
        <v>600</v>
      </c>
      <c r="Z6" s="186">
        <f>IFERROR(X6/V6,"-")</f>
        <v>6000</v>
      </c>
      <c r="AA6" s="180">
        <f>SUM(X6:X7)-SUM(J6:J7)</f>
        <v>861500</v>
      </c>
      <c r="AB6" s="83">
        <f>SUM(X6:X7)/SUM(J6:J7)</f>
        <v>11.255952380952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0.3</v>
      </c>
      <c r="AO6" s="98">
        <v>1</v>
      </c>
      <c r="AP6" s="100">
        <f>IFERROR(AO6/AM6,"-")</f>
        <v>0.33333333333333</v>
      </c>
      <c r="AQ6" s="101">
        <v>6000</v>
      </c>
      <c r="AR6" s="102">
        <f>IFERROR(AQ6/AM6,"-")</f>
        <v>2000</v>
      </c>
      <c r="AS6" s="103"/>
      <c r="AT6" s="103">
        <v>1</v>
      </c>
      <c r="AU6" s="103"/>
      <c r="AV6" s="104">
        <v>1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192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300</v>
      </c>
      <c r="L7" s="79">
        <v>169</v>
      </c>
      <c r="M7" s="79">
        <v>66</v>
      </c>
      <c r="N7" s="89">
        <v>36</v>
      </c>
      <c r="O7" s="90">
        <v>0</v>
      </c>
      <c r="P7" s="91">
        <f>N7+O7</f>
        <v>36</v>
      </c>
      <c r="Q7" s="80">
        <f>IFERROR(P7/M7,"-")</f>
        <v>0.54545454545455</v>
      </c>
      <c r="R7" s="79">
        <v>13</v>
      </c>
      <c r="S7" s="79">
        <v>3</v>
      </c>
      <c r="T7" s="80">
        <f>IFERROR(R7/(P7),"-")</f>
        <v>0.36111111111111</v>
      </c>
      <c r="U7" s="186"/>
      <c r="V7" s="82">
        <v>8</v>
      </c>
      <c r="W7" s="80">
        <f>IF(P7=0,"-",V7/P7)</f>
        <v>0.22222222222222</v>
      </c>
      <c r="X7" s="185">
        <v>939500</v>
      </c>
      <c r="Y7" s="186">
        <f>IFERROR(X7/P7,"-")</f>
        <v>26097.222222222</v>
      </c>
      <c r="Z7" s="186">
        <f>IFERROR(X7/V7,"-")</f>
        <v>117437.5</v>
      </c>
      <c r="AA7" s="180"/>
      <c r="AB7" s="83"/>
      <c r="AC7" s="77"/>
      <c r="AD7" s="92">
        <v>1</v>
      </c>
      <c r="AE7" s="93">
        <f>IF(P7=0,"",IF(AD7=0,"",(AD7/P7)))</f>
        <v>0.027777777777778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5</v>
      </c>
      <c r="AW7" s="105">
        <f>IF(P7=0,"",IF(AV7=0,"",(AV7/P7)))</f>
        <v>0.13888888888889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9</v>
      </c>
      <c r="BF7" s="111">
        <f>IF(P7=0,"",IF(BE7=0,"",(BE7/P7)))</f>
        <v>0.25</v>
      </c>
      <c r="BG7" s="110">
        <v>1</v>
      </c>
      <c r="BH7" s="112">
        <f>IFERROR(BG7/BE7,"-")</f>
        <v>0.11111111111111</v>
      </c>
      <c r="BI7" s="113">
        <v>28000</v>
      </c>
      <c r="BJ7" s="114">
        <f>IFERROR(BI7/BE7,"-")</f>
        <v>3111.1111111111</v>
      </c>
      <c r="BK7" s="115"/>
      <c r="BL7" s="115"/>
      <c r="BM7" s="115">
        <v>1</v>
      </c>
      <c r="BN7" s="117">
        <v>12</v>
      </c>
      <c r="BO7" s="118">
        <f>IF(P7=0,"",IF(BN7=0,"",(BN7/P7)))</f>
        <v>0.33333333333333</v>
      </c>
      <c r="BP7" s="119">
        <v>1</v>
      </c>
      <c r="BQ7" s="120">
        <f>IFERROR(BP7/BN7,"-")</f>
        <v>0.083333333333333</v>
      </c>
      <c r="BR7" s="121">
        <v>48000</v>
      </c>
      <c r="BS7" s="122">
        <f>IFERROR(BR7/BN7,"-")</f>
        <v>4000</v>
      </c>
      <c r="BT7" s="123"/>
      <c r="BU7" s="123"/>
      <c r="BV7" s="123">
        <v>1</v>
      </c>
      <c r="BW7" s="124">
        <v>8</v>
      </c>
      <c r="BX7" s="125">
        <f>IF(P7=0,"",IF(BW7=0,"",(BW7/P7)))</f>
        <v>0.22222222222222</v>
      </c>
      <c r="BY7" s="126">
        <v>5</v>
      </c>
      <c r="BZ7" s="127">
        <f>IFERROR(BY7/BW7,"-")</f>
        <v>0.625</v>
      </c>
      <c r="CA7" s="128">
        <v>465500</v>
      </c>
      <c r="CB7" s="129">
        <f>IFERROR(CA7/BW7,"-")</f>
        <v>58187.5</v>
      </c>
      <c r="CC7" s="130">
        <v>2</v>
      </c>
      <c r="CD7" s="130"/>
      <c r="CE7" s="130">
        <v>3</v>
      </c>
      <c r="CF7" s="131">
        <v>1</v>
      </c>
      <c r="CG7" s="132">
        <f>IF(P7=0,"",IF(CF7=0,"",(CF7/P7)))</f>
        <v>0.027777777777778</v>
      </c>
      <c r="CH7" s="133">
        <v>1</v>
      </c>
      <c r="CI7" s="134">
        <f>IFERROR(CH7/CF7,"-")</f>
        <v>1</v>
      </c>
      <c r="CJ7" s="135">
        <v>398000</v>
      </c>
      <c r="CK7" s="136">
        <f>IFERROR(CJ7/CF7,"-")</f>
        <v>398000</v>
      </c>
      <c r="CL7" s="137"/>
      <c r="CM7" s="137"/>
      <c r="CN7" s="137">
        <v>1</v>
      </c>
      <c r="CO7" s="138">
        <v>8</v>
      </c>
      <c r="CP7" s="139">
        <v>939500</v>
      </c>
      <c r="CQ7" s="139">
        <v>398000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189" t="s">
        <v>193</v>
      </c>
      <c r="C8" s="189" t="s">
        <v>188</v>
      </c>
      <c r="D8" s="189" t="s">
        <v>194</v>
      </c>
      <c r="E8" s="189"/>
      <c r="F8" s="189" t="s">
        <v>77</v>
      </c>
      <c r="G8" s="88" t="s">
        <v>195</v>
      </c>
      <c r="H8" s="88" t="s">
        <v>191</v>
      </c>
      <c r="I8" s="88" t="s">
        <v>155</v>
      </c>
      <c r="J8" s="180">
        <v>48000</v>
      </c>
      <c r="K8" s="79">
        <v>50</v>
      </c>
      <c r="L8" s="79">
        <v>32</v>
      </c>
      <c r="M8" s="79">
        <v>20</v>
      </c>
      <c r="N8" s="89">
        <v>7</v>
      </c>
      <c r="O8" s="90">
        <v>0</v>
      </c>
      <c r="P8" s="91">
        <f>N8+O8</f>
        <v>7</v>
      </c>
      <c r="Q8" s="80">
        <f>IFERROR(P8/M8,"-")</f>
        <v>0.35</v>
      </c>
      <c r="R8" s="79">
        <v>3</v>
      </c>
      <c r="S8" s="79">
        <v>0</v>
      </c>
      <c r="T8" s="80">
        <f>IFERROR(R8/(P8),"-")</f>
        <v>0.42857142857143</v>
      </c>
      <c r="U8" s="186">
        <f>IFERROR(J8/SUM(N8:O8),"-")</f>
        <v>6857.1428571429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SUM(X8:X8)-SUM(J8:J8)</f>
        <v>-48000</v>
      </c>
      <c r="AB8" s="83">
        <f>SUM(X8:X8)/SUM(J8:J8)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3</v>
      </c>
      <c r="AN8" s="99">
        <f>IF(P8=0,"",IF(AM8=0,"",(AM8/P8)))</f>
        <v>0.42857142857143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0.14285714285714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0.14285714285714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1.2179487179487</v>
      </c>
      <c r="B9" s="189" t="s">
        <v>196</v>
      </c>
      <c r="C9" s="189" t="s">
        <v>197</v>
      </c>
      <c r="D9" s="189" t="s">
        <v>198</v>
      </c>
      <c r="E9" s="189"/>
      <c r="F9" s="189" t="s">
        <v>65</v>
      </c>
      <c r="G9" s="88" t="s">
        <v>199</v>
      </c>
      <c r="H9" s="88" t="s">
        <v>200</v>
      </c>
      <c r="I9" s="88" t="s">
        <v>155</v>
      </c>
      <c r="J9" s="180">
        <v>78000</v>
      </c>
      <c r="K9" s="79">
        <v>5</v>
      </c>
      <c r="L9" s="79">
        <v>0</v>
      </c>
      <c r="M9" s="79">
        <v>29</v>
      </c>
      <c r="N9" s="89">
        <v>2</v>
      </c>
      <c r="O9" s="90">
        <v>0</v>
      </c>
      <c r="P9" s="91">
        <f>N9+O9</f>
        <v>2</v>
      </c>
      <c r="Q9" s="80">
        <f>IFERROR(P9/M9,"-")</f>
        <v>0.068965517241379</v>
      </c>
      <c r="R9" s="79">
        <v>0</v>
      </c>
      <c r="S9" s="79">
        <v>0</v>
      </c>
      <c r="T9" s="80">
        <f>IFERROR(R9/(P9),"-")</f>
        <v>0</v>
      </c>
      <c r="U9" s="186">
        <f>IFERROR(J9/SUM(N9:O10),"-")</f>
        <v>15600</v>
      </c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>
        <f>SUM(X9:X10)-SUM(J9:J10)</f>
        <v>17000</v>
      </c>
      <c r="AB9" s="83">
        <f>SUM(X9:X10)/SUM(J9:J10)</f>
        <v>1.2179487179487</v>
      </c>
      <c r="AC9" s="77"/>
      <c r="AD9" s="92">
        <v>1</v>
      </c>
      <c r="AE9" s="93">
        <f>IF(P9=0,"",IF(AD9=0,"",(AD9/P9)))</f>
        <v>0.5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201</v>
      </c>
      <c r="C10" s="189"/>
      <c r="D10" s="189"/>
      <c r="E10" s="189"/>
      <c r="F10" s="189" t="s">
        <v>77</v>
      </c>
      <c r="G10" s="88"/>
      <c r="H10" s="88"/>
      <c r="I10" s="88"/>
      <c r="J10" s="180"/>
      <c r="K10" s="79">
        <v>24</v>
      </c>
      <c r="L10" s="79">
        <v>15</v>
      </c>
      <c r="M10" s="79">
        <v>4</v>
      </c>
      <c r="N10" s="89">
        <v>3</v>
      </c>
      <c r="O10" s="90">
        <v>0</v>
      </c>
      <c r="P10" s="91">
        <f>N10+O10</f>
        <v>3</v>
      </c>
      <c r="Q10" s="80">
        <f>IFERROR(P10/M10,"-")</f>
        <v>0.75</v>
      </c>
      <c r="R10" s="79">
        <v>1</v>
      </c>
      <c r="S10" s="79">
        <v>1</v>
      </c>
      <c r="T10" s="80">
        <f>IFERROR(R10/(P10),"-")</f>
        <v>0.33333333333333</v>
      </c>
      <c r="U10" s="186"/>
      <c r="V10" s="82">
        <v>1</v>
      </c>
      <c r="W10" s="80">
        <f>IF(P10=0,"-",V10/P10)</f>
        <v>0.33333333333333</v>
      </c>
      <c r="X10" s="185">
        <v>95000</v>
      </c>
      <c r="Y10" s="186">
        <f>IFERROR(X10/P10,"-")</f>
        <v>31666.666666667</v>
      </c>
      <c r="Z10" s="186">
        <f>IFERROR(X10/V10,"-")</f>
        <v>95000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>
        <v>1</v>
      </c>
      <c r="BH10" s="112">
        <f>IFERROR(BG10/BE10,"-")</f>
        <v>1</v>
      </c>
      <c r="BI10" s="113">
        <v>95000</v>
      </c>
      <c r="BJ10" s="114">
        <f>IFERROR(BI10/BE10,"-")</f>
        <v>95000</v>
      </c>
      <c r="BK10" s="115"/>
      <c r="BL10" s="115"/>
      <c r="BM10" s="115">
        <v>1</v>
      </c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95000</v>
      </c>
      <c r="CQ10" s="139">
        <v>95000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0.29487179487179</v>
      </c>
      <c r="B11" s="189" t="s">
        <v>202</v>
      </c>
      <c r="C11" s="189" t="s">
        <v>197</v>
      </c>
      <c r="D11" s="189" t="s">
        <v>203</v>
      </c>
      <c r="E11" s="189"/>
      <c r="F11" s="189" t="s">
        <v>65</v>
      </c>
      <c r="G11" s="88" t="s">
        <v>204</v>
      </c>
      <c r="H11" s="88" t="s">
        <v>200</v>
      </c>
      <c r="I11" s="88" t="s">
        <v>205</v>
      </c>
      <c r="J11" s="180">
        <v>78000</v>
      </c>
      <c r="K11" s="79">
        <v>31</v>
      </c>
      <c r="L11" s="79">
        <v>0</v>
      </c>
      <c r="M11" s="79">
        <v>104</v>
      </c>
      <c r="N11" s="89">
        <v>18</v>
      </c>
      <c r="O11" s="90">
        <v>0</v>
      </c>
      <c r="P11" s="91">
        <f>N11+O11</f>
        <v>18</v>
      </c>
      <c r="Q11" s="80">
        <f>IFERROR(P11/M11,"-")</f>
        <v>0.17307692307692</v>
      </c>
      <c r="R11" s="79">
        <v>1</v>
      </c>
      <c r="S11" s="79">
        <v>5</v>
      </c>
      <c r="T11" s="80">
        <f>IFERROR(R11/(P11),"-")</f>
        <v>0.055555555555556</v>
      </c>
      <c r="U11" s="186">
        <f>IFERROR(J11/SUM(N11:O12),"-")</f>
        <v>2888.8888888889</v>
      </c>
      <c r="V11" s="82">
        <v>2</v>
      </c>
      <c r="W11" s="80">
        <f>IF(P11=0,"-",V11/P11)</f>
        <v>0.11111111111111</v>
      </c>
      <c r="X11" s="185">
        <v>9000</v>
      </c>
      <c r="Y11" s="186">
        <f>IFERROR(X11/P11,"-")</f>
        <v>500</v>
      </c>
      <c r="Z11" s="186">
        <f>IFERROR(X11/V11,"-")</f>
        <v>4500</v>
      </c>
      <c r="AA11" s="180">
        <f>SUM(X11:X12)-SUM(J11:J12)</f>
        <v>-55000</v>
      </c>
      <c r="AB11" s="83">
        <f>SUM(X11:X12)/SUM(J11:J12)</f>
        <v>0.29487179487179</v>
      </c>
      <c r="AC11" s="77"/>
      <c r="AD11" s="92">
        <v>1</v>
      </c>
      <c r="AE11" s="93">
        <f>IF(P11=0,"",IF(AD11=0,"",(AD11/P11)))</f>
        <v>0.055555555555556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8</v>
      </c>
      <c r="AN11" s="99">
        <f>IF(P11=0,"",IF(AM11=0,"",(AM11/P11)))</f>
        <v>0.44444444444444</v>
      </c>
      <c r="AO11" s="98">
        <v>1</v>
      </c>
      <c r="AP11" s="100">
        <f>IFERROR(AO11/AM11,"-")</f>
        <v>0.125</v>
      </c>
      <c r="AQ11" s="101">
        <v>6000</v>
      </c>
      <c r="AR11" s="102">
        <f>IFERROR(AQ11/AM11,"-")</f>
        <v>750</v>
      </c>
      <c r="AS11" s="103"/>
      <c r="AT11" s="103">
        <v>1</v>
      </c>
      <c r="AU11" s="103"/>
      <c r="AV11" s="104">
        <v>4</v>
      </c>
      <c r="AW11" s="105">
        <f>IF(P11=0,"",IF(AV11=0,"",(AV11/P11)))</f>
        <v>0.22222222222222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0.11111111111111</v>
      </c>
      <c r="BG11" s="110">
        <v>1</v>
      </c>
      <c r="BH11" s="112">
        <f>IFERROR(BG11/BE11,"-")</f>
        <v>0.5</v>
      </c>
      <c r="BI11" s="113">
        <v>3000</v>
      </c>
      <c r="BJ11" s="114">
        <f>IFERROR(BI11/BE11,"-")</f>
        <v>1500</v>
      </c>
      <c r="BK11" s="115">
        <v>1</v>
      </c>
      <c r="BL11" s="115"/>
      <c r="BM11" s="115"/>
      <c r="BN11" s="117">
        <v>3</v>
      </c>
      <c r="BO11" s="118">
        <f>IF(P11=0,"",IF(BN11=0,"",(BN11/P11)))</f>
        <v>0.16666666666667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9000</v>
      </c>
      <c r="CQ11" s="139">
        <v>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206</v>
      </c>
      <c r="C12" s="189"/>
      <c r="D12" s="189"/>
      <c r="E12" s="189"/>
      <c r="F12" s="189" t="s">
        <v>77</v>
      </c>
      <c r="G12" s="88"/>
      <c r="H12" s="88"/>
      <c r="I12" s="88"/>
      <c r="J12" s="180"/>
      <c r="K12" s="79">
        <v>53</v>
      </c>
      <c r="L12" s="79">
        <v>30</v>
      </c>
      <c r="M12" s="79">
        <v>13</v>
      </c>
      <c r="N12" s="89">
        <v>9</v>
      </c>
      <c r="O12" s="90">
        <v>0</v>
      </c>
      <c r="P12" s="91">
        <f>N12+O12</f>
        <v>9</v>
      </c>
      <c r="Q12" s="80">
        <f>IFERROR(P12/M12,"-")</f>
        <v>0.69230769230769</v>
      </c>
      <c r="R12" s="79">
        <v>2</v>
      </c>
      <c r="S12" s="79">
        <v>0</v>
      </c>
      <c r="T12" s="80">
        <f>IFERROR(R12/(P12),"-")</f>
        <v>0.22222222222222</v>
      </c>
      <c r="U12" s="186"/>
      <c r="V12" s="82">
        <v>2</v>
      </c>
      <c r="W12" s="80">
        <f>IF(P12=0,"-",V12/P12)</f>
        <v>0.22222222222222</v>
      </c>
      <c r="X12" s="185">
        <v>14000</v>
      </c>
      <c r="Y12" s="186">
        <f>IFERROR(X12/P12,"-")</f>
        <v>1555.5555555556</v>
      </c>
      <c r="Z12" s="186">
        <f>IFERROR(X12/V12,"-")</f>
        <v>7000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0.11111111111111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0.22222222222222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0.33333333333333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0.22222222222222</v>
      </c>
      <c r="BP12" s="119">
        <v>1</v>
      </c>
      <c r="BQ12" s="120">
        <f>IFERROR(BP12/BN12,"-")</f>
        <v>0.5</v>
      </c>
      <c r="BR12" s="121">
        <v>11000</v>
      </c>
      <c r="BS12" s="122">
        <f>IFERROR(BR12/BN12,"-")</f>
        <v>5500</v>
      </c>
      <c r="BT12" s="123"/>
      <c r="BU12" s="123"/>
      <c r="BV12" s="123">
        <v>1</v>
      </c>
      <c r="BW12" s="124">
        <v>1</v>
      </c>
      <c r="BX12" s="125">
        <f>IF(P12=0,"",IF(BW12=0,"",(BW12/P12)))</f>
        <v>0.11111111111111</v>
      </c>
      <c r="BY12" s="126">
        <v>1</v>
      </c>
      <c r="BZ12" s="127">
        <f>IFERROR(BY12/BW12,"-")</f>
        <v>1</v>
      </c>
      <c r="CA12" s="128">
        <v>3000</v>
      </c>
      <c r="CB12" s="129">
        <f>IFERROR(CA12/BW12,"-")</f>
        <v>3000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14000</v>
      </c>
      <c r="CQ12" s="139">
        <v>11000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0.88888888888889</v>
      </c>
      <c r="B13" s="189" t="s">
        <v>207</v>
      </c>
      <c r="C13" s="189" t="s">
        <v>208</v>
      </c>
      <c r="D13" s="189" t="s">
        <v>203</v>
      </c>
      <c r="E13" s="189"/>
      <c r="F13" s="189" t="s">
        <v>65</v>
      </c>
      <c r="G13" s="88" t="s">
        <v>209</v>
      </c>
      <c r="H13" s="88" t="s">
        <v>200</v>
      </c>
      <c r="I13" s="190" t="s">
        <v>142</v>
      </c>
      <c r="J13" s="180">
        <v>90000</v>
      </c>
      <c r="K13" s="79">
        <v>12</v>
      </c>
      <c r="L13" s="79">
        <v>0</v>
      </c>
      <c r="M13" s="79">
        <v>57</v>
      </c>
      <c r="N13" s="89">
        <v>5</v>
      </c>
      <c r="O13" s="90">
        <v>1</v>
      </c>
      <c r="P13" s="91">
        <f>N13+O13</f>
        <v>6</v>
      </c>
      <c r="Q13" s="80">
        <f>IFERROR(P13/M13,"-")</f>
        <v>0.10526315789474</v>
      </c>
      <c r="R13" s="79">
        <v>2</v>
      </c>
      <c r="S13" s="79">
        <v>0</v>
      </c>
      <c r="T13" s="80">
        <f>IFERROR(R13/(P13),"-")</f>
        <v>0.33333333333333</v>
      </c>
      <c r="U13" s="186">
        <f>IFERROR(J13/SUM(N13:O14),"-")</f>
        <v>4285.7142857143</v>
      </c>
      <c r="V13" s="82">
        <v>2</v>
      </c>
      <c r="W13" s="80">
        <f>IF(P13=0,"-",V13/P13)</f>
        <v>0.33333333333333</v>
      </c>
      <c r="X13" s="185">
        <v>13000</v>
      </c>
      <c r="Y13" s="186">
        <f>IFERROR(X13/P13,"-")</f>
        <v>2166.6666666667</v>
      </c>
      <c r="Z13" s="186">
        <f>IFERROR(X13/V13,"-")</f>
        <v>6500</v>
      </c>
      <c r="AA13" s="180">
        <f>SUM(X13:X14)-SUM(J13:J14)</f>
        <v>-10000</v>
      </c>
      <c r="AB13" s="83">
        <f>SUM(X13:X14)/SUM(J13:J14)</f>
        <v>0.88888888888889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0.16666666666667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0.16666666666667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0.33333333333333</v>
      </c>
      <c r="BG13" s="110">
        <v>1</v>
      </c>
      <c r="BH13" s="112">
        <f>IFERROR(BG13/BE13,"-")</f>
        <v>0.5</v>
      </c>
      <c r="BI13" s="113">
        <v>10000</v>
      </c>
      <c r="BJ13" s="114">
        <f>IFERROR(BI13/BE13,"-")</f>
        <v>5000</v>
      </c>
      <c r="BK13" s="115"/>
      <c r="BL13" s="115">
        <v>1</v>
      </c>
      <c r="BM13" s="115"/>
      <c r="BN13" s="117">
        <v>1</v>
      </c>
      <c r="BO13" s="118">
        <f>IF(P13=0,"",IF(BN13=0,"",(BN13/P13)))</f>
        <v>0.16666666666667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0.16666666666667</v>
      </c>
      <c r="CH13" s="133">
        <v>1</v>
      </c>
      <c r="CI13" s="134">
        <f>IFERROR(CH13/CF13,"-")</f>
        <v>1</v>
      </c>
      <c r="CJ13" s="135">
        <v>3000</v>
      </c>
      <c r="CK13" s="136">
        <f>IFERROR(CJ13/CF13,"-")</f>
        <v>3000</v>
      </c>
      <c r="CL13" s="137">
        <v>1</v>
      </c>
      <c r="CM13" s="137"/>
      <c r="CN13" s="137"/>
      <c r="CO13" s="138">
        <v>2</v>
      </c>
      <c r="CP13" s="139">
        <v>13000</v>
      </c>
      <c r="CQ13" s="139">
        <v>10000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210</v>
      </c>
      <c r="C14" s="189"/>
      <c r="D14" s="189"/>
      <c r="E14" s="189"/>
      <c r="F14" s="189" t="s">
        <v>77</v>
      </c>
      <c r="G14" s="88"/>
      <c r="H14" s="88"/>
      <c r="I14" s="88"/>
      <c r="J14" s="180"/>
      <c r="K14" s="79">
        <v>79</v>
      </c>
      <c r="L14" s="79">
        <v>50</v>
      </c>
      <c r="M14" s="79">
        <v>29</v>
      </c>
      <c r="N14" s="89">
        <v>15</v>
      </c>
      <c r="O14" s="90">
        <v>0</v>
      </c>
      <c r="P14" s="91">
        <f>N14+O14</f>
        <v>15</v>
      </c>
      <c r="Q14" s="80">
        <f>IFERROR(P14/M14,"-")</f>
        <v>0.51724137931034</v>
      </c>
      <c r="R14" s="79">
        <v>4</v>
      </c>
      <c r="S14" s="79">
        <v>4</v>
      </c>
      <c r="T14" s="80">
        <f>IFERROR(R14/(P14),"-")</f>
        <v>0.26666666666667</v>
      </c>
      <c r="U14" s="186"/>
      <c r="V14" s="82">
        <v>5</v>
      </c>
      <c r="W14" s="80">
        <f>IF(P14=0,"-",V14/P14)</f>
        <v>0.33333333333333</v>
      </c>
      <c r="X14" s="185">
        <v>67000</v>
      </c>
      <c r="Y14" s="186">
        <f>IFERROR(X14/P14,"-")</f>
        <v>4466.6666666667</v>
      </c>
      <c r="Z14" s="186">
        <f>IFERROR(X14/V14,"-")</f>
        <v>13400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3</v>
      </c>
      <c r="AN14" s="99">
        <f>IF(P14=0,"",IF(AM14=0,"",(AM14/P14)))</f>
        <v>0.2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3</v>
      </c>
      <c r="AW14" s="105">
        <f>IF(P14=0,"",IF(AV14=0,"",(AV14/P14)))</f>
        <v>0.2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0.26666666666667</v>
      </c>
      <c r="BP14" s="119">
        <v>3</v>
      </c>
      <c r="BQ14" s="120">
        <f>IFERROR(BP14/BN14,"-")</f>
        <v>0.75</v>
      </c>
      <c r="BR14" s="121">
        <v>37000</v>
      </c>
      <c r="BS14" s="122">
        <f>IFERROR(BR14/BN14,"-")</f>
        <v>9250</v>
      </c>
      <c r="BT14" s="123">
        <v>1</v>
      </c>
      <c r="BU14" s="123">
        <v>1</v>
      </c>
      <c r="BV14" s="123">
        <v>1</v>
      </c>
      <c r="BW14" s="124">
        <v>5</v>
      </c>
      <c r="BX14" s="125">
        <f>IF(P14=0,"",IF(BW14=0,"",(BW14/P14)))</f>
        <v>0.33333333333333</v>
      </c>
      <c r="BY14" s="126">
        <v>2</v>
      </c>
      <c r="BZ14" s="127">
        <f>IFERROR(BY14/BW14,"-")</f>
        <v>0.4</v>
      </c>
      <c r="CA14" s="128">
        <v>30000</v>
      </c>
      <c r="CB14" s="129">
        <f>IFERROR(CA14/BW14,"-")</f>
        <v>6000</v>
      </c>
      <c r="CC14" s="130"/>
      <c r="CD14" s="130"/>
      <c r="CE14" s="130">
        <v>2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5</v>
      </c>
      <c r="CP14" s="139">
        <v>67000</v>
      </c>
      <c r="CQ14" s="139">
        <v>31000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1.9888888888889</v>
      </c>
      <c r="B15" s="189" t="s">
        <v>211</v>
      </c>
      <c r="C15" s="189" t="s">
        <v>208</v>
      </c>
      <c r="D15" s="189" t="s">
        <v>203</v>
      </c>
      <c r="E15" s="189"/>
      <c r="F15" s="189" t="s">
        <v>65</v>
      </c>
      <c r="G15" s="88" t="s">
        <v>212</v>
      </c>
      <c r="H15" s="88" t="s">
        <v>200</v>
      </c>
      <c r="I15" s="88" t="s">
        <v>135</v>
      </c>
      <c r="J15" s="180">
        <v>90000</v>
      </c>
      <c r="K15" s="79">
        <v>16</v>
      </c>
      <c r="L15" s="79">
        <v>0</v>
      </c>
      <c r="M15" s="79">
        <v>55</v>
      </c>
      <c r="N15" s="89">
        <v>8</v>
      </c>
      <c r="O15" s="90">
        <v>0</v>
      </c>
      <c r="P15" s="91">
        <f>N15+O15</f>
        <v>8</v>
      </c>
      <c r="Q15" s="80">
        <f>IFERROR(P15/M15,"-")</f>
        <v>0.14545454545455</v>
      </c>
      <c r="R15" s="79">
        <v>1</v>
      </c>
      <c r="S15" s="79">
        <v>6</v>
      </c>
      <c r="T15" s="80">
        <f>IFERROR(R15/(P15),"-")</f>
        <v>0.125</v>
      </c>
      <c r="U15" s="186">
        <f>IFERROR(J15/SUM(N15:O16),"-")</f>
        <v>2812.5</v>
      </c>
      <c r="V15" s="82">
        <v>2</v>
      </c>
      <c r="W15" s="80">
        <f>IF(P15=0,"-",V15/P15)</f>
        <v>0.25</v>
      </c>
      <c r="X15" s="185">
        <v>21000</v>
      </c>
      <c r="Y15" s="186">
        <f>IFERROR(X15/P15,"-")</f>
        <v>2625</v>
      </c>
      <c r="Z15" s="186">
        <f>IFERROR(X15/V15,"-")</f>
        <v>10500</v>
      </c>
      <c r="AA15" s="180">
        <f>SUM(X15:X16)-SUM(J15:J16)</f>
        <v>89000</v>
      </c>
      <c r="AB15" s="83">
        <f>SUM(X15:X16)/SUM(J15:J16)</f>
        <v>1.9888888888889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4</v>
      </c>
      <c r="BF15" s="111">
        <f>IF(P15=0,"",IF(BE15=0,"",(BE15/P15)))</f>
        <v>0.5</v>
      </c>
      <c r="BG15" s="110">
        <v>2</v>
      </c>
      <c r="BH15" s="112">
        <f>IFERROR(BG15/BE15,"-")</f>
        <v>0.5</v>
      </c>
      <c r="BI15" s="113">
        <v>21000</v>
      </c>
      <c r="BJ15" s="114">
        <f>IFERROR(BI15/BE15,"-")</f>
        <v>5250</v>
      </c>
      <c r="BK15" s="115">
        <v>1</v>
      </c>
      <c r="BL15" s="115"/>
      <c r="BM15" s="115">
        <v>1</v>
      </c>
      <c r="BN15" s="117">
        <v>3</v>
      </c>
      <c r="BO15" s="118">
        <f>IF(P15=0,"",IF(BN15=0,"",(BN15/P15)))</f>
        <v>0.375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0.125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21000</v>
      </c>
      <c r="CQ15" s="139">
        <v>18000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213</v>
      </c>
      <c r="C16" s="189"/>
      <c r="D16" s="189"/>
      <c r="E16" s="189"/>
      <c r="F16" s="189" t="s">
        <v>77</v>
      </c>
      <c r="G16" s="88"/>
      <c r="H16" s="88"/>
      <c r="I16" s="88"/>
      <c r="J16" s="180"/>
      <c r="K16" s="79">
        <v>148</v>
      </c>
      <c r="L16" s="79">
        <v>75</v>
      </c>
      <c r="M16" s="79">
        <v>63</v>
      </c>
      <c r="N16" s="89">
        <v>24</v>
      </c>
      <c r="O16" s="90">
        <v>0</v>
      </c>
      <c r="P16" s="91">
        <f>N16+O16</f>
        <v>24</v>
      </c>
      <c r="Q16" s="80">
        <f>IFERROR(P16/M16,"-")</f>
        <v>0.38095238095238</v>
      </c>
      <c r="R16" s="79">
        <v>5</v>
      </c>
      <c r="S16" s="79">
        <v>2</v>
      </c>
      <c r="T16" s="80">
        <f>IFERROR(R16/(P16),"-")</f>
        <v>0.20833333333333</v>
      </c>
      <c r="U16" s="186"/>
      <c r="V16" s="82">
        <v>8</v>
      </c>
      <c r="W16" s="80">
        <f>IF(P16=0,"-",V16/P16)</f>
        <v>0.33333333333333</v>
      </c>
      <c r="X16" s="185">
        <v>158000</v>
      </c>
      <c r="Y16" s="186">
        <f>IFERROR(X16/P16,"-")</f>
        <v>6583.3333333333</v>
      </c>
      <c r="Z16" s="186">
        <f>IFERROR(X16/V16,"-")</f>
        <v>19750</v>
      </c>
      <c r="AA16" s="180"/>
      <c r="AB16" s="83"/>
      <c r="AC16" s="77"/>
      <c r="AD16" s="92">
        <v>1</v>
      </c>
      <c r="AE16" s="93">
        <f>IF(P16=0,"",IF(AD16=0,"",(AD16/P16)))</f>
        <v>0.041666666666667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0.041666666666667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10</v>
      </c>
      <c r="BF16" s="111">
        <f>IF(P16=0,"",IF(BE16=0,"",(BE16/P16)))</f>
        <v>0.41666666666667</v>
      </c>
      <c r="BG16" s="110">
        <v>3</v>
      </c>
      <c r="BH16" s="112">
        <f>IFERROR(BG16/BE16,"-")</f>
        <v>0.3</v>
      </c>
      <c r="BI16" s="113">
        <v>65000</v>
      </c>
      <c r="BJ16" s="114">
        <f>IFERROR(BI16/BE16,"-")</f>
        <v>6500</v>
      </c>
      <c r="BK16" s="115">
        <v>1</v>
      </c>
      <c r="BL16" s="115"/>
      <c r="BM16" s="115">
        <v>2</v>
      </c>
      <c r="BN16" s="117">
        <v>6</v>
      </c>
      <c r="BO16" s="118">
        <f>IF(P16=0,"",IF(BN16=0,"",(BN16/P16)))</f>
        <v>0.25</v>
      </c>
      <c r="BP16" s="119">
        <v>2</v>
      </c>
      <c r="BQ16" s="120">
        <f>IFERROR(BP16/BN16,"-")</f>
        <v>0.33333333333333</v>
      </c>
      <c r="BR16" s="121">
        <v>48000</v>
      </c>
      <c r="BS16" s="122">
        <f>IFERROR(BR16/BN16,"-")</f>
        <v>8000</v>
      </c>
      <c r="BT16" s="123"/>
      <c r="BU16" s="123">
        <v>1</v>
      </c>
      <c r="BV16" s="123">
        <v>1</v>
      </c>
      <c r="BW16" s="124">
        <v>5</v>
      </c>
      <c r="BX16" s="125">
        <f>IF(P16=0,"",IF(BW16=0,"",(BW16/P16)))</f>
        <v>0.20833333333333</v>
      </c>
      <c r="BY16" s="126">
        <v>2</v>
      </c>
      <c r="BZ16" s="127">
        <f>IFERROR(BY16/BW16,"-")</f>
        <v>0.4</v>
      </c>
      <c r="CA16" s="128">
        <v>42000</v>
      </c>
      <c r="CB16" s="129">
        <f>IFERROR(CA16/BW16,"-")</f>
        <v>8400</v>
      </c>
      <c r="CC16" s="130"/>
      <c r="CD16" s="130">
        <v>1</v>
      </c>
      <c r="CE16" s="130">
        <v>1</v>
      </c>
      <c r="CF16" s="131">
        <v>1</v>
      </c>
      <c r="CG16" s="132">
        <f>IF(P16=0,"",IF(CF16=0,"",(CF16/P16)))</f>
        <v>0.041666666666667</v>
      </c>
      <c r="CH16" s="133">
        <v>1</v>
      </c>
      <c r="CI16" s="134">
        <f>IFERROR(CH16/CF16,"-")</f>
        <v>1</v>
      </c>
      <c r="CJ16" s="135">
        <v>3000</v>
      </c>
      <c r="CK16" s="136">
        <f>IFERROR(CJ16/CF16,"-")</f>
        <v>3000</v>
      </c>
      <c r="CL16" s="137">
        <v>1</v>
      </c>
      <c r="CM16" s="137"/>
      <c r="CN16" s="137"/>
      <c r="CO16" s="138">
        <v>8</v>
      </c>
      <c r="CP16" s="139">
        <v>158000</v>
      </c>
      <c r="CQ16" s="139">
        <v>42000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0.22549019607843</v>
      </c>
      <c r="B17" s="189" t="s">
        <v>214</v>
      </c>
      <c r="C17" s="189" t="s">
        <v>215</v>
      </c>
      <c r="D17" s="189" t="s">
        <v>203</v>
      </c>
      <c r="E17" s="189"/>
      <c r="F17" s="189" t="s">
        <v>65</v>
      </c>
      <c r="G17" s="88" t="s">
        <v>216</v>
      </c>
      <c r="H17" s="88" t="s">
        <v>200</v>
      </c>
      <c r="I17" s="88" t="s">
        <v>217</v>
      </c>
      <c r="J17" s="180">
        <v>102000</v>
      </c>
      <c r="K17" s="79">
        <v>13</v>
      </c>
      <c r="L17" s="79">
        <v>0</v>
      </c>
      <c r="M17" s="79">
        <v>34</v>
      </c>
      <c r="N17" s="89">
        <v>4</v>
      </c>
      <c r="O17" s="90">
        <v>0</v>
      </c>
      <c r="P17" s="91">
        <f>N17+O17</f>
        <v>4</v>
      </c>
      <c r="Q17" s="80">
        <f>IFERROR(P17/M17,"-")</f>
        <v>0.11764705882353</v>
      </c>
      <c r="R17" s="79">
        <v>1</v>
      </c>
      <c r="S17" s="79">
        <v>0</v>
      </c>
      <c r="T17" s="80">
        <f>IFERROR(R17/(P17),"-")</f>
        <v>0.25</v>
      </c>
      <c r="U17" s="186">
        <f>IFERROR(J17/SUM(N17:O18),"-")</f>
        <v>5666.6666666667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SUM(X17:X18)-SUM(J17:J18)</f>
        <v>-79000</v>
      </c>
      <c r="AB17" s="83">
        <f>SUM(X17:X18)/SUM(J17:J18)</f>
        <v>0.22549019607843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218</v>
      </c>
      <c r="C18" s="189"/>
      <c r="D18" s="189"/>
      <c r="E18" s="189"/>
      <c r="F18" s="189" t="s">
        <v>77</v>
      </c>
      <c r="G18" s="88"/>
      <c r="H18" s="88"/>
      <c r="I18" s="88"/>
      <c r="J18" s="180"/>
      <c r="K18" s="79">
        <v>46</v>
      </c>
      <c r="L18" s="79">
        <v>39</v>
      </c>
      <c r="M18" s="79">
        <v>25</v>
      </c>
      <c r="N18" s="89">
        <v>14</v>
      </c>
      <c r="O18" s="90">
        <v>0</v>
      </c>
      <c r="P18" s="91">
        <f>N18+O18</f>
        <v>14</v>
      </c>
      <c r="Q18" s="80">
        <f>IFERROR(P18/M18,"-")</f>
        <v>0.56</v>
      </c>
      <c r="R18" s="79">
        <v>1</v>
      </c>
      <c r="S18" s="79">
        <v>4</v>
      </c>
      <c r="T18" s="80">
        <f>IFERROR(R18/(P18),"-")</f>
        <v>0.071428571428571</v>
      </c>
      <c r="U18" s="186"/>
      <c r="V18" s="82">
        <v>3</v>
      </c>
      <c r="W18" s="80">
        <f>IF(P18=0,"-",V18/P18)</f>
        <v>0.21428571428571</v>
      </c>
      <c r="X18" s="185">
        <v>23000</v>
      </c>
      <c r="Y18" s="186">
        <f>IFERROR(X18/P18,"-")</f>
        <v>1642.8571428571</v>
      </c>
      <c r="Z18" s="186">
        <f>IFERROR(X18/V18,"-")</f>
        <v>7666.6666666667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0.071428571428571</v>
      </c>
      <c r="AO18" s="98">
        <v>1</v>
      </c>
      <c r="AP18" s="100">
        <f>IFERROR(AO18/AM18,"-")</f>
        <v>1</v>
      </c>
      <c r="AQ18" s="101">
        <v>3000</v>
      </c>
      <c r="AR18" s="102">
        <f>IFERROR(AQ18/AM18,"-")</f>
        <v>3000</v>
      </c>
      <c r="AS18" s="103">
        <v>1</v>
      </c>
      <c r="AT18" s="103"/>
      <c r="AU18" s="103"/>
      <c r="AV18" s="104">
        <v>2</v>
      </c>
      <c r="AW18" s="105">
        <f>IF(P18=0,"",IF(AV18=0,"",(AV18/P18)))</f>
        <v>0.14285714285714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7</v>
      </c>
      <c r="BF18" s="111">
        <f>IF(P18=0,"",IF(BE18=0,"",(BE18/P18)))</f>
        <v>0.5</v>
      </c>
      <c r="BG18" s="110">
        <v>1</v>
      </c>
      <c r="BH18" s="112">
        <f>IFERROR(BG18/BE18,"-")</f>
        <v>0.14285714285714</v>
      </c>
      <c r="BI18" s="113">
        <v>10000</v>
      </c>
      <c r="BJ18" s="114">
        <f>IFERROR(BI18/BE18,"-")</f>
        <v>1428.5714285714</v>
      </c>
      <c r="BK18" s="115"/>
      <c r="BL18" s="115">
        <v>1</v>
      </c>
      <c r="BM18" s="115"/>
      <c r="BN18" s="117">
        <v>4</v>
      </c>
      <c r="BO18" s="118">
        <f>IF(P18=0,"",IF(BN18=0,"",(BN18/P18)))</f>
        <v>0.28571428571429</v>
      </c>
      <c r="BP18" s="119">
        <v>1</v>
      </c>
      <c r="BQ18" s="120">
        <f>IFERROR(BP18/BN18,"-")</f>
        <v>0.25</v>
      </c>
      <c r="BR18" s="121">
        <v>10000</v>
      </c>
      <c r="BS18" s="122">
        <f>IFERROR(BR18/BN18,"-")</f>
        <v>2500</v>
      </c>
      <c r="BT18" s="123"/>
      <c r="BU18" s="123">
        <v>1</v>
      </c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23000</v>
      </c>
      <c r="CQ18" s="139">
        <v>10000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1.1491228070175</v>
      </c>
      <c r="B19" s="189" t="s">
        <v>219</v>
      </c>
      <c r="C19" s="189" t="s">
        <v>220</v>
      </c>
      <c r="D19" s="189" t="s">
        <v>221</v>
      </c>
      <c r="E19" s="189"/>
      <c r="F19" s="189" t="s">
        <v>65</v>
      </c>
      <c r="G19" s="88" t="s">
        <v>222</v>
      </c>
      <c r="H19" s="88" t="s">
        <v>223</v>
      </c>
      <c r="I19" s="88" t="s">
        <v>166</v>
      </c>
      <c r="J19" s="180">
        <v>114000</v>
      </c>
      <c r="K19" s="79">
        <v>30</v>
      </c>
      <c r="L19" s="79">
        <v>0</v>
      </c>
      <c r="M19" s="79">
        <v>76</v>
      </c>
      <c r="N19" s="89">
        <v>13</v>
      </c>
      <c r="O19" s="90">
        <v>0</v>
      </c>
      <c r="P19" s="91">
        <f>N19+O19</f>
        <v>13</v>
      </c>
      <c r="Q19" s="80">
        <f>IFERROR(P19/M19,"-")</f>
        <v>0.17105263157895</v>
      </c>
      <c r="R19" s="79">
        <v>1</v>
      </c>
      <c r="S19" s="79">
        <v>6</v>
      </c>
      <c r="T19" s="80">
        <f>IFERROR(R19/(P19),"-")</f>
        <v>0.076923076923077</v>
      </c>
      <c r="U19" s="186">
        <f>IFERROR(J19/SUM(N19:O20),"-")</f>
        <v>3677.4193548387</v>
      </c>
      <c r="V19" s="82">
        <v>2</v>
      </c>
      <c r="W19" s="80">
        <f>IF(P19=0,"-",V19/P19)</f>
        <v>0.15384615384615</v>
      </c>
      <c r="X19" s="185">
        <v>13000</v>
      </c>
      <c r="Y19" s="186">
        <f>IFERROR(X19/P19,"-")</f>
        <v>1000</v>
      </c>
      <c r="Z19" s="186">
        <f>IFERROR(X19/V19,"-")</f>
        <v>6500</v>
      </c>
      <c r="AA19" s="180">
        <f>SUM(X19:X20)-SUM(J19:J20)</f>
        <v>17000</v>
      </c>
      <c r="AB19" s="83">
        <f>SUM(X19:X20)/SUM(J19:J20)</f>
        <v>1.1491228070175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3</v>
      </c>
      <c r="AN19" s="99">
        <f>IF(P19=0,"",IF(AM19=0,"",(AM19/P19)))</f>
        <v>0.23076923076923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2</v>
      </c>
      <c r="AW19" s="105">
        <f>IF(P19=0,"",IF(AV19=0,"",(AV19/P19)))</f>
        <v>0.15384615384615</v>
      </c>
      <c r="AX19" s="104">
        <v>1</v>
      </c>
      <c r="AY19" s="106">
        <f>IFERROR(AX19/AV19,"-")</f>
        <v>0.5</v>
      </c>
      <c r="AZ19" s="107">
        <v>10000</v>
      </c>
      <c r="BA19" s="108">
        <f>IFERROR(AZ19/AV19,"-")</f>
        <v>5000</v>
      </c>
      <c r="BB19" s="109"/>
      <c r="BC19" s="109">
        <v>1</v>
      </c>
      <c r="BD19" s="109"/>
      <c r="BE19" s="110">
        <v>2</v>
      </c>
      <c r="BF19" s="111">
        <f>IF(P19=0,"",IF(BE19=0,"",(BE19/P19)))</f>
        <v>0.15384615384615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6</v>
      </c>
      <c r="BO19" s="118">
        <f>IF(P19=0,"",IF(BN19=0,"",(BN19/P19)))</f>
        <v>0.46153846153846</v>
      </c>
      <c r="BP19" s="119">
        <v>1</v>
      </c>
      <c r="BQ19" s="120">
        <f>IFERROR(BP19/BN19,"-")</f>
        <v>0.16666666666667</v>
      </c>
      <c r="BR19" s="121">
        <v>3000</v>
      </c>
      <c r="BS19" s="122">
        <f>IFERROR(BR19/BN19,"-")</f>
        <v>500</v>
      </c>
      <c r="BT19" s="123">
        <v>1</v>
      </c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13000</v>
      </c>
      <c r="CQ19" s="139">
        <v>10000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224</v>
      </c>
      <c r="C20" s="189"/>
      <c r="D20" s="189"/>
      <c r="E20" s="189"/>
      <c r="F20" s="189" t="s">
        <v>77</v>
      </c>
      <c r="G20" s="88"/>
      <c r="H20" s="88"/>
      <c r="I20" s="88"/>
      <c r="J20" s="180"/>
      <c r="K20" s="79">
        <v>87</v>
      </c>
      <c r="L20" s="79">
        <v>53</v>
      </c>
      <c r="M20" s="79">
        <v>57</v>
      </c>
      <c r="N20" s="89">
        <v>18</v>
      </c>
      <c r="O20" s="90">
        <v>0</v>
      </c>
      <c r="P20" s="91">
        <f>N20+O20</f>
        <v>18</v>
      </c>
      <c r="Q20" s="80">
        <f>IFERROR(P20/M20,"-")</f>
        <v>0.31578947368421</v>
      </c>
      <c r="R20" s="79">
        <v>6</v>
      </c>
      <c r="S20" s="79">
        <v>2</v>
      </c>
      <c r="T20" s="80">
        <f>IFERROR(R20/(P20),"-")</f>
        <v>0.33333333333333</v>
      </c>
      <c r="U20" s="186"/>
      <c r="V20" s="82">
        <v>5</v>
      </c>
      <c r="W20" s="80">
        <f>IF(P20=0,"-",V20/P20)</f>
        <v>0.27777777777778</v>
      </c>
      <c r="X20" s="185">
        <v>118000</v>
      </c>
      <c r="Y20" s="186">
        <f>IFERROR(X20/P20,"-")</f>
        <v>6555.5555555556</v>
      </c>
      <c r="Z20" s="186">
        <f>IFERROR(X20/V20,"-")</f>
        <v>23600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5</v>
      </c>
      <c r="AW20" s="105">
        <f>IF(P20=0,"",IF(AV20=0,"",(AV20/P20)))</f>
        <v>0.27777777777778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5</v>
      </c>
      <c r="BF20" s="111">
        <f>IF(P20=0,"",IF(BE20=0,"",(BE20/P20)))</f>
        <v>0.27777777777778</v>
      </c>
      <c r="BG20" s="110">
        <v>2</v>
      </c>
      <c r="BH20" s="112">
        <f>IFERROR(BG20/BE20,"-")</f>
        <v>0.4</v>
      </c>
      <c r="BI20" s="113">
        <v>11000</v>
      </c>
      <c r="BJ20" s="114">
        <f>IFERROR(BI20/BE20,"-")</f>
        <v>2200</v>
      </c>
      <c r="BK20" s="115">
        <v>2</v>
      </c>
      <c r="BL20" s="115"/>
      <c r="BM20" s="115"/>
      <c r="BN20" s="117">
        <v>5</v>
      </c>
      <c r="BO20" s="118">
        <f>IF(P20=0,"",IF(BN20=0,"",(BN20/P20)))</f>
        <v>0.27777777777778</v>
      </c>
      <c r="BP20" s="119">
        <v>2</v>
      </c>
      <c r="BQ20" s="120">
        <f>IFERROR(BP20/BN20,"-")</f>
        <v>0.4</v>
      </c>
      <c r="BR20" s="121">
        <v>31000</v>
      </c>
      <c r="BS20" s="122">
        <f>IFERROR(BR20/BN20,"-")</f>
        <v>6200</v>
      </c>
      <c r="BT20" s="123">
        <v>1</v>
      </c>
      <c r="BU20" s="123"/>
      <c r="BV20" s="123">
        <v>1</v>
      </c>
      <c r="BW20" s="124">
        <v>1</v>
      </c>
      <c r="BX20" s="125">
        <f>IF(P20=0,"",IF(BW20=0,"",(BW20/P20)))</f>
        <v>0.055555555555556</v>
      </c>
      <c r="BY20" s="126">
        <v>1</v>
      </c>
      <c r="BZ20" s="127">
        <f>IFERROR(BY20/BW20,"-")</f>
        <v>1</v>
      </c>
      <c r="CA20" s="128">
        <v>76000</v>
      </c>
      <c r="CB20" s="129">
        <f>IFERROR(CA20/BW20,"-")</f>
        <v>76000</v>
      </c>
      <c r="CC20" s="130"/>
      <c r="CD20" s="130"/>
      <c r="CE20" s="130">
        <v>1</v>
      </c>
      <c r="CF20" s="131">
        <v>2</v>
      </c>
      <c r="CG20" s="132">
        <f>IF(P20=0,"",IF(CF20=0,"",(CF20/P20)))</f>
        <v>0.11111111111111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5</v>
      </c>
      <c r="CP20" s="139">
        <v>118000</v>
      </c>
      <c r="CQ20" s="139">
        <v>76000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30"/>
      <c r="B21" s="85"/>
      <c r="C21" s="86"/>
      <c r="D21" s="86"/>
      <c r="E21" s="86"/>
      <c r="F21" s="87"/>
      <c r="G21" s="88"/>
      <c r="H21" s="88"/>
      <c r="I21" s="88"/>
      <c r="J21" s="181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187"/>
      <c r="V21" s="25"/>
      <c r="W21" s="25"/>
      <c r="X21" s="187"/>
      <c r="Y21" s="187"/>
      <c r="Z21" s="187"/>
      <c r="AA21" s="187"/>
      <c r="AB21" s="33"/>
      <c r="AC21" s="57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30"/>
      <c r="B22" s="37"/>
      <c r="C22" s="21"/>
      <c r="D22" s="21"/>
      <c r="E22" s="21"/>
      <c r="F22" s="22"/>
      <c r="G22" s="36"/>
      <c r="H22" s="36"/>
      <c r="I22" s="73"/>
      <c r="J22" s="182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187"/>
      <c r="V22" s="25"/>
      <c r="W22" s="25"/>
      <c r="X22" s="187"/>
      <c r="Y22" s="187"/>
      <c r="Z22" s="187"/>
      <c r="AA22" s="187"/>
      <c r="AB22" s="33"/>
      <c r="AC22" s="59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19">
        <f>AB23</f>
        <v>2.1586257309942</v>
      </c>
      <c r="B23" s="39"/>
      <c r="C23" s="39"/>
      <c r="D23" s="39"/>
      <c r="E23" s="39"/>
      <c r="F23" s="39"/>
      <c r="G23" s="40" t="s">
        <v>225</v>
      </c>
      <c r="H23" s="40"/>
      <c r="I23" s="40"/>
      <c r="J23" s="183">
        <f>SUM(J6:J22)</f>
        <v>684000</v>
      </c>
      <c r="K23" s="41">
        <f>SUM(K6:K22)</f>
        <v>927</v>
      </c>
      <c r="L23" s="41">
        <f>SUM(L6:L22)</f>
        <v>463</v>
      </c>
      <c r="M23" s="41">
        <f>SUM(M6:M22)</f>
        <v>757</v>
      </c>
      <c r="N23" s="41">
        <f>SUM(N6:N22)</f>
        <v>186</v>
      </c>
      <c r="O23" s="41">
        <f>SUM(O6:O22)</f>
        <v>1</v>
      </c>
      <c r="P23" s="41">
        <f>SUM(P6:P22)</f>
        <v>187</v>
      </c>
      <c r="Q23" s="42">
        <f>IFERROR(P23/M23,"-")</f>
        <v>0.24702774108322</v>
      </c>
      <c r="R23" s="76">
        <f>SUM(R6:R22)</f>
        <v>42</v>
      </c>
      <c r="S23" s="76">
        <f>SUM(S6:S22)</f>
        <v>37</v>
      </c>
      <c r="T23" s="42">
        <f>IFERROR(R23/P23,"-")</f>
        <v>0.22459893048128</v>
      </c>
      <c r="U23" s="188">
        <f>IFERROR(J23/P23,"-")</f>
        <v>3657.7540106952</v>
      </c>
      <c r="V23" s="44">
        <f>SUM(V6:V22)</f>
        <v>41</v>
      </c>
      <c r="W23" s="42">
        <f>IFERROR(V23/P23,"-")</f>
        <v>0.2192513368984</v>
      </c>
      <c r="X23" s="183">
        <f>SUM(X6:X22)</f>
        <v>1476500</v>
      </c>
      <c r="Y23" s="183">
        <f>IFERROR(X23/P23,"-")</f>
        <v>7895.7219251337</v>
      </c>
      <c r="Z23" s="183">
        <f>IFERROR(X23/V23,"-")</f>
        <v>36012.195121951</v>
      </c>
      <c r="AA23" s="183">
        <f>X23-J23</f>
        <v>792500</v>
      </c>
      <c r="AB23" s="45">
        <f>X23/J23</f>
        <v>2.1586257309942</v>
      </c>
      <c r="AC23" s="58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8"/>
    <mergeCell ref="J8:J8"/>
    <mergeCell ref="U8:U8"/>
    <mergeCell ref="AA8:AA8"/>
    <mergeCell ref="AB8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226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12.828855855856</v>
      </c>
      <c r="B6" s="189" t="s">
        <v>227</v>
      </c>
      <c r="C6" s="189" t="s">
        <v>228</v>
      </c>
      <c r="D6" s="189" t="s">
        <v>229</v>
      </c>
      <c r="E6" s="189"/>
      <c r="F6" s="189" t="s">
        <v>65</v>
      </c>
      <c r="G6" s="88" t="s">
        <v>230</v>
      </c>
      <c r="H6" s="88" t="s">
        <v>231</v>
      </c>
      <c r="I6" s="190" t="s">
        <v>232</v>
      </c>
      <c r="J6" s="180">
        <v>222000</v>
      </c>
      <c r="K6" s="79">
        <v>52</v>
      </c>
      <c r="L6" s="79">
        <v>0</v>
      </c>
      <c r="M6" s="79">
        <v>217</v>
      </c>
      <c r="N6" s="89">
        <v>18</v>
      </c>
      <c r="O6" s="90">
        <v>0</v>
      </c>
      <c r="P6" s="91">
        <f>N6+O6</f>
        <v>18</v>
      </c>
      <c r="Q6" s="80">
        <f>IFERROR(P6/M6,"-")</f>
        <v>0.08294930875576</v>
      </c>
      <c r="R6" s="79">
        <v>1</v>
      </c>
      <c r="S6" s="79">
        <v>3</v>
      </c>
      <c r="T6" s="80">
        <f>IFERROR(R6/(P6),"-")</f>
        <v>0.055555555555556</v>
      </c>
      <c r="U6" s="186">
        <f>IFERROR(J6/SUM(N6:O7),"-")</f>
        <v>1531.0344827586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2626006</v>
      </c>
      <c r="AB6" s="83">
        <f>SUM(X6:X7)/SUM(J6:J7)</f>
        <v>12.828855855856</v>
      </c>
      <c r="AC6" s="77"/>
      <c r="AD6" s="92">
        <v>2</v>
      </c>
      <c r="AE6" s="93">
        <f>IF(P6=0,"",IF(AD6=0,"",(AD6/P6)))</f>
        <v>0.11111111111111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7</v>
      </c>
      <c r="AN6" s="99">
        <f>IF(P6=0,"",IF(AM6=0,"",(AM6/P6)))</f>
        <v>0.38888888888889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0.11111111111111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0.11111111111111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0.055555555555556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0.055555555555556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233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544</v>
      </c>
      <c r="L7" s="79">
        <v>355</v>
      </c>
      <c r="M7" s="79">
        <v>280</v>
      </c>
      <c r="N7" s="89">
        <v>122</v>
      </c>
      <c r="O7" s="90">
        <v>5</v>
      </c>
      <c r="P7" s="91">
        <f>N7+O7</f>
        <v>127</v>
      </c>
      <c r="Q7" s="80">
        <f>IFERROR(P7/M7,"-")</f>
        <v>0.45357142857143</v>
      </c>
      <c r="R7" s="79">
        <v>13</v>
      </c>
      <c r="S7" s="79">
        <v>21</v>
      </c>
      <c r="T7" s="80">
        <f>IFERROR(R7/(P7),"-")</f>
        <v>0.10236220472441</v>
      </c>
      <c r="U7" s="186"/>
      <c r="V7" s="82">
        <v>11</v>
      </c>
      <c r="W7" s="80">
        <f>IF(P7=0,"-",V7/P7)</f>
        <v>0.086614173228346</v>
      </c>
      <c r="X7" s="185">
        <v>2848006</v>
      </c>
      <c r="Y7" s="186">
        <f>IFERROR(X7/P7,"-")</f>
        <v>22425.244094488</v>
      </c>
      <c r="Z7" s="186">
        <f>IFERROR(X7/V7,"-")</f>
        <v>258909.63636364</v>
      </c>
      <c r="AA7" s="180"/>
      <c r="AB7" s="83"/>
      <c r="AC7" s="77"/>
      <c r="AD7" s="92">
        <v>19</v>
      </c>
      <c r="AE7" s="93">
        <f>IF(P7=0,"",IF(AD7=0,"",(AD7/P7)))</f>
        <v>0.1496062992126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25</v>
      </c>
      <c r="AN7" s="99">
        <f>IF(P7=0,"",IF(AM7=0,"",(AM7/P7)))</f>
        <v>0.19685039370079</v>
      </c>
      <c r="AO7" s="98">
        <v>1</v>
      </c>
      <c r="AP7" s="100">
        <f>IFERROR(AO7/AM7,"-")</f>
        <v>0.04</v>
      </c>
      <c r="AQ7" s="101">
        <v>1000</v>
      </c>
      <c r="AR7" s="102">
        <f>IFERROR(AQ7/AM7,"-")</f>
        <v>40</v>
      </c>
      <c r="AS7" s="103">
        <v>1</v>
      </c>
      <c r="AT7" s="103"/>
      <c r="AU7" s="103"/>
      <c r="AV7" s="104">
        <v>18</v>
      </c>
      <c r="AW7" s="105">
        <f>IF(P7=0,"",IF(AV7=0,"",(AV7/P7)))</f>
        <v>0.14173228346457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24</v>
      </c>
      <c r="BF7" s="111">
        <f>IF(P7=0,"",IF(BE7=0,"",(BE7/P7)))</f>
        <v>0.18897637795276</v>
      </c>
      <c r="BG7" s="110">
        <v>6</v>
      </c>
      <c r="BH7" s="112">
        <f>IFERROR(BG7/BE7,"-")</f>
        <v>0.25</v>
      </c>
      <c r="BI7" s="113">
        <v>510006</v>
      </c>
      <c r="BJ7" s="114">
        <f>IFERROR(BI7/BE7,"-")</f>
        <v>21250.25</v>
      </c>
      <c r="BK7" s="115">
        <v>2</v>
      </c>
      <c r="BL7" s="115"/>
      <c r="BM7" s="115">
        <v>4</v>
      </c>
      <c r="BN7" s="117">
        <v>20</v>
      </c>
      <c r="BO7" s="118">
        <f>IF(P7=0,"",IF(BN7=0,"",(BN7/P7)))</f>
        <v>0.15748031496063</v>
      </c>
      <c r="BP7" s="119">
        <v>1</v>
      </c>
      <c r="BQ7" s="120">
        <f>IFERROR(BP7/BN7,"-")</f>
        <v>0.05</v>
      </c>
      <c r="BR7" s="121">
        <v>8000</v>
      </c>
      <c r="BS7" s="122">
        <f>IFERROR(BR7/BN7,"-")</f>
        <v>400</v>
      </c>
      <c r="BT7" s="123"/>
      <c r="BU7" s="123">
        <v>1</v>
      </c>
      <c r="BV7" s="123"/>
      <c r="BW7" s="124">
        <v>20</v>
      </c>
      <c r="BX7" s="125">
        <f>IF(P7=0,"",IF(BW7=0,"",(BW7/P7)))</f>
        <v>0.15748031496063</v>
      </c>
      <c r="BY7" s="126">
        <v>4</v>
      </c>
      <c r="BZ7" s="127">
        <f>IFERROR(BY7/BW7,"-")</f>
        <v>0.2</v>
      </c>
      <c r="CA7" s="128">
        <v>2362000</v>
      </c>
      <c r="CB7" s="129">
        <f>IFERROR(CA7/BW7,"-")</f>
        <v>118100</v>
      </c>
      <c r="CC7" s="130">
        <v>1</v>
      </c>
      <c r="CD7" s="130"/>
      <c r="CE7" s="130">
        <v>3</v>
      </c>
      <c r="CF7" s="131">
        <v>1</v>
      </c>
      <c r="CG7" s="132">
        <f>IF(P7=0,"",IF(CF7=0,"",(CF7/P7)))</f>
        <v>0.0078740157480315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11</v>
      </c>
      <c r="CP7" s="139">
        <v>2848006</v>
      </c>
      <c r="CQ7" s="139">
        <v>2228000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2.6730769230769</v>
      </c>
      <c r="B8" s="189" t="s">
        <v>234</v>
      </c>
      <c r="C8" s="189" t="s">
        <v>235</v>
      </c>
      <c r="D8" s="189" t="s">
        <v>236</v>
      </c>
      <c r="E8" s="189" t="s">
        <v>237</v>
      </c>
      <c r="F8" s="189" t="s">
        <v>65</v>
      </c>
      <c r="G8" s="88" t="s">
        <v>238</v>
      </c>
      <c r="H8" s="88" t="s">
        <v>239</v>
      </c>
      <c r="I8" s="88" t="s">
        <v>240</v>
      </c>
      <c r="J8" s="180">
        <v>78000</v>
      </c>
      <c r="K8" s="79">
        <v>1</v>
      </c>
      <c r="L8" s="79">
        <v>0</v>
      </c>
      <c r="M8" s="79">
        <v>6</v>
      </c>
      <c r="N8" s="89">
        <v>1</v>
      </c>
      <c r="O8" s="90">
        <v>0</v>
      </c>
      <c r="P8" s="91">
        <f>N8+O8</f>
        <v>1</v>
      </c>
      <c r="Q8" s="80">
        <f>IFERROR(P8/M8,"-")</f>
        <v>0.16666666666667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1130.4347826087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130500</v>
      </c>
      <c r="AB8" s="83">
        <f>SUM(X8:X9)/SUM(J8:J9)</f>
        <v>2.6730769230769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241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274</v>
      </c>
      <c r="L9" s="79">
        <v>208</v>
      </c>
      <c r="M9" s="79">
        <v>159</v>
      </c>
      <c r="N9" s="89">
        <v>67</v>
      </c>
      <c r="O9" s="90">
        <v>1</v>
      </c>
      <c r="P9" s="91">
        <f>N9+O9</f>
        <v>68</v>
      </c>
      <c r="Q9" s="80">
        <f>IFERROR(P9/M9,"-")</f>
        <v>0.42767295597484</v>
      </c>
      <c r="R9" s="79">
        <v>14</v>
      </c>
      <c r="S9" s="79">
        <v>13</v>
      </c>
      <c r="T9" s="80">
        <f>IFERROR(R9/(P9),"-")</f>
        <v>0.20588235294118</v>
      </c>
      <c r="U9" s="186"/>
      <c r="V9" s="82">
        <v>7</v>
      </c>
      <c r="W9" s="80">
        <f>IF(P9=0,"-",V9/P9)</f>
        <v>0.10294117647059</v>
      </c>
      <c r="X9" s="185">
        <v>208500</v>
      </c>
      <c r="Y9" s="186">
        <f>IFERROR(X9/P9,"-")</f>
        <v>3066.1764705882</v>
      </c>
      <c r="Z9" s="186">
        <f>IFERROR(X9/V9,"-")</f>
        <v>29785.714285714</v>
      </c>
      <c r="AA9" s="180"/>
      <c r="AB9" s="83"/>
      <c r="AC9" s="77"/>
      <c r="AD9" s="92">
        <v>9</v>
      </c>
      <c r="AE9" s="93">
        <f>IF(P9=0,"",IF(AD9=0,"",(AD9/P9)))</f>
        <v>0.13235294117647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12</v>
      </c>
      <c r="AN9" s="99">
        <f>IF(P9=0,"",IF(AM9=0,"",(AM9/P9)))</f>
        <v>0.17647058823529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10</v>
      </c>
      <c r="AW9" s="105">
        <f>IF(P9=0,"",IF(AV9=0,"",(AV9/P9)))</f>
        <v>0.14705882352941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18</v>
      </c>
      <c r="BF9" s="111">
        <f>IF(P9=0,"",IF(BE9=0,"",(BE9/P9)))</f>
        <v>0.26470588235294</v>
      </c>
      <c r="BG9" s="110">
        <v>5</v>
      </c>
      <c r="BH9" s="112">
        <f>IFERROR(BG9/BE9,"-")</f>
        <v>0.27777777777778</v>
      </c>
      <c r="BI9" s="113">
        <v>105500</v>
      </c>
      <c r="BJ9" s="114">
        <f>IFERROR(BI9/BE9,"-")</f>
        <v>5861.1111111111</v>
      </c>
      <c r="BK9" s="115">
        <v>2</v>
      </c>
      <c r="BL9" s="115"/>
      <c r="BM9" s="115">
        <v>3</v>
      </c>
      <c r="BN9" s="117">
        <v>15</v>
      </c>
      <c r="BO9" s="118">
        <f>IF(P9=0,"",IF(BN9=0,"",(BN9/P9)))</f>
        <v>0.22058823529412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0.029411764705882</v>
      </c>
      <c r="BY9" s="126">
        <v>2</v>
      </c>
      <c r="BZ9" s="127">
        <f>IFERROR(BY9/BW9,"-")</f>
        <v>1</v>
      </c>
      <c r="CA9" s="128">
        <v>103000</v>
      </c>
      <c r="CB9" s="129">
        <f>IFERROR(CA9/BW9,"-")</f>
        <v>51500</v>
      </c>
      <c r="CC9" s="130"/>
      <c r="CD9" s="130"/>
      <c r="CE9" s="130">
        <v>2</v>
      </c>
      <c r="CF9" s="131">
        <v>2</v>
      </c>
      <c r="CG9" s="132">
        <f>IF(P9=0,"",IF(CF9=0,"",(CF9/P9)))</f>
        <v>0.029411764705882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7</v>
      </c>
      <c r="CP9" s="139">
        <v>208500</v>
      </c>
      <c r="CQ9" s="139">
        <v>65000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10.188353333333</v>
      </c>
      <c r="B12" s="39"/>
      <c r="C12" s="39"/>
      <c r="D12" s="39"/>
      <c r="E12" s="39"/>
      <c r="F12" s="39"/>
      <c r="G12" s="40" t="s">
        <v>242</v>
      </c>
      <c r="H12" s="40"/>
      <c r="I12" s="40"/>
      <c r="J12" s="183">
        <f>SUM(J6:J11)</f>
        <v>300000</v>
      </c>
      <c r="K12" s="41">
        <f>SUM(K6:K11)</f>
        <v>871</v>
      </c>
      <c r="L12" s="41">
        <f>SUM(L6:L11)</f>
        <v>563</v>
      </c>
      <c r="M12" s="41">
        <f>SUM(M6:M11)</f>
        <v>662</v>
      </c>
      <c r="N12" s="41">
        <f>SUM(N6:N11)</f>
        <v>208</v>
      </c>
      <c r="O12" s="41">
        <f>SUM(O6:O11)</f>
        <v>6</v>
      </c>
      <c r="P12" s="41">
        <f>SUM(P6:P11)</f>
        <v>214</v>
      </c>
      <c r="Q12" s="42">
        <f>IFERROR(P12/M12,"-")</f>
        <v>0.32326283987915</v>
      </c>
      <c r="R12" s="76">
        <f>SUM(R6:R11)</f>
        <v>28</v>
      </c>
      <c r="S12" s="76">
        <f>SUM(S6:S11)</f>
        <v>37</v>
      </c>
      <c r="T12" s="42">
        <f>IFERROR(R12/P12,"-")</f>
        <v>0.13084112149533</v>
      </c>
      <c r="U12" s="188">
        <f>IFERROR(J12/P12,"-")</f>
        <v>1401.8691588785</v>
      </c>
      <c r="V12" s="44">
        <f>SUM(V6:V11)</f>
        <v>18</v>
      </c>
      <c r="W12" s="42">
        <f>IFERROR(V12/P12,"-")</f>
        <v>0.08411214953271</v>
      </c>
      <c r="X12" s="183">
        <f>SUM(X6:X11)</f>
        <v>3056506</v>
      </c>
      <c r="Y12" s="183">
        <f>IFERROR(X12/P12,"-")</f>
        <v>14282.738317757</v>
      </c>
      <c r="Z12" s="183">
        <f>IFERROR(X12/V12,"-")</f>
        <v>169805.88888889</v>
      </c>
      <c r="AA12" s="183">
        <f>X12-J12</f>
        <v>2756506</v>
      </c>
      <c r="AB12" s="45">
        <f>X12/J12</f>
        <v>10.188353333333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