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<sst xmlns="http://schemas.openxmlformats.org/spreadsheetml/2006/main" uniqueCount="285">
  <si>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</si>
  <si>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</si>
  <si>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</si>
  <si>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</si>
  <si>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</si>
  <si>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</si>
  <si>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</si>
  <si>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</si>
  <si>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</si>
  <si>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</si>
  <si>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</si>
  <si>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</si>
  <si>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</si>
  <si>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</si>
  <si>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</si>
  <si>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</si>
  <si>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</si>
  <si>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</si>
  <si>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</si>
  <si>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</si>
  <si>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</si>
  <si>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</si>
  <si>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</si>
  <si>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</si>
  <si>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</si>
  <si>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</si>
  <si>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</si>
  <si>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</si>
  <si>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</si>
  <si>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</si>
  <si>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</si>
  <si>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</si>
  <si>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</si>
  <si>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</si>
  <si>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</si>
  <si>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</si>
  <si>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</si>
  <si>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</si>
  <si>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</si>
  <si>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</si>
  <si>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</si>
  <si>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</si>
  <si>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</si>
  <si>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</si>
  <si>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</si>
  <si>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</si>
  <si>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</si>
  <si>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</si>
  <si>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</si>
  <si>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</si>
  <si>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</si>
  <si>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</si>
  <si>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</si>
  <si>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</si>
  <si>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</si>
  <si>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</si>
  <si>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</si>
  <si>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</si>
  <si>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</si>
  <si>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</si>
  <si>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</si>
  <si>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</si>
  <si>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ic1110</t>
  </si>
  <si>
    <t>右女３スマホ</t>
  </si>
  <si>
    <t>求む！５０歳以上の女性と…</t>
  </si>
  <si>
    <t>lp01</t>
  </si>
  <si>
    <t>スポニチ関東</t>
  </si>
  <si>
    <t>4C終面全5段</t>
  </si>
  <si>
    <t>6月29日(土)</t>
  </si>
  <si>
    <t>ic1111</t>
  </si>
  <si>
    <t>スポニチ関西</t>
  </si>
  <si>
    <t>ic1112</t>
  </si>
  <si>
    <t>スポニチ西部</t>
  </si>
  <si>
    <t>ic1113</t>
  </si>
  <si>
    <t>スポニチ北海道</t>
  </si>
  <si>
    <t>ic1114</t>
  </si>
  <si>
    <t>(空電共通)</t>
  </si>
  <si>
    <t>空電</t>
  </si>
  <si>
    <t>空電 (共通)</t>
  </si>
  <si>
    <t>ic1115</t>
  </si>
  <si>
    <t>雑誌版 SPA</t>
  </si>
  <si>
    <t>学生いません！ギャルもいません！熟女！熟女！熟女！熟女！</t>
  </si>
  <si>
    <t>サンスポ関東</t>
  </si>
  <si>
    <t>6月08日(土)</t>
  </si>
  <si>
    <t>ic1116</t>
  </si>
  <si>
    <t>ic1117</t>
  </si>
  <si>
    <t>サンスポ関西</t>
  </si>
  <si>
    <t>全5段</t>
  </si>
  <si>
    <t>6月16日(日)</t>
  </si>
  <si>
    <t>ic1118</t>
  </si>
  <si>
    <t>ic1119</t>
  </si>
  <si>
    <t>黒：記事風版</t>
  </si>
  <si>
    <t>(新txt)もう50代の熟女だけど・・・</t>
  </si>
  <si>
    <t>6月30日(日)</t>
  </si>
  <si>
    <t>ic1120</t>
  </si>
  <si>
    <t>ic1121</t>
  </si>
  <si>
    <t>スポーツ報知関東</t>
  </si>
  <si>
    <t>全5段つかみ4回</t>
  </si>
  <si>
    <t>6月05日(水)</t>
  </si>
  <si>
    <t>ic1122</t>
  </si>
  <si>
    <t>もう50代の熟女だけど・・・</t>
  </si>
  <si>
    <t>6月18日(火)</t>
  </si>
  <si>
    <t>ic1123</t>
  </si>
  <si>
    <t>右女３</t>
  </si>
  <si>
    <t>女性からご飯に誘われる。男性はyesかnoか返事するだけ</t>
  </si>
  <si>
    <t>6月14日(金)</t>
  </si>
  <si>
    <t>ic1124</t>
  </si>
  <si>
    <t>黒：C版</t>
  </si>
  <si>
    <t>男の夢をかなえます 超美熟女から逆指名</t>
  </si>
  <si>
    <t>6月24日(月)</t>
  </si>
  <si>
    <t>ic1125</t>
  </si>
  <si>
    <t>ic1126</t>
  </si>
  <si>
    <t>中京スポーツ</t>
  </si>
  <si>
    <t>ic1127</t>
  </si>
  <si>
    <t>ic1128</t>
  </si>
  <si>
    <t>ic1129</t>
  </si>
  <si>
    <t>ic1130</t>
  </si>
  <si>
    <t>黒：右女３</t>
  </si>
  <si>
    <t>①もう５０代の熟女だけど・・・</t>
  </si>
  <si>
    <t>デイリースポーツ関西</t>
  </si>
  <si>
    <t>半2段つかみ20段保証</t>
  </si>
  <si>
    <t>20段保証</t>
  </si>
  <si>
    <t>ic1131</t>
  </si>
  <si>
    <t>②学生いません！ギャルもいません！熟女！熟女！熟女！熟女！</t>
  </si>
  <si>
    <t>ic1132</t>
  </si>
  <si>
    <t>③男の夢をかなえます 超美熟女から逆指名</t>
  </si>
  <si>
    <t>ic1133</t>
  </si>
  <si>
    <t>④求む！５０歳以上の女性と…</t>
  </si>
  <si>
    <t>ic1134</t>
  </si>
  <si>
    <t>ic1135</t>
  </si>
  <si>
    <t>ic1136</t>
  </si>
  <si>
    <t>ic1137</t>
  </si>
  <si>
    <t>ic1138</t>
  </si>
  <si>
    <t>ic1139</t>
  </si>
  <si>
    <t>ic1140</t>
  </si>
  <si>
    <t>6月23日(日)</t>
  </si>
  <si>
    <t>ic1141</t>
  </si>
  <si>
    <t>ic1142</t>
  </si>
  <si>
    <t>ニッカン関東</t>
  </si>
  <si>
    <t>6月01日(土)</t>
  </si>
  <si>
    <t>ic1143</t>
  </si>
  <si>
    <t>ic1144</t>
  </si>
  <si>
    <t>6月09日(日)</t>
  </si>
  <si>
    <t>ic1145</t>
  </si>
  <si>
    <t>ic1146</t>
  </si>
  <si>
    <t>東スポ・大スポ・九スポ・中京</t>
  </si>
  <si>
    <t>記事枠</t>
  </si>
  <si>
    <t>6月27日(木)</t>
  </si>
  <si>
    <t>ic1147</t>
  </si>
  <si>
    <t>ic1148</t>
  </si>
  <si>
    <t>スポーツ報知関西</t>
  </si>
  <si>
    <t>ic1149</t>
  </si>
  <si>
    <t>ic1150</t>
  </si>
  <si>
    <t>ic1151</t>
  </si>
  <si>
    <t>ic1152</t>
  </si>
  <si>
    <t>ic1153</t>
  </si>
  <si>
    <t>C版</t>
  </si>
  <si>
    <t>もう50代の熟女だけど、試しに付き合ってみる？</t>
  </si>
  <si>
    <t>6月02日(日)</t>
  </si>
  <si>
    <t>ic1154</t>
  </si>
  <si>
    <t>ic1155</t>
  </si>
  <si>
    <t>九スポ</t>
  </si>
  <si>
    <t>ic1156</t>
  </si>
  <si>
    <t>新聞 TOTAL</t>
  </si>
  <si>
    <t>●雑誌 広告</t>
  </si>
  <si>
    <t>za127</t>
  </si>
  <si>
    <t>光文社</t>
  </si>
  <si>
    <t>新50代</t>
  </si>
  <si>
    <t>アサヒ芸能</t>
  </si>
  <si>
    <t>4C1P</t>
  </si>
  <si>
    <t>za128</t>
  </si>
  <si>
    <t>za129</t>
  </si>
  <si>
    <t>日本ジャーナル出版</t>
  </si>
  <si>
    <t>EXMAX!</t>
  </si>
  <si>
    <t>表4</t>
  </si>
  <si>
    <t>za130</t>
  </si>
  <si>
    <t>ad460</t>
  </si>
  <si>
    <t>いろいろ</t>
  </si>
  <si>
    <t>企画枠一条さんメイン</t>
  </si>
  <si>
    <t>劇画カタログ企画</t>
  </si>
  <si>
    <t>企画枠</t>
  </si>
  <si>
    <t>6月（＆5月）</t>
  </si>
  <si>
    <t>ad461</t>
  </si>
  <si>
    <t>ad470</t>
  </si>
  <si>
    <t>企画枠4コマ漫画</t>
  </si>
  <si>
    <t>熟女系媒体編集企画枠</t>
  </si>
  <si>
    <t>6月（＆7月）</t>
  </si>
  <si>
    <t>ad462</t>
  </si>
  <si>
    <t>コアマガジン</t>
  </si>
  <si>
    <t>5P元祖</t>
  </si>
  <si>
    <t>実話BUNKA超タブー</t>
  </si>
  <si>
    <t>1C5P</t>
  </si>
  <si>
    <t>ad463</t>
  </si>
  <si>
    <t>ad464</t>
  </si>
  <si>
    <t>大洋図書</t>
  </si>
  <si>
    <t>昭和の不思議101</t>
  </si>
  <si>
    <t>6月03日(月)</t>
  </si>
  <si>
    <t>ad465</t>
  </si>
  <si>
    <t>ad466</t>
  </si>
  <si>
    <t>2P_対談風原稿_ヘスティア</t>
  </si>
  <si>
    <t>実話ナックルズ ウルトラ</t>
  </si>
  <si>
    <t>1C2P</t>
  </si>
  <si>
    <t>6月13日(木)</t>
  </si>
  <si>
    <t>ad467</t>
  </si>
  <si>
    <t>ad471</t>
  </si>
  <si>
    <t>実話BUNKAタブー</t>
  </si>
  <si>
    <t>6月15日(土)</t>
  </si>
  <si>
    <t>ad472</t>
  </si>
  <si>
    <t>ad473</t>
  </si>
  <si>
    <t>日本文芸社</t>
  </si>
  <si>
    <t>2Pスポーツ新聞_v02_ヘスティア(下着)水城奈緒さん</t>
  </si>
  <si>
    <t>ナックルズ極ベスト</t>
  </si>
  <si>
    <t>4C2P</t>
  </si>
  <si>
    <t>6月21日(金)</t>
  </si>
  <si>
    <t>ad474</t>
  </si>
  <si>
    <t>ad475</t>
  </si>
  <si>
    <t>1P記事_求む！中高年男性版_ヘスティア</t>
  </si>
  <si>
    <t>That’s DAN</t>
  </si>
  <si>
    <t>6月22日(土)</t>
  </si>
  <si>
    <t>ad476</t>
  </si>
  <si>
    <t>ad477</t>
  </si>
  <si>
    <t>海王社</t>
  </si>
  <si>
    <t>臨時増刊ラヴァーズ</t>
  </si>
  <si>
    <t>ad478</t>
  </si>
  <si>
    <t>ad479</t>
  </si>
  <si>
    <t>EXよるピカ</t>
  </si>
  <si>
    <t>6月26日(水)</t>
  </si>
  <si>
    <t>ad480</t>
  </si>
  <si>
    <t>ad481</t>
  </si>
  <si>
    <t>2Pスポーツ新聞_v01_ヘスティア(一条さん)</t>
  </si>
  <si>
    <t>劇画ラヴァーズ</t>
  </si>
  <si>
    <t>ad482</t>
  </si>
  <si>
    <t>雑誌 TOTAL</t>
  </si>
  <si>
    <t>●DVD 広告</t>
  </si>
  <si>
    <t>pa455</t>
  </si>
  <si>
    <t>一水社</t>
  </si>
  <si>
    <t>DVD4コマ-ヘスティア</t>
  </si>
  <si>
    <t>実録最新しろうと美人妻地下DVD270分GOLD</t>
  </si>
  <si>
    <t>DVD袋表4C</t>
  </si>
  <si>
    <t>pa456</t>
  </si>
  <si>
    <t>pa457</t>
  </si>
  <si>
    <t>三和出版</t>
  </si>
  <si>
    <t>DVD漫画きよし</t>
  </si>
  <si>
    <t>B5、セブンPB、750円、7万部</t>
  </si>
  <si>
    <t>ママ友たちの裏事情 終章</t>
  </si>
  <si>
    <t>pa458</t>
  </si>
  <si>
    <t>pa459</t>
  </si>
  <si>
    <t>A5、日版PB、650円、7万部</t>
  </si>
  <si>
    <t>キメキメ淫乱合コン 最後の大乱交SP</t>
  </si>
  <si>
    <t>DVD対向4C1P</t>
  </si>
  <si>
    <t>6月06日(木)</t>
  </si>
  <si>
    <t>pa460</t>
  </si>
  <si>
    <t>pa461</t>
  </si>
  <si>
    <t>A5、日版PB、700円、7万部</t>
  </si>
  <si>
    <t>エロすぎるオンナ これで見納め永久保存版</t>
  </si>
  <si>
    <t>pa462</t>
  </si>
  <si>
    <t>pa463</t>
  </si>
  <si>
    <t>ぶんか社</t>
  </si>
  <si>
    <t>EXCITING MAX!SPECIAL</t>
  </si>
  <si>
    <t>DVD袋裏1C+コンテンツ枠</t>
  </si>
  <si>
    <t>6月11日(火)</t>
  </si>
  <si>
    <t>pa464</t>
  </si>
  <si>
    <t>pa465</t>
  </si>
  <si>
    <t>A4、CVS、840円、7万部</t>
  </si>
  <si>
    <t>限界ギリギリ羞恥スペシャル</t>
  </si>
  <si>
    <t>pa466</t>
  </si>
  <si>
    <t>pa471</t>
  </si>
  <si>
    <t>オレンジパック!しろうと美人妻地下DVD9時間 抱き締めてください</t>
  </si>
  <si>
    <t>pa472</t>
  </si>
  <si>
    <t>pa473</t>
  </si>
  <si>
    <t>しろうと美人妻地下DVD270分BLACK</t>
  </si>
  <si>
    <t>6月17日(月)</t>
  </si>
  <si>
    <t>pa474</t>
  </si>
  <si>
    <t>pa467</t>
  </si>
  <si>
    <t>噂の検証!!個室マッサージ店の秘密 VIPコース</t>
  </si>
  <si>
    <t>pa468</t>
  </si>
  <si>
    <t>pa469</t>
  </si>
  <si>
    <t>A4、日版PB、750円、7万部</t>
  </si>
  <si>
    <t>最後のエロ本</t>
  </si>
  <si>
    <t>pa470</t>
  </si>
  <si>
    <t>pa475</t>
  </si>
  <si>
    <t>インフォメディア</t>
  </si>
  <si>
    <t>プレミア熟女</t>
  </si>
  <si>
    <t>pa476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</si>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</sst>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47</v>
      </c>
      <c r="D6" s="180">
        <v>4356000</v>
      </c>
      <c r="E6" s="79">
        <v>2070</v>
      </c>
      <c r="F6" s="79">
        <v>858</v>
      </c>
      <c r="G6" s="79">
        <v>2688</v>
      </c>
      <c r="H6" s="89">
        <v>464</v>
      </c>
      <c r="I6" s="90">
        <v>0</v>
      </c>
      <c r="J6" s="143">
        <f>H6+I6</f>
        <v>464</v>
      </c>
      <c r="K6" s="80">
        <f>IFERROR(J6/G6,"-")</f>
        <v>0.17261904761905</v>
      </c>
      <c r="L6" s="79">
        <v>107</v>
      </c>
      <c r="M6" s="79">
        <v>86</v>
      </c>
      <c r="N6" s="80">
        <f>IFERROR(L6/J6,"-")</f>
        <v>0.23060344827586</v>
      </c>
      <c r="O6" s="81">
        <f>IFERROR(D6/J6,"-")</f>
        <v>9387.9310344828</v>
      </c>
      <c r="P6" s="82">
        <v>130</v>
      </c>
      <c r="Q6" s="80">
        <f>IFERROR(P6/J6,"-")</f>
        <v>0.2801724137931</v>
      </c>
      <c r="R6" s="185">
        <v>11187500</v>
      </c>
      <c r="S6" s="186">
        <f>IFERROR(R6/J6,"-")</f>
        <v>24110.99137931</v>
      </c>
      <c r="T6" s="186">
        <f>IFERROR(R6/P6,"-")</f>
        <v>86057.692307692</v>
      </c>
      <c r="U6" s="180">
        <f>IFERROR(R6-D6,"-")</f>
        <v>6831500</v>
      </c>
      <c r="V6" s="83">
        <f>R6/D6</f>
        <v>2.5682966023875</v>
      </c>
      <c r="W6" s="77"/>
      <c r="X6" s="142"/>
    </row>
    <row r="7" spans="1:24">
      <c r="A7" s="78"/>
      <c r="B7" s="84" t="s">
        <v>24</v>
      </c>
      <c r="C7" s="84">
        <v>25</v>
      </c>
      <c r="D7" s="180">
        <v>1248000</v>
      </c>
      <c r="E7" s="79">
        <v>1122</v>
      </c>
      <c r="F7" s="79">
        <v>587</v>
      </c>
      <c r="G7" s="79">
        <v>747</v>
      </c>
      <c r="H7" s="89">
        <v>192</v>
      </c>
      <c r="I7" s="90">
        <v>1</v>
      </c>
      <c r="J7" s="143">
        <f>H7+I7</f>
        <v>193</v>
      </c>
      <c r="K7" s="80">
        <f>IFERROR(J7/G7,"-")</f>
        <v>0.25836680053548</v>
      </c>
      <c r="L7" s="79">
        <v>50</v>
      </c>
      <c r="M7" s="79">
        <v>24</v>
      </c>
      <c r="N7" s="80">
        <f>IFERROR(L7/J7,"-")</f>
        <v>0.25906735751295</v>
      </c>
      <c r="O7" s="81">
        <f>IFERROR(D7/J7,"-")</f>
        <v>6466.3212435233</v>
      </c>
      <c r="P7" s="82">
        <v>38</v>
      </c>
      <c r="Q7" s="80">
        <f>IFERROR(P7/J7,"-")</f>
        <v>0.19689119170984</v>
      </c>
      <c r="R7" s="185">
        <v>2604000</v>
      </c>
      <c r="S7" s="186">
        <f>IFERROR(R7/J7,"-")</f>
        <v>13492.227979275</v>
      </c>
      <c r="T7" s="186">
        <f>IFERROR(R7/P7,"-")</f>
        <v>68526.315789474</v>
      </c>
      <c r="U7" s="180">
        <f>IFERROR(R7-D7,"-")</f>
        <v>1356000</v>
      </c>
      <c r="V7" s="83">
        <f>R7/D7</f>
        <v>2.0865384615385</v>
      </c>
      <c r="W7" s="77"/>
      <c r="X7" s="142"/>
    </row>
    <row r="8" spans="1:24">
      <c r="A8" s="78"/>
      <c r="B8" s="84" t="s">
        <v>25</v>
      </c>
      <c r="C8" s="84">
        <v>22</v>
      </c>
      <c r="D8" s="180">
        <v>1374000</v>
      </c>
      <c r="E8" s="79">
        <v>2599</v>
      </c>
      <c r="F8" s="79">
        <v>1765</v>
      </c>
      <c r="G8" s="79">
        <v>2244</v>
      </c>
      <c r="H8" s="89">
        <v>684</v>
      </c>
      <c r="I8" s="90">
        <v>25</v>
      </c>
      <c r="J8" s="143">
        <f>H8+I8</f>
        <v>709</v>
      </c>
      <c r="K8" s="80">
        <f>IFERROR(J8/G8,"-")</f>
        <v>0.31595365418895</v>
      </c>
      <c r="L8" s="79">
        <v>55</v>
      </c>
      <c r="M8" s="79">
        <v>140</v>
      </c>
      <c r="N8" s="80">
        <f>IFERROR(L8/J8,"-")</f>
        <v>0.077574047954866</v>
      </c>
      <c r="O8" s="81">
        <f>IFERROR(D8/J8,"-")</f>
        <v>1937.9407616361</v>
      </c>
      <c r="P8" s="82">
        <v>41</v>
      </c>
      <c r="Q8" s="80">
        <f>IFERROR(P8/J8,"-")</f>
        <v>0.057827926657264</v>
      </c>
      <c r="R8" s="185">
        <v>1754000</v>
      </c>
      <c r="S8" s="186">
        <f>IFERROR(R8/J8,"-")</f>
        <v>2473.9069111425</v>
      </c>
      <c r="T8" s="186">
        <f>IFERROR(R8/P8,"-")</f>
        <v>42780.487804878</v>
      </c>
      <c r="U8" s="180">
        <f>IFERROR(R8-D8,"-")</f>
        <v>380000</v>
      </c>
      <c r="V8" s="83">
        <f>R8/D8</f>
        <v>1.2765647743814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6978000</v>
      </c>
      <c r="E11" s="41">
        <f>SUM(E6:E9)</f>
        <v>5791</v>
      </c>
      <c r="F11" s="41">
        <f>SUM(F6:F9)</f>
        <v>3210</v>
      </c>
      <c r="G11" s="41">
        <f>SUM(G6:G9)</f>
        <v>5679</v>
      </c>
      <c r="H11" s="41">
        <f>SUM(H6:H9)</f>
        <v>1340</v>
      </c>
      <c r="I11" s="41">
        <f>SUM(I6:I9)</f>
        <v>26</v>
      </c>
      <c r="J11" s="41">
        <f>SUM(J6:J9)</f>
        <v>1366</v>
      </c>
      <c r="K11" s="42">
        <f>IFERROR(J11/G11,"-")</f>
        <v>0.24053530551153</v>
      </c>
      <c r="L11" s="76">
        <f>SUM(L6:L9)</f>
        <v>212</v>
      </c>
      <c r="M11" s="76">
        <f>SUM(M6:M9)</f>
        <v>250</v>
      </c>
      <c r="N11" s="42">
        <f>IFERROR(L11/J11,"-")</f>
        <v>0.15519765739385</v>
      </c>
      <c r="O11" s="43">
        <f>IFERROR(D11/J11,"-")</f>
        <v>5108.345534407</v>
      </c>
      <c r="P11" s="44">
        <f>SUM(P6:P9)</f>
        <v>209</v>
      </c>
      <c r="Q11" s="42">
        <f>IFERROR(P11/J11,"-")</f>
        <v>0.15300146412884</v>
      </c>
      <c r="R11" s="183">
        <f>SUM(R6:R9)</f>
        <v>15545500</v>
      </c>
      <c r="S11" s="183">
        <f>IFERROR(R11/J11,"-")</f>
        <v>11380.307467057</v>
      </c>
      <c r="T11" s="183">
        <f>IFERROR(P11/P11,"-")</f>
        <v>1</v>
      </c>
      <c r="U11" s="183">
        <f>SUM(U6:U9)</f>
        <v>8567500</v>
      </c>
      <c r="V11" s="45">
        <f>IFERROR(R11/D11,"-")</f>
        <v>2.2277873316136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1.522619047619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55</v>
      </c>
      <c r="L6" s="79">
        <v>0</v>
      </c>
      <c r="M6" s="79">
        <v>164</v>
      </c>
      <c r="N6" s="89">
        <v>24</v>
      </c>
      <c r="O6" s="90">
        <v>0</v>
      </c>
      <c r="P6" s="91">
        <f>N6+O6</f>
        <v>24</v>
      </c>
      <c r="Q6" s="80">
        <f>IFERROR(P6/M6,"-")</f>
        <v>0.14634146341463</v>
      </c>
      <c r="R6" s="79">
        <v>3</v>
      </c>
      <c r="S6" s="79">
        <v>11</v>
      </c>
      <c r="T6" s="80">
        <f>IFERROR(R6/(P6),"-")</f>
        <v>0.125</v>
      </c>
      <c r="U6" s="186">
        <f>IFERROR(J6/SUM(N6:O10),"-")</f>
        <v>7500</v>
      </c>
      <c r="V6" s="82">
        <v>4</v>
      </c>
      <c r="W6" s="80">
        <f>IF(P6=0,"-",V6/P6)</f>
        <v>0.16666666666667</v>
      </c>
      <c r="X6" s="185">
        <v>60000</v>
      </c>
      <c r="Y6" s="186">
        <f>IFERROR(X6/P6,"-")</f>
        <v>2500</v>
      </c>
      <c r="Z6" s="186">
        <f>IFERROR(X6/V6,"-")</f>
        <v>15000</v>
      </c>
      <c r="AA6" s="180">
        <f>SUM(X6:X10)-SUM(J6:J10)</f>
        <v>439000</v>
      </c>
      <c r="AB6" s="83">
        <f>SUM(X6:X10)/SUM(J6:J10)</f>
        <v>1.522619047619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0.041666666666667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6</v>
      </c>
      <c r="BF6" s="111">
        <f>IF(P6=0,"",IF(BE6=0,"",(BE6/P6)))</f>
        <v>0.25</v>
      </c>
      <c r="BG6" s="110">
        <v>2</v>
      </c>
      <c r="BH6" s="112">
        <f>IFERROR(BG6/BE6,"-")</f>
        <v>0.33333333333333</v>
      </c>
      <c r="BI6" s="113">
        <v>13000</v>
      </c>
      <c r="BJ6" s="114">
        <f>IFERROR(BI6/BE6,"-")</f>
        <v>2166.6666666667</v>
      </c>
      <c r="BK6" s="115">
        <v>2</v>
      </c>
      <c r="BL6" s="115"/>
      <c r="BM6" s="115"/>
      <c r="BN6" s="117">
        <v>10</v>
      </c>
      <c r="BO6" s="118">
        <f>IF(P6=0,"",IF(BN6=0,"",(BN6/P6)))</f>
        <v>0.41666666666667</v>
      </c>
      <c r="BP6" s="119">
        <v>1</v>
      </c>
      <c r="BQ6" s="120">
        <f>IFERROR(BP6/BN6,"-")</f>
        <v>0.1</v>
      </c>
      <c r="BR6" s="121">
        <v>41000</v>
      </c>
      <c r="BS6" s="122">
        <f>IFERROR(BR6/BN6,"-")</f>
        <v>4100</v>
      </c>
      <c r="BT6" s="123"/>
      <c r="BU6" s="123"/>
      <c r="BV6" s="123">
        <v>1</v>
      </c>
      <c r="BW6" s="124">
        <v>4</v>
      </c>
      <c r="BX6" s="125">
        <f>IF(P6=0,"",IF(BW6=0,"",(BW6/P6)))</f>
        <v>0.16666666666667</v>
      </c>
      <c r="BY6" s="126">
        <v>1</v>
      </c>
      <c r="BZ6" s="127">
        <f>IFERROR(BY6/BW6,"-")</f>
        <v>0.25</v>
      </c>
      <c r="CA6" s="128">
        <v>6000</v>
      </c>
      <c r="CB6" s="129">
        <f>IFERROR(CA6/BW6,"-")</f>
        <v>1500</v>
      </c>
      <c r="CC6" s="130"/>
      <c r="CD6" s="130">
        <v>1</v>
      </c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60000</v>
      </c>
      <c r="CQ6" s="139">
        <v>41000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33</v>
      </c>
      <c r="L7" s="79">
        <v>0</v>
      </c>
      <c r="M7" s="79">
        <v>89</v>
      </c>
      <c r="N7" s="89">
        <v>8</v>
      </c>
      <c r="O7" s="90">
        <v>0</v>
      </c>
      <c r="P7" s="91">
        <f>N7+O7</f>
        <v>8</v>
      </c>
      <c r="Q7" s="80">
        <f>IFERROR(P7/M7,"-")</f>
        <v>0.089887640449438</v>
      </c>
      <c r="R7" s="79">
        <v>0</v>
      </c>
      <c r="S7" s="79">
        <v>1</v>
      </c>
      <c r="T7" s="80">
        <f>IFERROR(R7/(P7),"-")</f>
        <v>0</v>
      </c>
      <c r="U7" s="186"/>
      <c r="V7" s="82">
        <v>2</v>
      </c>
      <c r="W7" s="80">
        <f>IF(P7=0,"-",V7/P7)</f>
        <v>0.25</v>
      </c>
      <c r="X7" s="185">
        <v>108000</v>
      </c>
      <c r="Y7" s="186">
        <f>IFERROR(X7/P7,"-")</f>
        <v>13500</v>
      </c>
      <c r="Z7" s="186">
        <f>IFERROR(X7/V7,"-")</f>
        <v>54000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0.25</v>
      </c>
      <c r="AX7" s="104">
        <v>1</v>
      </c>
      <c r="AY7" s="106">
        <f>IFERROR(AX7/AV7,"-")</f>
        <v>0.5</v>
      </c>
      <c r="AZ7" s="107">
        <v>3000</v>
      </c>
      <c r="BA7" s="108">
        <f>IFERROR(AZ7/AV7,"-")</f>
        <v>1500</v>
      </c>
      <c r="BB7" s="109">
        <v>1</v>
      </c>
      <c r="BC7" s="109"/>
      <c r="BD7" s="109"/>
      <c r="BE7" s="110">
        <v>3</v>
      </c>
      <c r="BF7" s="111">
        <f>IF(P7=0,"",IF(BE7=0,"",(BE7/P7)))</f>
        <v>0.375</v>
      </c>
      <c r="BG7" s="110">
        <v>1</v>
      </c>
      <c r="BH7" s="112">
        <f>IFERROR(BG7/BE7,"-")</f>
        <v>0.33333333333333</v>
      </c>
      <c r="BI7" s="113">
        <v>105000</v>
      </c>
      <c r="BJ7" s="114">
        <f>IFERROR(BI7/BE7,"-")</f>
        <v>35000</v>
      </c>
      <c r="BK7" s="115"/>
      <c r="BL7" s="115"/>
      <c r="BM7" s="115">
        <v>1</v>
      </c>
      <c r="BN7" s="117">
        <v>1</v>
      </c>
      <c r="BO7" s="118">
        <f>IF(P7=0,"",IF(BN7=0,"",(BN7/P7)))</f>
        <v>0.125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108000</v>
      </c>
      <c r="CQ7" s="139">
        <v>105000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18</v>
      </c>
      <c r="L8" s="79">
        <v>0</v>
      </c>
      <c r="M8" s="79">
        <v>44</v>
      </c>
      <c r="N8" s="89">
        <v>9</v>
      </c>
      <c r="O8" s="90">
        <v>0</v>
      </c>
      <c r="P8" s="91">
        <f>N8+O8</f>
        <v>9</v>
      </c>
      <c r="Q8" s="80">
        <f>IFERROR(P8/M8,"-")</f>
        <v>0.20454545454545</v>
      </c>
      <c r="R8" s="79">
        <v>2</v>
      </c>
      <c r="S8" s="79">
        <v>2</v>
      </c>
      <c r="T8" s="80">
        <f>IFERROR(R8/(P8),"-")</f>
        <v>0.22222222222222</v>
      </c>
      <c r="U8" s="186"/>
      <c r="V8" s="82">
        <v>3</v>
      </c>
      <c r="W8" s="80">
        <f>IF(P8=0,"-",V8/P8)</f>
        <v>0.33333333333333</v>
      </c>
      <c r="X8" s="185">
        <v>18000</v>
      </c>
      <c r="Y8" s="186">
        <f>IFERROR(X8/P8,"-")</f>
        <v>2000</v>
      </c>
      <c r="Z8" s="186">
        <f>IFERROR(X8/V8,"-")</f>
        <v>6000</v>
      </c>
      <c r="AA8" s="180"/>
      <c r="AB8" s="83"/>
      <c r="AC8" s="77"/>
      <c r="AD8" s="92">
        <v>1</v>
      </c>
      <c r="AE8" s="93">
        <f>IF(P8=0,"",IF(AD8=0,"",(AD8/P8)))</f>
        <v>0.11111111111111</v>
      </c>
      <c r="AF8" s="92">
        <v>1</v>
      </c>
      <c r="AG8" s="94">
        <f>IFERROR(AF8/AD8,"-")</f>
        <v>1</v>
      </c>
      <c r="AH8" s="95">
        <v>1000</v>
      </c>
      <c r="AI8" s="96">
        <f>IFERROR(AH8/AD8,"-")</f>
        <v>1000</v>
      </c>
      <c r="AJ8" s="97">
        <v>1</v>
      </c>
      <c r="AK8" s="97"/>
      <c r="AL8" s="97"/>
      <c r="AM8" s="98">
        <v>2</v>
      </c>
      <c r="AN8" s="99">
        <f>IF(P8=0,"",IF(AM8=0,"",(AM8/P8)))</f>
        <v>0.22222222222222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0.11111111111111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0.22222222222222</v>
      </c>
      <c r="BP8" s="119">
        <v>1</v>
      </c>
      <c r="BQ8" s="120">
        <f>IFERROR(BP8/BN8,"-")</f>
        <v>0.5</v>
      </c>
      <c r="BR8" s="121">
        <v>14000</v>
      </c>
      <c r="BS8" s="122">
        <f>IFERROR(BR8/BN8,"-")</f>
        <v>7000</v>
      </c>
      <c r="BT8" s="123"/>
      <c r="BU8" s="123"/>
      <c r="BV8" s="123">
        <v>1</v>
      </c>
      <c r="BW8" s="124">
        <v>3</v>
      </c>
      <c r="BX8" s="125">
        <f>IF(P8=0,"",IF(BW8=0,"",(BW8/P8)))</f>
        <v>0.33333333333333</v>
      </c>
      <c r="BY8" s="126">
        <v>1</v>
      </c>
      <c r="BZ8" s="127">
        <f>IFERROR(BY8/BW8,"-")</f>
        <v>0.33333333333333</v>
      </c>
      <c r="CA8" s="128">
        <v>3000</v>
      </c>
      <c r="CB8" s="129">
        <f>IFERROR(CA8/BW8,"-")</f>
        <v>1000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18000</v>
      </c>
      <c r="CQ8" s="139">
        <v>14000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14</v>
      </c>
      <c r="L9" s="79">
        <v>0</v>
      </c>
      <c r="M9" s="79">
        <v>39</v>
      </c>
      <c r="N9" s="89">
        <v>6</v>
      </c>
      <c r="O9" s="90">
        <v>0</v>
      </c>
      <c r="P9" s="91">
        <f>N9+O9</f>
        <v>6</v>
      </c>
      <c r="Q9" s="80">
        <f>IFERROR(P9/M9,"-")</f>
        <v>0.15384615384615</v>
      </c>
      <c r="R9" s="79">
        <v>2</v>
      </c>
      <c r="S9" s="79">
        <v>2</v>
      </c>
      <c r="T9" s="80">
        <f>IFERROR(R9/(P9),"-")</f>
        <v>0.33333333333333</v>
      </c>
      <c r="U9" s="186"/>
      <c r="V9" s="82">
        <v>1</v>
      </c>
      <c r="W9" s="80">
        <f>IF(P9=0,"-",V9/P9)</f>
        <v>0.16666666666667</v>
      </c>
      <c r="X9" s="185">
        <v>4500</v>
      </c>
      <c r="Y9" s="186">
        <f>IFERROR(X9/P9,"-")</f>
        <v>750</v>
      </c>
      <c r="Z9" s="186">
        <f>IFERROR(X9/V9,"-")</f>
        <v>4500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0.16666666666667</v>
      </c>
      <c r="AX9" s="104">
        <v>1</v>
      </c>
      <c r="AY9" s="106">
        <f>IFERROR(AX9/AV9,"-")</f>
        <v>1</v>
      </c>
      <c r="AZ9" s="107">
        <v>4500</v>
      </c>
      <c r="BA9" s="108">
        <f>IFERROR(AZ9/AV9,"-")</f>
        <v>4500</v>
      </c>
      <c r="BB9" s="109"/>
      <c r="BC9" s="109">
        <v>1</v>
      </c>
      <c r="BD9" s="109"/>
      <c r="BE9" s="110">
        <v>2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4500</v>
      </c>
      <c r="CQ9" s="139">
        <v>4500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226</v>
      </c>
      <c r="L10" s="79">
        <v>162</v>
      </c>
      <c r="M10" s="79">
        <v>120</v>
      </c>
      <c r="N10" s="89">
        <v>65</v>
      </c>
      <c r="O10" s="90">
        <v>0</v>
      </c>
      <c r="P10" s="91">
        <f>N10+O10</f>
        <v>65</v>
      </c>
      <c r="Q10" s="80">
        <f>IFERROR(P10/M10,"-")</f>
        <v>0.54166666666667</v>
      </c>
      <c r="R10" s="79">
        <v>17</v>
      </c>
      <c r="S10" s="79">
        <v>4</v>
      </c>
      <c r="T10" s="80">
        <f>IFERROR(R10/(P10),"-")</f>
        <v>0.26153846153846</v>
      </c>
      <c r="U10" s="186"/>
      <c r="V10" s="82">
        <v>22</v>
      </c>
      <c r="W10" s="80">
        <f>IF(P10=0,"-",V10/P10)</f>
        <v>0.33846153846154</v>
      </c>
      <c r="X10" s="185">
        <v>1088500</v>
      </c>
      <c r="Y10" s="186">
        <f>IFERROR(X10/P10,"-")</f>
        <v>16746.153846154</v>
      </c>
      <c r="Z10" s="186">
        <f>IFERROR(X10/V10,"-")</f>
        <v>49477.272727273</v>
      </c>
      <c r="AA10" s="180"/>
      <c r="AB10" s="83"/>
      <c r="AC10" s="77"/>
      <c r="AD10" s="92">
        <v>1</v>
      </c>
      <c r="AE10" s="93">
        <f>IF(P10=0,"",IF(AD10=0,"",(AD10/P10)))</f>
        <v>0.015384615384615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3</v>
      </c>
      <c r="AW10" s="105">
        <f>IF(P10=0,"",IF(AV10=0,"",(AV10/P10)))</f>
        <v>0.046153846153846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11</v>
      </c>
      <c r="BF10" s="111">
        <f>IF(P10=0,"",IF(BE10=0,"",(BE10/P10)))</f>
        <v>0.16923076923077</v>
      </c>
      <c r="BG10" s="110">
        <v>2</v>
      </c>
      <c r="BH10" s="112">
        <f>IFERROR(BG10/BE10,"-")</f>
        <v>0.18181818181818</v>
      </c>
      <c r="BI10" s="113">
        <v>116000</v>
      </c>
      <c r="BJ10" s="114">
        <f>IFERROR(BI10/BE10,"-")</f>
        <v>10545.454545455</v>
      </c>
      <c r="BK10" s="115"/>
      <c r="BL10" s="115"/>
      <c r="BM10" s="115">
        <v>2</v>
      </c>
      <c r="BN10" s="117">
        <v>20</v>
      </c>
      <c r="BO10" s="118">
        <f>IF(P10=0,"",IF(BN10=0,"",(BN10/P10)))</f>
        <v>0.30769230769231</v>
      </c>
      <c r="BP10" s="119">
        <v>5</v>
      </c>
      <c r="BQ10" s="120">
        <f>IFERROR(BP10/BN10,"-")</f>
        <v>0.25</v>
      </c>
      <c r="BR10" s="121">
        <v>101500</v>
      </c>
      <c r="BS10" s="122">
        <f>IFERROR(BR10/BN10,"-")</f>
        <v>5075</v>
      </c>
      <c r="BT10" s="123">
        <v>2</v>
      </c>
      <c r="BU10" s="123">
        <v>2</v>
      </c>
      <c r="BV10" s="123">
        <v>1</v>
      </c>
      <c r="BW10" s="124">
        <v>22</v>
      </c>
      <c r="BX10" s="125">
        <f>IF(P10=0,"",IF(BW10=0,"",(BW10/P10)))</f>
        <v>0.33846153846154</v>
      </c>
      <c r="BY10" s="126">
        <v>14</v>
      </c>
      <c r="BZ10" s="127">
        <f>IFERROR(BY10/BW10,"-")</f>
        <v>0.63636363636364</v>
      </c>
      <c r="CA10" s="128">
        <v>868000</v>
      </c>
      <c r="CB10" s="129">
        <f>IFERROR(CA10/BW10,"-")</f>
        <v>39454.545454545</v>
      </c>
      <c r="CC10" s="130">
        <v>4</v>
      </c>
      <c r="CD10" s="130">
        <v>3</v>
      </c>
      <c r="CE10" s="130">
        <v>7</v>
      </c>
      <c r="CF10" s="131">
        <v>8</v>
      </c>
      <c r="CG10" s="132">
        <f>IF(P10=0,"",IF(CF10=0,"",(CF10/P10)))</f>
        <v>0.12307692307692</v>
      </c>
      <c r="CH10" s="133">
        <v>1</v>
      </c>
      <c r="CI10" s="134">
        <f>IFERROR(CH10/CF10,"-")</f>
        <v>0.125</v>
      </c>
      <c r="CJ10" s="135">
        <v>3000</v>
      </c>
      <c r="CK10" s="136">
        <f>IFERROR(CJ10/CF10,"-")</f>
        <v>375</v>
      </c>
      <c r="CL10" s="137">
        <v>1</v>
      </c>
      <c r="CM10" s="137"/>
      <c r="CN10" s="137"/>
      <c r="CO10" s="138">
        <v>22</v>
      </c>
      <c r="CP10" s="139">
        <v>1088500</v>
      </c>
      <c r="CQ10" s="139">
        <v>328000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1.7317251461988</v>
      </c>
      <c r="B11" s="189" t="s">
        <v>79</v>
      </c>
      <c r="C11" s="189"/>
      <c r="D11" s="189" t="s">
        <v>80</v>
      </c>
      <c r="E11" s="189" t="s">
        <v>81</v>
      </c>
      <c r="F11" s="189" t="s">
        <v>65</v>
      </c>
      <c r="G11" s="88" t="s">
        <v>82</v>
      </c>
      <c r="H11" s="88" t="s">
        <v>67</v>
      </c>
      <c r="I11" s="190" t="s">
        <v>83</v>
      </c>
      <c r="J11" s="180">
        <v>684000</v>
      </c>
      <c r="K11" s="79">
        <v>24</v>
      </c>
      <c r="L11" s="79">
        <v>0</v>
      </c>
      <c r="M11" s="79">
        <v>135</v>
      </c>
      <c r="N11" s="89">
        <v>13</v>
      </c>
      <c r="O11" s="90">
        <v>0</v>
      </c>
      <c r="P11" s="91">
        <f>N11+O11</f>
        <v>13</v>
      </c>
      <c r="Q11" s="80">
        <f>IFERROR(P11/M11,"-")</f>
        <v>0.096296296296296</v>
      </c>
      <c r="R11" s="79">
        <v>2</v>
      </c>
      <c r="S11" s="79">
        <v>4</v>
      </c>
      <c r="T11" s="80">
        <f>IFERROR(R11/(P11),"-")</f>
        <v>0.15384615384615</v>
      </c>
      <c r="U11" s="186">
        <f>IFERROR(J11/SUM(N11:O16),"-")</f>
        <v>20117.647058824</v>
      </c>
      <c r="V11" s="82">
        <v>3</v>
      </c>
      <c r="W11" s="80">
        <f>IF(P11=0,"-",V11/P11)</f>
        <v>0.23076923076923</v>
      </c>
      <c r="X11" s="185">
        <v>11000</v>
      </c>
      <c r="Y11" s="186">
        <f>IFERROR(X11/P11,"-")</f>
        <v>846.15384615385</v>
      </c>
      <c r="Z11" s="186">
        <f>IFERROR(X11/V11,"-")</f>
        <v>3666.6666666667</v>
      </c>
      <c r="AA11" s="180">
        <f>SUM(X11:X16)-SUM(J11:J16)</f>
        <v>500500</v>
      </c>
      <c r="AB11" s="83">
        <f>SUM(X11:X16)/SUM(J11:J16)</f>
        <v>1.7317251461988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0.076923076923077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0.076923076923077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4</v>
      </c>
      <c r="BF11" s="111">
        <f>IF(P11=0,"",IF(BE11=0,"",(BE11/P11)))</f>
        <v>0.30769230769231</v>
      </c>
      <c r="BG11" s="110">
        <v>1</v>
      </c>
      <c r="BH11" s="112">
        <f>IFERROR(BG11/BE11,"-")</f>
        <v>0.25</v>
      </c>
      <c r="BI11" s="113">
        <v>3000</v>
      </c>
      <c r="BJ11" s="114">
        <f>IFERROR(BI11/BE11,"-")</f>
        <v>750</v>
      </c>
      <c r="BK11" s="115">
        <v>1</v>
      </c>
      <c r="BL11" s="115"/>
      <c r="BM11" s="115"/>
      <c r="BN11" s="117">
        <v>4</v>
      </c>
      <c r="BO11" s="118">
        <f>IF(P11=0,"",IF(BN11=0,"",(BN11/P11)))</f>
        <v>0.30769230769231</v>
      </c>
      <c r="BP11" s="119">
        <v>1</v>
      </c>
      <c r="BQ11" s="120">
        <f>IFERROR(BP11/BN11,"-")</f>
        <v>0.25</v>
      </c>
      <c r="BR11" s="121">
        <v>3000</v>
      </c>
      <c r="BS11" s="122">
        <f>IFERROR(BR11/BN11,"-")</f>
        <v>750</v>
      </c>
      <c r="BT11" s="123">
        <v>1</v>
      </c>
      <c r="BU11" s="123"/>
      <c r="BV11" s="123"/>
      <c r="BW11" s="124">
        <v>3</v>
      </c>
      <c r="BX11" s="125">
        <f>IF(P11=0,"",IF(BW11=0,"",(BW11/P11)))</f>
        <v>0.23076923076923</v>
      </c>
      <c r="BY11" s="126">
        <v>1</v>
      </c>
      <c r="BZ11" s="127">
        <f>IFERROR(BY11/BW11,"-")</f>
        <v>0.33333333333333</v>
      </c>
      <c r="CA11" s="128">
        <v>5000</v>
      </c>
      <c r="CB11" s="129">
        <f>IFERROR(CA11/BW11,"-")</f>
        <v>1666.6666666667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11000</v>
      </c>
      <c r="CQ11" s="139">
        <v>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84</v>
      </c>
      <c r="C12" s="189"/>
      <c r="D12" s="189" t="s">
        <v>80</v>
      </c>
      <c r="E12" s="189" t="s">
        <v>81</v>
      </c>
      <c r="F12" s="189" t="s">
        <v>77</v>
      </c>
      <c r="G12" s="88"/>
      <c r="H12" s="88"/>
      <c r="I12" s="88"/>
      <c r="J12" s="180"/>
      <c r="K12" s="79">
        <v>61</v>
      </c>
      <c r="L12" s="79">
        <v>37</v>
      </c>
      <c r="M12" s="79">
        <v>20</v>
      </c>
      <c r="N12" s="89">
        <v>3</v>
      </c>
      <c r="O12" s="90">
        <v>0</v>
      </c>
      <c r="P12" s="91">
        <f>N12+O12</f>
        <v>3</v>
      </c>
      <c r="Q12" s="80">
        <f>IFERROR(P12/M12,"-")</f>
        <v>0.15</v>
      </c>
      <c r="R12" s="79">
        <v>0</v>
      </c>
      <c r="S12" s="79">
        <v>0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0.33333333333333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0.33333333333333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85</v>
      </c>
      <c r="C13" s="189"/>
      <c r="D13" s="189" t="s">
        <v>80</v>
      </c>
      <c r="E13" s="189" t="s">
        <v>81</v>
      </c>
      <c r="F13" s="189" t="s">
        <v>65</v>
      </c>
      <c r="G13" s="88" t="s">
        <v>86</v>
      </c>
      <c r="H13" s="88" t="s">
        <v>87</v>
      </c>
      <c r="I13" s="191" t="s">
        <v>88</v>
      </c>
      <c r="J13" s="180"/>
      <c r="K13" s="79">
        <v>19</v>
      </c>
      <c r="L13" s="79">
        <v>0</v>
      </c>
      <c r="M13" s="79">
        <v>69</v>
      </c>
      <c r="N13" s="89">
        <v>6</v>
      </c>
      <c r="O13" s="90">
        <v>0</v>
      </c>
      <c r="P13" s="91">
        <f>N13+O13</f>
        <v>6</v>
      </c>
      <c r="Q13" s="80">
        <f>IFERROR(P13/M13,"-")</f>
        <v>0.08695652173913</v>
      </c>
      <c r="R13" s="79">
        <v>2</v>
      </c>
      <c r="S13" s="79">
        <v>1</v>
      </c>
      <c r="T13" s="80">
        <f>IFERROR(R13/(P13),"-")</f>
        <v>0.33333333333333</v>
      </c>
      <c r="U13" s="186"/>
      <c r="V13" s="82">
        <v>1</v>
      </c>
      <c r="W13" s="80">
        <f>IF(P13=0,"-",V13/P13)</f>
        <v>0.16666666666667</v>
      </c>
      <c r="X13" s="185">
        <v>6500</v>
      </c>
      <c r="Y13" s="186">
        <f>IFERROR(X13/P13,"-")</f>
        <v>1083.3333333333</v>
      </c>
      <c r="Z13" s="186">
        <f>IFERROR(X13/V13,"-")</f>
        <v>6500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0.16666666666667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</v>
      </c>
      <c r="BF13" s="111">
        <f>IF(P13=0,"",IF(BE13=0,"",(BE13/P13)))</f>
        <v>0.16666666666667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0.33333333333333</v>
      </c>
      <c r="BP13" s="119">
        <v>1</v>
      </c>
      <c r="BQ13" s="120">
        <f>IFERROR(BP13/BN13,"-")</f>
        <v>0.5</v>
      </c>
      <c r="BR13" s="121">
        <v>6500</v>
      </c>
      <c r="BS13" s="122">
        <f>IFERROR(BR13/BN13,"-")</f>
        <v>3250</v>
      </c>
      <c r="BT13" s="123"/>
      <c r="BU13" s="123">
        <v>1</v>
      </c>
      <c r="BV13" s="123"/>
      <c r="BW13" s="124">
        <v>2</v>
      </c>
      <c r="BX13" s="125">
        <f>IF(P13=0,"",IF(BW13=0,"",(BW13/P13)))</f>
        <v>0.33333333333333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6500</v>
      </c>
      <c r="CQ13" s="139">
        <v>6500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89</v>
      </c>
      <c r="C14" s="189"/>
      <c r="D14" s="189" t="s">
        <v>80</v>
      </c>
      <c r="E14" s="189" t="s">
        <v>81</v>
      </c>
      <c r="F14" s="189" t="s">
        <v>77</v>
      </c>
      <c r="G14" s="88"/>
      <c r="H14" s="88"/>
      <c r="I14" s="88"/>
      <c r="J14" s="180"/>
      <c r="K14" s="79">
        <v>90</v>
      </c>
      <c r="L14" s="79">
        <v>24</v>
      </c>
      <c r="M14" s="79">
        <v>7</v>
      </c>
      <c r="N14" s="89">
        <v>5</v>
      </c>
      <c r="O14" s="90">
        <v>0</v>
      </c>
      <c r="P14" s="91">
        <f>N14+O14</f>
        <v>5</v>
      </c>
      <c r="Q14" s="80">
        <f>IFERROR(P14/M14,"-")</f>
        <v>0.71428571428571</v>
      </c>
      <c r="R14" s="79">
        <v>4</v>
      </c>
      <c r="S14" s="79">
        <v>1</v>
      </c>
      <c r="T14" s="80">
        <f>IFERROR(R14/(P14),"-")</f>
        <v>0.8</v>
      </c>
      <c r="U14" s="186"/>
      <c r="V14" s="82">
        <v>3</v>
      </c>
      <c r="W14" s="80">
        <f>IF(P14=0,"-",V14/P14)</f>
        <v>0.6</v>
      </c>
      <c r="X14" s="185">
        <v>1146000</v>
      </c>
      <c r="Y14" s="186">
        <f>IFERROR(X14/P14,"-")</f>
        <v>229200</v>
      </c>
      <c r="Z14" s="186">
        <f>IFERROR(X14/V14,"-")</f>
        <v>382000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0.2</v>
      </c>
      <c r="BP14" s="119">
        <v>1</v>
      </c>
      <c r="BQ14" s="120">
        <f>IFERROR(BP14/BN14,"-")</f>
        <v>1</v>
      </c>
      <c r="BR14" s="121">
        <v>5000</v>
      </c>
      <c r="BS14" s="122">
        <f>IFERROR(BR14/BN14,"-")</f>
        <v>5000</v>
      </c>
      <c r="BT14" s="123">
        <v>1</v>
      </c>
      <c r="BU14" s="123"/>
      <c r="BV14" s="123"/>
      <c r="BW14" s="124">
        <v>3</v>
      </c>
      <c r="BX14" s="125">
        <f>IF(P14=0,"",IF(BW14=0,"",(BW14/P14)))</f>
        <v>0.6</v>
      </c>
      <c r="BY14" s="126">
        <v>2</v>
      </c>
      <c r="BZ14" s="127">
        <f>IFERROR(BY14/BW14,"-")</f>
        <v>0.66666666666667</v>
      </c>
      <c r="CA14" s="128">
        <v>1141000</v>
      </c>
      <c r="CB14" s="129">
        <f>IFERROR(CA14/BW14,"-")</f>
        <v>380333.33333333</v>
      </c>
      <c r="CC14" s="130"/>
      <c r="CD14" s="130"/>
      <c r="CE14" s="130">
        <v>2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1146000</v>
      </c>
      <c r="CQ14" s="139">
        <v>603000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90</v>
      </c>
      <c r="C15" s="189"/>
      <c r="D15" s="189" t="s">
        <v>91</v>
      </c>
      <c r="E15" s="189" t="s">
        <v>92</v>
      </c>
      <c r="F15" s="189" t="s">
        <v>65</v>
      </c>
      <c r="G15" s="88" t="s">
        <v>86</v>
      </c>
      <c r="H15" s="88" t="s">
        <v>87</v>
      </c>
      <c r="I15" s="191" t="s">
        <v>93</v>
      </c>
      <c r="J15" s="180"/>
      <c r="K15" s="79">
        <v>11</v>
      </c>
      <c r="L15" s="79">
        <v>0</v>
      </c>
      <c r="M15" s="79">
        <v>43</v>
      </c>
      <c r="N15" s="89">
        <v>4</v>
      </c>
      <c r="O15" s="90">
        <v>0</v>
      </c>
      <c r="P15" s="91">
        <f>N15+O15</f>
        <v>4</v>
      </c>
      <c r="Q15" s="80">
        <f>IFERROR(P15/M15,"-")</f>
        <v>0.093023255813953</v>
      </c>
      <c r="R15" s="79">
        <v>0</v>
      </c>
      <c r="S15" s="79">
        <v>1</v>
      </c>
      <c r="T15" s="80">
        <f>IFERROR(R15/(P15),"-")</f>
        <v>0</v>
      </c>
      <c r="U15" s="186"/>
      <c r="V15" s="82">
        <v>1</v>
      </c>
      <c r="W15" s="80">
        <f>IF(P15=0,"-",V15/P15)</f>
        <v>0.25</v>
      </c>
      <c r="X15" s="185">
        <v>5000</v>
      </c>
      <c r="Y15" s="186">
        <f>IFERROR(X15/P15,"-")</f>
        <v>1250</v>
      </c>
      <c r="Z15" s="186">
        <f>IFERROR(X15/V15,"-")</f>
        <v>5000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0.25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0.25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2</v>
      </c>
      <c r="BX15" s="125">
        <f>IF(P15=0,"",IF(BW15=0,"",(BW15/P15)))</f>
        <v>0.5</v>
      </c>
      <c r="BY15" s="126">
        <v>1</v>
      </c>
      <c r="BZ15" s="127">
        <f>IFERROR(BY15/BW15,"-")</f>
        <v>0.5</v>
      </c>
      <c r="CA15" s="128">
        <v>5000</v>
      </c>
      <c r="CB15" s="129">
        <f>IFERROR(CA15/BW15,"-")</f>
        <v>2500</v>
      </c>
      <c r="CC15" s="130">
        <v>1</v>
      </c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5000</v>
      </c>
      <c r="CQ15" s="139">
        <v>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94</v>
      </c>
      <c r="C16" s="189"/>
      <c r="D16" s="189" t="s">
        <v>91</v>
      </c>
      <c r="E16" s="189" t="s">
        <v>92</v>
      </c>
      <c r="F16" s="189" t="s">
        <v>77</v>
      </c>
      <c r="G16" s="88"/>
      <c r="H16" s="88"/>
      <c r="I16" s="88"/>
      <c r="J16" s="180"/>
      <c r="K16" s="79">
        <v>42</v>
      </c>
      <c r="L16" s="79">
        <v>18</v>
      </c>
      <c r="M16" s="79">
        <v>3</v>
      </c>
      <c r="N16" s="89">
        <v>3</v>
      </c>
      <c r="O16" s="90">
        <v>0</v>
      </c>
      <c r="P16" s="91">
        <f>N16+O16</f>
        <v>3</v>
      </c>
      <c r="Q16" s="80">
        <f>IFERROR(P16/M16,"-")</f>
        <v>1</v>
      </c>
      <c r="R16" s="79">
        <v>0</v>
      </c>
      <c r="S16" s="79">
        <v>1</v>
      </c>
      <c r="T16" s="80">
        <f>IFERROR(R16/(P16),"-")</f>
        <v>0</v>
      </c>
      <c r="U16" s="186"/>
      <c r="V16" s="82">
        <v>1</v>
      </c>
      <c r="W16" s="80">
        <f>IF(P16=0,"-",V16/P16)</f>
        <v>0.33333333333333</v>
      </c>
      <c r="X16" s="185">
        <v>16000</v>
      </c>
      <c r="Y16" s="186">
        <f>IFERROR(X16/P16,"-")</f>
        <v>5333.3333333333</v>
      </c>
      <c r="Z16" s="186">
        <f>IFERROR(X16/V16,"-")</f>
        <v>16000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0.66666666666667</v>
      </c>
      <c r="BP16" s="119">
        <v>1</v>
      </c>
      <c r="BQ16" s="120">
        <f>IFERROR(BP16/BN16,"-")</f>
        <v>0.5</v>
      </c>
      <c r="BR16" s="121">
        <v>16000</v>
      </c>
      <c r="BS16" s="122">
        <f>IFERROR(BR16/BN16,"-")</f>
        <v>8000</v>
      </c>
      <c r="BT16" s="123"/>
      <c r="BU16" s="123"/>
      <c r="BV16" s="123">
        <v>1</v>
      </c>
      <c r="BW16" s="124">
        <v>1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16000</v>
      </c>
      <c r="CQ16" s="139">
        <v>16000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3.6033653846154</v>
      </c>
      <c r="B17" s="189" t="s">
        <v>95</v>
      </c>
      <c r="C17" s="189"/>
      <c r="D17" s="189" t="s">
        <v>91</v>
      </c>
      <c r="E17" s="189" t="s">
        <v>81</v>
      </c>
      <c r="F17" s="189" t="s">
        <v>65</v>
      </c>
      <c r="G17" s="88" t="s">
        <v>96</v>
      </c>
      <c r="H17" s="88" t="s">
        <v>97</v>
      </c>
      <c r="I17" s="88" t="s">
        <v>98</v>
      </c>
      <c r="J17" s="180">
        <v>624000</v>
      </c>
      <c r="K17" s="79">
        <v>20</v>
      </c>
      <c r="L17" s="79">
        <v>0</v>
      </c>
      <c r="M17" s="79">
        <v>86</v>
      </c>
      <c r="N17" s="89">
        <v>12</v>
      </c>
      <c r="O17" s="90">
        <v>0</v>
      </c>
      <c r="P17" s="91">
        <f>N17+O17</f>
        <v>12</v>
      </c>
      <c r="Q17" s="80">
        <f>IFERROR(P17/M17,"-")</f>
        <v>0.13953488372093</v>
      </c>
      <c r="R17" s="79">
        <v>2</v>
      </c>
      <c r="S17" s="79">
        <v>5</v>
      </c>
      <c r="T17" s="80">
        <f>IFERROR(R17/(P17),"-")</f>
        <v>0.16666666666667</v>
      </c>
      <c r="U17" s="186">
        <f>IFERROR(J17/SUM(N17:O21),"-")</f>
        <v>13276.595744681</v>
      </c>
      <c r="V17" s="82">
        <v>2</v>
      </c>
      <c r="W17" s="80">
        <f>IF(P17=0,"-",V17/P17)</f>
        <v>0.16666666666667</v>
      </c>
      <c r="X17" s="185">
        <v>44000</v>
      </c>
      <c r="Y17" s="186">
        <f>IFERROR(X17/P17,"-")</f>
        <v>3666.6666666667</v>
      </c>
      <c r="Z17" s="186">
        <f>IFERROR(X17/V17,"-")</f>
        <v>22000</v>
      </c>
      <c r="AA17" s="180">
        <f>SUM(X17:X21)-SUM(J17:J21)</f>
        <v>1624500</v>
      </c>
      <c r="AB17" s="83">
        <f>SUM(X17:X21)/SUM(J17:J21)</f>
        <v>3.6033653846154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3</v>
      </c>
      <c r="AN17" s="99">
        <f>IF(P17=0,"",IF(AM17=0,"",(AM17/P17)))</f>
        <v>0.25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0.083333333333333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5</v>
      </c>
      <c r="BO17" s="118">
        <f>IF(P17=0,"",IF(BN17=0,"",(BN17/P17)))</f>
        <v>0.41666666666667</v>
      </c>
      <c r="BP17" s="119">
        <v>2</v>
      </c>
      <c r="BQ17" s="120">
        <f>IFERROR(BP17/BN17,"-")</f>
        <v>0.4</v>
      </c>
      <c r="BR17" s="121">
        <v>44000</v>
      </c>
      <c r="BS17" s="122">
        <f>IFERROR(BR17/BN17,"-")</f>
        <v>8800</v>
      </c>
      <c r="BT17" s="123">
        <v>1</v>
      </c>
      <c r="BU17" s="123"/>
      <c r="BV17" s="123">
        <v>1</v>
      </c>
      <c r="BW17" s="124">
        <v>2</v>
      </c>
      <c r="BX17" s="125">
        <f>IF(P17=0,"",IF(BW17=0,"",(BW17/P17)))</f>
        <v>0.16666666666667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0.083333333333333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2</v>
      </c>
      <c r="CP17" s="139">
        <v>44000</v>
      </c>
      <c r="CQ17" s="139">
        <v>41000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99</v>
      </c>
      <c r="C18" s="189"/>
      <c r="D18" s="189" t="s">
        <v>80</v>
      </c>
      <c r="E18" s="189" t="s">
        <v>100</v>
      </c>
      <c r="F18" s="189" t="s">
        <v>65</v>
      </c>
      <c r="G18" s="88" t="s">
        <v>96</v>
      </c>
      <c r="H18" s="88" t="s">
        <v>97</v>
      </c>
      <c r="I18" s="88" t="s">
        <v>101</v>
      </c>
      <c r="J18" s="180"/>
      <c r="K18" s="79">
        <v>18</v>
      </c>
      <c r="L18" s="79">
        <v>0</v>
      </c>
      <c r="M18" s="79">
        <v>41</v>
      </c>
      <c r="N18" s="89">
        <v>2</v>
      </c>
      <c r="O18" s="90">
        <v>0</v>
      </c>
      <c r="P18" s="91">
        <f>N18+O18</f>
        <v>2</v>
      </c>
      <c r="Q18" s="80">
        <f>IFERROR(P18/M18,"-")</f>
        <v>0.048780487804878</v>
      </c>
      <c r="R18" s="79">
        <v>1</v>
      </c>
      <c r="S18" s="79">
        <v>1</v>
      </c>
      <c r="T18" s="80">
        <f>IFERROR(R18/(P18),"-")</f>
        <v>0.5</v>
      </c>
      <c r="U18" s="186"/>
      <c r="V18" s="82">
        <v>1</v>
      </c>
      <c r="W18" s="80">
        <f>IF(P18=0,"-",V18/P18)</f>
        <v>0.5</v>
      </c>
      <c r="X18" s="185">
        <v>15500</v>
      </c>
      <c r="Y18" s="186">
        <f>IFERROR(X18/P18,"-")</f>
        <v>7750</v>
      </c>
      <c r="Z18" s="186">
        <f>IFERROR(X18/V18,"-")</f>
        <v>15500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0.5</v>
      </c>
      <c r="BP18" s="119">
        <v>1</v>
      </c>
      <c r="BQ18" s="120">
        <f>IFERROR(BP18/BN18,"-")</f>
        <v>1</v>
      </c>
      <c r="BR18" s="121">
        <v>15500</v>
      </c>
      <c r="BS18" s="122">
        <f>IFERROR(BR18/BN18,"-")</f>
        <v>15500</v>
      </c>
      <c r="BT18" s="123"/>
      <c r="BU18" s="123"/>
      <c r="BV18" s="123">
        <v>1</v>
      </c>
      <c r="BW18" s="124">
        <v>1</v>
      </c>
      <c r="BX18" s="125">
        <f>IF(P18=0,"",IF(BW18=0,"",(BW18/P18)))</f>
        <v>0.5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15500</v>
      </c>
      <c r="CQ18" s="139">
        <v>15500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102</v>
      </c>
      <c r="C19" s="189"/>
      <c r="D19" s="189" t="s">
        <v>103</v>
      </c>
      <c r="E19" s="189" t="s">
        <v>104</v>
      </c>
      <c r="F19" s="189" t="s">
        <v>65</v>
      </c>
      <c r="G19" s="88" t="s">
        <v>96</v>
      </c>
      <c r="H19" s="88" t="s">
        <v>97</v>
      </c>
      <c r="I19" s="88" t="s">
        <v>105</v>
      </c>
      <c r="J19" s="180"/>
      <c r="K19" s="79">
        <v>23</v>
      </c>
      <c r="L19" s="79">
        <v>0</v>
      </c>
      <c r="M19" s="79">
        <v>43</v>
      </c>
      <c r="N19" s="89">
        <v>5</v>
      </c>
      <c r="O19" s="90">
        <v>0</v>
      </c>
      <c r="P19" s="91">
        <f>N19+O19</f>
        <v>5</v>
      </c>
      <c r="Q19" s="80">
        <f>IFERROR(P19/M19,"-")</f>
        <v>0.11627906976744</v>
      </c>
      <c r="R19" s="79">
        <v>1</v>
      </c>
      <c r="S19" s="79">
        <v>1</v>
      </c>
      <c r="T19" s="80">
        <f>IFERROR(R19/(P19),"-")</f>
        <v>0.2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3</v>
      </c>
      <c r="BO19" s="118">
        <f>IF(P19=0,"",IF(BN19=0,"",(BN19/P19)))</f>
        <v>0.6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0.2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106</v>
      </c>
      <c r="C20" s="189"/>
      <c r="D20" s="189" t="s">
        <v>107</v>
      </c>
      <c r="E20" s="189" t="s">
        <v>108</v>
      </c>
      <c r="F20" s="189" t="s">
        <v>65</v>
      </c>
      <c r="G20" s="88" t="s">
        <v>96</v>
      </c>
      <c r="H20" s="88" t="s">
        <v>97</v>
      </c>
      <c r="I20" s="88" t="s">
        <v>109</v>
      </c>
      <c r="J20" s="180"/>
      <c r="K20" s="79">
        <v>15</v>
      </c>
      <c r="L20" s="79">
        <v>0</v>
      </c>
      <c r="M20" s="79">
        <v>38</v>
      </c>
      <c r="N20" s="89">
        <v>4</v>
      </c>
      <c r="O20" s="90">
        <v>0</v>
      </c>
      <c r="P20" s="91">
        <f>N20+O20</f>
        <v>4</v>
      </c>
      <c r="Q20" s="80">
        <f>IFERROR(P20/M20,"-")</f>
        <v>0.10526315789474</v>
      </c>
      <c r="R20" s="79">
        <v>0</v>
      </c>
      <c r="S20" s="79">
        <v>2</v>
      </c>
      <c r="T20" s="80">
        <f>IFERROR(R20/(P20),"-")</f>
        <v>0</v>
      </c>
      <c r="U20" s="186"/>
      <c r="V20" s="82">
        <v>1</v>
      </c>
      <c r="W20" s="80">
        <f>IF(P20=0,"-",V20/P20)</f>
        <v>0.25</v>
      </c>
      <c r="X20" s="185">
        <v>3000</v>
      </c>
      <c r="Y20" s="186">
        <f>IFERROR(X20/P20,"-")</f>
        <v>750</v>
      </c>
      <c r="Z20" s="186">
        <f>IFERROR(X20/V20,"-")</f>
        <v>3000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0.25</v>
      </c>
      <c r="BY20" s="126">
        <v>1</v>
      </c>
      <c r="BZ20" s="127">
        <f>IFERROR(BY20/BW20,"-")</f>
        <v>1</v>
      </c>
      <c r="CA20" s="128">
        <v>3000</v>
      </c>
      <c r="CB20" s="129">
        <f>IFERROR(CA20/BW20,"-")</f>
        <v>3000</v>
      </c>
      <c r="CC20" s="130">
        <v>1</v>
      </c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3000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110</v>
      </c>
      <c r="C21" s="189"/>
      <c r="D21" s="189" t="s">
        <v>76</v>
      </c>
      <c r="E21" s="189" t="s">
        <v>76</v>
      </c>
      <c r="F21" s="189" t="s">
        <v>77</v>
      </c>
      <c r="G21" s="88" t="s">
        <v>78</v>
      </c>
      <c r="H21" s="88"/>
      <c r="I21" s="88"/>
      <c r="J21" s="180"/>
      <c r="K21" s="79">
        <v>164</v>
      </c>
      <c r="L21" s="79">
        <v>101</v>
      </c>
      <c r="M21" s="79">
        <v>51</v>
      </c>
      <c r="N21" s="89">
        <v>24</v>
      </c>
      <c r="O21" s="90">
        <v>0</v>
      </c>
      <c r="P21" s="91">
        <f>N21+O21</f>
        <v>24</v>
      </c>
      <c r="Q21" s="80">
        <f>IFERROR(P21/M21,"-")</f>
        <v>0.47058823529412</v>
      </c>
      <c r="R21" s="79">
        <v>9</v>
      </c>
      <c r="S21" s="79">
        <v>2</v>
      </c>
      <c r="T21" s="80">
        <f>IFERROR(R21/(P21),"-")</f>
        <v>0.375</v>
      </c>
      <c r="U21" s="186"/>
      <c r="V21" s="82">
        <v>8</v>
      </c>
      <c r="W21" s="80">
        <f>IF(P21=0,"-",V21/P21)</f>
        <v>0.33333333333333</v>
      </c>
      <c r="X21" s="185">
        <v>2186000</v>
      </c>
      <c r="Y21" s="186">
        <f>IFERROR(X21/P21,"-")</f>
        <v>91083.333333333</v>
      </c>
      <c r="Z21" s="186">
        <f>IFERROR(X21/V21,"-")</f>
        <v>273250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0.041666666666667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5</v>
      </c>
      <c r="BF21" s="111">
        <f>IF(P21=0,"",IF(BE21=0,"",(BE21/P21)))</f>
        <v>0.20833333333333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3</v>
      </c>
      <c r="BO21" s="118">
        <f>IF(P21=0,"",IF(BN21=0,"",(BN21/P21)))</f>
        <v>0.125</v>
      </c>
      <c r="BP21" s="119">
        <v>1</v>
      </c>
      <c r="BQ21" s="120">
        <f>IFERROR(BP21/BN21,"-")</f>
        <v>0.33333333333333</v>
      </c>
      <c r="BR21" s="121">
        <v>11000</v>
      </c>
      <c r="BS21" s="122">
        <f>IFERROR(BR21/BN21,"-")</f>
        <v>3666.6666666667</v>
      </c>
      <c r="BT21" s="123"/>
      <c r="BU21" s="123"/>
      <c r="BV21" s="123">
        <v>1</v>
      </c>
      <c r="BW21" s="124">
        <v>11</v>
      </c>
      <c r="BX21" s="125">
        <f>IF(P21=0,"",IF(BW21=0,"",(BW21/P21)))</f>
        <v>0.45833333333333</v>
      </c>
      <c r="BY21" s="126">
        <v>4</v>
      </c>
      <c r="BZ21" s="127">
        <f>IFERROR(BY21/BW21,"-")</f>
        <v>0.36363636363636</v>
      </c>
      <c r="CA21" s="128">
        <v>2065000</v>
      </c>
      <c r="CB21" s="129">
        <f>IFERROR(CA21/BW21,"-")</f>
        <v>187727.27272727</v>
      </c>
      <c r="CC21" s="130">
        <v>2</v>
      </c>
      <c r="CD21" s="130"/>
      <c r="CE21" s="130">
        <v>2</v>
      </c>
      <c r="CF21" s="131">
        <v>4</v>
      </c>
      <c r="CG21" s="132">
        <f>IF(P21=0,"",IF(CF21=0,"",(CF21/P21)))</f>
        <v>0.16666666666667</v>
      </c>
      <c r="CH21" s="133">
        <v>3</v>
      </c>
      <c r="CI21" s="134">
        <f>IFERROR(CH21/CF21,"-")</f>
        <v>0.75</v>
      </c>
      <c r="CJ21" s="135">
        <v>110000</v>
      </c>
      <c r="CK21" s="136">
        <f>IFERROR(CJ21/CF21,"-")</f>
        <v>27500</v>
      </c>
      <c r="CL21" s="137">
        <v>1</v>
      </c>
      <c r="CM21" s="137"/>
      <c r="CN21" s="137">
        <v>2</v>
      </c>
      <c r="CO21" s="138">
        <v>8</v>
      </c>
      <c r="CP21" s="139">
        <v>2186000</v>
      </c>
      <c r="CQ21" s="139">
        <v>1594000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0.31666666666667</v>
      </c>
      <c r="B22" s="189" t="s">
        <v>111</v>
      </c>
      <c r="C22" s="189"/>
      <c r="D22" s="189" t="s">
        <v>80</v>
      </c>
      <c r="E22" s="189" t="s">
        <v>81</v>
      </c>
      <c r="F22" s="189" t="s">
        <v>65</v>
      </c>
      <c r="G22" s="88" t="s">
        <v>112</v>
      </c>
      <c r="H22" s="88" t="s">
        <v>67</v>
      </c>
      <c r="I22" s="88" t="s">
        <v>105</v>
      </c>
      <c r="J22" s="180">
        <v>180000</v>
      </c>
      <c r="K22" s="79">
        <v>20</v>
      </c>
      <c r="L22" s="79">
        <v>0</v>
      </c>
      <c r="M22" s="79">
        <v>78</v>
      </c>
      <c r="N22" s="89">
        <v>8</v>
      </c>
      <c r="O22" s="90">
        <v>0</v>
      </c>
      <c r="P22" s="91">
        <f>N22+O22</f>
        <v>8</v>
      </c>
      <c r="Q22" s="80">
        <f>IFERROR(P22/M22,"-")</f>
        <v>0.1025641025641</v>
      </c>
      <c r="R22" s="79">
        <v>2</v>
      </c>
      <c r="S22" s="79">
        <v>2</v>
      </c>
      <c r="T22" s="80">
        <f>IFERROR(R22/(P22),"-")</f>
        <v>0.25</v>
      </c>
      <c r="U22" s="186">
        <f>IFERROR(J22/SUM(N22:O23),"-")</f>
        <v>12000</v>
      </c>
      <c r="V22" s="82">
        <v>3</v>
      </c>
      <c r="W22" s="80">
        <f>IF(P22=0,"-",V22/P22)</f>
        <v>0.375</v>
      </c>
      <c r="X22" s="185">
        <v>29000</v>
      </c>
      <c r="Y22" s="186">
        <f>IFERROR(X22/P22,"-")</f>
        <v>3625</v>
      </c>
      <c r="Z22" s="186">
        <f>IFERROR(X22/V22,"-")</f>
        <v>9666.6666666667</v>
      </c>
      <c r="AA22" s="180">
        <f>SUM(X22:X23)-SUM(J22:J23)</f>
        <v>-123000</v>
      </c>
      <c r="AB22" s="83">
        <f>SUM(X22:X23)/SUM(J22:J23)</f>
        <v>0.31666666666667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7</v>
      </c>
      <c r="BO22" s="118">
        <f>IF(P22=0,"",IF(BN22=0,"",(BN22/P22)))</f>
        <v>0.875</v>
      </c>
      <c r="BP22" s="119">
        <v>2</v>
      </c>
      <c r="BQ22" s="120">
        <f>IFERROR(BP22/BN22,"-")</f>
        <v>0.28571428571429</v>
      </c>
      <c r="BR22" s="121">
        <v>23000</v>
      </c>
      <c r="BS22" s="122">
        <f>IFERROR(BR22/BN22,"-")</f>
        <v>3285.7142857143</v>
      </c>
      <c r="BT22" s="123"/>
      <c r="BU22" s="123">
        <v>1</v>
      </c>
      <c r="BV22" s="123">
        <v>1</v>
      </c>
      <c r="BW22" s="124">
        <v>1</v>
      </c>
      <c r="BX22" s="125">
        <f>IF(P22=0,"",IF(BW22=0,"",(BW22/P22)))</f>
        <v>0.125</v>
      </c>
      <c r="BY22" s="126">
        <v>1</v>
      </c>
      <c r="BZ22" s="127">
        <f>IFERROR(BY22/BW22,"-")</f>
        <v>1</v>
      </c>
      <c r="CA22" s="128">
        <v>6000</v>
      </c>
      <c r="CB22" s="129">
        <f>IFERROR(CA22/BW22,"-")</f>
        <v>6000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3</v>
      </c>
      <c r="CP22" s="139">
        <v>29000</v>
      </c>
      <c r="CQ22" s="139">
        <v>17000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113</v>
      </c>
      <c r="C23" s="189"/>
      <c r="D23" s="189" t="s">
        <v>80</v>
      </c>
      <c r="E23" s="189" t="s">
        <v>81</v>
      </c>
      <c r="F23" s="189" t="s">
        <v>77</v>
      </c>
      <c r="G23" s="88"/>
      <c r="H23" s="88"/>
      <c r="I23" s="88"/>
      <c r="J23" s="180"/>
      <c r="K23" s="79">
        <v>28</v>
      </c>
      <c r="L23" s="79">
        <v>24</v>
      </c>
      <c r="M23" s="79">
        <v>30</v>
      </c>
      <c r="N23" s="89">
        <v>7</v>
      </c>
      <c r="O23" s="90">
        <v>0</v>
      </c>
      <c r="P23" s="91">
        <f>N23+O23</f>
        <v>7</v>
      </c>
      <c r="Q23" s="80">
        <f>IFERROR(P23/M23,"-")</f>
        <v>0.23333333333333</v>
      </c>
      <c r="R23" s="79">
        <v>3</v>
      </c>
      <c r="S23" s="79">
        <v>0</v>
      </c>
      <c r="T23" s="80">
        <f>IFERROR(R23/(P23),"-")</f>
        <v>0.42857142857143</v>
      </c>
      <c r="U23" s="186"/>
      <c r="V23" s="82">
        <v>3</v>
      </c>
      <c r="W23" s="80">
        <f>IF(P23=0,"-",V23/P23)</f>
        <v>0.42857142857143</v>
      </c>
      <c r="X23" s="185">
        <v>28000</v>
      </c>
      <c r="Y23" s="186">
        <f>IFERROR(X23/P23,"-")</f>
        <v>4000</v>
      </c>
      <c r="Z23" s="186">
        <f>IFERROR(X23/V23,"-")</f>
        <v>9333.3333333333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0.14285714285714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4</v>
      </c>
      <c r="BO23" s="118">
        <f>IF(P23=0,"",IF(BN23=0,"",(BN23/P23)))</f>
        <v>0.57142857142857</v>
      </c>
      <c r="BP23" s="119">
        <v>1</v>
      </c>
      <c r="BQ23" s="120">
        <f>IFERROR(BP23/BN23,"-")</f>
        <v>0.25</v>
      </c>
      <c r="BR23" s="121">
        <v>1000</v>
      </c>
      <c r="BS23" s="122">
        <f>IFERROR(BR23/BN23,"-")</f>
        <v>250</v>
      </c>
      <c r="BT23" s="123">
        <v>1</v>
      </c>
      <c r="BU23" s="123"/>
      <c r="BV23" s="123"/>
      <c r="BW23" s="124">
        <v>2</v>
      </c>
      <c r="BX23" s="125">
        <f>IF(P23=0,"",IF(BW23=0,"",(BW23/P23)))</f>
        <v>0.28571428571429</v>
      </c>
      <c r="BY23" s="126">
        <v>2</v>
      </c>
      <c r="BZ23" s="127">
        <f>IFERROR(BY23/BW23,"-")</f>
        <v>1</v>
      </c>
      <c r="CA23" s="128">
        <v>27000</v>
      </c>
      <c r="CB23" s="129">
        <f>IFERROR(CA23/BW23,"-")</f>
        <v>13500</v>
      </c>
      <c r="CC23" s="130"/>
      <c r="CD23" s="130">
        <v>1</v>
      </c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3</v>
      </c>
      <c r="CP23" s="139">
        <v>28000</v>
      </c>
      <c r="CQ23" s="139">
        <v>23000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0.046296296296296</v>
      </c>
      <c r="B24" s="189" t="s">
        <v>114</v>
      </c>
      <c r="C24" s="189"/>
      <c r="D24" s="189" t="s">
        <v>91</v>
      </c>
      <c r="E24" s="189" t="s">
        <v>92</v>
      </c>
      <c r="F24" s="189" t="s">
        <v>65</v>
      </c>
      <c r="G24" s="88" t="s">
        <v>112</v>
      </c>
      <c r="H24" s="88" t="s">
        <v>87</v>
      </c>
      <c r="I24" s="190" t="s">
        <v>68</v>
      </c>
      <c r="J24" s="180">
        <v>108000</v>
      </c>
      <c r="K24" s="79">
        <v>18</v>
      </c>
      <c r="L24" s="79">
        <v>0</v>
      </c>
      <c r="M24" s="79">
        <v>32</v>
      </c>
      <c r="N24" s="89">
        <v>7</v>
      </c>
      <c r="O24" s="90">
        <v>0</v>
      </c>
      <c r="P24" s="91">
        <f>N24+O24</f>
        <v>7</v>
      </c>
      <c r="Q24" s="80">
        <f>IFERROR(P24/M24,"-")</f>
        <v>0.21875</v>
      </c>
      <c r="R24" s="79">
        <v>3</v>
      </c>
      <c r="S24" s="79">
        <v>1</v>
      </c>
      <c r="T24" s="80">
        <f>IFERROR(R24/(P24),"-")</f>
        <v>0.42857142857143</v>
      </c>
      <c r="U24" s="186">
        <f>IFERROR(J24/SUM(N24:O25),"-")</f>
        <v>13500</v>
      </c>
      <c r="V24" s="82">
        <v>1</v>
      </c>
      <c r="W24" s="80">
        <f>IF(P24=0,"-",V24/P24)</f>
        <v>0.14285714285714</v>
      </c>
      <c r="X24" s="185">
        <v>5000</v>
      </c>
      <c r="Y24" s="186">
        <f>IFERROR(X24/P24,"-")</f>
        <v>714.28571428571</v>
      </c>
      <c r="Z24" s="186">
        <f>IFERROR(X24/V24,"-")</f>
        <v>5000</v>
      </c>
      <c r="AA24" s="180">
        <f>SUM(X24:X25)-SUM(J24:J25)</f>
        <v>-103000</v>
      </c>
      <c r="AB24" s="83">
        <f>SUM(X24:X25)/SUM(J24:J25)</f>
        <v>0.046296296296296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3</v>
      </c>
      <c r="BF24" s="111">
        <f>IF(P24=0,"",IF(BE24=0,"",(BE24/P24)))</f>
        <v>0.42857142857143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3</v>
      </c>
      <c r="BO24" s="118">
        <f>IF(P24=0,"",IF(BN24=0,"",(BN24/P24)))</f>
        <v>0.42857142857143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>
        <v>1</v>
      </c>
      <c r="CG24" s="132">
        <f>IF(P24=0,"",IF(CF24=0,"",(CF24/P24)))</f>
        <v>0.14285714285714</v>
      </c>
      <c r="CH24" s="133">
        <v>1</v>
      </c>
      <c r="CI24" s="134">
        <f>IFERROR(CH24/CF24,"-")</f>
        <v>1</v>
      </c>
      <c r="CJ24" s="135">
        <v>5000</v>
      </c>
      <c r="CK24" s="136">
        <f>IFERROR(CJ24/CF24,"-")</f>
        <v>5000</v>
      </c>
      <c r="CL24" s="137">
        <v>1</v>
      </c>
      <c r="CM24" s="137"/>
      <c r="CN24" s="137"/>
      <c r="CO24" s="138">
        <v>1</v>
      </c>
      <c r="CP24" s="139">
        <v>5000</v>
      </c>
      <c r="CQ24" s="139">
        <v>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115</v>
      </c>
      <c r="C25" s="189"/>
      <c r="D25" s="189" t="s">
        <v>91</v>
      </c>
      <c r="E25" s="189" t="s">
        <v>92</v>
      </c>
      <c r="F25" s="189" t="s">
        <v>77</v>
      </c>
      <c r="G25" s="88"/>
      <c r="H25" s="88"/>
      <c r="I25" s="88"/>
      <c r="J25" s="180"/>
      <c r="K25" s="79">
        <v>5</v>
      </c>
      <c r="L25" s="79">
        <v>5</v>
      </c>
      <c r="M25" s="79">
        <v>1</v>
      </c>
      <c r="N25" s="89">
        <v>1</v>
      </c>
      <c r="O25" s="90">
        <v>0</v>
      </c>
      <c r="P25" s="91">
        <f>N25+O25</f>
        <v>1</v>
      </c>
      <c r="Q25" s="80">
        <f>IFERROR(P25/M25,"-")</f>
        <v>1</v>
      </c>
      <c r="R25" s="79">
        <v>0</v>
      </c>
      <c r="S25" s="79">
        <v>0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1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4.7486111111111</v>
      </c>
      <c r="B26" s="189" t="s">
        <v>116</v>
      </c>
      <c r="C26" s="189"/>
      <c r="D26" s="189" t="s">
        <v>117</v>
      </c>
      <c r="E26" s="189" t="s">
        <v>118</v>
      </c>
      <c r="F26" s="189" t="s">
        <v>65</v>
      </c>
      <c r="G26" s="88" t="s">
        <v>119</v>
      </c>
      <c r="H26" s="88" t="s">
        <v>120</v>
      </c>
      <c r="I26" s="88" t="s">
        <v>121</v>
      </c>
      <c r="J26" s="180">
        <v>360000</v>
      </c>
      <c r="K26" s="79">
        <v>18</v>
      </c>
      <c r="L26" s="79">
        <v>0</v>
      </c>
      <c r="M26" s="79">
        <v>66</v>
      </c>
      <c r="N26" s="89">
        <v>6</v>
      </c>
      <c r="O26" s="90">
        <v>0</v>
      </c>
      <c r="P26" s="91">
        <f>N26+O26</f>
        <v>6</v>
      </c>
      <c r="Q26" s="80">
        <f>IFERROR(P26/M26,"-")</f>
        <v>0.090909090909091</v>
      </c>
      <c r="R26" s="79">
        <v>1</v>
      </c>
      <c r="S26" s="79">
        <v>0</v>
      </c>
      <c r="T26" s="80">
        <f>IFERROR(R26/(P26),"-")</f>
        <v>0.16666666666667</v>
      </c>
      <c r="U26" s="186">
        <f>IFERROR(J26/SUM(N26:O30),"-")</f>
        <v>7346.9387755102</v>
      </c>
      <c r="V26" s="82">
        <v>2</v>
      </c>
      <c r="W26" s="80">
        <f>IF(P26=0,"-",V26/P26)</f>
        <v>0.33333333333333</v>
      </c>
      <c r="X26" s="185">
        <v>4000</v>
      </c>
      <c r="Y26" s="186">
        <f>IFERROR(X26/P26,"-")</f>
        <v>666.66666666667</v>
      </c>
      <c r="Z26" s="186">
        <f>IFERROR(X26/V26,"-")</f>
        <v>2000</v>
      </c>
      <c r="AA26" s="180">
        <f>SUM(X26:X30)-SUM(J26:J30)</f>
        <v>1349500</v>
      </c>
      <c r="AB26" s="83">
        <f>SUM(X26:X30)/SUM(J26:J30)</f>
        <v>4.7486111111111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3</v>
      </c>
      <c r="BF26" s="111">
        <f>IF(P26=0,"",IF(BE26=0,"",(BE26/P26)))</f>
        <v>0.5</v>
      </c>
      <c r="BG26" s="110">
        <v>1</v>
      </c>
      <c r="BH26" s="112">
        <f>IFERROR(BG26/BE26,"-")</f>
        <v>0.33333333333333</v>
      </c>
      <c r="BI26" s="113">
        <v>3000</v>
      </c>
      <c r="BJ26" s="114">
        <f>IFERROR(BI26/BE26,"-")</f>
        <v>1000</v>
      </c>
      <c r="BK26" s="115">
        <v>1</v>
      </c>
      <c r="BL26" s="115"/>
      <c r="BM26" s="115"/>
      <c r="BN26" s="117">
        <v>2</v>
      </c>
      <c r="BO26" s="118">
        <f>IF(P26=0,"",IF(BN26=0,"",(BN26/P26)))</f>
        <v>0.33333333333333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0.16666666666667</v>
      </c>
      <c r="BY26" s="126">
        <v>1</v>
      </c>
      <c r="BZ26" s="127">
        <f>IFERROR(BY26/BW26,"-")</f>
        <v>1</v>
      </c>
      <c r="CA26" s="128">
        <v>1000</v>
      </c>
      <c r="CB26" s="129">
        <f>IFERROR(CA26/BW26,"-")</f>
        <v>1000</v>
      </c>
      <c r="CC26" s="130">
        <v>1</v>
      </c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4000</v>
      </c>
      <c r="CQ26" s="139">
        <v>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122</v>
      </c>
      <c r="C27" s="189"/>
      <c r="D27" s="189" t="s">
        <v>117</v>
      </c>
      <c r="E27" s="189" t="s">
        <v>123</v>
      </c>
      <c r="F27" s="189" t="s">
        <v>65</v>
      </c>
      <c r="G27" s="88"/>
      <c r="H27" s="88" t="s">
        <v>120</v>
      </c>
      <c r="I27" s="88"/>
      <c r="J27" s="180"/>
      <c r="K27" s="79">
        <v>13</v>
      </c>
      <c r="L27" s="79">
        <v>0</v>
      </c>
      <c r="M27" s="79">
        <v>83</v>
      </c>
      <c r="N27" s="89">
        <v>3</v>
      </c>
      <c r="O27" s="90">
        <v>0</v>
      </c>
      <c r="P27" s="91">
        <f>N27+O27</f>
        <v>3</v>
      </c>
      <c r="Q27" s="80">
        <f>IFERROR(P27/M27,"-")</f>
        <v>0.036144578313253</v>
      </c>
      <c r="R27" s="79">
        <v>1</v>
      </c>
      <c r="S27" s="79">
        <v>1</v>
      </c>
      <c r="T27" s="80">
        <f>IFERROR(R27/(P27),"-")</f>
        <v>0.33333333333333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0.66666666666667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0.33333333333333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124</v>
      </c>
      <c r="C28" s="189"/>
      <c r="D28" s="189" t="s">
        <v>117</v>
      </c>
      <c r="E28" s="189" t="s">
        <v>125</v>
      </c>
      <c r="F28" s="189" t="s">
        <v>65</v>
      </c>
      <c r="G28" s="88"/>
      <c r="H28" s="88" t="s">
        <v>120</v>
      </c>
      <c r="I28" s="88"/>
      <c r="J28" s="180"/>
      <c r="K28" s="79">
        <v>10</v>
      </c>
      <c r="L28" s="79">
        <v>0</v>
      </c>
      <c r="M28" s="79">
        <v>56</v>
      </c>
      <c r="N28" s="89">
        <v>5</v>
      </c>
      <c r="O28" s="90">
        <v>0</v>
      </c>
      <c r="P28" s="91">
        <f>N28+O28</f>
        <v>5</v>
      </c>
      <c r="Q28" s="80">
        <f>IFERROR(P28/M28,"-")</f>
        <v>0.089285714285714</v>
      </c>
      <c r="R28" s="79">
        <v>1</v>
      </c>
      <c r="S28" s="79">
        <v>1</v>
      </c>
      <c r="T28" s="80">
        <f>IFERROR(R28/(P28),"-")</f>
        <v>0.2</v>
      </c>
      <c r="U28" s="186"/>
      <c r="V28" s="82">
        <v>3</v>
      </c>
      <c r="W28" s="80">
        <f>IF(P28=0,"-",V28/P28)</f>
        <v>0.6</v>
      </c>
      <c r="X28" s="185">
        <v>49000</v>
      </c>
      <c r="Y28" s="186">
        <f>IFERROR(X28/P28,"-")</f>
        <v>9800</v>
      </c>
      <c r="Z28" s="186">
        <f>IFERROR(X28/V28,"-")</f>
        <v>16333.333333333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0.4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0.4</v>
      </c>
      <c r="BP28" s="119">
        <v>2</v>
      </c>
      <c r="BQ28" s="120">
        <f>IFERROR(BP28/BN28,"-")</f>
        <v>1</v>
      </c>
      <c r="BR28" s="121">
        <v>35000</v>
      </c>
      <c r="BS28" s="122">
        <f>IFERROR(BR28/BN28,"-")</f>
        <v>17500</v>
      </c>
      <c r="BT28" s="123">
        <v>1</v>
      </c>
      <c r="BU28" s="123"/>
      <c r="BV28" s="123">
        <v>1</v>
      </c>
      <c r="BW28" s="124">
        <v>1</v>
      </c>
      <c r="BX28" s="125">
        <f>IF(P28=0,"",IF(BW28=0,"",(BW28/P28)))</f>
        <v>0.2</v>
      </c>
      <c r="BY28" s="126">
        <v>1</v>
      </c>
      <c r="BZ28" s="127">
        <f>IFERROR(BY28/BW28,"-")</f>
        <v>1</v>
      </c>
      <c r="CA28" s="128">
        <v>14000</v>
      </c>
      <c r="CB28" s="129">
        <f>IFERROR(CA28/BW28,"-")</f>
        <v>14000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3</v>
      </c>
      <c r="CP28" s="139">
        <v>49000</v>
      </c>
      <c r="CQ28" s="139">
        <v>30000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126</v>
      </c>
      <c r="C29" s="189"/>
      <c r="D29" s="189" t="s">
        <v>117</v>
      </c>
      <c r="E29" s="189" t="s">
        <v>127</v>
      </c>
      <c r="F29" s="189" t="s">
        <v>65</v>
      </c>
      <c r="G29" s="88"/>
      <c r="H29" s="88" t="s">
        <v>120</v>
      </c>
      <c r="I29" s="88"/>
      <c r="J29" s="180"/>
      <c r="K29" s="79">
        <v>16</v>
      </c>
      <c r="L29" s="79">
        <v>0</v>
      </c>
      <c r="M29" s="79">
        <v>80</v>
      </c>
      <c r="N29" s="89">
        <v>8</v>
      </c>
      <c r="O29" s="90">
        <v>0</v>
      </c>
      <c r="P29" s="91">
        <f>N29+O29</f>
        <v>8</v>
      </c>
      <c r="Q29" s="80">
        <f>IFERROR(P29/M29,"-")</f>
        <v>0.1</v>
      </c>
      <c r="R29" s="79">
        <v>0</v>
      </c>
      <c r="S29" s="79">
        <v>4</v>
      </c>
      <c r="T29" s="80">
        <f>IFERROR(R29/(P29),"-")</f>
        <v>0</v>
      </c>
      <c r="U29" s="186"/>
      <c r="V29" s="82">
        <v>1</v>
      </c>
      <c r="W29" s="80">
        <f>IF(P29=0,"-",V29/P29)</f>
        <v>0.125</v>
      </c>
      <c r="X29" s="185">
        <v>10000</v>
      </c>
      <c r="Y29" s="186">
        <f>IFERROR(X29/P29,"-")</f>
        <v>1250</v>
      </c>
      <c r="Z29" s="186">
        <f>IFERROR(X29/V29,"-")</f>
        <v>10000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0.125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>
        <v>1</v>
      </c>
      <c r="AW29" s="105">
        <f>IF(P29=0,"",IF(AV29=0,"",(AV29/P29)))</f>
        <v>0.125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2</v>
      </c>
      <c r="BF29" s="111">
        <f>IF(P29=0,"",IF(BE29=0,"",(BE29/P29)))</f>
        <v>0.25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3</v>
      </c>
      <c r="BO29" s="118">
        <f>IF(P29=0,"",IF(BN29=0,"",(BN29/P29)))</f>
        <v>0.375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>
        <v>1</v>
      </c>
      <c r="CG29" s="132">
        <f>IF(P29=0,"",IF(CF29=0,"",(CF29/P29)))</f>
        <v>0.125</v>
      </c>
      <c r="CH29" s="133">
        <v>1</v>
      </c>
      <c r="CI29" s="134">
        <f>IFERROR(CH29/CF29,"-")</f>
        <v>1</v>
      </c>
      <c r="CJ29" s="135">
        <v>10000</v>
      </c>
      <c r="CK29" s="136">
        <f>IFERROR(CJ29/CF29,"-")</f>
        <v>10000</v>
      </c>
      <c r="CL29" s="137"/>
      <c r="CM29" s="137">
        <v>1</v>
      </c>
      <c r="CN29" s="137"/>
      <c r="CO29" s="138">
        <v>1</v>
      </c>
      <c r="CP29" s="139">
        <v>10000</v>
      </c>
      <c r="CQ29" s="139">
        <v>10000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128</v>
      </c>
      <c r="C30" s="189"/>
      <c r="D30" s="189" t="s">
        <v>76</v>
      </c>
      <c r="E30" s="189" t="s">
        <v>76</v>
      </c>
      <c r="F30" s="189" t="s">
        <v>77</v>
      </c>
      <c r="G30" s="88"/>
      <c r="H30" s="88"/>
      <c r="I30" s="88"/>
      <c r="J30" s="180"/>
      <c r="K30" s="79">
        <v>181</v>
      </c>
      <c r="L30" s="79">
        <v>107</v>
      </c>
      <c r="M30" s="79">
        <v>49</v>
      </c>
      <c r="N30" s="89">
        <v>27</v>
      </c>
      <c r="O30" s="90">
        <v>0</v>
      </c>
      <c r="P30" s="91">
        <f>N30+O30</f>
        <v>27</v>
      </c>
      <c r="Q30" s="80">
        <f>IFERROR(P30/M30,"-")</f>
        <v>0.55102040816327</v>
      </c>
      <c r="R30" s="79">
        <v>8</v>
      </c>
      <c r="S30" s="79">
        <v>2</v>
      </c>
      <c r="T30" s="80">
        <f>IFERROR(R30/(P30),"-")</f>
        <v>0.2962962962963</v>
      </c>
      <c r="U30" s="186"/>
      <c r="V30" s="82">
        <v>9</v>
      </c>
      <c r="W30" s="80">
        <f>IF(P30=0,"-",V30/P30)</f>
        <v>0.33333333333333</v>
      </c>
      <c r="X30" s="185">
        <v>1646500</v>
      </c>
      <c r="Y30" s="186">
        <f>IFERROR(X30/P30,"-")</f>
        <v>60981.481481481</v>
      </c>
      <c r="Z30" s="186">
        <f>IFERROR(X30/V30,"-")</f>
        <v>182944.44444444</v>
      </c>
      <c r="AA30" s="180"/>
      <c r="AB30" s="83"/>
      <c r="AC30" s="77"/>
      <c r="AD30" s="92">
        <v>1</v>
      </c>
      <c r="AE30" s="93">
        <f>IF(P30=0,"",IF(AD30=0,"",(AD30/P30)))</f>
        <v>0.037037037037037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6</v>
      </c>
      <c r="BF30" s="111">
        <f>IF(P30=0,"",IF(BE30=0,"",(BE30/P30)))</f>
        <v>0.22222222222222</v>
      </c>
      <c r="BG30" s="110">
        <v>1</v>
      </c>
      <c r="BH30" s="112">
        <f>IFERROR(BG30/BE30,"-")</f>
        <v>0.16666666666667</v>
      </c>
      <c r="BI30" s="113">
        <v>72000</v>
      </c>
      <c r="BJ30" s="114">
        <f>IFERROR(BI30/BE30,"-")</f>
        <v>12000</v>
      </c>
      <c r="BK30" s="115"/>
      <c r="BL30" s="115"/>
      <c r="BM30" s="115">
        <v>1</v>
      </c>
      <c r="BN30" s="117">
        <v>7</v>
      </c>
      <c r="BO30" s="118">
        <f>IF(P30=0,"",IF(BN30=0,"",(BN30/P30)))</f>
        <v>0.25925925925926</v>
      </c>
      <c r="BP30" s="119">
        <v>2</v>
      </c>
      <c r="BQ30" s="120">
        <f>IFERROR(BP30/BN30,"-")</f>
        <v>0.28571428571429</v>
      </c>
      <c r="BR30" s="121">
        <v>8000</v>
      </c>
      <c r="BS30" s="122">
        <f>IFERROR(BR30/BN30,"-")</f>
        <v>1142.8571428571</v>
      </c>
      <c r="BT30" s="123">
        <v>2</v>
      </c>
      <c r="BU30" s="123"/>
      <c r="BV30" s="123"/>
      <c r="BW30" s="124">
        <v>13</v>
      </c>
      <c r="BX30" s="125">
        <f>IF(P30=0,"",IF(BW30=0,"",(BW30/P30)))</f>
        <v>0.48148148148148</v>
      </c>
      <c r="BY30" s="126">
        <v>6</v>
      </c>
      <c r="BZ30" s="127">
        <f>IFERROR(BY30/BW30,"-")</f>
        <v>0.46153846153846</v>
      </c>
      <c r="CA30" s="128">
        <v>1566500</v>
      </c>
      <c r="CB30" s="129">
        <f>IFERROR(CA30/BW30,"-")</f>
        <v>120500</v>
      </c>
      <c r="CC30" s="130"/>
      <c r="CD30" s="130">
        <v>1</v>
      </c>
      <c r="CE30" s="130">
        <v>5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9</v>
      </c>
      <c r="CP30" s="139">
        <v>1646500</v>
      </c>
      <c r="CQ30" s="139">
        <v>1401000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>
        <f>AB31</f>
        <v>1.609375</v>
      </c>
      <c r="B31" s="189" t="s">
        <v>129</v>
      </c>
      <c r="C31" s="189"/>
      <c r="D31" s="189" t="s">
        <v>117</v>
      </c>
      <c r="E31" s="189" t="s">
        <v>118</v>
      </c>
      <c r="F31" s="189" t="s">
        <v>65</v>
      </c>
      <c r="G31" s="88" t="s">
        <v>70</v>
      </c>
      <c r="H31" s="88" t="s">
        <v>120</v>
      </c>
      <c r="I31" s="88" t="s">
        <v>121</v>
      </c>
      <c r="J31" s="180">
        <v>480000</v>
      </c>
      <c r="K31" s="79">
        <v>17</v>
      </c>
      <c r="L31" s="79">
        <v>0</v>
      </c>
      <c r="M31" s="79">
        <v>89</v>
      </c>
      <c r="N31" s="89">
        <v>6</v>
      </c>
      <c r="O31" s="90">
        <v>0</v>
      </c>
      <c r="P31" s="91">
        <f>N31+O31</f>
        <v>6</v>
      </c>
      <c r="Q31" s="80">
        <f>IFERROR(P31/M31,"-")</f>
        <v>0.067415730337079</v>
      </c>
      <c r="R31" s="79">
        <v>2</v>
      </c>
      <c r="S31" s="79">
        <v>0</v>
      </c>
      <c r="T31" s="80">
        <f>IFERROR(R31/(P31),"-")</f>
        <v>0.33333333333333</v>
      </c>
      <c r="U31" s="186">
        <f>IFERROR(J31/SUM(N31:O35),"-")</f>
        <v>7741.935483871</v>
      </c>
      <c r="V31" s="82">
        <v>1</v>
      </c>
      <c r="W31" s="80">
        <f>IF(P31=0,"-",V31/P31)</f>
        <v>0.16666666666667</v>
      </c>
      <c r="X31" s="185">
        <v>605000</v>
      </c>
      <c r="Y31" s="186">
        <f>IFERROR(X31/P31,"-")</f>
        <v>100833.33333333</v>
      </c>
      <c r="Z31" s="186">
        <f>IFERROR(X31/V31,"-")</f>
        <v>605000</v>
      </c>
      <c r="AA31" s="180">
        <f>SUM(X31:X35)-SUM(J31:J35)</f>
        <v>292500</v>
      </c>
      <c r="AB31" s="83">
        <f>SUM(X31:X35)/SUM(J31:J35)</f>
        <v>1.609375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0.16666666666667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0.16666666666667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3</v>
      </c>
      <c r="BX31" s="125">
        <f>IF(P31=0,"",IF(BW31=0,"",(BW31/P31)))</f>
        <v>0.5</v>
      </c>
      <c r="BY31" s="126">
        <v>1</v>
      </c>
      <c r="BZ31" s="127">
        <f>IFERROR(BY31/BW31,"-")</f>
        <v>0.33333333333333</v>
      </c>
      <c r="CA31" s="128">
        <v>605000</v>
      </c>
      <c r="CB31" s="129">
        <f>IFERROR(CA31/BW31,"-")</f>
        <v>201666.66666667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605000</v>
      </c>
      <c r="CQ31" s="139">
        <v>605000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/>
      <c r="B32" s="189" t="s">
        <v>130</v>
      </c>
      <c r="C32" s="189"/>
      <c r="D32" s="189" t="s">
        <v>117</v>
      </c>
      <c r="E32" s="189" t="s">
        <v>123</v>
      </c>
      <c r="F32" s="189" t="s">
        <v>65</v>
      </c>
      <c r="G32" s="88"/>
      <c r="H32" s="88" t="s">
        <v>120</v>
      </c>
      <c r="I32" s="88"/>
      <c r="J32" s="180"/>
      <c r="K32" s="79">
        <v>13</v>
      </c>
      <c r="L32" s="79">
        <v>0</v>
      </c>
      <c r="M32" s="79">
        <v>135</v>
      </c>
      <c r="N32" s="89">
        <v>8</v>
      </c>
      <c r="O32" s="90">
        <v>0</v>
      </c>
      <c r="P32" s="91">
        <f>N32+O32</f>
        <v>8</v>
      </c>
      <c r="Q32" s="80">
        <f>IFERROR(P32/M32,"-")</f>
        <v>0.059259259259259</v>
      </c>
      <c r="R32" s="79">
        <v>3</v>
      </c>
      <c r="S32" s="79">
        <v>1</v>
      </c>
      <c r="T32" s="80">
        <f>IFERROR(R32/(P32),"-")</f>
        <v>0.375</v>
      </c>
      <c r="U32" s="186"/>
      <c r="V32" s="82">
        <v>2</v>
      </c>
      <c r="W32" s="80">
        <f>IF(P32=0,"-",V32/P32)</f>
        <v>0.25</v>
      </c>
      <c r="X32" s="185">
        <v>12000</v>
      </c>
      <c r="Y32" s="186">
        <f>IFERROR(X32/P32,"-")</f>
        <v>1500</v>
      </c>
      <c r="Z32" s="186">
        <f>IFERROR(X32/V32,"-")</f>
        <v>6000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0.125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>
        <v>1</v>
      </c>
      <c r="AW32" s="105">
        <f>IF(P32=0,"",IF(AV32=0,"",(AV32/P32)))</f>
        <v>0.125</v>
      </c>
      <c r="AX32" s="104">
        <v>1</v>
      </c>
      <c r="AY32" s="106">
        <f>IFERROR(AX32/AV32,"-")</f>
        <v>1</v>
      </c>
      <c r="AZ32" s="107">
        <v>3000</v>
      </c>
      <c r="BA32" s="108">
        <f>IFERROR(AZ32/AV32,"-")</f>
        <v>3000</v>
      </c>
      <c r="BB32" s="109">
        <v>1</v>
      </c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3</v>
      </c>
      <c r="BO32" s="118">
        <f>IF(P32=0,"",IF(BN32=0,"",(BN32/P32)))</f>
        <v>0.375</v>
      </c>
      <c r="BP32" s="119">
        <v>1</v>
      </c>
      <c r="BQ32" s="120">
        <f>IFERROR(BP32/BN32,"-")</f>
        <v>0.33333333333333</v>
      </c>
      <c r="BR32" s="121">
        <v>9000</v>
      </c>
      <c r="BS32" s="122">
        <f>IFERROR(BR32/BN32,"-")</f>
        <v>3000</v>
      </c>
      <c r="BT32" s="123"/>
      <c r="BU32" s="123"/>
      <c r="BV32" s="123">
        <v>1</v>
      </c>
      <c r="BW32" s="124">
        <v>3</v>
      </c>
      <c r="BX32" s="125">
        <f>IF(P32=0,"",IF(BW32=0,"",(BW32/P32)))</f>
        <v>0.375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12000</v>
      </c>
      <c r="CQ32" s="139">
        <v>9000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131</v>
      </c>
      <c r="C33" s="189"/>
      <c r="D33" s="189" t="s">
        <v>117</v>
      </c>
      <c r="E33" s="189" t="s">
        <v>125</v>
      </c>
      <c r="F33" s="189" t="s">
        <v>65</v>
      </c>
      <c r="G33" s="88"/>
      <c r="H33" s="88" t="s">
        <v>120</v>
      </c>
      <c r="I33" s="88"/>
      <c r="J33" s="180"/>
      <c r="K33" s="79">
        <v>22</v>
      </c>
      <c r="L33" s="79">
        <v>0</v>
      </c>
      <c r="M33" s="79">
        <v>90</v>
      </c>
      <c r="N33" s="89">
        <v>8</v>
      </c>
      <c r="O33" s="90">
        <v>0</v>
      </c>
      <c r="P33" s="91">
        <f>N33+O33</f>
        <v>8</v>
      </c>
      <c r="Q33" s="80">
        <f>IFERROR(P33/M33,"-")</f>
        <v>0.088888888888889</v>
      </c>
      <c r="R33" s="79">
        <v>0</v>
      </c>
      <c r="S33" s="79">
        <v>1</v>
      </c>
      <c r="T33" s="80">
        <f>IFERROR(R33/(P33),"-")</f>
        <v>0</v>
      </c>
      <c r="U33" s="186"/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0.125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4</v>
      </c>
      <c r="BF33" s="111">
        <f>IF(P33=0,"",IF(BE33=0,"",(BE33/P33)))</f>
        <v>0.5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0.25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0.125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132</v>
      </c>
      <c r="C34" s="189"/>
      <c r="D34" s="189" t="s">
        <v>117</v>
      </c>
      <c r="E34" s="189" t="s">
        <v>127</v>
      </c>
      <c r="F34" s="189" t="s">
        <v>65</v>
      </c>
      <c r="G34" s="88"/>
      <c r="H34" s="88" t="s">
        <v>120</v>
      </c>
      <c r="I34" s="88"/>
      <c r="J34" s="180"/>
      <c r="K34" s="79">
        <v>21</v>
      </c>
      <c r="L34" s="79">
        <v>0</v>
      </c>
      <c r="M34" s="79">
        <v>103</v>
      </c>
      <c r="N34" s="89">
        <v>7</v>
      </c>
      <c r="O34" s="90">
        <v>0</v>
      </c>
      <c r="P34" s="91">
        <f>N34+O34</f>
        <v>7</v>
      </c>
      <c r="Q34" s="80">
        <f>IFERROR(P34/M34,"-")</f>
        <v>0.067961165048544</v>
      </c>
      <c r="R34" s="79">
        <v>0</v>
      </c>
      <c r="S34" s="79">
        <v>3</v>
      </c>
      <c r="T34" s="80">
        <f>IFERROR(R34/(P34),"-")</f>
        <v>0</v>
      </c>
      <c r="U34" s="186"/>
      <c r="V34" s="82">
        <v>1</v>
      </c>
      <c r="W34" s="80">
        <f>IF(P34=0,"-",V34/P34)</f>
        <v>0.14285714285714</v>
      </c>
      <c r="X34" s="185">
        <v>25000</v>
      </c>
      <c r="Y34" s="186">
        <f>IFERROR(X34/P34,"-")</f>
        <v>3571.4285714286</v>
      </c>
      <c r="Z34" s="186">
        <f>IFERROR(X34/V34,"-")</f>
        <v>25000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0.14285714285714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2</v>
      </c>
      <c r="AW34" s="105">
        <f>IF(P34=0,"",IF(AV34=0,"",(AV34/P34)))</f>
        <v>0.28571428571429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2</v>
      </c>
      <c r="BF34" s="111">
        <f>IF(P34=0,"",IF(BE34=0,"",(BE34/P34)))</f>
        <v>0.28571428571429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2</v>
      </c>
      <c r="BO34" s="118">
        <f>IF(P34=0,"",IF(BN34=0,"",(BN34/P34)))</f>
        <v>0.28571428571429</v>
      </c>
      <c r="BP34" s="119">
        <v>1</v>
      </c>
      <c r="BQ34" s="120">
        <f>IFERROR(BP34/BN34,"-")</f>
        <v>0.5</v>
      </c>
      <c r="BR34" s="121">
        <v>25000</v>
      </c>
      <c r="BS34" s="122">
        <f>IFERROR(BR34/BN34,"-")</f>
        <v>12500</v>
      </c>
      <c r="BT34" s="123"/>
      <c r="BU34" s="123"/>
      <c r="BV34" s="123">
        <v>1</v>
      </c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25000</v>
      </c>
      <c r="CQ34" s="139">
        <v>25000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133</v>
      </c>
      <c r="C35" s="189"/>
      <c r="D35" s="189" t="s">
        <v>76</v>
      </c>
      <c r="E35" s="189" t="s">
        <v>76</v>
      </c>
      <c r="F35" s="189" t="s">
        <v>77</v>
      </c>
      <c r="G35" s="88"/>
      <c r="H35" s="88"/>
      <c r="I35" s="88"/>
      <c r="J35" s="180"/>
      <c r="K35" s="79">
        <v>287</v>
      </c>
      <c r="L35" s="79">
        <v>146</v>
      </c>
      <c r="M35" s="79">
        <v>76</v>
      </c>
      <c r="N35" s="89">
        <v>33</v>
      </c>
      <c r="O35" s="90">
        <v>0</v>
      </c>
      <c r="P35" s="91">
        <f>N35+O35</f>
        <v>33</v>
      </c>
      <c r="Q35" s="80">
        <f>IFERROR(P35/M35,"-")</f>
        <v>0.43421052631579</v>
      </c>
      <c r="R35" s="79">
        <v>8</v>
      </c>
      <c r="S35" s="79">
        <v>1</v>
      </c>
      <c r="T35" s="80">
        <f>IFERROR(R35/(P35),"-")</f>
        <v>0.24242424242424</v>
      </c>
      <c r="U35" s="186"/>
      <c r="V35" s="82">
        <v>7</v>
      </c>
      <c r="W35" s="80">
        <f>IF(P35=0,"-",V35/P35)</f>
        <v>0.21212121212121</v>
      </c>
      <c r="X35" s="185">
        <v>130500</v>
      </c>
      <c r="Y35" s="186">
        <f>IFERROR(X35/P35,"-")</f>
        <v>3954.5454545455</v>
      </c>
      <c r="Z35" s="186">
        <f>IFERROR(X35/V35,"-")</f>
        <v>18642.857142857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0.03030303030303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7</v>
      </c>
      <c r="BF35" s="111">
        <f>IF(P35=0,"",IF(BE35=0,"",(BE35/P35)))</f>
        <v>0.21212121212121</v>
      </c>
      <c r="BG35" s="110">
        <v>1</v>
      </c>
      <c r="BH35" s="112">
        <f>IFERROR(BG35/BE35,"-")</f>
        <v>0.14285714285714</v>
      </c>
      <c r="BI35" s="113">
        <v>500</v>
      </c>
      <c r="BJ35" s="114">
        <f>IFERROR(BI35/BE35,"-")</f>
        <v>71.428571428571</v>
      </c>
      <c r="BK35" s="115">
        <v>1</v>
      </c>
      <c r="BL35" s="115"/>
      <c r="BM35" s="115"/>
      <c r="BN35" s="117">
        <v>11</v>
      </c>
      <c r="BO35" s="118">
        <f>IF(P35=0,"",IF(BN35=0,"",(BN35/P35)))</f>
        <v>0.33333333333333</v>
      </c>
      <c r="BP35" s="119">
        <v>2</v>
      </c>
      <c r="BQ35" s="120">
        <f>IFERROR(BP35/BN35,"-")</f>
        <v>0.18181818181818</v>
      </c>
      <c r="BR35" s="121">
        <v>26000</v>
      </c>
      <c r="BS35" s="122">
        <f>IFERROR(BR35/BN35,"-")</f>
        <v>2363.6363636364</v>
      </c>
      <c r="BT35" s="123">
        <v>1</v>
      </c>
      <c r="BU35" s="123"/>
      <c r="BV35" s="123">
        <v>1</v>
      </c>
      <c r="BW35" s="124">
        <v>10</v>
      </c>
      <c r="BX35" s="125">
        <f>IF(P35=0,"",IF(BW35=0,"",(BW35/P35)))</f>
        <v>0.3030303030303</v>
      </c>
      <c r="BY35" s="126">
        <v>3</v>
      </c>
      <c r="BZ35" s="127">
        <f>IFERROR(BY35/BW35,"-")</f>
        <v>0.3</v>
      </c>
      <c r="CA35" s="128">
        <v>99000</v>
      </c>
      <c r="CB35" s="129">
        <f>IFERROR(CA35/BW35,"-")</f>
        <v>9900</v>
      </c>
      <c r="CC35" s="130"/>
      <c r="CD35" s="130"/>
      <c r="CE35" s="130">
        <v>3</v>
      </c>
      <c r="CF35" s="131">
        <v>4</v>
      </c>
      <c r="CG35" s="132">
        <f>IF(P35=0,"",IF(CF35=0,"",(CF35/P35)))</f>
        <v>0.12121212121212</v>
      </c>
      <c r="CH35" s="133">
        <v>1</v>
      </c>
      <c r="CI35" s="134">
        <f>IFERROR(CH35/CF35,"-")</f>
        <v>0.25</v>
      </c>
      <c r="CJ35" s="135">
        <v>5000</v>
      </c>
      <c r="CK35" s="136">
        <f>IFERROR(CJ35/CF35,"-")</f>
        <v>1250</v>
      </c>
      <c r="CL35" s="137">
        <v>1</v>
      </c>
      <c r="CM35" s="137"/>
      <c r="CN35" s="137"/>
      <c r="CO35" s="138">
        <v>7</v>
      </c>
      <c r="CP35" s="139">
        <v>130500</v>
      </c>
      <c r="CQ35" s="139">
        <v>68000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1.2083333333333</v>
      </c>
      <c r="B36" s="189" t="s">
        <v>134</v>
      </c>
      <c r="C36" s="189"/>
      <c r="D36" s="189" t="s">
        <v>91</v>
      </c>
      <c r="E36" s="189" t="s">
        <v>92</v>
      </c>
      <c r="F36" s="189" t="s">
        <v>65</v>
      </c>
      <c r="G36" s="88" t="s">
        <v>66</v>
      </c>
      <c r="H36" s="88" t="s">
        <v>87</v>
      </c>
      <c r="I36" s="191" t="s">
        <v>135</v>
      </c>
      <c r="J36" s="180">
        <v>144000</v>
      </c>
      <c r="K36" s="79">
        <v>29</v>
      </c>
      <c r="L36" s="79">
        <v>0</v>
      </c>
      <c r="M36" s="79">
        <v>76</v>
      </c>
      <c r="N36" s="89">
        <v>6</v>
      </c>
      <c r="O36" s="90">
        <v>0</v>
      </c>
      <c r="P36" s="91">
        <f>N36+O36</f>
        <v>6</v>
      </c>
      <c r="Q36" s="80">
        <f>IFERROR(P36/M36,"-")</f>
        <v>0.078947368421053</v>
      </c>
      <c r="R36" s="79">
        <v>0</v>
      </c>
      <c r="S36" s="79">
        <v>1</v>
      </c>
      <c r="T36" s="80">
        <f>IFERROR(R36/(P36),"-")</f>
        <v>0</v>
      </c>
      <c r="U36" s="186">
        <f>IFERROR(J36/SUM(N36:O37),"-")</f>
        <v>9000</v>
      </c>
      <c r="V36" s="82">
        <v>2</v>
      </c>
      <c r="W36" s="80">
        <f>IF(P36=0,"-",V36/P36)</f>
        <v>0.33333333333333</v>
      </c>
      <c r="X36" s="185">
        <v>6000</v>
      </c>
      <c r="Y36" s="186">
        <f>IFERROR(X36/P36,"-")</f>
        <v>1000</v>
      </c>
      <c r="Z36" s="186">
        <f>IFERROR(X36/V36,"-")</f>
        <v>3000</v>
      </c>
      <c r="AA36" s="180">
        <f>SUM(X36:X37)-SUM(J36:J37)</f>
        <v>30000</v>
      </c>
      <c r="AB36" s="83">
        <f>SUM(X36:X37)/SUM(J36:J37)</f>
        <v>1.2083333333333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2</v>
      </c>
      <c r="BF36" s="111">
        <f>IF(P36=0,"",IF(BE36=0,"",(BE36/P36)))</f>
        <v>0.33333333333333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3</v>
      </c>
      <c r="BO36" s="118">
        <f>IF(P36=0,"",IF(BN36=0,"",(BN36/P36)))</f>
        <v>0.5</v>
      </c>
      <c r="BP36" s="119">
        <v>2</v>
      </c>
      <c r="BQ36" s="120">
        <f>IFERROR(BP36/BN36,"-")</f>
        <v>0.66666666666667</v>
      </c>
      <c r="BR36" s="121">
        <v>6000</v>
      </c>
      <c r="BS36" s="122">
        <f>IFERROR(BR36/BN36,"-")</f>
        <v>2000</v>
      </c>
      <c r="BT36" s="123">
        <v>2</v>
      </c>
      <c r="BU36" s="123"/>
      <c r="BV36" s="123"/>
      <c r="BW36" s="124">
        <v>1</v>
      </c>
      <c r="BX36" s="125">
        <f>IF(P36=0,"",IF(BW36=0,"",(BW36/P36)))</f>
        <v>0.16666666666667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2</v>
      </c>
      <c r="CP36" s="139">
        <v>6000</v>
      </c>
      <c r="CQ36" s="139">
        <v>3000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136</v>
      </c>
      <c r="C37" s="189"/>
      <c r="D37" s="189" t="s">
        <v>91</v>
      </c>
      <c r="E37" s="189" t="s">
        <v>92</v>
      </c>
      <c r="F37" s="189" t="s">
        <v>77</v>
      </c>
      <c r="G37" s="88"/>
      <c r="H37" s="88"/>
      <c r="I37" s="88"/>
      <c r="J37" s="180"/>
      <c r="K37" s="79">
        <v>39</v>
      </c>
      <c r="L37" s="79">
        <v>30</v>
      </c>
      <c r="M37" s="79">
        <v>11</v>
      </c>
      <c r="N37" s="89">
        <v>10</v>
      </c>
      <c r="O37" s="90">
        <v>0</v>
      </c>
      <c r="P37" s="91">
        <f>N37+O37</f>
        <v>10</v>
      </c>
      <c r="Q37" s="80">
        <f>IFERROR(P37/M37,"-")</f>
        <v>0.90909090909091</v>
      </c>
      <c r="R37" s="79">
        <v>3</v>
      </c>
      <c r="S37" s="79">
        <v>2</v>
      </c>
      <c r="T37" s="80">
        <f>IFERROR(R37/(P37),"-")</f>
        <v>0.3</v>
      </c>
      <c r="U37" s="186"/>
      <c r="V37" s="82">
        <v>2</v>
      </c>
      <c r="W37" s="80">
        <f>IF(P37=0,"-",V37/P37)</f>
        <v>0.2</v>
      </c>
      <c r="X37" s="185">
        <v>168000</v>
      </c>
      <c r="Y37" s="186">
        <f>IFERROR(X37/P37,"-")</f>
        <v>16800</v>
      </c>
      <c r="Z37" s="186">
        <f>IFERROR(X37/V37,"-")</f>
        <v>84000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4</v>
      </c>
      <c r="BF37" s="111">
        <f>IF(P37=0,"",IF(BE37=0,"",(BE37/P37)))</f>
        <v>0.4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2</v>
      </c>
      <c r="BO37" s="118">
        <f>IF(P37=0,"",IF(BN37=0,"",(BN37/P37)))</f>
        <v>0.2</v>
      </c>
      <c r="BP37" s="119">
        <v>1</v>
      </c>
      <c r="BQ37" s="120">
        <f>IFERROR(BP37/BN37,"-")</f>
        <v>0.5</v>
      </c>
      <c r="BR37" s="121">
        <v>150000</v>
      </c>
      <c r="BS37" s="122">
        <f>IFERROR(BR37/BN37,"-")</f>
        <v>75000</v>
      </c>
      <c r="BT37" s="123"/>
      <c r="BU37" s="123"/>
      <c r="BV37" s="123">
        <v>1</v>
      </c>
      <c r="BW37" s="124">
        <v>4</v>
      </c>
      <c r="BX37" s="125">
        <f>IF(P37=0,"",IF(BW37=0,"",(BW37/P37)))</f>
        <v>0.4</v>
      </c>
      <c r="BY37" s="126">
        <v>1</v>
      </c>
      <c r="BZ37" s="127">
        <f>IFERROR(BY37/BW37,"-")</f>
        <v>0.25</v>
      </c>
      <c r="CA37" s="128">
        <v>18000</v>
      </c>
      <c r="CB37" s="129">
        <f>IFERROR(CA37/BW37,"-")</f>
        <v>4500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2</v>
      </c>
      <c r="CP37" s="139">
        <v>168000</v>
      </c>
      <c r="CQ37" s="139">
        <v>150000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>
        <f>AB38</f>
        <v>3.0222222222222</v>
      </c>
      <c r="B38" s="189" t="s">
        <v>137</v>
      </c>
      <c r="C38" s="189"/>
      <c r="D38" s="189" t="s">
        <v>91</v>
      </c>
      <c r="E38" s="189" t="s">
        <v>81</v>
      </c>
      <c r="F38" s="189" t="s">
        <v>65</v>
      </c>
      <c r="G38" s="88" t="s">
        <v>138</v>
      </c>
      <c r="H38" s="88" t="s">
        <v>87</v>
      </c>
      <c r="I38" s="190" t="s">
        <v>139</v>
      </c>
      <c r="J38" s="180">
        <v>360000</v>
      </c>
      <c r="K38" s="79">
        <v>26</v>
      </c>
      <c r="L38" s="79">
        <v>0</v>
      </c>
      <c r="M38" s="79">
        <v>92</v>
      </c>
      <c r="N38" s="89">
        <v>14</v>
      </c>
      <c r="O38" s="90">
        <v>0</v>
      </c>
      <c r="P38" s="91">
        <f>N38+O38</f>
        <v>14</v>
      </c>
      <c r="Q38" s="80">
        <f>IFERROR(P38/M38,"-")</f>
        <v>0.15217391304348</v>
      </c>
      <c r="R38" s="79">
        <v>2</v>
      </c>
      <c r="S38" s="79">
        <v>5</v>
      </c>
      <c r="T38" s="80">
        <f>IFERROR(R38/(P38),"-")</f>
        <v>0.14285714285714</v>
      </c>
      <c r="U38" s="186">
        <f>IFERROR(J38/SUM(N38:O39),"-")</f>
        <v>14400</v>
      </c>
      <c r="V38" s="82">
        <v>5</v>
      </c>
      <c r="W38" s="80">
        <f>IF(P38=0,"-",V38/P38)</f>
        <v>0.35714285714286</v>
      </c>
      <c r="X38" s="185">
        <v>48000</v>
      </c>
      <c r="Y38" s="186">
        <f>IFERROR(X38/P38,"-")</f>
        <v>3428.5714285714</v>
      </c>
      <c r="Z38" s="186">
        <f>IFERROR(X38/V38,"-")</f>
        <v>9600</v>
      </c>
      <c r="AA38" s="180">
        <f>SUM(X38:X39)-SUM(J38:J39)</f>
        <v>728000</v>
      </c>
      <c r="AB38" s="83">
        <f>SUM(X38:X39)/SUM(J38:J39)</f>
        <v>3.0222222222222</v>
      </c>
      <c r="AC38" s="77"/>
      <c r="AD38" s="92">
        <v>1</v>
      </c>
      <c r="AE38" s="93">
        <f>IF(P38=0,"",IF(AD38=0,"",(AD38/P38)))</f>
        <v>0.071428571428571</v>
      </c>
      <c r="AF38" s="92"/>
      <c r="AG38" s="94">
        <f>IFERROR(AF38/AD38,"-")</f>
        <v>0</v>
      </c>
      <c r="AH38" s="95"/>
      <c r="AI38" s="96">
        <f>IFERROR(AH38/AD38,"-")</f>
        <v>0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4</v>
      </c>
      <c r="BF38" s="111">
        <f>IF(P38=0,"",IF(BE38=0,"",(BE38/P38)))</f>
        <v>0.28571428571429</v>
      </c>
      <c r="BG38" s="110">
        <v>2</v>
      </c>
      <c r="BH38" s="112">
        <f>IFERROR(BG38/BE38,"-")</f>
        <v>0.5</v>
      </c>
      <c r="BI38" s="113">
        <v>6000</v>
      </c>
      <c r="BJ38" s="114">
        <f>IFERROR(BI38/BE38,"-")</f>
        <v>1500</v>
      </c>
      <c r="BK38" s="115">
        <v>2</v>
      </c>
      <c r="BL38" s="115"/>
      <c r="BM38" s="115"/>
      <c r="BN38" s="117">
        <v>9</v>
      </c>
      <c r="BO38" s="118">
        <f>IF(P38=0,"",IF(BN38=0,"",(BN38/P38)))</f>
        <v>0.64285714285714</v>
      </c>
      <c r="BP38" s="119">
        <v>3</v>
      </c>
      <c r="BQ38" s="120">
        <f>IFERROR(BP38/BN38,"-")</f>
        <v>0.33333333333333</v>
      </c>
      <c r="BR38" s="121">
        <v>42000</v>
      </c>
      <c r="BS38" s="122">
        <f>IFERROR(BR38/BN38,"-")</f>
        <v>4666.6666666667</v>
      </c>
      <c r="BT38" s="123">
        <v>1</v>
      </c>
      <c r="BU38" s="123"/>
      <c r="BV38" s="123">
        <v>2</v>
      </c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5</v>
      </c>
      <c r="CP38" s="139">
        <v>48000</v>
      </c>
      <c r="CQ38" s="139">
        <v>21000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140</v>
      </c>
      <c r="C39" s="189"/>
      <c r="D39" s="189" t="s">
        <v>91</v>
      </c>
      <c r="E39" s="189" t="s">
        <v>81</v>
      </c>
      <c r="F39" s="189" t="s">
        <v>77</v>
      </c>
      <c r="G39" s="88"/>
      <c r="H39" s="88"/>
      <c r="I39" s="88"/>
      <c r="J39" s="180"/>
      <c r="K39" s="79">
        <v>109</v>
      </c>
      <c r="L39" s="79">
        <v>55</v>
      </c>
      <c r="M39" s="79">
        <v>32</v>
      </c>
      <c r="N39" s="89">
        <v>11</v>
      </c>
      <c r="O39" s="90">
        <v>0</v>
      </c>
      <c r="P39" s="91">
        <f>N39+O39</f>
        <v>11</v>
      </c>
      <c r="Q39" s="80">
        <f>IFERROR(P39/M39,"-")</f>
        <v>0.34375</v>
      </c>
      <c r="R39" s="79">
        <v>1</v>
      </c>
      <c r="S39" s="79">
        <v>1</v>
      </c>
      <c r="T39" s="80">
        <f>IFERROR(R39/(P39),"-")</f>
        <v>0.090909090909091</v>
      </c>
      <c r="U39" s="186"/>
      <c r="V39" s="82">
        <v>5</v>
      </c>
      <c r="W39" s="80">
        <f>IF(P39=0,"-",V39/P39)</f>
        <v>0.45454545454545</v>
      </c>
      <c r="X39" s="185">
        <v>1040000</v>
      </c>
      <c r="Y39" s="186">
        <f>IFERROR(X39/P39,"-")</f>
        <v>94545.454545455</v>
      </c>
      <c r="Z39" s="186">
        <f>IFERROR(X39/V39,"-")</f>
        <v>208000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4</v>
      </c>
      <c r="BF39" s="111">
        <f>IF(P39=0,"",IF(BE39=0,"",(BE39/P39)))</f>
        <v>0.36363636363636</v>
      </c>
      <c r="BG39" s="110">
        <v>1</v>
      </c>
      <c r="BH39" s="112">
        <f>IFERROR(BG39/BE39,"-")</f>
        <v>0.25</v>
      </c>
      <c r="BI39" s="113">
        <v>21000</v>
      </c>
      <c r="BJ39" s="114">
        <f>IFERROR(BI39/BE39,"-")</f>
        <v>5250</v>
      </c>
      <c r="BK39" s="115"/>
      <c r="BL39" s="115"/>
      <c r="BM39" s="115">
        <v>1</v>
      </c>
      <c r="BN39" s="117">
        <v>5</v>
      </c>
      <c r="BO39" s="118">
        <f>IF(P39=0,"",IF(BN39=0,"",(BN39/P39)))</f>
        <v>0.45454545454545</v>
      </c>
      <c r="BP39" s="119">
        <v>3</v>
      </c>
      <c r="BQ39" s="120">
        <f>IFERROR(BP39/BN39,"-")</f>
        <v>0.6</v>
      </c>
      <c r="BR39" s="121">
        <v>33000</v>
      </c>
      <c r="BS39" s="122">
        <f>IFERROR(BR39/BN39,"-")</f>
        <v>6600</v>
      </c>
      <c r="BT39" s="123">
        <v>3</v>
      </c>
      <c r="BU39" s="123"/>
      <c r="BV39" s="123"/>
      <c r="BW39" s="124">
        <v>2</v>
      </c>
      <c r="BX39" s="125">
        <f>IF(P39=0,"",IF(BW39=0,"",(BW39/P39)))</f>
        <v>0.18181818181818</v>
      </c>
      <c r="BY39" s="126">
        <v>1</v>
      </c>
      <c r="BZ39" s="127">
        <f>IFERROR(BY39/BW39,"-")</f>
        <v>0.5</v>
      </c>
      <c r="CA39" s="128">
        <v>986000</v>
      </c>
      <c r="CB39" s="129">
        <f>IFERROR(CA39/BW39,"-")</f>
        <v>493000</v>
      </c>
      <c r="CC39" s="130"/>
      <c r="CD39" s="130"/>
      <c r="CE39" s="130">
        <v>1</v>
      </c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5</v>
      </c>
      <c r="CP39" s="139">
        <v>1040000</v>
      </c>
      <c r="CQ39" s="139">
        <v>986000</v>
      </c>
      <c r="CR39" s="139"/>
      <c r="CS39" s="140" t="str">
        <f>IF(AND(CQ39=0,CR39=0),"",IF(AND(CQ39&lt;=100000,CR39&lt;=100000),"",IF(CQ39/CP39&gt;0.7,"男高",IF(CR39/CP39&gt;0.7,"女高",""))))</f>
        <v>男高</v>
      </c>
    </row>
    <row r="40" spans="1:98">
      <c r="A40" s="78">
        <f>AB40</f>
        <v>0.77777777777778</v>
      </c>
      <c r="B40" s="189" t="s">
        <v>141</v>
      </c>
      <c r="C40" s="189"/>
      <c r="D40" s="189" t="s">
        <v>80</v>
      </c>
      <c r="E40" s="189" t="s">
        <v>81</v>
      </c>
      <c r="F40" s="189" t="s">
        <v>65</v>
      </c>
      <c r="G40" s="88" t="s">
        <v>119</v>
      </c>
      <c r="H40" s="88" t="s">
        <v>67</v>
      </c>
      <c r="I40" s="191" t="s">
        <v>142</v>
      </c>
      <c r="J40" s="180">
        <v>144000</v>
      </c>
      <c r="K40" s="79">
        <v>27</v>
      </c>
      <c r="L40" s="79">
        <v>0</v>
      </c>
      <c r="M40" s="79">
        <v>70</v>
      </c>
      <c r="N40" s="89">
        <v>9</v>
      </c>
      <c r="O40" s="90">
        <v>0</v>
      </c>
      <c r="P40" s="91">
        <f>N40+O40</f>
        <v>9</v>
      </c>
      <c r="Q40" s="80">
        <f>IFERROR(P40/M40,"-")</f>
        <v>0.12857142857143</v>
      </c>
      <c r="R40" s="79">
        <v>2</v>
      </c>
      <c r="S40" s="79">
        <v>2</v>
      </c>
      <c r="T40" s="80">
        <f>IFERROR(R40/(P40),"-")</f>
        <v>0.22222222222222</v>
      </c>
      <c r="U40" s="186">
        <f>IFERROR(J40/SUM(N40:O41),"-")</f>
        <v>9000</v>
      </c>
      <c r="V40" s="82">
        <v>3</v>
      </c>
      <c r="W40" s="80">
        <f>IF(P40=0,"-",V40/P40)</f>
        <v>0.33333333333333</v>
      </c>
      <c r="X40" s="185">
        <v>21000</v>
      </c>
      <c r="Y40" s="186">
        <f>IFERROR(X40/P40,"-")</f>
        <v>2333.3333333333</v>
      </c>
      <c r="Z40" s="186">
        <f>IFERROR(X40/V40,"-")</f>
        <v>7000</v>
      </c>
      <c r="AA40" s="180">
        <f>SUM(X40:X41)-SUM(J40:J41)</f>
        <v>-32000</v>
      </c>
      <c r="AB40" s="83">
        <f>SUM(X40:X41)/SUM(J40:J41)</f>
        <v>0.77777777777778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2</v>
      </c>
      <c r="AW40" s="105">
        <f>IF(P40=0,"",IF(AV40=0,"",(AV40/P40)))</f>
        <v>0.22222222222222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>
        <v>1</v>
      </c>
      <c r="BF40" s="111">
        <f>IF(P40=0,"",IF(BE40=0,"",(BE40/P40)))</f>
        <v>0.11111111111111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5</v>
      </c>
      <c r="BO40" s="118">
        <f>IF(P40=0,"",IF(BN40=0,"",(BN40/P40)))</f>
        <v>0.55555555555556</v>
      </c>
      <c r="BP40" s="119">
        <v>2</v>
      </c>
      <c r="BQ40" s="120">
        <f>IFERROR(BP40/BN40,"-")</f>
        <v>0.4</v>
      </c>
      <c r="BR40" s="121">
        <v>16000</v>
      </c>
      <c r="BS40" s="122">
        <f>IFERROR(BR40/BN40,"-")</f>
        <v>3200</v>
      </c>
      <c r="BT40" s="123">
        <v>1</v>
      </c>
      <c r="BU40" s="123">
        <v>1</v>
      </c>
      <c r="BV40" s="123"/>
      <c r="BW40" s="124">
        <v>1</v>
      </c>
      <c r="BX40" s="125">
        <f>IF(P40=0,"",IF(BW40=0,"",(BW40/P40)))</f>
        <v>0.11111111111111</v>
      </c>
      <c r="BY40" s="126">
        <v>1</v>
      </c>
      <c r="BZ40" s="127">
        <f>IFERROR(BY40/BW40,"-")</f>
        <v>1</v>
      </c>
      <c r="CA40" s="128">
        <v>5000</v>
      </c>
      <c r="CB40" s="129">
        <f>IFERROR(CA40/BW40,"-")</f>
        <v>5000</v>
      </c>
      <c r="CC40" s="130">
        <v>1</v>
      </c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3</v>
      </c>
      <c r="CP40" s="139">
        <v>21000</v>
      </c>
      <c r="CQ40" s="139">
        <v>13000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143</v>
      </c>
      <c r="C41" s="189"/>
      <c r="D41" s="189" t="s">
        <v>80</v>
      </c>
      <c r="E41" s="189" t="s">
        <v>81</v>
      </c>
      <c r="F41" s="189" t="s">
        <v>77</v>
      </c>
      <c r="G41" s="88"/>
      <c r="H41" s="88"/>
      <c r="I41" s="88"/>
      <c r="J41" s="180"/>
      <c r="K41" s="79">
        <v>30</v>
      </c>
      <c r="L41" s="79">
        <v>22</v>
      </c>
      <c r="M41" s="79">
        <v>10</v>
      </c>
      <c r="N41" s="89">
        <v>7</v>
      </c>
      <c r="O41" s="90">
        <v>0</v>
      </c>
      <c r="P41" s="91">
        <f>N41+O41</f>
        <v>7</v>
      </c>
      <c r="Q41" s="80">
        <f>IFERROR(P41/M41,"-")</f>
        <v>0.7</v>
      </c>
      <c r="R41" s="79">
        <v>4</v>
      </c>
      <c r="S41" s="79">
        <v>0</v>
      </c>
      <c r="T41" s="80">
        <f>IFERROR(R41/(P41),"-")</f>
        <v>0.57142857142857</v>
      </c>
      <c r="U41" s="186"/>
      <c r="V41" s="82">
        <v>3</v>
      </c>
      <c r="W41" s="80">
        <f>IF(P41=0,"-",V41/P41)</f>
        <v>0.42857142857143</v>
      </c>
      <c r="X41" s="185">
        <v>91000</v>
      </c>
      <c r="Y41" s="186">
        <f>IFERROR(X41/P41,"-")</f>
        <v>13000</v>
      </c>
      <c r="Z41" s="186">
        <f>IFERROR(X41/V41,"-")</f>
        <v>30333.333333333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6</v>
      </c>
      <c r="BO41" s="118">
        <f>IF(P41=0,"",IF(BN41=0,"",(BN41/P41)))</f>
        <v>0.85714285714286</v>
      </c>
      <c r="BP41" s="119">
        <v>3</v>
      </c>
      <c r="BQ41" s="120">
        <f>IFERROR(BP41/BN41,"-")</f>
        <v>0.5</v>
      </c>
      <c r="BR41" s="121">
        <v>91000</v>
      </c>
      <c r="BS41" s="122">
        <f>IFERROR(BR41/BN41,"-")</f>
        <v>15166.666666667</v>
      </c>
      <c r="BT41" s="123">
        <v>1</v>
      </c>
      <c r="BU41" s="123"/>
      <c r="BV41" s="123">
        <v>2</v>
      </c>
      <c r="BW41" s="124">
        <v>1</v>
      </c>
      <c r="BX41" s="125">
        <f>IF(P41=0,"",IF(BW41=0,"",(BW41/P41)))</f>
        <v>0.14285714285714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3</v>
      </c>
      <c r="CP41" s="139">
        <v>91000</v>
      </c>
      <c r="CQ41" s="139">
        <v>70000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0.77083333333333</v>
      </c>
      <c r="B42" s="189" t="s">
        <v>144</v>
      </c>
      <c r="C42" s="189"/>
      <c r="D42" s="189"/>
      <c r="E42" s="189"/>
      <c r="F42" s="189" t="s">
        <v>65</v>
      </c>
      <c r="G42" s="88" t="s">
        <v>145</v>
      </c>
      <c r="H42" s="88" t="s">
        <v>146</v>
      </c>
      <c r="I42" s="88" t="s">
        <v>147</v>
      </c>
      <c r="J42" s="180">
        <v>96000</v>
      </c>
      <c r="K42" s="79">
        <v>23</v>
      </c>
      <c r="L42" s="79">
        <v>0</v>
      </c>
      <c r="M42" s="79">
        <v>103</v>
      </c>
      <c r="N42" s="89">
        <v>7</v>
      </c>
      <c r="O42" s="90">
        <v>0</v>
      </c>
      <c r="P42" s="91">
        <f>N42+O42</f>
        <v>7</v>
      </c>
      <c r="Q42" s="80">
        <f>IFERROR(P42/M42,"-")</f>
        <v>0.067961165048544</v>
      </c>
      <c r="R42" s="79">
        <v>1</v>
      </c>
      <c r="S42" s="79">
        <v>1</v>
      </c>
      <c r="T42" s="80">
        <f>IFERROR(R42/(P42),"-")</f>
        <v>0.14285714285714</v>
      </c>
      <c r="U42" s="186">
        <f>IFERROR(J42/SUM(N42:O43),"-")</f>
        <v>10666.666666667</v>
      </c>
      <c r="V42" s="82">
        <v>2</v>
      </c>
      <c r="W42" s="80">
        <f>IF(P42=0,"-",V42/P42)</f>
        <v>0.28571428571429</v>
      </c>
      <c r="X42" s="185">
        <v>43000</v>
      </c>
      <c r="Y42" s="186">
        <f>IFERROR(X42/P42,"-")</f>
        <v>6142.8571428571</v>
      </c>
      <c r="Z42" s="186">
        <f>IFERROR(X42/V42,"-")</f>
        <v>21500</v>
      </c>
      <c r="AA42" s="180">
        <f>SUM(X42:X43)-SUM(J42:J43)</f>
        <v>-22000</v>
      </c>
      <c r="AB42" s="83">
        <f>SUM(X42:X43)/SUM(J42:J43)</f>
        <v>0.77083333333333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2</v>
      </c>
      <c r="AW42" s="105">
        <f>IF(P42=0,"",IF(AV42=0,"",(AV42/P42)))</f>
        <v>0.28571428571429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3</v>
      </c>
      <c r="BO42" s="118">
        <f>IF(P42=0,"",IF(BN42=0,"",(BN42/P42)))</f>
        <v>0.42857142857143</v>
      </c>
      <c r="BP42" s="119">
        <v>1</v>
      </c>
      <c r="BQ42" s="120">
        <f>IFERROR(BP42/BN42,"-")</f>
        <v>0.33333333333333</v>
      </c>
      <c r="BR42" s="121">
        <v>42000</v>
      </c>
      <c r="BS42" s="122">
        <f>IFERROR(BR42/BN42,"-")</f>
        <v>14000</v>
      </c>
      <c r="BT42" s="123"/>
      <c r="BU42" s="123"/>
      <c r="BV42" s="123">
        <v>1</v>
      </c>
      <c r="BW42" s="124">
        <v>2</v>
      </c>
      <c r="BX42" s="125">
        <f>IF(P42=0,"",IF(BW42=0,"",(BW42/P42)))</f>
        <v>0.28571428571429</v>
      </c>
      <c r="BY42" s="126">
        <v>1</v>
      </c>
      <c r="BZ42" s="127">
        <f>IFERROR(BY42/BW42,"-")</f>
        <v>0.5</v>
      </c>
      <c r="CA42" s="128">
        <v>1000</v>
      </c>
      <c r="CB42" s="129">
        <f>IFERROR(CA42/BW42,"-")</f>
        <v>500</v>
      </c>
      <c r="CC42" s="130">
        <v>1</v>
      </c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2</v>
      </c>
      <c r="CP42" s="139">
        <v>43000</v>
      </c>
      <c r="CQ42" s="139">
        <v>42000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148</v>
      </c>
      <c r="C43" s="189"/>
      <c r="D43" s="189"/>
      <c r="E43" s="189"/>
      <c r="F43" s="189" t="s">
        <v>77</v>
      </c>
      <c r="G43" s="88"/>
      <c r="H43" s="88"/>
      <c r="I43" s="88"/>
      <c r="J43" s="180"/>
      <c r="K43" s="79">
        <v>24</v>
      </c>
      <c r="L43" s="79">
        <v>19</v>
      </c>
      <c r="M43" s="79">
        <v>5</v>
      </c>
      <c r="N43" s="89">
        <v>2</v>
      </c>
      <c r="O43" s="90">
        <v>0</v>
      </c>
      <c r="P43" s="91">
        <f>N43+O43</f>
        <v>2</v>
      </c>
      <c r="Q43" s="80">
        <f>IFERROR(P43/M43,"-")</f>
        <v>0.4</v>
      </c>
      <c r="R43" s="79">
        <v>0</v>
      </c>
      <c r="S43" s="79">
        <v>1</v>
      </c>
      <c r="T43" s="80">
        <f>IFERROR(R43/(P43),"-")</f>
        <v>0</v>
      </c>
      <c r="U43" s="186"/>
      <c r="V43" s="82">
        <v>1</v>
      </c>
      <c r="W43" s="80">
        <f>IF(P43=0,"-",V43/P43)</f>
        <v>0.5</v>
      </c>
      <c r="X43" s="185">
        <v>31000</v>
      </c>
      <c r="Y43" s="186">
        <f>IFERROR(X43/P43,"-")</f>
        <v>15500</v>
      </c>
      <c r="Z43" s="186">
        <f>IFERROR(X43/V43,"-")</f>
        <v>31000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2</v>
      </c>
      <c r="BO43" s="118">
        <f>IF(P43=0,"",IF(BN43=0,"",(BN43/P43)))</f>
        <v>1</v>
      </c>
      <c r="BP43" s="119">
        <v>1</v>
      </c>
      <c r="BQ43" s="120">
        <f>IFERROR(BP43/BN43,"-")</f>
        <v>0.5</v>
      </c>
      <c r="BR43" s="121">
        <v>31000</v>
      </c>
      <c r="BS43" s="122">
        <f>IFERROR(BR43/BN43,"-")</f>
        <v>15500</v>
      </c>
      <c r="BT43" s="123"/>
      <c r="BU43" s="123"/>
      <c r="BV43" s="123">
        <v>1</v>
      </c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31000</v>
      </c>
      <c r="CQ43" s="139">
        <v>31000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4.2604166666667</v>
      </c>
      <c r="B44" s="189" t="s">
        <v>149</v>
      </c>
      <c r="C44" s="189"/>
      <c r="D44" s="189" t="s">
        <v>91</v>
      </c>
      <c r="E44" s="189" t="s">
        <v>81</v>
      </c>
      <c r="F44" s="189" t="s">
        <v>65</v>
      </c>
      <c r="G44" s="88" t="s">
        <v>150</v>
      </c>
      <c r="H44" s="88" t="s">
        <v>97</v>
      </c>
      <c r="I44" s="88"/>
      <c r="J44" s="180">
        <v>336000</v>
      </c>
      <c r="K44" s="79">
        <v>9</v>
      </c>
      <c r="L44" s="79">
        <v>0</v>
      </c>
      <c r="M44" s="79">
        <v>25</v>
      </c>
      <c r="N44" s="89">
        <v>5</v>
      </c>
      <c r="O44" s="90">
        <v>0</v>
      </c>
      <c r="P44" s="91">
        <f>N44+O44</f>
        <v>5</v>
      </c>
      <c r="Q44" s="80">
        <f>IFERROR(P44/M44,"-")</f>
        <v>0.2</v>
      </c>
      <c r="R44" s="79">
        <v>2</v>
      </c>
      <c r="S44" s="79">
        <v>0</v>
      </c>
      <c r="T44" s="80">
        <f>IFERROR(R44/(P44),"-")</f>
        <v>0.4</v>
      </c>
      <c r="U44" s="186">
        <f>IFERROR(J44/SUM(N44:O48),"-")</f>
        <v>11586.206896552</v>
      </c>
      <c r="V44" s="82">
        <v>2</v>
      </c>
      <c r="W44" s="80">
        <f>IF(P44=0,"-",V44/P44)</f>
        <v>0.4</v>
      </c>
      <c r="X44" s="185">
        <v>38000</v>
      </c>
      <c r="Y44" s="186">
        <f>IFERROR(X44/P44,"-")</f>
        <v>7600</v>
      </c>
      <c r="Z44" s="186">
        <f>IFERROR(X44/V44,"-")</f>
        <v>19000</v>
      </c>
      <c r="AA44" s="180">
        <f>SUM(X44:X48)-SUM(J44:J48)</f>
        <v>1095500</v>
      </c>
      <c r="AB44" s="83">
        <f>SUM(X44:X48)/SUM(J44:J48)</f>
        <v>4.2604166666667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0.2</v>
      </c>
      <c r="BG44" s="110">
        <v>1</v>
      </c>
      <c r="BH44" s="112">
        <f>IFERROR(BG44/BE44,"-")</f>
        <v>1</v>
      </c>
      <c r="BI44" s="113">
        <v>1000</v>
      </c>
      <c r="BJ44" s="114">
        <f>IFERROR(BI44/BE44,"-")</f>
        <v>1000</v>
      </c>
      <c r="BK44" s="115">
        <v>1</v>
      </c>
      <c r="BL44" s="115"/>
      <c r="BM44" s="115"/>
      <c r="BN44" s="117">
        <v>2</v>
      </c>
      <c r="BO44" s="118">
        <f>IF(P44=0,"",IF(BN44=0,"",(BN44/P44)))</f>
        <v>0.4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2</v>
      </c>
      <c r="BX44" s="125">
        <f>IF(P44=0,"",IF(BW44=0,"",(BW44/P44)))</f>
        <v>0.4</v>
      </c>
      <c r="BY44" s="126">
        <v>1</v>
      </c>
      <c r="BZ44" s="127">
        <f>IFERROR(BY44/BW44,"-")</f>
        <v>0.5</v>
      </c>
      <c r="CA44" s="128">
        <v>37000</v>
      </c>
      <c r="CB44" s="129">
        <f>IFERROR(CA44/BW44,"-")</f>
        <v>18500</v>
      </c>
      <c r="CC44" s="130"/>
      <c r="CD44" s="130"/>
      <c r="CE44" s="130">
        <v>1</v>
      </c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2</v>
      </c>
      <c r="CP44" s="139">
        <v>38000</v>
      </c>
      <c r="CQ44" s="139">
        <v>37000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151</v>
      </c>
      <c r="C45" s="189"/>
      <c r="D45" s="189" t="s">
        <v>80</v>
      </c>
      <c r="E45" s="189" t="s">
        <v>100</v>
      </c>
      <c r="F45" s="189" t="s">
        <v>65</v>
      </c>
      <c r="G45" s="88" t="s">
        <v>150</v>
      </c>
      <c r="H45" s="88" t="s">
        <v>97</v>
      </c>
      <c r="I45" s="88"/>
      <c r="J45" s="180"/>
      <c r="K45" s="79">
        <v>7</v>
      </c>
      <c r="L45" s="79">
        <v>0</v>
      </c>
      <c r="M45" s="79">
        <v>25</v>
      </c>
      <c r="N45" s="89">
        <v>4</v>
      </c>
      <c r="O45" s="90">
        <v>0</v>
      </c>
      <c r="P45" s="91">
        <f>N45+O45</f>
        <v>4</v>
      </c>
      <c r="Q45" s="80">
        <f>IFERROR(P45/M45,"-")</f>
        <v>0.16</v>
      </c>
      <c r="R45" s="79">
        <v>1</v>
      </c>
      <c r="S45" s="79">
        <v>0</v>
      </c>
      <c r="T45" s="80">
        <f>IFERROR(R45/(P45),"-")</f>
        <v>0.25</v>
      </c>
      <c r="U45" s="186"/>
      <c r="V45" s="82">
        <v>1</v>
      </c>
      <c r="W45" s="80">
        <f>IF(P45=0,"-",V45/P45)</f>
        <v>0.25</v>
      </c>
      <c r="X45" s="185">
        <v>3000</v>
      </c>
      <c r="Y45" s="186">
        <f>IFERROR(X45/P45,"-")</f>
        <v>750</v>
      </c>
      <c r="Z45" s="186">
        <f>IFERROR(X45/V45,"-")</f>
        <v>3000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0.25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1</v>
      </c>
      <c r="BO45" s="118">
        <f>IF(P45=0,"",IF(BN45=0,"",(BN45/P45)))</f>
        <v>0.25</v>
      </c>
      <c r="BP45" s="119">
        <v>1</v>
      </c>
      <c r="BQ45" s="120">
        <f>IFERROR(BP45/BN45,"-")</f>
        <v>1</v>
      </c>
      <c r="BR45" s="121">
        <v>3000</v>
      </c>
      <c r="BS45" s="122">
        <f>IFERROR(BR45/BN45,"-")</f>
        <v>3000</v>
      </c>
      <c r="BT45" s="123">
        <v>1</v>
      </c>
      <c r="BU45" s="123"/>
      <c r="BV45" s="123"/>
      <c r="BW45" s="124">
        <v>2</v>
      </c>
      <c r="BX45" s="125">
        <f>IF(P45=0,"",IF(BW45=0,"",(BW45/P45)))</f>
        <v>0.5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3000</v>
      </c>
      <c r="CQ45" s="139">
        <v>3000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152</v>
      </c>
      <c r="C46" s="189"/>
      <c r="D46" s="189" t="s">
        <v>103</v>
      </c>
      <c r="E46" s="189" t="s">
        <v>104</v>
      </c>
      <c r="F46" s="189" t="s">
        <v>65</v>
      </c>
      <c r="G46" s="88" t="s">
        <v>150</v>
      </c>
      <c r="H46" s="88" t="s">
        <v>97</v>
      </c>
      <c r="I46" s="88"/>
      <c r="J46" s="180"/>
      <c r="K46" s="79">
        <v>5</v>
      </c>
      <c r="L46" s="79">
        <v>0</v>
      </c>
      <c r="M46" s="79">
        <v>21</v>
      </c>
      <c r="N46" s="89">
        <v>3</v>
      </c>
      <c r="O46" s="90">
        <v>0</v>
      </c>
      <c r="P46" s="91">
        <f>N46+O46</f>
        <v>3</v>
      </c>
      <c r="Q46" s="80">
        <f>IFERROR(P46/M46,"-")</f>
        <v>0.14285714285714</v>
      </c>
      <c r="R46" s="79">
        <v>1</v>
      </c>
      <c r="S46" s="79">
        <v>2</v>
      </c>
      <c r="T46" s="80">
        <f>IFERROR(R46/(P46),"-")</f>
        <v>0.33333333333333</v>
      </c>
      <c r="U46" s="186"/>
      <c r="V46" s="82">
        <v>1</v>
      </c>
      <c r="W46" s="80">
        <f>IF(P46=0,"-",V46/P46)</f>
        <v>0.33333333333333</v>
      </c>
      <c r="X46" s="185">
        <v>1500</v>
      </c>
      <c r="Y46" s="186">
        <f>IFERROR(X46/P46,"-")</f>
        <v>500</v>
      </c>
      <c r="Z46" s="186">
        <f>IFERROR(X46/V46,"-")</f>
        <v>1500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0.33333333333333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2</v>
      </c>
      <c r="BX46" s="125">
        <f>IF(P46=0,"",IF(BW46=0,"",(BW46/P46)))</f>
        <v>0.66666666666667</v>
      </c>
      <c r="BY46" s="126">
        <v>1</v>
      </c>
      <c r="BZ46" s="127">
        <f>IFERROR(BY46/BW46,"-")</f>
        <v>0.5</v>
      </c>
      <c r="CA46" s="128">
        <v>1500</v>
      </c>
      <c r="CB46" s="129">
        <f>IFERROR(CA46/BW46,"-")</f>
        <v>750</v>
      </c>
      <c r="CC46" s="130">
        <v>1</v>
      </c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1500</v>
      </c>
      <c r="CQ46" s="139">
        <v>1500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153</v>
      </c>
      <c r="C47" s="189"/>
      <c r="D47" s="189" t="s">
        <v>107</v>
      </c>
      <c r="E47" s="189" t="s">
        <v>108</v>
      </c>
      <c r="F47" s="189" t="s">
        <v>65</v>
      </c>
      <c r="G47" s="88" t="s">
        <v>150</v>
      </c>
      <c r="H47" s="88" t="s">
        <v>97</v>
      </c>
      <c r="I47" s="88"/>
      <c r="J47" s="180"/>
      <c r="K47" s="79">
        <v>11</v>
      </c>
      <c r="L47" s="79">
        <v>0</v>
      </c>
      <c r="M47" s="79">
        <v>31</v>
      </c>
      <c r="N47" s="89">
        <v>5</v>
      </c>
      <c r="O47" s="90">
        <v>0</v>
      </c>
      <c r="P47" s="91">
        <f>N47+O47</f>
        <v>5</v>
      </c>
      <c r="Q47" s="80">
        <f>IFERROR(P47/M47,"-")</f>
        <v>0.16129032258065</v>
      </c>
      <c r="R47" s="79">
        <v>0</v>
      </c>
      <c r="S47" s="79">
        <v>2</v>
      </c>
      <c r="T47" s="80">
        <f>IFERROR(R47/(P47),"-")</f>
        <v>0</v>
      </c>
      <c r="U47" s="186"/>
      <c r="V47" s="82">
        <v>2</v>
      </c>
      <c r="W47" s="80">
        <f>IF(P47=0,"-",V47/P47)</f>
        <v>0.4</v>
      </c>
      <c r="X47" s="185">
        <v>18000</v>
      </c>
      <c r="Y47" s="186">
        <f>IFERROR(X47/P47,"-")</f>
        <v>3600</v>
      </c>
      <c r="Z47" s="186">
        <f>IFERROR(X47/V47,"-")</f>
        <v>9000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3</v>
      </c>
      <c r="BO47" s="118">
        <f>IF(P47=0,"",IF(BN47=0,"",(BN47/P47)))</f>
        <v>0.6</v>
      </c>
      <c r="BP47" s="119">
        <v>2</v>
      </c>
      <c r="BQ47" s="120">
        <f>IFERROR(BP47/BN47,"-")</f>
        <v>0.66666666666667</v>
      </c>
      <c r="BR47" s="121">
        <v>18000</v>
      </c>
      <c r="BS47" s="122">
        <f>IFERROR(BR47/BN47,"-")</f>
        <v>6000</v>
      </c>
      <c r="BT47" s="123">
        <v>1</v>
      </c>
      <c r="BU47" s="123"/>
      <c r="BV47" s="123">
        <v>1</v>
      </c>
      <c r="BW47" s="124">
        <v>2</v>
      </c>
      <c r="BX47" s="125">
        <f>IF(P47=0,"",IF(BW47=0,"",(BW47/P47)))</f>
        <v>0.4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2</v>
      </c>
      <c r="CP47" s="139">
        <v>18000</v>
      </c>
      <c r="CQ47" s="139">
        <v>13000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154</v>
      </c>
      <c r="C48" s="189"/>
      <c r="D48" s="189" t="s">
        <v>76</v>
      </c>
      <c r="E48" s="189" t="s">
        <v>76</v>
      </c>
      <c r="F48" s="189" t="s">
        <v>77</v>
      </c>
      <c r="G48" s="88" t="s">
        <v>78</v>
      </c>
      <c r="H48" s="88"/>
      <c r="I48" s="88"/>
      <c r="J48" s="180"/>
      <c r="K48" s="79">
        <v>65</v>
      </c>
      <c r="L48" s="79">
        <v>45</v>
      </c>
      <c r="M48" s="79">
        <v>27</v>
      </c>
      <c r="N48" s="89">
        <v>12</v>
      </c>
      <c r="O48" s="90">
        <v>0</v>
      </c>
      <c r="P48" s="91">
        <f>N48+O48</f>
        <v>12</v>
      </c>
      <c r="Q48" s="80">
        <f>IFERROR(P48/M48,"-")</f>
        <v>0.44444444444444</v>
      </c>
      <c r="R48" s="79">
        <v>5</v>
      </c>
      <c r="S48" s="79">
        <v>3</v>
      </c>
      <c r="T48" s="80">
        <f>IFERROR(R48/(P48),"-")</f>
        <v>0.41666666666667</v>
      </c>
      <c r="U48" s="186"/>
      <c r="V48" s="82">
        <v>6</v>
      </c>
      <c r="W48" s="80">
        <f>IF(P48=0,"-",V48/P48)</f>
        <v>0.5</v>
      </c>
      <c r="X48" s="185">
        <v>1371000</v>
      </c>
      <c r="Y48" s="186">
        <f>IFERROR(X48/P48,"-")</f>
        <v>114250</v>
      </c>
      <c r="Z48" s="186">
        <f>IFERROR(X48/V48,"-")</f>
        <v>228500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4</v>
      </c>
      <c r="BF48" s="111">
        <f>IF(P48=0,"",IF(BE48=0,"",(BE48/P48)))</f>
        <v>0.33333333333333</v>
      </c>
      <c r="BG48" s="110">
        <v>2</v>
      </c>
      <c r="BH48" s="112">
        <f>IFERROR(BG48/BE48,"-")</f>
        <v>0.5</v>
      </c>
      <c r="BI48" s="113">
        <v>22000</v>
      </c>
      <c r="BJ48" s="114">
        <f>IFERROR(BI48/BE48,"-")</f>
        <v>5500</v>
      </c>
      <c r="BK48" s="115">
        <v>1</v>
      </c>
      <c r="BL48" s="115"/>
      <c r="BM48" s="115">
        <v>1</v>
      </c>
      <c r="BN48" s="117">
        <v>1</v>
      </c>
      <c r="BO48" s="118">
        <f>IF(P48=0,"",IF(BN48=0,"",(BN48/P48)))</f>
        <v>0.083333333333333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6</v>
      </c>
      <c r="BX48" s="125">
        <f>IF(P48=0,"",IF(BW48=0,"",(BW48/P48)))</f>
        <v>0.5</v>
      </c>
      <c r="BY48" s="126">
        <v>3</v>
      </c>
      <c r="BZ48" s="127">
        <f>IFERROR(BY48/BW48,"-")</f>
        <v>0.5</v>
      </c>
      <c r="CA48" s="128">
        <v>1227000</v>
      </c>
      <c r="CB48" s="129">
        <f>IFERROR(CA48/BW48,"-")</f>
        <v>204500</v>
      </c>
      <c r="CC48" s="130"/>
      <c r="CD48" s="130"/>
      <c r="CE48" s="130">
        <v>3</v>
      </c>
      <c r="CF48" s="131">
        <v>1</v>
      </c>
      <c r="CG48" s="132">
        <f>IF(P48=0,"",IF(CF48=0,"",(CF48/P48)))</f>
        <v>0.083333333333333</v>
      </c>
      <c r="CH48" s="133">
        <v>1</v>
      </c>
      <c r="CI48" s="134">
        <f>IFERROR(CH48/CF48,"-")</f>
        <v>1</v>
      </c>
      <c r="CJ48" s="135">
        <v>122000</v>
      </c>
      <c r="CK48" s="136">
        <f>IFERROR(CJ48/CF48,"-")</f>
        <v>122000</v>
      </c>
      <c r="CL48" s="137"/>
      <c r="CM48" s="137"/>
      <c r="CN48" s="137">
        <v>1</v>
      </c>
      <c r="CO48" s="138">
        <v>6</v>
      </c>
      <c r="CP48" s="139">
        <v>1371000</v>
      </c>
      <c r="CQ48" s="139">
        <v>1142000</v>
      </c>
      <c r="CR48" s="139"/>
      <c r="CS48" s="140" t="str">
        <f>IF(AND(CQ48=0,CR48=0),"",IF(AND(CQ48&lt;=100000,CR48&lt;=100000),"",IF(CQ48/CP48&gt;0.7,"男高",IF(CR48/CP48&gt;0.7,"女高",""))))</f>
        <v>男高</v>
      </c>
    </row>
    <row r="49" spans="1:98">
      <c r="A49" s="78" t="str">
        <f>AB49</f>
        <v>0</v>
      </c>
      <c r="B49" s="189" t="s">
        <v>155</v>
      </c>
      <c r="C49" s="189"/>
      <c r="D49" s="189" t="s">
        <v>156</v>
      </c>
      <c r="E49" s="189" t="s">
        <v>157</v>
      </c>
      <c r="F49" s="189" t="s">
        <v>65</v>
      </c>
      <c r="G49" s="88" t="s">
        <v>86</v>
      </c>
      <c r="H49" s="88" t="s">
        <v>67</v>
      </c>
      <c r="I49" s="191" t="s">
        <v>158</v>
      </c>
      <c r="J49" s="180">
        <v>0</v>
      </c>
      <c r="K49" s="79">
        <v>44</v>
      </c>
      <c r="L49" s="79">
        <v>0</v>
      </c>
      <c r="M49" s="79">
        <v>116</v>
      </c>
      <c r="N49" s="89">
        <v>21</v>
      </c>
      <c r="O49" s="90">
        <v>0</v>
      </c>
      <c r="P49" s="91">
        <f>N49+O49</f>
        <v>21</v>
      </c>
      <c r="Q49" s="80">
        <f>IFERROR(P49/M49,"-")</f>
        <v>0.18103448275862</v>
      </c>
      <c r="R49" s="79">
        <v>1</v>
      </c>
      <c r="S49" s="79">
        <v>7</v>
      </c>
      <c r="T49" s="80">
        <f>IFERROR(R49/(P49),"-")</f>
        <v>0.047619047619048</v>
      </c>
      <c r="U49" s="186">
        <f>IFERROR(J49/SUM(N49:O50),"-")</f>
        <v>0</v>
      </c>
      <c r="V49" s="82">
        <v>4</v>
      </c>
      <c r="W49" s="80">
        <f>IF(P49=0,"-",V49/P49)</f>
        <v>0.19047619047619</v>
      </c>
      <c r="X49" s="185">
        <v>18000</v>
      </c>
      <c r="Y49" s="186">
        <f>IFERROR(X49/P49,"-")</f>
        <v>857.14285714286</v>
      </c>
      <c r="Z49" s="186">
        <f>IFERROR(X49/V49,"-")</f>
        <v>4500</v>
      </c>
      <c r="AA49" s="180">
        <f>SUM(X49:X50)-SUM(J49:J50)</f>
        <v>40000</v>
      </c>
      <c r="AB49" s="83" t="str">
        <f>SUM(X49:X50)/SUM(J49:J50)</f>
        <v>0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2</v>
      </c>
      <c r="AN49" s="99">
        <f>IF(P49=0,"",IF(AM49=0,"",(AM49/P49)))</f>
        <v>0.095238095238095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9</v>
      </c>
      <c r="BF49" s="111">
        <f>IF(P49=0,"",IF(BE49=0,"",(BE49/P49)))</f>
        <v>0.42857142857143</v>
      </c>
      <c r="BG49" s="110">
        <v>1</v>
      </c>
      <c r="BH49" s="112">
        <f>IFERROR(BG49/BE49,"-")</f>
        <v>0.11111111111111</v>
      </c>
      <c r="BI49" s="113">
        <v>10000</v>
      </c>
      <c r="BJ49" s="114">
        <f>IFERROR(BI49/BE49,"-")</f>
        <v>1111.1111111111</v>
      </c>
      <c r="BK49" s="115"/>
      <c r="BL49" s="115">
        <v>1</v>
      </c>
      <c r="BM49" s="115"/>
      <c r="BN49" s="117">
        <v>9</v>
      </c>
      <c r="BO49" s="118">
        <f>IF(P49=0,"",IF(BN49=0,"",(BN49/P49)))</f>
        <v>0.42857142857143</v>
      </c>
      <c r="BP49" s="119">
        <v>3</v>
      </c>
      <c r="BQ49" s="120">
        <f>IFERROR(BP49/BN49,"-")</f>
        <v>0.33333333333333</v>
      </c>
      <c r="BR49" s="121">
        <v>8000</v>
      </c>
      <c r="BS49" s="122">
        <f>IFERROR(BR49/BN49,"-")</f>
        <v>888.88888888889</v>
      </c>
      <c r="BT49" s="123">
        <v>3</v>
      </c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1</v>
      </c>
      <c r="CG49" s="132">
        <f>IF(P49=0,"",IF(CF49=0,"",(CF49/P49)))</f>
        <v>0.047619047619048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4</v>
      </c>
      <c r="CP49" s="139">
        <v>18000</v>
      </c>
      <c r="CQ49" s="139">
        <v>10000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159</v>
      </c>
      <c r="C50" s="189"/>
      <c r="D50" s="189" t="s">
        <v>156</v>
      </c>
      <c r="E50" s="189" t="s">
        <v>157</v>
      </c>
      <c r="F50" s="189" t="s">
        <v>77</v>
      </c>
      <c r="G50" s="88"/>
      <c r="H50" s="88"/>
      <c r="I50" s="88"/>
      <c r="J50" s="180"/>
      <c r="K50" s="79">
        <v>99</v>
      </c>
      <c r="L50" s="79">
        <v>62</v>
      </c>
      <c r="M50" s="79">
        <v>29</v>
      </c>
      <c r="N50" s="89">
        <v>17</v>
      </c>
      <c r="O50" s="90">
        <v>0</v>
      </c>
      <c r="P50" s="91">
        <f>N50+O50</f>
        <v>17</v>
      </c>
      <c r="Q50" s="80">
        <f>IFERROR(P50/M50,"-")</f>
        <v>0.58620689655172</v>
      </c>
      <c r="R50" s="79">
        <v>5</v>
      </c>
      <c r="S50" s="79">
        <v>1</v>
      </c>
      <c r="T50" s="80">
        <f>IFERROR(R50/(P50),"-")</f>
        <v>0.29411764705882</v>
      </c>
      <c r="U50" s="186"/>
      <c r="V50" s="82">
        <v>3</v>
      </c>
      <c r="W50" s="80">
        <f>IF(P50=0,"-",V50/P50)</f>
        <v>0.17647058823529</v>
      </c>
      <c r="X50" s="185">
        <v>22000</v>
      </c>
      <c r="Y50" s="186">
        <f>IFERROR(X50/P50,"-")</f>
        <v>1294.1176470588</v>
      </c>
      <c r="Z50" s="186">
        <f>IFERROR(X50/V50,"-")</f>
        <v>7333.3333333333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4</v>
      </c>
      <c r="BF50" s="111">
        <f>IF(P50=0,"",IF(BE50=0,"",(BE50/P50)))</f>
        <v>0.23529411764706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8</v>
      </c>
      <c r="BO50" s="118">
        <f>IF(P50=0,"",IF(BN50=0,"",(BN50/P50)))</f>
        <v>0.47058823529412</v>
      </c>
      <c r="BP50" s="119">
        <v>2</v>
      </c>
      <c r="BQ50" s="120">
        <f>IFERROR(BP50/BN50,"-")</f>
        <v>0.25</v>
      </c>
      <c r="BR50" s="121">
        <v>7000</v>
      </c>
      <c r="BS50" s="122">
        <f>IFERROR(BR50/BN50,"-")</f>
        <v>875</v>
      </c>
      <c r="BT50" s="123">
        <v>1</v>
      </c>
      <c r="BU50" s="123">
        <v>1</v>
      </c>
      <c r="BV50" s="123"/>
      <c r="BW50" s="124">
        <v>5</v>
      </c>
      <c r="BX50" s="125">
        <f>IF(P50=0,"",IF(BW50=0,"",(BW50/P50)))</f>
        <v>0.29411764705882</v>
      </c>
      <c r="BY50" s="126">
        <v>1</v>
      </c>
      <c r="BZ50" s="127">
        <f>IFERROR(BY50/BW50,"-")</f>
        <v>0.2</v>
      </c>
      <c r="CA50" s="128">
        <v>15000</v>
      </c>
      <c r="CB50" s="129">
        <f>IFERROR(CA50/BW50,"-")</f>
        <v>3000</v>
      </c>
      <c r="CC50" s="130"/>
      <c r="CD50" s="130"/>
      <c r="CE50" s="130">
        <v>1</v>
      </c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3</v>
      </c>
      <c r="CP50" s="139">
        <v>22000</v>
      </c>
      <c r="CQ50" s="139">
        <v>15000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 t="str">
        <f>AB51</f>
        <v>0</v>
      </c>
      <c r="B51" s="189" t="s">
        <v>160</v>
      </c>
      <c r="C51" s="189"/>
      <c r="D51" s="189"/>
      <c r="E51" s="189"/>
      <c r="F51" s="189" t="s">
        <v>65</v>
      </c>
      <c r="G51" s="88" t="s">
        <v>161</v>
      </c>
      <c r="H51" s="88" t="s">
        <v>146</v>
      </c>
      <c r="I51" s="191" t="s">
        <v>88</v>
      </c>
      <c r="J51" s="180">
        <v>0</v>
      </c>
      <c r="K51" s="79">
        <v>20</v>
      </c>
      <c r="L51" s="79">
        <v>0</v>
      </c>
      <c r="M51" s="79">
        <v>55</v>
      </c>
      <c r="N51" s="89">
        <v>4</v>
      </c>
      <c r="O51" s="90">
        <v>0</v>
      </c>
      <c r="P51" s="91">
        <f>N51+O51</f>
        <v>4</v>
      </c>
      <c r="Q51" s="80">
        <f>IFERROR(P51/M51,"-")</f>
        <v>0.072727272727273</v>
      </c>
      <c r="R51" s="79">
        <v>2</v>
      </c>
      <c r="S51" s="79">
        <v>2</v>
      </c>
      <c r="T51" s="80">
        <f>IFERROR(R51/(P51),"-")</f>
        <v>0.5</v>
      </c>
      <c r="U51" s="186">
        <f>IFERROR(J51/SUM(N51:O52),"-")</f>
        <v>0</v>
      </c>
      <c r="V51" s="82">
        <v>2</v>
      </c>
      <c r="W51" s="80">
        <f>IF(P51=0,"-",V51/P51)</f>
        <v>0.5</v>
      </c>
      <c r="X51" s="185">
        <v>1012000</v>
      </c>
      <c r="Y51" s="186">
        <f>IFERROR(X51/P51,"-")</f>
        <v>253000</v>
      </c>
      <c r="Z51" s="186">
        <f>IFERROR(X51/V51,"-")</f>
        <v>506000</v>
      </c>
      <c r="AA51" s="180">
        <f>SUM(X51:X52)-SUM(J51:J52)</f>
        <v>1012000</v>
      </c>
      <c r="AB51" s="83" t="str">
        <f>SUM(X51:X52)/SUM(J51:J52)</f>
        <v>0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3</v>
      </c>
      <c r="BO51" s="118">
        <f>IF(P51=0,"",IF(BN51=0,"",(BN51/P51)))</f>
        <v>0.75</v>
      </c>
      <c r="BP51" s="119">
        <v>1</v>
      </c>
      <c r="BQ51" s="120">
        <f>IFERROR(BP51/BN51,"-")</f>
        <v>0.33333333333333</v>
      </c>
      <c r="BR51" s="121">
        <v>750000</v>
      </c>
      <c r="BS51" s="122">
        <f>IFERROR(BR51/BN51,"-")</f>
        <v>250000</v>
      </c>
      <c r="BT51" s="123"/>
      <c r="BU51" s="123"/>
      <c r="BV51" s="123">
        <v>1</v>
      </c>
      <c r="BW51" s="124">
        <v>1</v>
      </c>
      <c r="BX51" s="125">
        <f>IF(P51=0,"",IF(BW51=0,"",(BW51/P51)))</f>
        <v>0.25</v>
      </c>
      <c r="BY51" s="126">
        <v>1</v>
      </c>
      <c r="BZ51" s="127">
        <f>IFERROR(BY51/BW51,"-")</f>
        <v>1</v>
      </c>
      <c r="CA51" s="128">
        <v>262000</v>
      </c>
      <c r="CB51" s="129">
        <f>IFERROR(CA51/BW51,"-")</f>
        <v>262000</v>
      </c>
      <c r="CC51" s="130"/>
      <c r="CD51" s="130"/>
      <c r="CE51" s="130">
        <v>1</v>
      </c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2</v>
      </c>
      <c r="CP51" s="139">
        <v>1012000</v>
      </c>
      <c r="CQ51" s="139">
        <v>750000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/>
      <c r="B52" s="189" t="s">
        <v>162</v>
      </c>
      <c r="C52" s="189"/>
      <c r="D52" s="189"/>
      <c r="E52" s="189"/>
      <c r="F52" s="189" t="s">
        <v>77</v>
      </c>
      <c r="G52" s="88"/>
      <c r="H52" s="88"/>
      <c r="I52" s="88"/>
      <c r="J52" s="180"/>
      <c r="K52" s="79">
        <v>1</v>
      </c>
      <c r="L52" s="79">
        <v>1</v>
      </c>
      <c r="M52" s="79">
        <v>0</v>
      </c>
      <c r="N52" s="89">
        <v>0</v>
      </c>
      <c r="O52" s="90">
        <v>0</v>
      </c>
      <c r="P52" s="91">
        <f>N52+O52</f>
        <v>0</v>
      </c>
      <c r="Q52" s="80" t="str">
        <f>IFERROR(P52/M52,"-")</f>
        <v>-</v>
      </c>
      <c r="R52" s="79">
        <v>0</v>
      </c>
      <c r="S52" s="79">
        <v>0</v>
      </c>
      <c r="T52" s="80" t="str">
        <f>IFERROR(R52/(P52),"-")</f>
        <v>-</v>
      </c>
      <c r="U52" s="186"/>
      <c r="V52" s="82">
        <v>0</v>
      </c>
      <c r="W52" s="80" t="str">
        <f>IF(P52=0,"-",V52/P52)</f>
        <v>-</v>
      </c>
      <c r="X52" s="185">
        <v>0</v>
      </c>
      <c r="Y52" s="186" t="str">
        <f>IFERROR(X52/P52,"-")</f>
        <v>-</v>
      </c>
      <c r="Z52" s="186" t="str">
        <f>IFERROR(X52/V52,"-")</f>
        <v>-</v>
      </c>
      <c r="AA52" s="180"/>
      <c r="AB52" s="83"/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30"/>
      <c r="B53" s="85"/>
      <c r="C53" s="86"/>
      <c r="D53" s="86"/>
      <c r="E53" s="86"/>
      <c r="F53" s="87"/>
      <c r="G53" s="88"/>
      <c r="H53" s="88"/>
      <c r="I53" s="88"/>
      <c r="J53" s="181"/>
      <c r="K53" s="34"/>
      <c r="L53" s="34"/>
      <c r="M53" s="31"/>
      <c r="N53" s="23"/>
      <c r="O53" s="23"/>
      <c r="P53" s="23"/>
      <c r="Q53" s="32"/>
      <c r="R53" s="32"/>
      <c r="S53" s="23"/>
      <c r="T53" s="32"/>
      <c r="U53" s="187"/>
      <c r="V53" s="25"/>
      <c r="W53" s="25"/>
      <c r="X53" s="187"/>
      <c r="Y53" s="187"/>
      <c r="Z53" s="187"/>
      <c r="AA53" s="187"/>
      <c r="AB53" s="33"/>
      <c r="AC53" s="57"/>
      <c r="AD53" s="61"/>
      <c r="AE53" s="62"/>
      <c r="AF53" s="61"/>
      <c r="AG53" s="65"/>
      <c r="AH53" s="66"/>
      <c r="AI53" s="67"/>
      <c r="AJ53" s="68"/>
      <c r="AK53" s="68"/>
      <c r="AL53" s="68"/>
      <c r="AM53" s="61"/>
      <c r="AN53" s="62"/>
      <c r="AO53" s="61"/>
      <c r="AP53" s="65"/>
      <c r="AQ53" s="66"/>
      <c r="AR53" s="67"/>
      <c r="AS53" s="68"/>
      <c r="AT53" s="68"/>
      <c r="AU53" s="68"/>
      <c r="AV53" s="61"/>
      <c r="AW53" s="62"/>
      <c r="AX53" s="61"/>
      <c r="AY53" s="65"/>
      <c r="AZ53" s="66"/>
      <c r="BA53" s="67"/>
      <c r="BB53" s="68"/>
      <c r="BC53" s="68"/>
      <c r="BD53" s="68"/>
      <c r="BE53" s="61"/>
      <c r="BF53" s="62"/>
      <c r="BG53" s="61"/>
      <c r="BH53" s="65"/>
      <c r="BI53" s="66"/>
      <c r="BJ53" s="67"/>
      <c r="BK53" s="68"/>
      <c r="BL53" s="68"/>
      <c r="BM53" s="68"/>
      <c r="BN53" s="63"/>
      <c r="BO53" s="64"/>
      <c r="BP53" s="61"/>
      <c r="BQ53" s="65"/>
      <c r="BR53" s="66"/>
      <c r="BS53" s="67"/>
      <c r="BT53" s="68"/>
      <c r="BU53" s="68"/>
      <c r="BV53" s="68"/>
      <c r="BW53" s="63"/>
      <c r="BX53" s="64"/>
      <c r="BY53" s="61"/>
      <c r="BZ53" s="65"/>
      <c r="CA53" s="66"/>
      <c r="CB53" s="67"/>
      <c r="CC53" s="68"/>
      <c r="CD53" s="68"/>
      <c r="CE53" s="68"/>
      <c r="CF53" s="63"/>
      <c r="CG53" s="64"/>
      <c r="CH53" s="61"/>
      <c r="CI53" s="65"/>
      <c r="CJ53" s="66"/>
      <c r="CK53" s="67"/>
      <c r="CL53" s="68"/>
      <c r="CM53" s="68"/>
      <c r="CN53" s="68"/>
      <c r="CO53" s="69"/>
      <c r="CP53" s="66"/>
      <c r="CQ53" s="66"/>
      <c r="CR53" s="66"/>
      <c r="CS53" s="70"/>
    </row>
    <row r="54" spans="1:98">
      <c r="A54" s="30"/>
      <c r="B54" s="37"/>
      <c r="C54" s="21"/>
      <c r="D54" s="21"/>
      <c r="E54" s="21"/>
      <c r="F54" s="22"/>
      <c r="G54" s="36"/>
      <c r="H54" s="36"/>
      <c r="I54" s="73"/>
      <c r="J54" s="182"/>
      <c r="K54" s="34"/>
      <c r="L54" s="34"/>
      <c r="M54" s="31"/>
      <c r="N54" s="23"/>
      <c r="O54" s="23"/>
      <c r="P54" s="23"/>
      <c r="Q54" s="32"/>
      <c r="R54" s="32"/>
      <c r="S54" s="23"/>
      <c r="T54" s="32"/>
      <c r="U54" s="187"/>
      <c r="V54" s="25"/>
      <c r="W54" s="25"/>
      <c r="X54" s="187"/>
      <c r="Y54" s="187"/>
      <c r="Z54" s="187"/>
      <c r="AA54" s="187"/>
      <c r="AB54" s="33"/>
      <c r="AC54" s="59"/>
      <c r="AD54" s="61"/>
      <c r="AE54" s="62"/>
      <c r="AF54" s="61"/>
      <c r="AG54" s="65"/>
      <c r="AH54" s="66"/>
      <c r="AI54" s="67"/>
      <c r="AJ54" s="68"/>
      <c r="AK54" s="68"/>
      <c r="AL54" s="68"/>
      <c r="AM54" s="61"/>
      <c r="AN54" s="62"/>
      <c r="AO54" s="61"/>
      <c r="AP54" s="65"/>
      <c r="AQ54" s="66"/>
      <c r="AR54" s="67"/>
      <c r="AS54" s="68"/>
      <c r="AT54" s="68"/>
      <c r="AU54" s="68"/>
      <c r="AV54" s="61"/>
      <c r="AW54" s="62"/>
      <c r="AX54" s="61"/>
      <c r="AY54" s="65"/>
      <c r="AZ54" s="66"/>
      <c r="BA54" s="67"/>
      <c r="BB54" s="68"/>
      <c r="BC54" s="68"/>
      <c r="BD54" s="68"/>
      <c r="BE54" s="61"/>
      <c r="BF54" s="62"/>
      <c r="BG54" s="61"/>
      <c r="BH54" s="65"/>
      <c r="BI54" s="66"/>
      <c r="BJ54" s="67"/>
      <c r="BK54" s="68"/>
      <c r="BL54" s="68"/>
      <c r="BM54" s="68"/>
      <c r="BN54" s="63"/>
      <c r="BO54" s="64"/>
      <c r="BP54" s="61"/>
      <c r="BQ54" s="65"/>
      <c r="BR54" s="66"/>
      <c r="BS54" s="67"/>
      <c r="BT54" s="68"/>
      <c r="BU54" s="68"/>
      <c r="BV54" s="68"/>
      <c r="BW54" s="63"/>
      <c r="BX54" s="64"/>
      <c r="BY54" s="61"/>
      <c r="BZ54" s="65"/>
      <c r="CA54" s="66"/>
      <c r="CB54" s="67"/>
      <c r="CC54" s="68"/>
      <c r="CD54" s="68"/>
      <c r="CE54" s="68"/>
      <c r="CF54" s="63"/>
      <c r="CG54" s="64"/>
      <c r="CH54" s="61"/>
      <c r="CI54" s="65"/>
      <c r="CJ54" s="66"/>
      <c r="CK54" s="67"/>
      <c r="CL54" s="68"/>
      <c r="CM54" s="68"/>
      <c r="CN54" s="68"/>
      <c r="CO54" s="69"/>
      <c r="CP54" s="66"/>
      <c r="CQ54" s="66"/>
      <c r="CR54" s="66"/>
      <c r="CS54" s="70"/>
    </row>
    <row r="55" spans="1:98">
      <c r="A55" s="19">
        <f>AB55</f>
        <v>2.5682966023875</v>
      </c>
      <c r="B55" s="39"/>
      <c r="C55" s="39"/>
      <c r="D55" s="39"/>
      <c r="E55" s="39"/>
      <c r="F55" s="39"/>
      <c r="G55" s="40" t="s">
        <v>163</v>
      </c>
      <c r="H55" s="40"/>
      <c r="I55" s="40"/>
      <c r="J55" s="183">
        <f>SUM(J6:J54)</f>
        <v>4356000</v>
      </c>
      <c r="K55" s="41">
        <f>SUM(K6:K54)</f>
        <v>2070</v>
      </c>
      <c r="L55" s="41">
        <f>SUM(L6:L54)</f>
        <v>858</v>
      </c>
      <c r="M55" s="41">
        <f>SUM(M6:M54)</f>
        <v>2688</v>
      </c>
      <c r="N55" s="41">
        <f>SUM(N6:N54)</f>
        <v>464</v>
      </c>
      <c r="O55" s="41">
        <f>SUM(O6:O54)</f>
        <v>0</v>
      </c>
      <c r="P55" s="41">
        <f>SUM(P6:P54)</f>
        <v>464</v>
      </c>
      <c r="Q55" s="42">
        <f>IFERROR(P55/M55,"-")</f>
        <v>0.17261904761905</v>
      </c>
      <c r="R55" s="76">
        <f>SUM(R6:R54)</f>
        <v>107</v>
      </c>
      <c r="S55" s="76">
        <f>SUM(S6:S54)</f>
        <v>86</v>
      </c>
      <c r="T55" s="42">
        <f>IFERROR(R55/P55,"-")</f>
        <v>0.23060344827586</v>
      </c>
      <c r="U55" s="188">
        <f>IFERROR(J55/P55,"-")</f>
        <v>9387.9310344828</v>
      </c>
      <c r="V55" s="44">
        <f>SUM(V6:V54)</f>
        <v>130</v>
      </c>
      <c r="W55" s="42">
        <f>IFERROR(V55/P55,"-")</f>
        <v>0.2801724137931</v>
      </c>
      <c r="X55" s="183">
        <f>SUM(X6:X54)</f>
        <v>11187500</v>
      </c>
      <c r="Y55" s="183">
        <f>IFERROR(X55/P55,"-")</f>
        <v>24110.99137931</v>
      </c>
      <c r="Z55" s="183">
        <f>IFERROR(X55/V55,"-")</f>
        <v>86057.692307692</v>
      </c>
      <c r="AA55" s="183">
        <f>X55-J55</f>
        <v>6831500</v>
      </c>
      <c r="AB55" s="45">
        <f>X55/J55</f>
        <v>2.5682966023875</v>
      </c>
      <c r="AC55" s="58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30"/>
    <mergeCell ref="J26:J30"/>
    <mergeCell ref="U26:U30"/>
    <mergeCell ref="AA26:AA30"/>
    <mergeCell ref="AB26:AB30"/>
    <mergeCell ref="A31:A35"/>
    <mergeCell ref="J31:J35"/>
    <mergeCell ref="U31:U35"/>
    <mergeCell ref="AA31:AA35"/>
    <mergeCell ref="AB31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8"/>
    <mergeCell ref="J44:J48"/>
    <mergeCell ref="U44:U48"/>
    <mergeCell ref="AA44:AA48"/>
    <mergeCell ref="AB44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164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0.72794117647059</v>
      </c>
      <c r="B6" s="189" t="s">
        <v>165</v>
      </c>
      <c r="C6" s="189" t="s">
        <v>166</v>
      </c>
      <c r="D6" s="189" t="s">
        <v>167</v>
      </c>
      <c r="E6" s="189" t="s">
        <v>81</v>
      </c>
      <c r="F6" s="189" t="s">
        <v>65</v>
      </c>
      <c r="G6" s="88" t="s">
        <v>168</v>
      </c>
      <c r="H6" s="88" t="s">
        <v>169</v>
      </c>
      <c r="I6" s="88"/>
      <c r="J6" s="180">
        <v>408000</v>
      </c>
      <c r="K6" s="79">
        <v>27</v>
      </c>
      <c r="L6" s="79">
        <v>0</v>
      </c>
      <c r="M6" s="79">
        <v>96</v>
      </c>
      <c r="N6" s="89">
        <v>13</v>
      </c>
      <c r="O6" s="90">
        <v>0</v>
      </c>
      <c r="P6" s="91">
        <f>N6+O6</f>
        <v>13</v>
      </c>
      <c r="Q6" s="80">
        <f>IFERROR(P6/M6,"-")</f>
        <v>0.13541666666667</v>
      </c>
      <c r="R6" s="79">
        <v>4</v>
      </c>
      <c r="S6" s="79">
        <v>3</v>
      </c>
      <c r="T6" s="80">
        <f>IFERROR(R6/(P6),"-")</f>
        <v>0.30769230769231</v>
      </c>
      <c r="U6" s="186">
        <f>IFERROR(J6/SUM(N6:O7),"-")</f>
        <v>13600</v>
      </c>
      <c r="V6" s="82">
        <v>1</v>
      </c>
      <c r="W6" s="80">
        <f>IF(P6=0,"-",V6/P6)</f>
        <v>0.076923076923077</v>
      </c>
      <c r="X6" s="185">
        <v>2000</v>
      </c>
      <c r="Y6" s="186">
        <f>IFERROR(X6/P6,"-")</f>
        <v>153.84615384615</v>
      </c>
      <c r="Z6" s="186">
        <f>IFERROR(X6/V6,"-")</f>
        <v>2000</v>
      </c>
      <c r="AA6" s="180">
        <f>SUM(X6:X7)-SUM(J6:J7)</f>
        <v>-111000</v>
      </c>
      <c r="AB6" s="83">
        <f>SUM(X6:X7)/SUM(J6:J7)</f>
        <v>0.72794117647059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3</v>
      </c>
      <c r="AW6" s="105">
        <f>IF(P6=0,"",IF(AV6=0,"",(AV6/P6)))</f>
        <v>0.23076923076923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0.30769230769231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0.30769230769231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0.15384615384615</v>
      </c>
      <c r="BY6" s="126">
        <v>1</v>
      </c>
      <c r="BZ6" s="127">
        <f>IFERROR(BY6/BW6,"-")</f>
        <v>0.5</v>
      </c>
      <c r="CA6" s="128">
        <v>2000</v>
      </c>
      <c r="CB6" s="129">
        <f>IFERROR(CA6/BW6,"-")</f>
        <v>1000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2000</v>
      </c>
      <c r="CQ6" s="139">
        <v>2000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170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99</v>
      </c>
      <c r="L7" s="79">
        <v>52</v>
      </c>
      <c r="M7" s="79">
        <v>29</v>
      </c>
      <c r="N7" s="89">
        <v>16</v>
      </c>
      <c r="O7" s="90">
        <v>1</v>
      </c>
      <c r="P7" s="91">
        <f>N7+O7</f>
        <v>17</v>
      </c>
      <c r="Q7" s="80">
        <f>IFERROR(P7/M7,"-")</f>
        <v>0.58620689655172</v>
      </c>
      <c r="R7" s="79">
        <v>6</v>
      </c>
      <c r="S7" s="79">
        <v>2</v>
      </c>
      <c r="T7" s="80">
        <f>IFERROR(R7/(P7),"-")</f>
        <v>0.35294117647059</v>
      </c>
      <c r="U7" s="186"/>
      <c r="V7" s="82">
        <v>4</v>
      </c>
      <c r="W7" s="80">
        <f>IF(P7=0,"-",V7/P7)</f>
        <v>0.23529411764706</v>
      </c>
      <c r="X7" s="185">
        <v>295000</v>
      </c>
      <c r="Y7" s="186">
        <f>IFERROR(X7/P7,"-")</f>
        <v>17352.941176471</v>
      </c>
      <c r="Z7" s="186">
        <f>IFERROR(X7/V7,"-")</f>
        <v>73750</v>
      </c>
      <c r="AA7" s="180"/>
      <c r="AB7" s="83"/>
      <c r="AC7" s="77"/>
      <c r="AD7" s="92">
        <v>1</v>
      </c>
      <c r="AE7" s="93">
        <f>IF(P7=0,"",IF(AD7=0,"",(AD7/P7)))</f>
        <v>0.058823529411765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0.058823529411765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6</v>
      </c>
      <c r="BF7" s="111">
        <f>IF(P7=0,"",IF(BE7=0,"",(BE7/P7)))</f>
        <v>0.35294117647059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5</v>
      </c>
      <c r="BO7" s="118">
        <f>IF(P7=0,"",IF(BN7=0,"",(BN7/P7)))</f>
        <v>0.29411764705882</v>
      </c>
      <c r="BP7" s="119">
        <v>2</v>
      </c>
      <c r="BQ7" s="120">
        <f>IFERROR(BP7/BN7,"-")</f>
        <v>0.4</v>
      </c>
      <c r="BR7" s="121">
        <v>260000</v>
      </c>
      <c r="BS7" s="122">
        <f>IFERROR(BR7/BN7,"-")</f>
        <v>52000</v>
      </c>
      <c r="BT7" s="123"/>
      <c r="BU7" s="123"/>
      <c r="BV7" s="123">
        <v>2</v>
      </c>
      <c r="BW7" s="124">
        <v>3</v>
      </c>
      <c r="BX7" s="125">
        <f>IF(P7=0,"",IF(BW7=0,"",(BW7/P7)))</f>
        <v>0.17647058823529</v>
      </c>
      <c r="BY7" s="126">
        <v>1</v>
      </c>
      <c r="BZ7" s="127">
        <f>IFERROR(BY7/BW7,"-")</f>
        <v>0.33333333333333</v>
      </c>
      <c r="CA7" s="128">
        <v>22000</v>
      </c>
      <c r="CB7" s="129">
        <f>IFERROR(CA7/BW7,"-")</f>
        <v>7333.3333333333</v>
      </c>
      <c r="CC7" s="130"/>
      <c r="CD7" s="130"/>
      <c r="CE7" s="130">
        <v>1</v>
      </c>
      <c r="CF7" s="131">
        <v>1</v>
      </c>
      <c r="CG7" s="132">
        <f>IF(P7=0,"",IF(CF7=0,"",(CF7/P7)))</f>
        <v>0.058823529411765</v>
      </c>
      <c r="CH7" s="133">
        <v>1</v>
      </c>
      <c r="CI7" s="134">
        <f>IFERROR(CH7/CF7,"-")</f>
        <v>1</v>
      </c>
      <c r="CJ7" s="135">
        <v>13000</v>
      </c>
      <c r="CK7" s="136">
        <f>IFERROR(CJ7/CF7,"-")</f>
        <v>13000</v>
      </c>
      <c r="CL7" s="137"/>
      <c r="CM7" s="137"/>
      <c r="CN7" s="137">
        <v>1</v>
      </c>
      <c r="CO7" s="138">
        <v>4</v>
      </c>
      <c r="CP7" s="139">
        <v>295000</v>
      </c>
      <c r="CQ7" s="139">
        <v>205000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0.32291666666667</v>
      </c>
      <c r="B8" s="189" t="s">
        <v>171</v>
      </c>
      <c r="C8" s="189" t="s">
        <v>172</v>
      </c>
      <c r="D8" s="189" t="s">
        <v>167</v>
      </c>
      <c r="E8" s="189" t="s">
        <v>81</v>
      </c>
      <c r="F8" s="189" t="s">
        <v>65</v>
      </c>
      <c r="G8" s="88" t="s">
        <v>173</v>
      </c>
      <c r="H8" s="88" t="s">
        <v>174</v>
      </c>
      <c r="I8" s="88"/>
      <c r="J8" s="180">
        <v>96000</v>
      </c>
      <c r="K8" s="79">
        <v>8</v>
      </c>
      <c r="L8" s="79">
        <v>0</v>
      </c>
      <c r="M8" s="79">
        <v>47</v>
      </c>
      <c r="N8" s="89">
        <v>5</v>
      </c>
      <c r="O8" s="90">
        <v>0</v>
      </c>
      <c r="P8" s="91">
        <f>N8+O8</f>
        <v>5</v>
      </c>
      <c r="Q8" s="80">
        <f>IFERROR(P8/M8,"-")</f>
        <v>0.1063829787234</v>
      </c>
      <c r="R8" s="79">
        <v>0</v>
      </c>
      <c r="S8" s="79">
        <v>2</v>
      </c>
      <c r="T8" s="80">
        <f>IFERROR(R8/(P8),"-")</f>
        <v>0</v>
      </c>
      <c r="U8" s="186">
        <f>IFERROR(J8/SUM(N8:O9),"-")</f>
        <v>10666.666666667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-65000</v>
      </c>
      <c r="AB8" s="83">
        <f>SUM(X8:X9)/SUM(J8:J9)</f>
        <v>0.32291666666667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0.4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175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35</v>
      </c>
      <c r="L9" s="79">
        <v>22</v>
      </c>
      <c r="M9" s="79">
        <v>11</v>
      </c>
      <c r="N9" s="89">
        <v>4</v>
      </c>
      <c r="O9" s="90">
        <v>0</v>
      </c>
      <c r="P9" s="91">
        <f>N9+O9</f>
        <v>4</v>
      </c>
      <c r="Q9" s="80">
        <f>IFERROR(P9/M9,"-")</f>
        <v>0.36363636363636</v>
      </c>
      <c r="R9" s="79">
        <v>1</v>
      </c>
      <c r="S9" s="79">
        <v>1</v>
      </c>
      <c r="T9" s="80">
        <f>IFERROR(R9/(P9),"-")</f>
        <v>0.25</v>
      </c>
      <c r="U9" s="186"/>
      <c r="V9" s="82">
        <v>2</v>
      </c>
      <c r="W9" s="80">
        <f>IF(P9=0,"-",V9/P9)</f>
        <v>0.5</v>
      </c>
      <c r="X9" s="185">
        <v>31000</v>
      </c>
      <c r="Y9" s="186">
        <f>IFERROR(X9/P9,"-")</f>
        <v>7750</v>
      </c>
      <c r="Z9" s="186">
        <f>IFERROR(X9/V9,"-")</f>
        <v>15500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>
        <v>2</v>
      </c>
      <c r="BQ9" s="120">
        <f>IFERROR(BP9/BN9,"-")</f>
        <v>1</v>
      </c>
      <c r="BR9" s="121">
        <v>31000</v>
      </c>
      <c r="BS9" s="122">
        <f>IFERROR(BR9/BN9,"-")</f>
        <v>15500</v>
      </c>
      <c r="BT9" s="123">
        <v>1</v>
      </c>
      <c r="BU9" s="123"/>
      <c r="BV9" s="123">
        <v>1</v>
      </c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0.25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31000</v>
      </c>
      <c r="CQ9" s="139">
        <v>26000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19.282051282051</v>
      </c>
      <c r="B10" s="189" t="s">
        <v>176</v>
      </c>
      <c r="C10" s="189" t="s">
        <v>177</v>
      </c>
      <c r="D10" s="189" t="s">
        <v>178</v>
      </c>
      <c r="E10" s="189"/>
      <c r="F10" s="189" t="s">
        <v>65</v>
      </c>
      <c r="G10" s="88" t="s">
        <v>179</v>
      </c>
      <c r="H10" s="88" t="s">
        <v>180</v>
      </c>
      <c r="I10" s="88" t="s">
        <v>181</v>
      </c>
      <c r="J10" s="180">
        <v>78000</v>
      </c>
      <c r="K10" s="79">
        <v>23</v>
      </c>
      <c r="L10" s="79">
        <v>0</v>
      </c>
      <c r="M10" s="79">
        <v>69</v>
      </c>
      <c r="N10" s="89">
        <v>7</v>
      </c>
      <c r="O10" s="90">
        <v>0</v>
      </c>
      <c r="P10" s="91">
        <f>N10+O10</f>
        <v>7</v>
      </c>
      <c r="Q10" s="80">
        <f>IFERROR(P10/M10,"-")</f>
        <v>0.10144927536232</v>
      </c>
      <c r="R10" s="79">
        <v>3</v>
      </c>
      <c r="S10" s="79">
        <v>1</v>
      </c>
      <c r="T10" s="80">
        <f>IFERROR(R10/(P10),"-")</f>
        <v>0.42857142857143</v>
      </c>
      <c r="U10" s="186">
        <f>IFERROR(J10/SUM(N10:O11),"-")</f>
        <v>1813.9534883721</v>
      </c>
      <c r="V10" s="82">
        <v>2</v>
      </c>
      <c r="W10" s="80">
        <f>IF(P10=0,"-",V10/P10)</f>
        <v>0.28571428571429</v>
      </c>
      <c r="X10" s="185">
        <v>20000</v>
      </c>
      <c r="Y10" s="186">
        <f>IFERROR(X10/P10,"-")</f>
        <v>2857.1428571429</v>
      </c>
      <c r="Z10" s="186">
        <f>IFERROR(X10/V10,"-")</f>
        <v>10000</v>
      </c>
      <c r="AA10" s="180">
        <f>SUM(X10:X11)-SUM(J10:J11)</f>
        <v>1426000</v>
      </c>
      <c r="AB10" s="83">
        <f>SUM(X10:X11)/SUM(J10:J11)</f>
        <v>19.282051282051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2</v>
      </c>
      <c r="AW10" s="105">
        <f>IF(P10=0,"",IF(AV10=0,"",(AV10/P10)))</f>
        <v>0.28571428571429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0.28571428571429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0.28571428571429</v>
      </c>
      <c r="BP10" s="119">
        <v>1</v>
      </c>
      <c r="BQ10" s="120">
        <f>IFERROR(BP10/BN10,"-")</f>
        <v>0.5</v>
      </c>
      <c r="BR10" s="121">
        <v>14000</v>
      </c>
      <c r="BS10" s="122">
        <f>IFERROR(BR10/BN10,"-")</f>
        <v>7000</v>
      </c>
      <c r="BT10" s="123"/>
      <c r="BU10" s="123"/>
      <c r="BV10" s="123">
        <v>1</v>
      </c>
      <c r="BW10" s="124">
        <v>1</v>
      </c>
      <c r="BX10" s="125">
        <f>IF(P10=0,"",IF(BW10=0,"",(BW10/P10)))</f>
        <v>0.14285714285714</v>
      </c>
      <c r="BY10" s="126">
        <v>1</v>
      </c>
      <c r="BZ10" s="127">
        <f>IFERROR(BY10/BW10,"-")</f>
        <v>1</v>
      </c>
      <c r="CA10" s="128">
        <v>6000</v>
      </c>
      <c r="CB10" s="129">
        <f>IFERROR(CA10/BW10,"-")</f>
        <v>6000</v>
      </c>
      <c r="CC10" s="130"/>
      <c r="CD10" s="130">
        <v>1</v>
      </c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20000</v>
      </c>
      <c r="CQ10" s="139">
        <v>14000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182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416</v>
      </c>
      <c r="L11" s="79">
        <v>202</v>
      </c>
      <c r="M11" s="79">
        <v>123</v>
      </c>
      <c r="N11" s="89">
        <v>36</v>
      </c>
      <c r="O11" s="90">
        <v>0</v>
      </c>
      <c r="P11" s="91">
        <f>N11+O11</f>
        <v>36</v>
      </c>
      <c r="Q11" s="80">
        <f>IFERROR(P11/M11,"-")</f>
        <v>0.29268292682927</v>
      </c>
      <c r="R11" s="79">
        <v>10</v>
      </c>
      <c r="S11" s="79">
        <v>4</v>
      </c>
      <c r="T11" s="80">
        <f>IFERROR(R11/(P11),"-")</f>
        <v>0.27777777777778</v>
      </c>
      <c r="U11" s="186"/>
      <c r="V11" s="82">
        <v>3</v>
      </c>
      <c r="W11" s="80">
        <f>IF(P11=0,"-",V11/P11)</f>
        <v>0.083333333333333</v>
      </c>
      <c r="X11" s="185">
        <v>1484000</v>
      </c>
      <c r="Y11" s="186">
        <f>IFERROR(X11/P11,"-")</f>
        <v>41222.222222222</v>
      </c>
      <c r="Z11" s="186">
        <f>IFERROR(X11/V11,"-")</f>
        <v>494666.66666667</v>
      </c>
      <c r="AA11" s="180"/>
      <c r="AB11" s="83"/>
      <c r="AC11" s="77"/>
      <c r="AD11" s="92">
        <v>3</v>
      </c>
      <c r="AE11" s="93">
        <f>IF(P11=0,"",IF(AD11=0,"",(AD11/P11)))</f>
        <v>0.083333333333333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6</v>
      </c>
      <c r="AN11" s="99">
        <f>IF(P11=0,"",IF(AM11=0,"",(AM11/P11)))</f>
        <v>0.16666666666667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4</v>
      </c>
      <c r="AW11" s="105">
        <f>IF(P11=0,"",IF(AV11=0,"",(AV11/P11)))</f>
        <v>0.11111111111111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4</v>
      </c>
      <c r="BF11" s="111">
        <f>IF(P11=0,"",IF(BE11=0,"",(BE11/P11)))</f>
        <v>0.11111111111111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13</v>
      </c>
      <c r="BO11" s="118">
        <f>IF(P11=0,"",IF(BN11=0,"",(BN11/P11)))</f>
        <v>0.36111111111111</v>
      </c>
      <c r="BP11" s="119">
        <v>1</v>
      </c>
      <c r="BQ11" s="120">
        <f>IFERROR(BP11/BN11,"-")</f>
        <v>0.076923076923077</v>
      </c>
      <c r="BR11" s="121">
        <v>11000</v>
      </c>
      <c r="BS11" s="122">
        <f>IFERROR(BR11/BN11,"-")</f>
        <v>846.15384615385</v>
      </c>
      <c r="BT11" s="123"/>
      <c r="BU11" s="123"/>
      <c r="BV11" s="123">
        <v>1</v>
      </c>
      <c r="BW11" s="124">
        <v>6</v>
      </c>
      <c r="BX11" s="125">
        <f>IF(P11=0,"",IF(BW11=0,"",(BW11/P11)))</f>
        <v>0.16666666666667</v>
      </c>
      <c r="BY11" s="126">
        <v>2</v>
      </c>
      <c r="BZ11" s="127">
        <f>IFERROR(BY11/BW11,"-")</f>
        <v>0.33333333333333</v>
      </c>
      <c r="CA11" s="128">
        <v>1473000</v>
      </c>
      <c r="CB11" s="129">
        <f>IFERROR(CA11/BW11,"-")</f>
        <v>245500</v>
      </c>
      <c r="CC11" s="130"/>
      <c r="CD11" s="130"/>
      <c r="CE11" s="130">
        <v>2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1484000</v>
      </c>
      <c r="CQ11" s="139">
        <v>1455000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0.25</v>
      </c>
      <c r="B12" s="189" t="s">
        <v>183</v>
      </c>
      <c r="C12" s="189" t="s">
        <v>177</v>
      </c>
      <c r="D12" s="189" t="s">
        <v>184</v>
      </c>
      <c r="E12" s="189"/>
      <c r="F12" s="189" t="s">
        <v>77</v>
      </c>
      <c r="G12" s="88" t="s">
        <v>185</v>
      </c>
      <c r="H12" s="88" t="s">
        <v>180</v>
      </c>
      <c r="I12" s="88" t="s">
        <v>186</v>
      </c>
      <c r="J12" s="180">
        <v>84000</v>
      </c>
      <c r="K12" s="79">
        <v>96</v>
      </c>
      <c r="L12" s="79">
        <v>72</v>
      </c>
      <c r="M12" s="79">
        <v>54</v>
      </c>
      <c r="N12" s="89">
        <v>21</v>
      </c>
      <c r="O12" s="90">
        <v>0</v>
      </c>
      <c r="P12" s="91">
        <f>N12+O12</f>
        <v>21</v>
      </c>
      <c r="Q12" s="80">
        <f>IFERROR(P12/M12,"-")</f>
        <v>0.38888888888889</v>
      </c>
      <c r="R12" s="79">
        <v>8</v>
      </c>
      <c r="S12" s="79">
        <v>2</v>
      </c>
      <c r="T12" s="80">
        <f>IFERROR(R12/(P12),"-")</f>
        <v>0.38095238095238</v>
      </c>
      <c r="U12" s="186">
        <f>IFERROR(J12/SUM(N12:O12),"-")</f>
        <v>4000</v>
      </c>
      <c r="V12" s="82">
        <v>4</v>
      </c>
      <c r="W12" s="80">
        <f>IF(P12=0,"-",V12/P12)</f>
        <v>0.19047619047619</v>
      </c>
      <c r="X12" s="185">
        <v>21000</v>
      </c>
      <c r="Y12" s="186">
        <f>IFERROR(X12/P12,"-")</f>
        <v>1000</v>
      </c>
      <c r="Z12" s="186">
        <f>IFERROR(X12/V12,"-")</f>
        <v>5250</v>
      </c>
      <c r="AA12" s="180">
        <f>SUM(X12:X12)-SUM(J12:J12)</f>
        <v>-63000</v>
      </c>
      <c r="AB12" s="83">
        <f>SUM(X12:X12)/SUM(J12:J12)</f>
        <v>0.25</v>
      </c>
      <c r="AC12" s="77"/>
      <c r="AD12" s="92">
        <v>1</v>
      </c>
      <c r="AE12" s="93">
        <f>IF(P12=0,"",IF(AD12=0,"",(AD12/P12)))</f>
        <v>0.047619047619048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4</v>
      </c>
      <c r="AN12" s="99">
        <f>IF(P12=0,"",IF(AM12=0,"",(AM12/P12)))</f>
        <v>0.19047619047619</v>
      </c>
      <c r="AO12" s="98">
        <v>1</v>
      </c>
      <c r="AP12" s="100">
        <f>IFERROR(AO12/AM12,"-")</f>
        <v>0.25</v>
      </c>
      <c r="AQ12" s="101">
        <v>3000</v>
      </c>
      <c r="AR12" s="102">
        <f>IFERROR(AQ12/AM12,"-")</f>
        <v>750</v>
      </c>
      <c r="AS12" s="103">
        <v>1</v>
      </c>
      <c r="AT12" s="103"/>
      <c r="AU12" s="103"/>
      <c r="AV12" s="104">
        <v>1</v>
      </c>
      <c r="AW12" s="105">
        <f>IF(P12=0,"",IF(AV12=0,"",(AV12/P12)))</f>
        <v>0.047619047619048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5</v>
      </c>
      <c r="BF12" s="111">
        <f>IF(P12=0,"",IF(BE12=0,"",(BE12/P12)))</f>
        <v>0.23809523809524</v>
      </c>
      <c r="BG12" s="110">
        <v>1</v>
      </c>
      <c r="BH12" s="112">
        <f>IFERROR(BG12/BE12,"-")</f>
        <v>0.2</v>
      </c>
      <c r="BI12" s="113">
        <v>3000</v>
      </c>
      <c r="BJ12" s="114">
        <f>IFERROR(BI12/BE12,"-")</f>
        <v>600</v>
      </c>
      <c r="BK12" s="115">
        <v>1</v>
      </c>
      <c r="BL12" s="115"/>
      <c r="BM12" s="115"/>
      <c r="BN12" s="117">
        <v>9</v>
      </c>
      <c r="BO12" s="118">
        <f>IF(P12=0,"",IF(BN12=0,"",(BN12/P12)))</f>
        <v>0.42857142857143</v>
      </c>
      <c r="BP12" s="119">
        <v>1</v>
      </c>
      <c r="BQ12" s="120">
        <f>IFERROR(BP12/BN12,"-")</f>
        <v>0.11111111111111</v>
      </c>
      <c r="BR12" s="121">
        <v>1000</v>
      </c>
      <c r="BS12" s="122">
        <f>IFERROR(BR12/BN12,"-")</f>
        <v>111.11111111111</v>
      </c>
      <c r="BT12" s="123">
        <v>1</v>
      </c>
      <c r="BU12" s="123"/>
      <c r="BV12" s="123"/>
      <c r="BW12" s="124">
        <v>1</v>
      </c>
      <c r="BX12" s="125">
        <f>IF(P12=0,"",IF(BW12=0,"",(BW12/P12)))</f>
        <v>0.047619047619048</v>
      </c>
      <c r="BY12" s="126">
        <v>1</v>
      </c>
      <c r="BZ12" s="127">
        <f>IFERROR(BY12/BW12,"-")</f>
        <v>1</v>
      </c>
      <c r="CA12" s="128">
        <v>14000</v>
      </c>
      <c r="CB12" s="129">
        <f>IFERROR(CA12/BW12,"-")</f>
        <v>14000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4</v>
      </c>
      <c r="CP12" s="139">
        <v>21000</v>
      </c>
      <c r="CQ12" s="139">
        <v>14000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0.91025641025641</v>
      </c>
      <c r="B13" s="189" t="s">
        <v>187</v>
      </c>
      <c r="C13" s="189" t="s">
        <v>188</v>
      </c>
      <c r="D13" s="189" t="s">
        <v>189</v>
      </c>
      <c r="E13" s="189"/>
      <c r="F13" s="189" t="s">
        <v>65</v>
      </c>
      <c r="G13" s="88" t="s">
        <v>190</v>
      </c>
      <c r="H13" s="88" t="s">
        <v>191</v>
      </c>
      <c r="I13" s="190" t="s">
        <v>139</v>
      </c>
      <c r="J13" s="180">
        <v>78000</v>
      </c>
      <c r="K13" s="79">
        <v>11</v>
      </c>
      <c r="L13" s="79">
        <v>0</v>
      </c>
      <c r="M13" s="79">
        <v>21</v>
      </c>
      <c r="N13" s="89">
        <v>4</v>
      </c>
      <c r="O13" s="90">
        <v>0</v>
      </c>
      <c r="P13" s="91">
        <f>N13+O13</f>
        <v>4</v>
      </c>
      <c r="Q13" s="80">
        <f>IFERROR(P13/M13,"-")</f>
        <v>0.19047619047619</v>
      </c>
      <c r="R13" s="79">
        <v>0</v>
      </c>
      <c r="S13" s="79">
        <v>1</v>
      </c>
      <c r="T13" s="80">
        <f>IFERROR(R13/(P13),"-")</f>
        <v>0</v>
      </c>
      <c r="U13" s="186">
        <f>IFERROR(J13/SUM(N13:O14),"-")</f>
        <v>7800</v>
      </c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>
        <f>SUM(X13:X14)-SUM(J13:J14)</f>
        <v>-7000</v>
      </c>
      <c r="AB13" s="83">
        <f>SUM(X13:X14)/SUM(J13:J14)</f>
        <v>0.91025641025641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192</v>
      </c>
      <c r="C14" s="189"/>
      <c r="D14" s="189"/>
      <c r="E14" s="189"/>
      <c r="F14" s="189" t="s">
        <v>77</v>
      </c>
      <c r="G14" s="88"/>
      <c r="H14" s="88"/>
      <c r="I14" s="88"/>
      <c r="J14" s="180"/>
      <c r="K14" s="79">
        <v>48</v>
      </c>
      <c r="L14" s="79">
        <v>35</v>
      </c>
      <c r="M14" s="79">
        <v>16</v>
      </c>
      <c r="N14" s="89">
        <v>6</v>
      </c>
      <c r="O14" s="90">
        <v>0</v>
      </c>
      <c r="P14" s="91">
        <f>N14+O14</f>
        <v>6</v>
      </c>
      <c r="Q14" s="80">
        <f>IFERROR(P14/M14,"-")</f>
        <v>0.375</v>
      </c>
      <c r="R14" s="79">
        <v>1</v>
      </c>
      <c r="S14" s="79">
        <v>0</v>
      </c>
      <c r="T14" s="80">
        <f>IFERROR(R14/(P14),"-")</f>
        <v>0.16666666666667</v>
      </c>
      <c r="U14" s="186"/>
      <c r="V14" s="82">
        <v>3</v>
      </c>
      <c r="W14" s="80">
        <f>IF(P14=0,"-",V14/P14)</f>
        <v>0.5</v>
      </c>
      <c r="X14" s="185">
        <v>71000</v>
      </c>
      <c r="Y14" s="186">
        <f>IFERROR(X14/P14,"-")</f>
        <v>11833.333333333</v>
      </c>
      <c r="Z14" s="186">
        <f>IFERROR(X14/V14,"-")</f>
        <v>23666.666666667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0.16666666666667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0.16666666666667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0.5</v>
      </c>
      <c r="BP14" s="119">
        <v>2</v>
      </c>
      <c r="BQ14" s="120">
        <f>IFERROR(BP14/BN14,"-")</f>
        <v>0.66666666666667</v>
      </c>
      <c r="BR14" s="121">
        <v>66000</v>
      </c>
      <c r="BS14" s="122">
        <f>IFERROR(BR14/BN14,"-")</f>
        <v>22000</v>
      </c>
      <c r="BT14" s="123"/>
      <c r="BU14" s="123"/>
      <c r="BV14" s="123">
        <v>2</v>
      </c>
      <c r="BW14" s="124">
        <v>1</v>
      </c>
      <c r="BX14" s="125">
        <f>IF(P14=0,"",IF(BW14=0,"",(BW14/P14)))</f>
        <v>0.16666666666667</v>
      </c>
      <c r="BY14" s="126">
        <v>1</v>
      </c>
      <c r="BZ14" s="127">
        <f>IFERROR(BY14/BW14,"-")</f>
        <v>1</v>
      </c>
      <c r="CA14" s="128">
        <v>5000</v>
      </c>
      <c r="CB14" s="129">
        <f>IFERROR(CA14/BW14,"-")</f>
        <v>5000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71000</v>
      </c>
      <c r="CQ14" s="139">
        <v>53000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0</v>
      </c>
      <c r="B15" s="189" t="s">
        <v>193</v>
      </c>
      <c r="C15" s="189" t="s">
        <v>194</v>
      </c>
      <c r="D15" s="189" t="s">
        <v>189</v>
      </c>
      <c r="E15" s="189"/>
      <c r="F15" s="189" t="s">
        <v>65</v>
      </c>
      <c r="G15" s="88" t="s">
        <v>195</v>
      </c>
      <c r="H15" s="88" t="s">
        <v>191</v>
      </c>
      <c r="I15" s="88" t="s">
        <v>196</v>
      </c>
      <c r="J15" s="180">
        <v>90000</v>
      </c>
      <c r="K15" s="79">
        <v>1</v>
      </c>
      <c r="L15" s="79">
        <v>0</v>
      </c>
      <c r="M15" s="79">
        <v>6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186">
        <f>IFERROR(J15/SUM(N15:O16),"-")</f>
        <v>45000</v>
      </c>
      <c r="V15" s="82">
        <v>0</v>
      </c>
      <c r="W15" s="80" t="str">
        <f>IF(P15=0,"-",V15/P15)</f>
        <v>-</v>
      </c>
      <c r="X15" s="185">
        <v>0</v>
      </c>
      <c r="Y15" s="186" t="str">
        <f>IFERROR(X15/P15,"-")</f>
        <v>-</v>
      </c>
      <c r="Z15" s="186" t="str">
        <f>IFERROR(X15/V15,"-")</f>
        <v>-</v>
      </c>
      <c r="AA15" s="180">
        <f>SUM(X15:X16)-SUM(J15:J16)</f>
        <v>-90000</v>
      </c>
      <c r="AB15" s="83">
        <f>SUM(X15:X16)/SUM(J15:J16)</f>
        <v>0</v>
      </c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197</v>
      </c>
      <c r="C16" s="189"/>
      <c r="D16" s="189"/>
      <c r="E16" s="189"/>
      <c r="F16" s="189" t="s">
        <v>77</v>
      </c>
      <c r="G16" s="88"/>
      <c r="H16" s="88"/>
      <c r="I16" s="88"/>
      <c r="J16" s="180"/>
      <c r="K16" s="79">
        <v>20</v>
      </c>
      <c r="L16" s="79">
        <v>13</v>
      </c>
      <c r="M16" s="79">
        <v>5</v>
      </c>
      <c r="N16" s="89">
        <v>2</v>
      </c>
      <c r="O16" s="90">
        <v>0</v>
      </c>
      <c r="P16" s="91">
        <f>N16+O16</f>
        <v>2</v>
      </c>
      <c r="Q16" s="80">
        <f>IFERROR(P16/M16,"-")</f>
        <v>0.4</v>
      </c>
      <c r="R16" s="79">
        <v>0</v>
      </c>
      <c r="S16" s="79">
        <v>0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0.35185185185185</v>
      </c>
      <c r="B17" s="189" t="s">
        <v>198</v>
      </c>
      <c r="C17" s="189" t="s">
        <v>194</v>
      </c>
      <c r="D17" s="189" t="s">
        <v>199</v>
      </c>
      <c r="E17" s="189"/>
      <c r="F17" s="189" t="s">
        <v>65</v>
      </c>
      <c r="G17" s="88" t="s">
        <v>200</v>
      </c>
      <c r="H17" s="88" t="s">
        <v>201</v>
      </c>
      <c r="I17" s="88" t="s">
        <v>202</v>
      </c>
      <c r="J17" s="180">
        <v>54000</v>
      </c>
      <c r="K17" s="79">
        <v>4</v>
      </c>
      <c r="L17" s="79">
        <v>0</v>
      </c>
      <c r="M17" s="79">
        <v>20</v>
      </c>
      <c r="N17" s="89">
        <v>2</v>
      </c>
      <c r="O17" s="90">
        <v>0</v>
      </c>
      <c r="P17" s="91">
        <f>N17+O17</f>
        <v>2</v>
      </c>
      <c r="Q17" s="80">
        <f>IFERROR(P17/M17,"-")</f>
        <v>0.1</v>
      </c>
      <c r="R17" s="79">
        <v>0</v>
      </c>
      <c r="S17" s="79">
        <v>0</v>
      </c>
      <c r="T17" s="80">
        <f>IFERROR(R17/(P17),"-")</f>
        <v>0</v>
      </c>
      <c r="U17" s="186">
        <f>IFERROR(J17/SUM(N17:O18),"-")</f>
        <v>6000</v>
      </c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>
        <f>SUM(X17:X18)-SUM(J17:J18)</f>
        <v>-35000</v>
      </c>
      <c r="AB17" s="83">
        <f>SUM(X17:X18)/SUM(J17:J18)</f>
        <v>0.35185185185185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203</v>
      </c>
      <c r="C18" s="189"/>
      <c r="D18" s="189"/>
      <c r="E18" s="189"/>
      <c r="F18" s="189" t="s">
        <v>77</v>
      </c>
      <c r="G18" s="88"/>
      <c r="H18" s="88"/>
      <c r="I18" s="88"/>
      <c r="J18" s="180"/>
      <c r="K18" s="79">
        <v>27</v>
      </c>
      <c r="L18" s="79">
        <v>20</v>
      </c>
      <c r="M18" s="79">
        <v>13</v>
      </c>
      <c r="N18" s="89">
        <v>7</v>
      </c>
      <c r="O18" s="90">
        <v>0</v>
      </c>
      <c r="P18" s="91">
        <f>N18+O18</f>
        <v>7</v>
      </c>
      <c r="Q18" s="80">
        <f>IFERROR(P18/M18,"-")</f>
        <v>0.53846153846154</v>
      </c>
      <c r="R18" s="79">
        <v>1</v>
      </c>
      <c r="S18" s="79">
        <v>0</v>
      </c>
      <c r="T18" s="80">
        <f>IFERROR(R18/(P18),"-")</f>
        <v>0.14285714285714</v>
      </c>
      <c r="U18" s="186"/>
      <c r="V18" s="82">
        <v>2</v>
      </c>
      <c r="W18" s="80">
        <f>IF(P18=0,"-",V18/P18)</f>
        <v>0.28571428571429</v>
      </c>
      <c r="X18" s="185">
        <v>19000</v>
      </c>
      <c r="Y18" s="186">
        <f>IFERROR(X18/P18,"-")</f>
        <v>2714.2857142857</v>
      </c>
      <c r="Z18" s="186">
        <f>IFERROR(X18/V18,"-")</f>
        <v>9500</v>
      </c>
      <c r="AA18" s="180"/>
      <c r="AB18" s="83"/>
      <c r="AC18" s="77"/>
      <c r="AD18" s="92">
        <v>1</v>
      </c>
      <c r="AE18" s="93">
        <f>IF(P18=0,"",IF(AD18=0,"",(AD18/P18)))</f>
        <v>0.14285714285714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0.14285714285714</v>
      </c>
      <c r="AX18" s="104">
        <v>1</v>
      </c>
      <c r="AY18" s="106">
        <f>IFERROR(AX18/AV18,"-")</f>
        <v>1</v>
      </c>
      <c r="AZ18" s="107">
        <v>3000</v>
      </c>
      <c r="BA18" s="108">
        <f>IFERROR(AZ18/AV18,"-")</f>
        <v>3000</v>
      </c>
      <c r="BB18" s="109">
        <v>1</v>
      </c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4</v>
      </c>
      <c r="BO18" s="118">
        <f>IF(P18=0,"",IF(BN18=0,"",(BN18/P18)))</f>
        <v>0.57142857142857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0.14285714285714</v>
      </c>
      <c r="BY18" s="126">
        <v>1</v>
      </c>
      <c r="BZ18" s="127">
        <f>IFERROR(BY18/BW18,"-")</f>
        <v>1</v>
      </c>
      <c r="CA18" s="128">
        <v>16000</v>
      </c>
      <c r="CB18" s="129">
        <f>IFERROR(CA18/BW18,"-")</f>
        <v>16000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19000</v>
      </c>
      <c r="CQ18" s="139">
        <v>16000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3.4230769230769</v>
      </c>
      <c r="B19" s="189" t="s">
        <v>204</v>
      </c>
      <c r="C19" s="189" t="s">
        <v>188</v>
      </c>
      <c r="D19" s="189" t="s">
        <v>189</v>
      </c>
      <c r="E19" s="189"/>
      <c r="F19" s="189" t="s">
        <v>65</v>
      </c>
      <c r="G19" s="88" t="s">
        <v>205</v>
      </c>
      <c r="H19" s="88" t="s">
        <v>191</v>
      </c>
      <c r="I19" s="190" t="s">
        <v>206</v>
      </c>
      <c r="J19" s="180">
        <v>78000</v>
      </c>
      <c r="K19" s="79">
        <v>4</v>
      </c>
      <c r="L19" s="79">
        <v>0</v>
      </c>
      <c r="M19" s="79">
        <v>8</v>
      </c>
      <c r="N19" s="89">
        <v>2</v>
      </c>
      <c r="O19" s="90">
        <v>0</v>
      </c>
      <c r="P19" s="91">
        <f>N19+O19</f>
        <v>2</v>
      </c>
      <c r="Q19" s="80">
        <f>IFERROR(P19/M19,"-")</f>
        <v>0.25</v>
      </c>
      <c r="R19" s="79">
        <v>0</v>
      </c>
      <c r="S19" s="79">
        <v>1</v>
      </c>
      <c r="T19" s="80">
        <f>IFERROR(R19/(P19),"-")</f>
        <v>0</v>
      </c>
      <c r="U19" s="186">
        <f>IFERROR(J19/SUM(N19:O20),"-")</f>
        <v>9750</v>
      </c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>
        <f>SUM(X19:X20)-SUM(J19:J20)</f>
        <v>189000</v>
      </c>
      <c r="AB19" s="83">
        <f>SUM(X19:X20)/SUM(J19:J20)</f>
        <v>3.4230769230769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207</v>
      </c>
      <c r="C20" s="189"/>
      <c r="D20" s="189"/>
      <c r="E20" s="189"/>
      <c r="F20" s="189" t="s">
        <v>77</v>
      </c>
      <c r="G20" s="88"/>
      <c r="H20" s="88"/>
      <c r="I20" s="88"/>
      <c r="J20" s="180"/>
      <c r="K20" s="79">
        <v>37</v>
      </c>
      <c r="L20" s="79">
        <v>29</v>
      </c>
      <c r="M20" s="79">
        <v>20</v>
      </c>
      <c r="N20" s="89">
        <v>6</v>
      </c>
      <c r="O20" s="90">
        <v>0</v>
      </c>
      <c r="P20" s="91">
        <f>N20+O20</f>
        <v>6</v>
      </c>
      <c r="Q20" s="80">
        <f>IFERROR(P20/M20,"-")</f>
        <v>0.3</v>
      </c>
      <c r="R20" s="79">
        <v>1</v>
      </c>
      <c r="S20" s="79">
        <v>2</v>
      </c>
      <c r="T20" s="80">
        <f>IFERROR(R20/(P20),"-")</f>
        <v>0.16666666666667</v>
      </c>
      <c r="U20" s="186"/>
      <c r="V20" s="82">
        <v>2</v>
      </c>
      <c r="W20" s="80">
        <f>IF(P20=0,"-",V20/P20)</f>
        <v>0.33333333333333</v>
      </c>
      <c r="X20" s="185">
        <v>267000</v>
      </c>
      <c r="Y20" s="186">
        <f>IFERROR(X20/P20,"-")</f>
        <v>44500</v>
      </c>
      <c r="Z20" s="186">
        <f>IFERROR(X20/V20,"-")</f>
        <v>133500</v>
      </c>
      <c r="AA20" s="180"/>
      <c r="AB20" s="83"/>
      <c r="AC20" s="77"/>
      <c r="AD20" s="92">
        <v>1</v>
      </c>
      <c r="AE20" s="93">
        <f>IF(P20=0,"",IF(AD20=0,"",(AD20/P20)))</f>
        <v>0.16666666666667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1</v>
      </c>
      <c r="AN20" s="99">
        <f>IF(P20=0,"",IF(AM20=0,"",(AM20/P20)))</f>
        <v>0.16666666666667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0.16666666666667</v>
      </c>
      <c r="BG20" s="110">
        <v>1</v>
      </c>
      <c r="BH20" s="112">
        <f>IFERROR(BG20/BE20,"-")</f>
        <v>1</v>
      </c>
      <c r="BI20" s="113">
        <v>266000</v>
      </c>
      <c r="BJ20" s="114">
        <f>IFERROR(BI20/BE20,"-")</f>
        <v>266000</v>
      </c>
      <c r="BK20" s="115"/>
      <c r="BL20" s="115"/>
      <c r="BM20" s="115">
        <v>1</v>
      </c>
      <c r="BN20" s="117">
        <v>2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0.16666666666667</v>
      </c>
      <c r="BY20" s="126">
        <v>1</v>
      </c>
      <c r="BZ20" s="127">
        <f>IFERROR(BY20/BW20,"-")</f>
        <v>1</v>
      </c>
      <c r="CA20" s="128">
        <v>1000</v>
      </c>
      <c r="CB20" s="129">
        <f>IFERROR(CA20/BW20,"-")</f>
        <v>1000</v>
      </c>
      <c r="CC20" s="130">
        <v>1</v>
      </c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267000</v>
      </c>
      <c r="CQ20" s="139">
        <v>266000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0.11538461538462</v>
      </c>
      <c r="B21" s="189" t="s">
        <v>208</v>
      </c>
      <c r="C21" s="189" t="s">
        <v>209</v>
      </c>
      <c r="D21" s="189" t="s">
        <v>210</v>
      </c>
      <c r="E21" s="189"/>
      <c r="F21" s="189" t="s">
        <v>65</v>
      </c>
      <c r="G21" s="88" t="s">
        <v>211</v>
      </c>
      <c r="H21" s="88" t="s">
        <v>212</v>
      </c>
      <c r="I21" s="88" t="s">
        <v>213</v>
      </c>
      <c r="J21" s="180">
        <v>78000</v>
      </c>
      <c r="K21" s="79">
        <v>6</v>
      </c>
      <c r="L21" s="79">
        <v>0</v>
      </c>
      <c r="M21" s="79">
        <v>11</v>
      </c>
      <c r="N21" s="89">
        <v>2</v>
      </c>
      <c r="O21" s="90">
        <v>0</v>
      </c>
      <c r="P21" s="91">
        <f>N21+O21</f>
        <v>2</v>
      </c>
      <c r="Q21" s="80">
        <f>IFERROR(P21/M21,"-")</f>
        <v>0.18181818181818</v>
      </c>
      <c r="R21" s="79">
        <v>0</v>
      </c>
      <c r="S21" s="79">
        <v>0</v>
      </c>
      <c r="T21" s="80">
        <f>IFERROR(R21/(P21),"-")</f>
        <v>0</v>
      </c>
      <c r="U21" s="186">
        <f>IFERROR(J21/SUM(N21:O22),"-")</f>
        <v>9750</v>
      </c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>
        <f>SUM(X21:X22)-SUM(J21:J22)</f>
        <v>-69000</v>
      </c>
      <c r="AB21" s="83">
        <f>SUM(X21:X22)/SUM(J21:J22)</f>
        <v>0.11538461538462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2</v>
      </c>
      <c r="AW21" s="105">
        <f>IF(P21=0,"",IF(AV21=0,"",(AV21/P21)))</f>
        <v>1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214</v>
      </c>
      <c r="C22" s="189"/>
      <c r="D22" s="189"/>
      <c r="E22" s="189"/>
      <c r="F22" s="189" t="s">
        <v>77</v>
      </c>
      <c r="G22" s="88"/>
      <c r="H22" s="88"/>
      <c r="I22" s="88"/>
      <c r="J22" s="180"/>
      <c r="K22" s="79">
        <v>22</v>
      </c>
      <c r="L22" s="79">
        <v>15</v>
      </c>
      <c r="M22" s="79">
        <v>16</v>
      </c>
      <c r="N22" s="89">
        <v>6</v>
      </c>
      <c r="O22" s="90">
        <v>0</v>
      </c>
      <c r="P22" s="91">
        <f>N22+O22</f>
        <v>6</v>
      </c>
      <c r="Q22" s="80">
        <f>IFERROR(P22/M22,"-")</f>
        <v>0.375</v>
      </c>
      <c r="R22" s="79">
        <v>2</v>
      </c>
      <c r="S22" s="79">
        <v>0</v>
      </c>
      <c r="T22" s="80">
        <f>IFERROR(R22/(P22),"-")</f>
        <v>0.33333333333333</v>
      </c>
      <c r="U22" s="186"/>
      <c r="V22" s="82">
        <v>2</v>
      </c>
      <c r="W22" s="80">
        <f>IF(P22=0,"-",V22/P22)</f>
        <v>0.33333333333333</v>
      </c>
      <c r="X22" s="185">
        <v>9000</v>
      </c>
      <c r="Y22" s="186">
        <f>IFERROR(X22/P22,"-")</f>
        <v>1500</v>
      </c>
      <c r="Z22" s="186">
        <f>IFERROR(X22/V22,"-")</f>
        <v>4500</v>
      </c>
      <c r="AA22" s="180"/>
      <c r="AB22" s="83"/>
      <c r="AC22" s="77"/>
      <c r="AD22" s="92">
        <v>1</v>
      </c>
      <c r="AE22" s="93">
        <f>IF(P22=0,"",IF(AD22=0,"",(AD22/P22)))</f>
        <v>0.16666666666667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0.33333333333333</v>
      </c>
      <c r="BG22" s="110">
        <v>1</v>
      </c>
      <c r="BH22" s="112">
        <f>IFERROR(BG22/BE22,"-")</f>
        <v>0.5</v>
      </c>
      <c r="BI22" s="113">
        <v>3000</v>
      </c>
      <c r="BJ22" s="114">
        <f>IFERROR(BI22/BE22,"-")</f>
        <v>1500</v>
      </c>
      <c r="BK22" s="115">
        <v>1</v>
      </c>
      <c r="BL22" s="115"/>
      <c r="BM22" s="115"/>
      <c r="BN22" s="117">
        <v>3</v>
      </c>
      <c r="BO22" s="118">
        <f>IF(P22=0,"",IF(BN22=0,"",(BN22/P22)))</f>
        <v>0.5</v>
      </c>
      <c r="BP22" s="119">
        <v>1</v>
      </c>
      <c r="BQ22" s="120">
        <f>IFERROR(BP22/BN22,"-")</f>
        <v>0.33333333333333</v>
      </c>
      <c r="BR22" s="121">
        <v>6000</v>
      </c>
      <c r="BS22" s="122">
        <f>IFERROR(BR22/BN22,"-")</f>
        <v>2000</v>
      </c>
      <c r="BT22" s="123"/>
      <c r="BU22" s="123">
        <v>1</v>
      </c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9000</v>
      </c>
      <c r="CQ22" s="139">
        <v>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0.14814814814815</v>
      </c>
      <c r="B23" s="189" t="s">
        <v>215</v>
      </c>
      <c r="C23" s="189" t="s">
        <v>194</v>
      </c>
      <c r="D23" s="189" t="s">
        <v>216</v>
      </c>
      <c r="E23" s="189"/>
      <c r="F23" s="189" t="s">
        <v>65</v>
      </c>
      <c r="G23" s="88" t="s">
        <v>217</v>
      </c>
      <c r="H23" s="88" t="s">
        <v>169</v>
      </c>
      <c r="I23" s="190" t="s">
        <v>218</v>
      </c>
      <c r="J23" s="180">
        <v>54000</v>
      </c>
      <c r="K23" s="79">
        <v>8</v>
      </c>
      <c r="L23" s="79">
        <v>0</v>
      </c>
      <c r="M23" s="79">
        <v>13</v>
      </c>
      <c r="N23" s="89">
        <v>2</v>
      </c>
      <c r="O23" s="90">
        <v>0</v>
      </c>
      <c r="P23" s="91">
        <f>N23+O23</f>
        <v>2</v>
      </c>
      <c r="Q23" s="80">
        <f>IFERROR(P23/M23,"-")</f>
        <v>0.15384615384615</v>
      </c>
      <c r="R23" s="79">
        <v>1</v>
      </c>
      <c r="S23" s="79">
        <v>1</v>
      </c>
      <c r="T23" s="80">
        <f>IFERROR(R23/(P23),"-")</f>
        <v>0.5</v>
      </c>
      <c r="U23" s="186">
        <f>IFERROR(J23/SUM(N23:O24),"-")</f>
        <v>10800</v>
      </c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>
        <f>SUM(X23:X24)-SUM(J23:J24)</f>
        <v>-46000</v>
      </c>
      <c r="AB23" s="83">
        <f>SUM(X23:X24)/SUM(J23:J24)</f>
        <v>0.14814814814815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219</v>
      </c>
      <c r="C24" s="189"/>
      <c r="D24" s="189"/>
      <c r="E24" s="189"/>
      <c r="F24" s="189" t="s">
        <v>77</v>
      </c>
      <c r="G24" s="88"/>
      <c r="H24" s="88"/>
      <c r="I24" s="88"/>
      <c r="J24" s="180"/>
      <c r="K24" s="79">
        <v>13</v>
      </c>
      <c r="L24" s="79">
        <v>10</v>
      </c>
      <c r="M24" s="79">
        <v>4</v>
      </c>
      <c r="N24" s="89">
        <v>3</v>
      </c>
      <c r="O24" s="90">
        <v>0</v>
      </c>
      <c r="P24" s="91">
        <f>N24+O24</f>
        <v>3</v>
      </c>
      <c r="Q24" s="80">
        <f>IFERROR(P24/M24,"-")</f>
        <v>0.75</v>
      </c>
      <c r="R24" s="79">
        <v>1</v>
      </c>
      <c r="S24" s="79">
        <v>0</v>
      </c>
      <c r="T24" s="80">
        <f>IFERROR(R24/(P24),"-")</f>
        <v>0.33333333333333</v>
      </c>
      <c r="U24" s="186"/>
      <c r="V24" s="82">
        <v>1</v>
      </c>
      <c r="W24" s="80">
        <f>IF(P24=0,"-",V24/P24)</f>
        <v>0.33333333333333</v>
      </c>
      <c r="X24" s="185">
        <v>8000</v>
      </c>
      <c r="Y24" s="186">
        <f>IFERROR(X24/P24,"-")</f>
        <v>2666.6666666667</v>
      </c>
      <c r="Z24" s="186">
        <f>IFERROR(X24/V24,"-")</f>
        <v>8000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0.33333333333333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1</v>
      </c>
      <c r="BF24" s="111">
        <f>IF(P24=0,"",IF(BE24=0,"",(BE24/P24)))</f>
        <v>0.33333333333333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0.33333333333333</v>
      </c>
      <c r="BY24" s="126">
        <v>1</v>
      </c>
      <c r="BZ24" s="127">
        <f>IFERROR(BY24/BW24,"-")</f>
        <v>1</v>
      </c>
      <c r="CA24" s="128">
        <v>8000</v>
      </c>
      <c r="CB24" s="129">
        <f>IFERROR(CA24/BW24,"-")</f>
        <v>8000</v>
      </c>
      <c r="CC24" s="130"/>
      <c r="CD24" s="130">
        <v>1</v>
      </c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8000</v>
      </c>
      <c r="CQ24" s="139">
        <v>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6.5625</v>
      </c>
      <c r="B25" s="189" t="s">
        <v>220</v>
      </c>
      <c r="C25" s="189" t="s">
        <v>221</v>
      </c>
      <c r="D25" s="189" t="s">
        <v>199</v>
      </c>
      <c r="E25" s="189"/>
      <c r="F25" s="189" t="s">
        <v>65</v>
      </c>
      <c r="G25" s="88" t="s">
        <v>222</v>
      </c>
      <c r="H25" s="88" t="s">
        <v>201</v>
      </c>
      <c r="I25" s="88" t="s">
        <v>109</v>
      </c>
      <c r="J25" s="180">
        <v>48000</v>
      </c>
      <c r="K25" s="79">
        <v>18</v>
      </c>
      <c r="L25" s="79">
        <v>0</v>
      </c>
      <c r="M25" s="79">
        <v>44</v>
      </c>
      <c r="N25" s="89">
        <v>9</v>
      </c>
      <c r="O25" s="90">
        <v>0</v>
      </c>
      <c r="P25" s="91">
        <f>N25+O25</f>
        <v>9</v>
      </c>
      <c r="Q25" s="80">
        <f>IFERROR(P25/M25,"-")</f>
        <v>0.20454545454545</v>
      </c>
      <c r="R25" s="79">
        <v>3</v>
      </c>
      <c r="S25" s="79">
        <v>1</v>
      </c>
      <c r="T25" s="80">
        <f>IFERROR(R25/(P25),"-")</f>
        <v>0.33333333333333</v>
      </c>
      <c r="U25" s="186">
        <f>IFERROR(J25/SUM(N25:O26),"-")</f>
        <v>1655.1724137931</v>
      </c>
      <c r="V25" s="82">
        <v>2</v>
      </c>
      <c r="W25" s="80">
        <f>IF(P25=0,"-",V25/P25)</f>
        <v>0.22222222222222</v>
      </c>
      <c r="X25" s="185">
        <v>11000</v>
      </c>
      <c r="Y25" s="186">
        <f>IFERROR(X25/P25,"-")</f>
        <v>1222.2222222222</v>
      </c>
      <c r="Z25" s="186">
        <f>IFERROR(X25/V25,"-")</f>
        <v>5500</v>
      </c>
      <c r="AA25" s="180">
        <f>SUM(X25:X26)-SUM(J25:J26)</f>
        <v>267000</v>
      </c>
      <c r="AB25" s="83">
        <f>SUM(X25:X26)/SUM(J25:J26)</f>
        <v>6.5625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0.11111111111111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4</v>
      </c>
      <c r="BF25" s="111">
        <f>IF(P25=0,"",IF(BE25=0,"",(BE25/P25)))</f>
        <v>0.44444444444444</v>
      </c>
      <c r="BG25" s="110">
        <v>2</v>
      </c>
      <c r="BH25" s="112">
        <f>IFERROR(BG25/BE25,"-")</f>
        <v>0.5</v>
      </c>
      <c r="BI25" s="113">
        <v>11000</v>
      </c>
      <c r="BJ25" s="114">
        <f>IFERROR(BI25/BE25,"-")</f>
        <v>2750</v>
      </c>
      <c r="BK25" s="115">
        <v>1</v>
      </c>
      <c r="BL25" s="115">
        <v>1</v>
      </c>
      <c r="BM25" s="115"/>
      <c r="BN25" s="117">
        <v>4</v>
      </c>
      <c r="BO25" s="118">
        <f>IF(P25=0,"",IF(BN25=0,"",(BN25/P25)))</f>
        <v>0.44444444444444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11000</v>
      </c>
      <c r="CQ25" s="139">
        <v>8000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223</v>
      </c>
      <c r="C26" s="189"/>
      <c r="D26" s="189"/>
      <c r="E26" s="189"/>
      <c r="F26" s="189" t="s">
        <v>77</v>
      </c>
      <c r="G26" s="88"/>
      <c r="H26" s="88"/>
      <c r="I26" s="88"/>
      <c r="J26" s="180"/>
      <c r="K26" s="79">
        <v>114</v>
      </c>
      <c r="L26" s="79">
        <v>70</v>
      </c>
      <c r="M26" s="79">
        <v>59</v>
      </c>
      <c r="N26" s="89">
        <v>20</v>
      </c>
      <c r="O26" s="90">
        <v>0</v>
      </c>
      <c r="P26" s="91">
        <f>N26+O26</f>
        <v>20</v>
      </c>
      <c r="Q26" s="80">
        <f>IFERROR(P26/M26,"-")</f>
        <v>0.33898305084746</v>
      </c>
      <c r="R26" s="79">
        <v>5</v>
      </c>
      <c r="S26" s="79">
        <v>0</v>
      </c>
      <c r="T26" s="80">
        <f>IFERROR(R26/(P26),"-")</f>
        <v>0.25</v>
      </c>
      <c r="U26" s="186"/>
      <c r="V26" s="82">
        <v>5</v>
      </c>
      <c r="W26" s="80">
        <f>IF(P26=0,"-",V26/P26)</f>
        <v>0.25</v>
      </c>
      <c r="X26" s="185">
        <v>304000</v>
      </c>
      <c r="Y26" s="186">
        <f>IFERROR(X26/P26,"-")</f>
        <v>15200</v>
      </c>
      <c r="Z26" s="186">
        <f>IFERROR(X26/V26,"-")</f>
        <v>60800</v>
      </c>
      <c r="AA26" s="180"/>
      <c r="AB26" s="83"/>
      <c r="AC26" s="77"/>
      <c r="AD26" s="92">
        <v>1</v>
      </c>
      <c r="AE26" s="93">
        <f>IF(P26=0,"",IF(AD26=0,"",(AD26/P26)))</f>
        <v>0.05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3</v>
      </c>
      <c r="AW26" s="105">
        <f>IF(P26=0,"",IF(AV26=0,"",(AV26/P26)))</f>
        <v>0.15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5</v>
      </c>
      <c r="BF26" s="111">
        <f>IF(P26=0,"",IF(BE26=0,"",(BE26/P26)))</f>
        <v>0.25</v>
      </c>
      <c r="BG26" s="110">
        <v>2</v>
      </c>
      <c r="BH26" s="112">
        <f>IFERROR(BG26/BE26,"-")</f>
        <v>0.4</v>
      </c>
      <c r="BI26" s="113">
        <v>288000</v>
      </c>
      <c r="BJ26" s="114">
        <f>IFERROR(BI26/BE26,"-")</f>
        <v>57600</v>
      </c>
      <c r="BK26" s="115"/>
      <c r="BL26" s="115"/>
      <c r="BM26" s="115">
        <v>2</v>
      </c>
      <c r="BN26" s="117">
        <v>9</v>
      </c>
      <c r="BO26" s="118">
        <f>IF(P26=0,"",IF(BN26=0,"",(BN26/P26)))</f>
        <v>0.45</v>
      </c>
      <c r="BP26" s="119">
        <v>3</v>
      </c>
      <c r="BQ26" s="120">
        <f>IFERROR(BP26/BN26,"-")</f>
        <v>0.33333333333333</v>
      </c>
      <c r="BR26" s="121">
        <v>16000</v>
      </c>
      <c r="BS26" s="122">
        <f>IFERROR(BR26/BN26,"-")</f>
        <v>1777.7777777778</v>
      </c>
      <c r="BT26" s="123">
        <v>2</v>
      </c>
      <c r="BU26" s="123">
        <v>1</v>
      </c>
      <c r="BV26" s="123"/>
      <c r="BW26" s="124">
        <v>1</v>
      </c>
      <c r="BX26" s="125">
        <f>IF(P26=0,"",IF(BW26=0,"",(BW26/P26)))</f>
        <v>0.05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0.05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5</v>
      </c>
      <c r="CP26" s="139">
        <v>304000</v>
      </c>
      <c r="CQ26" s="139">
        <v>275000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>
        <f>AB27</f>
        <v>0.14285714285714</v>
      </c>
      <c r="B27" s="189" t="s">
        <v>224</v>
      </c>
      <c r="C27" s="189" t="s">
        <v>221</v>
      </c>
      <c r="D27" s="189" t="s">
        <v>199</v>
      </c>
      <c r="E27" s="189"/>
      <c r="F27" s="189" t="s">
        <v>65</v>
      </c>
      <c r="G27" s="88" t="s">
        <v>225</v>
      </c>
      <c r="H27" s="88" t="s">
        <v>201</v>
      </c>
      <c r="I27" s="88" t="s">
        <v>226</v>
      </c>
      <c r="J27" s="180">
        <v>42000</v>
      </c>
      <c r="K27" s="79">
        <v>8</v>
      </c>
      <c r="L27" s="79">
        <v>0</v>
      </c>
      <c r="M27" s="79">
        <v>23</v>
      </c>
      <c r="N27" s="89">
        <v>5</v>
      </c>
      <c r="O27" s="90">
        <v>0</v>
      </c>
      <c r="P27" s="91">
        <f>N27+O27</f>
        <v>5</v>
      </c>
      <c r="Q27" s="80">
        <f>IFERROR(P27/M27,"-")</f>
        <v>0.21739130434783</v>
      </c>
      <c r="R27" s="79">
        <v>1</v>
      </c>
      <c r="S27" s="79">
        <v>1</v>
      </c>
      <c r="T27" s="80">
        <f>IFERROR(R27/(P27),"-")</f>
        <v>0.2</v>
      </c>
      <c r="U27" s="186">
        <f>IFERROR(J27/SUM(N27:O28),"-")</f>
        <v>3500</v>
      </c>
      <c r="V27" s="82">
        <v>1</v>
      </c>
      <c r="W27" s="80">
        <f>IF(P27=0,"-",V27/P27)</f>
        <v>0.2</v>
      </c>
      <c r="X27" s="185">
        <v>6000</v>
      </c>
      <c r="Y27" s="186">
        <f>IFERROR(X27/P27,"-")</f>
        <v>1200</v>
      </c>
      <c r="Z27" s="186">
        <f>IFERROR(X27/V27,"-")</f>
        <v>6000</v>
      </c>
      <c r="AA27" s="180">
        <f>SUM(X27:X28)-SUM(J27:J28)</f>
        <v>-36000</v>
      </c>
      <c r="AB27" s="83">
        <f>SUM(X27:X28)/SUM(J27:J28)</f>
        <v>0.14285714285714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0.2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3</v>
      </c>
      <c r="BF27" s="111">
        <f>IF(P27=0,"",IF(BE27=0,"",(BE27/P27)))</f>
        <v>0.6</v>
      </c>
      <c r="BG27" s="110">
        <v>1</v>
      </c>
      <c r="BH27" s="112">
        <f>IFERROR(BG27/BE27,"-")</f>
        <v>0.33333333333333</v>
      </c>
      <c r="BI27" s="113">
        <v>6000</v>
      </c>
      <c r="BJ27" s="114">
        <f>IFERROR(BI27/BE27,"-")</f>
        <v>2000</v>
      </c>
      <c r="BK27" s="115"/>
      <c r="BL27" s="115">
        <v>1</v>
      </c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0.2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6000</v>
      </c>
      <c r="CQ27" s="139">
        <v>6000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227</v>
      </c>
      <c r="C28" s="189"/>
      <c r="D28" s="189"/>
      <c r="E28" s="189"/>
      <c r="F28" s="189" t="s">
        <v>77</v>
      </c>
      <c r="G28" s="88"/>
      <c r="H28" s="88"/>
      <c r="I28" s="88"/>
      <c r="J28" s="180"/>
      <c r="K28" s="79">
        <v>48</v>
      </c>
      <c r="L28" s="79">
        <v>28</v>
      </c>
      <c r="M28" s="79">
        <v>12</v>
      </c>
      <c r="N28" s="89">
        <v>7</v>
      </c>
      <c r="O28" s="90">
        <v>0</v>
      </c>
      <c r="P28" s="91">
        <f>N28+O28</f>
        <v>7</v>
      </c>
      <c r="Q28" s="80">
        <f>IFERROR(P28/M28,"-")</f>
        <v>0.58333333333333</v>
      </c>
      <c r="R28" s="79">
        <v>1</v>
      </c>
      <c r="S28" s="79">
        <v>1</v>
      </c>
      <c r="T28" s="80">
        <f>IFERROR(R28/(P28),"-")</f>
        <v>0.14285714285714</v>
      </c>
      <c r="U28" s="186"/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2</v>
      </c>
      <c r="AN28" s="99">
        <f>IF(P28=0,"",IF(AM28=0,"",(AM28/P28)))</f>
        <v>0.28571428571429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1</v>
      </c>
      <c r="AW28" s="105">
        <f>IF(P28=0,"",IF(AV28=0,"",(AV28/P28)))</f>
        <v>0.14285714285714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1</v>
      </c>
      <c r="BF28" s="111">
        <f>IF(P28=0,"",IF(BE28=0,"",(BE28/P28)))</f>
        <v>0.14285714285714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3</v>
      </c>
      <c r="BO28" s="118">
        <f>IF(P28=0,"",IF(BN28=0,"",(BN28/P28)))</f>
        <v>0.42857142857143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0.93333333333333</v>
      </c>
      <c r="B29" s="189" t="s">
        <v>228</v>
      </c>
      <c r="C29" s="189" t="s">
        <v>221</v>
      </c>
      <c r="D29" s="189" t="s">
        <v>229</v>
      </c>
      <c r="E29" s="189"/>
      <c r="F29" s="189" t="s">
        <v>65</v>
      </c>
      <c r="G29" s="88" t="s">
        <v>230</v>
      </c>
      <c r="H29" s="88" t="s">
        <v>201</v>
      </c>
      <c r="I29" s="88" t="s">
        <v>147</v>
      </c>
      <c r="J29" s="180">
        <v>60000</v>
      </c>
      <c r="K29" s="79">
        <v>3</v>
      </c>
      <c r="L29" s="79">
        <v>0</v>
      </c>
      <c r="M29" s="79">
        <v>15</v>
      </c>
      <c r="N29" s="89">
        <v>0</v>
      </c>
      <c r="O29" s="90">
        <v>0</v>
      </c>
      <c r="P29" s="91">
        <f>N29+O29</f>
        <v>0</v>
      </c>
      <c r="Q29" s="80">
        <f>IFERROR(P29/M29,"-")</f>
        <v>0</v>
      </c>
      <c r="R29" s="79">
        <v>0</v>
      </c>
      <c r="S29" s="79">
        <v>0</v>
      </c>
      <c r="T29" s="80" t="str">
        <f>IFERROR(R29/(P29),"-")</f>
        <v>-</v>
      </c>
      <c r="U29" s="186">
        <f>IFERROR(J29/SUM(N29:O30),"-")</f>
        <v>8571.4285714286</v>
      </c>
      <c r="V29" s="82">
        <v>0</v>
      </c>
      <c r="W29" s="80" t="str">
        <f>IF(P29=0,"-",V29/P29)</f>
        <v>-</v>
      </c>
      <c r="X29" s="185">
        <v>0</v>
      </c>
      <c r="Y29" s="186" t="str">
        <f>IFERROR(X29/P29,"-")</f>
        <v>-</v>
      </c>
      <c r="Z29" s="186" t="str">
        <f>IFERROR(X29/V29,"-")</f>
        <v>-</v>
      </c>
      <c r="AA29" s="180">
        <f>SUM(X29:X30)-SUM(J29:J30)</f>
        <v>-4000</v>
      </c>
      <c r="AB29" s="83">
        <f>SUM(X29:X30)/SUM(J29:J30)</f>
        <v>0.93333333333333</v>
      </c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231</v>
      </c>
      <c r="C30" s="189"/>
      <c r="D30" s="189"/>
      <c r="E30" s="189"/>
      <c r="F30" s="189" t="s">
        <v>77</v>
      </c>
      <c r="G30" s="88"/>
      <c r="H30" s="88"/>
      <c r="I30" s="88"/>
      <c r="J30" s="180"/>
      <c r="K30" s="79">
        <v>26</v>
      </c>
      <c r="L30" s="79">
        <v>19</v>
      </c>
      <c r="M30" s="79">
        <v>12</v>
      </c>
      <c r="N30" s="89">
        <v>7</v>
      </c>
      <c r="O30" s="90">
        <v>0</v>
      </c>
      <c r="P30" s="91">
        <f>N30+O30</f>
        <v>7</v>
      </c>
      <c r="Q30" s="80">
        <f>IFERROR(P30/M30,"-")</f>
        <v>0.58333333333333</v>
      </c>
      <c r="R30" s="79">
        <v>1</v>
      </c>
      <c r="S30" s="79">
        <v>1</v>
      </c>
      <c r="T30" s="80">
        <f>IFERROR(R30/(P30),"-")</f>
        <v>0.14285714285714</v>
      </c>
      <c r="U30" s="186"/>
      <c r="V30" s="82">
        <v>4</v>
      </c>
      <c r="W30" s="80">
        <f>IF(P30=0,"-",V30/P30)</f>
        <v>0.57142857142857</v>
      </c>
      <c r="X30" s="185">
        <v>56000</v>
      </c>
      <c r="Y30" s="186">
        <f>IFERROR(X30/P30,"-")</f>
        <v>8000</v>
      </c>
      <c r="Z30" s="186">
        <f>IFERROR(X30/V30,"-")</f>
        <v>14000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0.14285714285714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6</v>
      </c>
      <c r="BO30" s="118">
        <f>IF(P30=0,"",IF(BN30=0,"",(BN30/P30)))</f>
        <v>0.85714285714286</v>
      </c>
      <c r="BP30" s="119">
        <v>4</v>
      </c>
      <c r="BQ30" s="120">
        <f>IFERROR(BP30/BN30,"-")</f>
        <v>0.66666666666667</v>
      </c>
      <c r="BR30" s="121">
        <v>56000</v>
      </c>
      <c r="BS30" s="122">
        <f>IFERROR(BR30/BN30,"-")</f>
        <v>9333.3333333333</v>
      </c>
      <c r="BT30" s="123"/>
      <c r="BU30" s="123">
        <v>1</v>
      </c>
      <c r="BV30" s="123">
        <v>3</v>
      </c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4</v>
      </c>
      <c r="CP30" s="139">
        <v>56000</v>
      </c>
      <c r="CQ30" s="139">
        <v>25000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30"/>
      <c r="B31" s="85"/>
      <c r="C31" s="86"/>
      <c r="D31" s="86"/>
      <c r="E31" s="86"/>
      <c r="F31" s="87"/>
      <c r="G31" s="88"/>
      <c r="H31" s="88"/>
      <c r="I31" s="88"/>
      <c r="J31" s="181"/>
      <c r="K31" s="34"/>
      <c r="L31" s="34"/>
      <c r="M31" s="31"/>
      <c r="N31" s="23"/>
      <c r="O31" s="23"/>
      <c r="P31" s="23"/>
      <c r="Q31" s="32"/>
      <c r="R31" s="32"/>
      <c r="S31" s="23"/>
      <c r="T31" s="32"/>
      <c r="U31" s="187"/>
      <c r="V31" s="25"/>
      <c r="W31" s="25"/>
      <c r="X31" s="187"/>
      <c r="Y31" s="187"/>
      <c r="Z31" s="187"/>
      <c r="AA31" s="187"/>
      <c r="AB31" s="33"/>
      <c r="AC31" s="57"/>
      <c r="AD31" s="61"/>
      <c r="AE31" s="62"/>
      <c r="AF31" s="61"/>
      <c r="AG31" s="65"/>
      <c r="AH31" s="66"/>
      <c r="AI31" s="67"/>
      <c r="AJ31" s="68"/>
      <c r="AK31" s="68"/>
      <c r="AL31" s="68"/>
      <c r="AM31" s="61"/>
      <c r="AN31" s="62"/>
      <c r="AO31" s="61"/>
      <c r="AP31" s="65"/>
      <c r="AQ31" s="66"/>
      <c r="AR31" s="67"/>
      <c r="AS31" s="68"/>
      <c r="AT31" s="68"/>
      <c r="AU31" s="68"/>
      <c r="AV31" s="61"/>
      <c r="AW31" s="62"/>
      <c r="AX31" s="61"/>
      <c r="AY31" s="65"/>
      <c r="AZ31" s="66"/>
      <c r="BA31" s="67"/>
      <c r="BB31" s="68"/>
      <c r="BC31" s="68"/>
      <c r="BD31" s="68"/>
      <c r="BE31" s="61"/>
      <c r="BF31" s="62"/>
      <c r="BG31" s="61"/>
      <c r="BH31" s="65"/>
      <c r="BI31" s="66"/>
      <c r="BJ31" s="67"/>
      <c r="BK31" s="68"/>
      <c r="BL31" s="68"/>
      <c r="BM31" s="68"/>
      <c r="BN31" s="63"/>
      <c r="BO31" s="64"/>
      <c r="BP31" s="61"/>
      <c r="BQ31" s="65"/>
      <c r="BR31" s="66"/>
      <c r="BS31" s="67"/>
      <c r="BT31" s="68"/>
      <c r="BU31" s="68"/>
      <c r="BV31" s="68"/>
      <c r="BW31" s="63"/>
      <c r="BX31" s="64"/>
      <c r="BY31" s="61"/>
      <c r="BZ31" s="65"/>
      <c r="CA31" s="66"/>
      <c r="CB31" s="67"/>
      <c r="CC31" s="68"/>
      <c r="CD31" s="68"/>
      <c r="CE31" s="68"/>
      <c r="CF31" s="63"/>
      <c r="CG31" s="64"/>
      <c r="CH31" s="61"/>
      <c r="CI31" s="65"/>
      <c r="CJ31" s="66"/>
      <c r="CK31" s="67"/>
      <c r="CL31" s="68"/>
      <c r="CM31" s="68"/>
      <c r="CN31" s="68"/>
      <c r="CO31" s="69"/>
      <c r="CP31" s="66"/>
      <c r="CQ31" s="66"/>
      <c r="CR31" s="66"/>
      <c r="CS31" s="70"/>
    </row>
    <row r="32" spans="1:98">
      <c r="A32" s="30"/>
      <c r="B32" s="37"/>
      <c r="C32" s="21"/>
      <c r="D32" s="21"/>
      <c r="E32" s="21"/>
      <c r="F32" s="22"/>
      <c r="G32" s="36"/>
      <c r="H32" s="36"/>
      <c r="I32" s="73"/>
      <c r="J32" s="182"/>
      <c r="K32" s="34"/>
      <c r="L32" s="34"/>
      <c r="M32" s="31"/>
      <c r="N32" s="23"/>
      <c r="O32" s="23"/>
      <c r="P32" s="23"/>
      <c r="Q32" s="32"/>
      <c r="R32" s="32"/>
      <c r="S32" s="23"/>
      <c r="T32" s="32"/>
      <c r="U32" s="187"/>
      <c r="V32" s="25"/>
      <c r="W32" s="25"/>
      <c r="X32" s="187"/>
      <c r="Y32" s="187"/>
      <c r="Z32" s="187"/>
      <c r="AA32" s="187"/>
      <c r="AB32" s="33"/>
      <c r="AC32" s="59"/>
      <c r="AD32" s="61"/>
      <c r="AE32" s="62"/>
      <c r="AF32" s="61"/>
      <c r="AG32" s="65"/>
      <c r="AH32" s="66"/>
      <c r="AI32" s="67"/>
      <c r="AJ32" s="68"/>
      <c r="AK32" s="68"/>
      <c r="AL32" s="68"/>
      <c r="AM32" s="61"/>
      <c r="AN32" s="62"/>
      <c r="AO32" s="61"/>
      <c r="AP32" s="65"/>
      <c r="AQ32" s="66"/>
      <c r="AR32" s="67"/>
      <c r="AS32" s="68"/>
      <c r="AT32" s="68"/>
      <c r="AU32" s="68"/>
      <c r="AV32" s="61"/>
      <c r="AW32" s="62"/>
      <c r="AX32" s="61"/>
      <c r="AY32" s="65"/>
      <c r="AZ32" s="66"/>
      <c r="BA32" s="67"/>
      <c r="BB32" s="68"/>
      <c r="BC32" s="68"/>
      <c r="BD32" s="68"/>
      <c r="BE32" s="61"/>
      <c r="BF32" s="62"/>
      <c r="BG32" s="61"/>
      <c r="BH32" s="65"/>
      <c r="BI32" s="66"/>
      <c r="BJ32" s="67"/>
      <c r="BK32" s="68"/>
      <c r="BL32" s="68"/>
      <c r="BM32" s="68"/>
      <c r="BN32" s="63"/>
      <c r="BO32" s="64"/>
      <c r="BP32" s="61"/>
      <c r="BQ32" s="65"/>
      <c r="BR32" s="66"/>
      <c r="BS32" s="67"/>
      <c r="BT32" s="68"/>
      <c r="BU32" s="68"/>
      <c r="BV32" s="68"/>
      <c r="BW32" s="63"/>
      <c r="BX32" s="64"/>
      <c r="BY32" s="61"/>
      <c r="BZ32" s="65"/>
      <c r="CA32" s="66"/>
      <c r="CB32" s="67"/>
      <c r="CC32" s="68"/>
      <c r="CD32" s="68"/>
      <c r="CE32" s="68"/>
      <c r="CF32" s="63"/>
      <c r="CG32" s="64"/>
      <c r="CH32" s="61"/>
      <c r="CI32" s="65"/>
      <c r="CJ32" s="66"/>
      <c r="CK32" s="67"/>
      <c r="CL32" s="68"/>
      <c r="CM32" s="68"/>
      <c r="CN32" s="68"/>
      <c r="CO32" s="69"/>
      <c r="CP32" s="66"/>
      <c r="CQ32" s="66"/>
      <c r="CR32" s="66"/>
      <c r="CS32" s="70"/>
    </row>
    <row r="33" spans="1:98">
      <c r="A33" s="19">
        <f>AB33</f>
        <v>2.0865384615385</v>
      </c>
      <c r="B33" s="39"/>
      <c r="C33" s="39"/>
      <c r="D33" s="39"/>
      <c r="E33" s="39"/>
      <c r="F33" s="39"/>
      <c r="G33" s="40" t="s">
        <v>232</v>
      </c>
      <c r="H33" s="40"/>
      <c r="I33" s="40"/>
      <c r="J33" s="183">
        <f>SUM(J6:J32)</f>
        <v>1248000</v>
      </c>
      <c r="K33" s="41">
        <f>SUM(K6:K32)</f>
        <v>1122</v>
      </c>
      <c r="L33" s="41">
        <f>SUM(L6:L32)</f>
        <v>587</v>
      </c>
      <c r="M33" s="41">
        <f>SUM(M6:M32)</f>
        <v>747</v>
      </c>
      <c r="N33" s="41">
        <f>SUM(N6:N32)</f>
        <v>192</v>
      </c>
      <c r="O33" s="41">
        <f>SUM(O6:O32)</f>
        <v>1</v>
      </c>
      <c r="P33" s="41">
        <f>SUM(P6:P32)</f>
        <v>193</v>
      </c>
      <c r="Q33" s="42">
        <f>IFERROR(P33/M33,"-")</f>
        <v>0.25836680053548</v>
      </c>
      <c r="R33" s="76">
        <f>SUM(R6:R32)</f>
        <v>50</v>
      </c>
      <c r="S33" s="76">
        <f>SUM(S6:S32)</f>
        <v>24</v>
      </c>
      <c r="T33" s="42">
        <f>IFERROR(R33/P33,"-")</f>
        <v>0.25906735751295</v>
      </c>
      <c r="U33" s="188">
        <f>IFERROR(J33/P33,"-")</f>
        <v>6466.3212435233</v>
      </c>
      <c r="V33" s="44">
        <f>SUM(V6:V32)</f>
        <v>38</v>
      </c>
      <c r="W33" s="42">
        <f>IFERROR(V33/P33,"-")</f>
        <v>0.19689119170984</v>
      </c>
      <c r="X33" s="183">
        <f>SUM(X6:X32)</f>
        <v>2604000</v>
      </c>
      <c r="Y33" s="183">
        <f>IFERROR(X33/P33,"-")</f>
        <v>13492.227979275</v>
      </c>
      <c r="Z33" s="183">
        <f>IFERROR(X33/V33,"-")</f>
        <v>68526.315789474</v>
      </c>
      <c r="AA33" s="183">
        <f>X33-J33</f>
        <v>1356000</v>
      </c>
      <c r="AB33" s="45">
        <f>X33/J33</f>
        <v>2.0865384615385</v>
      </c>
      <c r="AC33" s="58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2"/>
    <mergeCell ref="J12:J12"/>
    <mergeCell ref="U12:U12"/>
    <mergeCell ref="AA12:AA12"/>
    <mergeCell ref="AB12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5.9666666666667</v>
      </c>
      <c r="B6" s="189" t="s">
        <v>234</v>
      </c>
      <c r="C6" s="189" t="s">
        <v>235</v>
      </c>
      <c r="D6" s="189" t="s">
        <v>236</v>
      </c>
      <c r="E6" s="189"/>
      <c r="F6" s="189" t="s">
        <v>65</v>
      </c>
      <c r="G6" s="88" t="s">
        <v>237</v>
      </c>
      <c r="H6" s="88" t="s">
        <v>238</v>
      </c>
      <c r="I6" s="190" t="s">
        <v>139</v>
      </c>
      <c r="J6" s="180">
        <v>90000</v>
      </c>
      <c r="K6" s="79">
        <v>30</v>
      </c>
      <c r="L6" s="79">
        <v>0</v>
      </c>
      <c r="M6" s="79">
        <v>113</v>
      </c>
      <c r="N6" s="89">
        <v>10</v>
      </c>
      <c r="O6" s="90">
        <v>0</v>
      </c>
      <c r="P6" s="91">
        <f>N6+O6</f>
        <v>10</v>
      </c>
      <c r="Q6" s="80">
        <f>IFERROR(P6/M6,"-")</f>
        <v>0.088495575221239</v>
      </c>
      <c r="R6" s="79">
        <v>0</v>
      </c>
      <c r="S6" s="79">
        <v>2</v>
      </c>
      <c r="T6" s="80">
        <f>IFERROR(R6/(P6),"-")</f>
        <v>0</v>
      </c>
      <c r="U6" s="186">
        <f>IFERROR(J6/SUM(N6:O7),"-")</f>
        <v>900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447000</v>
      </c>
      <c r="AB6" s="83">
        <f>SUM(X6:X7)/SUM(J6:J7)</f>
        <v>5.9666666666667</v>
      </c>
      <c r="AC6" s="77"/>
      <c r="AD6" s="92">
        <v>1</v>
      </c>
      <c r="AE6" s="93">
        <f>IF(P6=0,"",IF(AD6=0,"",(AD6/P6)))</f>
        <v>0.1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239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384</v>
      </c>
      <c r="L7" s="79">
        <v>235</v>
      </c>
      <c r="M7" s="79">
        <v>146</v>
      </c>
      <c r="N7" s="89">
        <v>89</v>
      </c>
      <c r="O7" s="90">
        <v>1</v>
      </c>
      <c r="P7" s="91">
        <f>N7+O7</f>
        <v>90</v>
      </c>
      <c r="Q7" s="80">
        <f>IFERROR(P7/M7,"-")</f>
        <v>0.61643835616438</v>
      </c>
      <c r="R7" s="79">
        <v>4</v>
      </c>
      <c r="S7" s="79">
        <v>22</v>
      </c>
      <c r="T7" s="80">
        <f>IFERROR(R7/(P7),"-")</f>
        <v>0.044444444444444</v>
      </c>
      <c r="U7" s="186"/>
      <c r="V7" s="82">
        <v>3</v>
      </c>
      <c r="W7" s="80">
        <f>IF(P7=0,"-",V7/P7)</f>
        <v>0.033333333333333</v>
      </c>
      <c r="X7" s="185">
        <v>537000</v>
      </c>
      <c r="Y7" s="186">
        <f>IFERROR(X7/P7,"-")</f>
        <v>5966.6666666667</v>
      </c>
      <c r="Z7" s="186">
        <f>IFERROR(X7/V7,"-")</f>
        <v>179000</v>
      </c>
      <c r="AA7" s="180"/>
      <c r="AB7" s="83"/>
      <c r="AC7" s="77"/>
      <c r="AD7" s="92">
        <v>15</v>
      </c>
      <c r="AE7" s="93">
        <f>IF(P7=0,"",IF(AD7=0,"",(AD7/P7)))</f>
        <v>0.16666666666667</v>
      </c>
      <c r="AF7" s="92">
        <v>1</v>
      </c>
      <c r="AG7" s="94">
        <f>IFERROR(AF7/AD7,"-")</f>
        <v>0.066666666666667</v>
      </c>
      <c r="AH7" s="95">
        <v>36000</v>
      </c>
      <c r="AI7" s="96">
        <f>IFERROR(AH7/AD7,"-")</f>
        <v>2400</v>
      </c>
      <c r="AJ7" s="97"/>
      <c r="AK7" s="97"/>
      <c r="AL7" s="97">
        <v>1</v>
      </c>
      <c r="AM7" s="98">
        <v>14</v>
      </c>
      <c r="AN7" s="99">
        <f>IF(P7=0,"",IF(AM7=0,"",(AM7/P7)))</f>
        <v>0.15555555555556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13</v>
      </c>
      <c r="AW7" s="105">
        <f>IF(P7=0,"",IF(AV7=0,"",(AV7/P7)))</f>
        <v>0.14444444444444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13</v>
      </c>
      <c r="BF7" s="111">
        <f>IF(P7=0,"",IF(BE7=0,"",(BE7/P7)))</f>
        <v>0.14444444444444</v>
      </c>
      <c r="BG7" s="110">
        <v>1</v>
      </c>
      <c r="BH7" s="112">
        <f>IFERROR(BG7/BE7,"-")</f>
        <v>0.076923076923077</v>
      </c>
      <c r="BI7" s="113">
        <v>13000</v>
      </c>
      <c r="BJ7" s="114">
        <f>IFERROR(BI7/BE7,"-")</f>
        <v>1000</v>
      </c>
      <c r="BK7" s="115"/>
      <c r="BL7" s="115"/>
      <c r="BM7" s="115">
        <v>1</v>
      </c>
      <c r="BN7" s="117">
        <v>20</v>
      </c>
      <c r="BO7" s="118">
        <f>IF(P7=0,"",IF(BN7=0,"",(BN7/P7)))</f>
        <v>0.22222222222222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13</v>
      </c>
      <c r="BX7" s="125">
        <f>IF(P7=0,"",IF(BW7=0,"",(BW7/P7)))</f>
        <v>0.14444444444444</v>
      </c>
      <c r="BY7" s="126">
        <v>1</v>
      </c>
      <c r="BZ7" s="127">
        <f>IFERROR(BY7/BW7,"-")</f>
        <v>0.076923076923077</v>
      </c>
      <c r="CA7" s="128">
        <v>488000</v>
      </c>
      <c r="CB7" s="129">
        <f>IFERROR(CA7/BW7,"-")</f>
        <v>37538.461538462</v>
      </c>
      <c r="CC7" s="130"/>
      <c r="CD7" s="130"/>
      <c r="CE7" s="130">
        <v>1</v>
      </c>
      <c r="CF7" s="131">
        <v>2</v>
      </c>
      <c r="CG7" s="132">
        <f>IF(P7=0,"",IF(CF7=0,"",(CF7/P7)))</f>
        <v>0.022222222222222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537000</v>
      </c>
      <c r="CQ7" s="139">
        <v>488000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0.81439393939394</v>
      </c>
      <c r="B8" s="189" t="s">
        <v>240</v>
      </c>
      <c r="C8" s="189" t="s">
        <v>241</v>
      </c>
      <c r="D8" s="189" t="s">
        <v>242</v>
      </c>
      <c r="E8" s="189" t="s">
        <v>243</v>
      </c>
      <c r="F8" s="189" t="s">
        <v>65</v>
      </c>
      <c r="G8" s="88" t="s">
        <v>244</v>
      </c>
      <c r="H8" s="88" t="s">
        <v>238</v>
      </c>
      <c r="I8" s="88" t="s">
        <v>196</v>
      </c>
      <c r="J8" s="180">
        <v>132000</v>
      </c>
      <c r="K8" s="79">
        <v>29</v>
      </c>
      <c r="L8" s="79">
        <v>0</v>
      </c>
      <c r="M8" s="79">
        <v>123</v>
      </c>
      <c r="N8" s="89">
        <v>14</v>
      </c>
      <c r="O8" s="90">
        <v>0</v>
      </c>
      <c r="P8" s="91">
        <f>N8+O8</f>
        <v>14</v>
      </c>
      <c r="Q8" s="80">
        <f>IFERROR(P8/M8,"-")</f>
        <v>0.11382113821138</v>
      </c>
      <c r="R8" s="79">
        <v>0</v>
      </c>
      <c r="S8" s="79">
        <v>3</v>
      </c>
      <c r="T8" s="80">
        <f>IFERROR(R8/(P8),"-")</f>
        <v>0</v>
      </c>
      <c r="U8" s="186">
        <f>IFERROR(J8/SUM(N8:O9),"-")</f>
        <v>1466.6666666667</v>
      </c>
      <c r="V8" s="82">
        <v>3</v>
      </c>
      <c r="W8" s="80">
        <f>IF(P8=0,"-",V8/P8)</f>
        <v>0.21428571428571</v>
      </c>
      <c r="X8" s="185">
        <v>48500</v>
      </c>
      <c r="Y8" s="186">
        <f>IFERROR(X8/P8,"-")</f>
        <v>3464.2857142857</v>
      </c>
      <c r="Z8" s="186">
        <f>IFERROR(X8/V8,"-")</f>
        <v>16166.666666667</v>
      </c>
      <c r="AA8" s="180">
        <f>SUM(X8:X9)-SUM(J8:J9)</f>
        <v>-24500</v>
      </c>
      <c r="AB8" s="83">
        <f>SUM(X8:X9)/SUM(J8:J9)</f>
        <v>0.81439393939394</v>
      </c>
      <c r="AC8" s="77"/>
      <c r="AD8" s="92">
        <v>1</v>
      </c>
      <c r="AE8" s="93">
        <f>IF(P8=0,"",IF(AD8=0,"",(AD8/P8)))</f>
        <v>0.071428571428571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3</v>
      </c>
      <c r="AN8" s="99">
        <f>IF(P8=0,"",IF(AM8=0,"",(AM8/P8)))</f>
        <v>0.21428571428571</v>
      </c>
      <c r="AO8" s="98">
        <v>1</v>
      </c>
      <c r="AP8" s="100">
        <f>IFERROR(AO8/AM8,"-")</f>
        <v>0.33333333333333</v>
      </c>
      <c r="AQ8" s="101">
        <v>7000</v>
      </c>
      <c r="AR8" s="102">
        <f>IFERROR(AQ8/AM8,"-")</f>
        <v>2333.3333333333</v>
      </c>
      <c r="AS8" s="103"/>
      <c r="AT8" s="103">
        <v>1</v>
      </c>
      <c r="AU8" s="103"/>
      <c r="AV8" s="104">
        <v>4</v>
      </c>
      <c r="AW8" s="105">
        <f>IF(P8=0,"",IF(AV8=0,"",(AV8/P8)))</f>
        <v>0.28571428571429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0.21428571428571</v>
      </c>
      <c r="BG8" s="110">
        <v>1</v>
      </c>
      <c r="BH8" s="112">
        <f>IFERROR(BG8/BE8,"-")</f>
        <v>0.33333333333333</v>
      </c>
      <c r="BI8" s="113">
        <v>3000</v>
      </c>
      <c r="BJ8" s="114">
        <f>IFERROR(BI8/BE8,"-")</f>
        <v>1000</v>
      </c>
      <c r="BK8" s="115">
        <v>1</v>
      </c>
      <c r="BL8" s="115"/>
      <c r="BM8" s="115"/>
      <c r="BN8" s="117">
        <v>1</v>
      </c>
      <c r="BO8" s="118">
        <f>IF(P8=0,"",IF(BN8=0,"",(BN8/P8)))</f>
        <v>0.071428571428571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0.071428571428571</v>
      </c>
      <c r="BY8" s="126">
        <v>1</v>
      </c>
      <c r="BZ8" s="127">
        <f>IFERROR(BY8/BW8,"-")</f>
        <v>1</v>
      </c>
      <c r="CA8" s="128">
        <v>38500</v>
      </c>
      <c r="CB8" s="129">
        <f>IFERROR(CA8/BW8,"-")</f>
        <v>38500</v>
      </c>
      <c r="CC8" s="130"/>
      <c r="CD8" s="130"/>
      <c r="CE8" s="130">
        <v>1</v>
      </c>
      <c r="CF8" s="131">
        <v>1</v>
      </c>
      <c r="CG8" s="132">
        <f>IF(P8=0,"",IF(CF8=0,"",(CF8/P8)))</f>
        <v>0.071428571428571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3</v>
      </c>
      <c r="CP8" s="139">
        <v>48500</v>
      </c>
      <c r="CQ8" s="139">
        <v>38500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245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235</v>
      </c>
      <c r="L9" s="79">
        <v>195</v>
      </c>
      <c r="M9" s="79">
        <v>120</v>
      </c>
      <c r="N9" s="89">
        <v>68</v>
      </c>
      <c r="O9" s="90">
        <v>8</v>
      </c>
      <c r="P9" s="91">
        <f>N9+O9</f>
        <v>76</v>
      </c>
      <c r="Q9" s="80">
        <f>IFERROR(P9/M9,"-")</f>
        <v>0.63333333333333</v>
      </c>
      <c r="R9" s="79">
        <v>8</v>
      </c>
      <c r="S9" s="79">
        <v>15</v>
      </c>
      <c r="T9" s="80">
        <f>IFERROR(R9/(P9),"-")</f>
        <v>0.10526315789474</v>
      </c>
      <c r="U9" s="186"/>
      <c r="V9" s="82">
        <v>6</v>
      </c>
      <c r="W9" s="80">
        <f>IF(P9=0,"-",V9/P9)</f>
        <v>0.078947368421053</v>
      </c>
      <c r="X9" s="185">
        <v>59000</v>
      </c>
      <c r="Y9" s="186">
        <f>IFERROR(X9/P9,"-")</f>
        <v>776.31578947368</v>
      </c>
      <c r="Z9" s="186">
        <f>IFERROR(X9/V9,"-")</f>
        <v>9833.3333333333</v>
      </c>
      <c r="AA9" s="180"/>
      <c r="AB9" s="83"/>
      <c r="AC9" s="77"/>
      <c r="AD9" s="92">
        <v>17</v>
      </c>
      <c r="AE9" s="93">
        <f>IF(P9=0,"",IF(AD9=0,"",(AD9/P9)))</f>
        <v>0.22368421052632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17</v>
      </c>
      <c r="AN9" s="99">
        <f>IF(P9=0,"",IF(AM9=0,"",(AM9/P9)))</f>
        <v>0.22368421052632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8</v>
      </c>
      <c r="AW9" s="105">
        <f>IF(P9=0,"",IF(AV9=0,"",(AV9/P9)))</f>
        <v>0.10526315789474</v>
      </c>
      <c r="AX9" s="104">
        <v>1</v>
      </c>
      <c r="AY9" s="106">
        <f>IFERROR(AX9/AV9,"-")</f>
        <v>0.125</v>
      </c>
      <c r="AZ9" s="107">
        <v>6000</v>
      </c>
      <c r="BA9" s="108">
        <f>IFERROR(AZ9/AV9,"-")</f>
        <v>750</v>
      </c>
      <c r="BB9" s="109"/>
      <c r="BC9" s="109">
        <v>1</v>
      </c>
      <c r="BD9" s="109"/>
      <c r="BE9" s="110">
        <v>17</v>
      </c>
      <c r="BF9" s="111">
        <f>IF(P9=0,"",IF(BE9=0,"",(BE9/P9)))</f>
        <v>0.22368421052632</v>
      </c>
      <c r="BG9" s="110">
        <v>1</v>
      </c>
      <c r="BH9" s="112">
        <f>IFERROR(BG9/BE9,"-")</f>
        <v>0.058823529411765</v>
      </c>
      <c r="BI9" s="113">
        <v>3000</v>
      </c>
      <c r="BJ9" s="114">
        <f>IFERROR(BI9/BE9,"-")</f>
        <v>176.47058823529</v>
      </c>
      <c r="BK9" s="115">
        <v>1</v>
      </c>
      <c r="BL9" s="115"/>
      <c r="BM9" s="115"/>
      <c r="BN9" s="117">
        <v>13</v>
      </c>
      <c r="BO9" s="118">
        <f>IF(P9=0,"",IF(BN9=0,"",(BN9/P9)))</f>
        <v>0.17105263157895</v>
      </c>
      <c r="BP9" s="119">
        <v>2</v>
      </c>
      <c r="BQ9" s="120">
        <f>IFERROR(BP9/BN9,"-")</f>
        <v>0.15384615384615</v>
      </c>
      <c r="BR9" s="121">
        <v>22000</v>
      </c>
      <c r="BS9" s="122">
        <f>IFERROR(BR9/BN9,"-")</f>
        <v>1692.3076923077</v>
      </c>
      <c r="BT9" s="123"/>
      <c r="BU9" s="123"/>
      <c r="BV9" s="123">
        <v>2</v>
      </c>
      <c r="BW9" s="124">
        <v>3</v>
      </c>
      <c r="BX9" s="125">
        <f>IF(P9=0,"",IF(BW9=0,"",(BW9/P9)))</f>
        <v>0.039473684210526</v>
      </c>
      <c r="BY9" s="126">
        <v>2</v>
      </c>
      <c r="BZ9" s="127">
        <f>IFERROR(BY9/BW9,"-")</f>
        <v>0.66666666666667</v>
      </c>
      <c r="CA9" s="128">
        <v>28000</v>
      </c>
      <c r="CB9" s="129">
        <f>IFERROR(CA9/BW9,"-")</f>
        <v>9333.3333333333</v>
      </c>
      <c r="CC9" s="130"/>
      <c r="CD9" s="130">
        <v>1</v>
      </c>
      <c r="CE9" s="130">
        <v>1</v>
      </c>
      <c r="CF9" s="131">
        <v>1</v>
      </c>
      <c r="CG9" s="132">
        <f>IF(P9=0,"",IF(CF9=0,"",(CF9/P9)))</f>
        <v>0.013157894736842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6</v>
      </c>
      <c r="CP9" s="139">
        <v>59000</v>
      </c>
      <c r="CQ9" s="139">
        <v>20000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</v>
      </c>
      <c r="B10" s="189" t="s">
        <v>246</v>
      </c>
      <c r="C10" s="189" t="s">
        <v>241</v>
      </c>
      <c r="D10" s="189" t="s">
        <v>236</v>
      </c>
      <c r="E10" s="189" t="s">
        <v>247</v>
      </c>
      <c r="F10" s="189" t="s">
        <v>65</v>
      </c>
      <c r="G10" s="88" t="s">
        <v>248</v>
      </c>
      <c r="H10" s="88" t="s">
        <v>249</v>
      </c>
      <c r="I10" s="88" t="s">
        <v>250</v>
      </c>
      <c r="J10" s="180">
        <v>132000</v>
      </c>
      <c r="K10" s="79">
        <v>5</v>
      </c>
      <c r="L10" s="79">
        <v>0</v>
      </c>
      <c r="M10" s="79">
        <v>47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>
        <f>IFERROR(J10/SUM(N10:O11),"-")</f>
        <v>4714.2857142857</v>
      </c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>
        <f>SUM(X10:X11)-SUM(J10:J11)</f>
        <v>-132000</v>
      </c>
      <c r="AB10" s="83">
        <f>SUM(X10:X11)/SUM(J10:J11)</f>
        <v>0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251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140</v>
      </c>
      <c r="L11" s="79">
        <v>113</v>
      </c>
      <c r="M11" s="79">
        <v>74</v>
      </c>
      <c r="N11" s="89">
        <v>28</v>
      </c>
      <c r="O11" s="90">
        <v>0</v>
      </c>
      <c r="P11" s="91">
        <f>N11+O11</f>
        <v>28</v>
      </c>
      <c r="Q11" s="80">
        <f>IFERROR(P11/M11,"-")</f>
        <v>0.37837837837838</v>
      </c>
      <c r="R11" s="79">
        <v>1</v>
      </c>
      <c r="S11" s="79">
        <v>8</v>
      </c>
      <c r="T11" s="80">
        <f>IFERROR(R11/(P11),"-")</f>
        <v>0.035714285714286</v>
      </c>
      <c r="U11" s="186"/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/>
      <c r="AB11" s="83"/>
      <c r="AC11" s="77"/>
      <c r="AD11" s="92">
        <v>2</v>
      </c>
      <c r="AE11" s="93">
        <f>IF(P11=0,"",IF(AD11=0,"",(AD11/P11)))</f>
        <v>0.071428571428571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8</v>
      </c>
      <c r="AN11" s="99">
        <f>IF(P11=0,"",IF(AM11=0,"",(AM11/P11)))</f>
        <v>0.28571428571429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4</v>
      </c>
      <c r="AW11" s="105">
        <f>IF(P11=0,"",IF(AV11=0,"",(AV11/P11)))</f>
        <v>0.14285714285714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4</v>
      </c>
      <c r="BF11" s="111">
        <f>IF(P11=0,"",IF(BE11=0,"",(BE11/P11)))</f>
        <v>0.14285714285714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0.10714285714286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6</v>
      </c>
      <c r="BX11" s="125">
        <f>IF(P11=0,"",IF(BW11=0,"",(BW11/P11)))</f>
        <v>0.21428571428571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0.035714285714286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0.38636363636364</v>
      </c>
      <c r="B12" s="189" t="s">
        <v>252</v>
      </c>
      <c r="C12" s="189" t="s">
        <v>241</v>
      </c>
      <c r="D12" s="189" t="s">
        <v>242</v>
      </c>
      <c r="E12" s="189" t="s">
        <v>253</v>
      </c>
      <c r="F12" s="189" t="s">
        <v>65</v>
      </c>
      <c r="G12" s="88" t="s">
        <v>254</v>
      </c>
      <c r="H12" s="88" t="s">
        <v>249</v>
      </c>
      <c r="I12" s="88" t="s">
        <v>250</v>
      </c>
      <c r="J12" s="180">
        <v>132000</v>
      </c>
      <c r="K12" s="79">
        <v>13</v>
      </c>
      <c r="L12" s="79">
        <v>0</v>
      </c>
      <c r="M12" s="79">
        <v>47</v>
      </c>
      <c r="N12" s="89">
        <v>8</v>
      </c>
      <c r="O12" s="90">
        <v>1</v>
      </c>
      <c r="P12" s="91">
        <f>N12+O12</f>
        <v>9</v>
      </c>
      <c r="Q12" s="80">
        <f>IFERROR(P12/M12,"-")</f>
        <v>0.19148936170213</v>
      </c>
      <c r="R12" s="79">
        <v>1</v>
      </c>
      <c r="S12" s="79">
        <v>2</v>
      </c>
      <c r="T12" s="80">
        <f>IFERROR(R12/(P12),"-")</f>
        <v>0.11111111111111</v>
      </c>
      <c r="U12" s="186">
        <f>IFERROR(J12/SUM(N12:O13),"-")</f>
        <v>1736.8421052632</v>
      </c>
      <c r="V12" s="82">
        <v>1</v>
      </c>
      <c r="W12" s="80">
        <f>IF(P12=0,"-",V12/P12)</f>
        <v>0.11111111111111</v>
      </c>
      <c r="X12" s="185">
        <v>1000</v>
      </c>
      <c r="Y12" s="186">
        <f>IFERROR(X12/P12,"-")</f>
        <v>111.11111111111</v>
      </c>
      <c r="Z12" s="186">
        <f>IFERROR(X12/V12,"-")</f>
        <v>1000</v>
      </c>
      <c r="AA12" s="180">
        <f>SUM(X12:X13)-SUM(J12:J13)</f>
        <v>-81000</v>
      </c>
      <c r="AB12" s="83">
        <f>SUM(X12:X13)/SUM(J12:J13)</f>
        <v>0.38636363636364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0.22222222222222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0.22222222222222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0.33333333333333</v>
      </c>
      <c r="BG12" s="110">
        <v>1</v>
      </c>
      <c r="BH12" s="112">
        <f>IFERROR(BG12/BE12,"-")</f>
        <v>0.33333333333333</v>
      </c>
      <c r="BI12" s="113">
        <v>1000</v>
      </c>
      <c r="BJ12" s="114">
        <f>IFERROR(BI12/BE12,"-")</f>
        <v>333.33333333333</v>
      </c>
      <c r="BK12" s="115">
        <v>1</v>
      </c>
      <c r="BL12" s="115"/>
      <c r="BM12" s="115"/>
      <c r="BN12" s="117">
        <v>2</v>
      </c>
      <c r="BO12" s="118">
        <f>IF(P12=0,"",IF(BN12=0,"",(BN12/P12)))</f>
        <v>0.22222222222222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1000</v>
      </c>
      <c r="CQ12" s="139">
        <v>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255</v>
      </c>
      <c r="C13" s="189"/>
      <c r="D13" s="189"/>
      <c r="E13" s="189"/>
      <c r="F13" s="189" t="s">
        <v>77</v>
      </c>
      <c r="G13" s="88"/>
      <c r="H13" s="88"/>
      <c r="I13" s="88"/>
      <c r="J13" s="180"/>
      <c r="K13" s="79">
        <v>207</v>
      </c>
      <c r="L13" s="79">
        <v>160</v>
      </c>
      <c r="M13" s="79">
        <v>114</v>
      </c>
      <c r="N13" s="89">
        <v>65</v>
      </c>
      <c r="O13" s="90">
        <v>2</v>
      </c>
      <c r="P13" s="91">
        <f>N13+O13</f>
        <v>67</v>
      </c>
      <c r="Q13" s="80">
        <f>IFERROR(P13/M13,"-")</f>
        <v>0.58771929824561</v>
      </c>
      <c r="R13" s="79">
        <v>6</v>
      </c>
      <c r="S13" s="79">
        <v>14</v>
      </c>
      <c r="T13" s="80">
        <f>IFERROR(R13/(P13),"-")</f>
        <v>0.08955223880597</v>
      </c>
      <c r="U13" s="186"/>
      <c r="V13" s="82">
        <v>1</v>
      </c>
      <c r="W13" s="80">
        <f>IF(P13=0,"-",V13/P13)</f>
        <v>0.014925373134328</v>
      </c>
      <c r="X13" s="185">
        <v>50000</v>
      </c>
      <c r="Y13" s="186">
        <f>IFERROR(X13/P13,"-")</f>
        <v>746.26865671642</v>
      </c>
      <c r="Z13" s="186">
        <f>IFERROR(X13/V13,"-")</f>
        <v>50000</v>
      </c>
      <c r="AA13" s="180"/>
      <c r="AB13" s="83"/>
      <c r="AC13" s="77"/>
      <c r="AD13" s="92">
        <v>12</v>
      </c>
      <c r="AE13" s="93">
        <f>IF(P13=0,"",IF(AD13=0,"",(AD13/P13)))</f>
        <v>0.17910447761194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12</v>
      </c>
      <c r="AN13" s="99">
        <f>IF(P13=0,"",IF(AM13=0,"",(AM13/P13)))</f>
        <v>0.17910447761194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11</v>
      </c>
      <c r="AW13" s="105">
        <f>IF(P13=0,"",IF(AV13=0,"",(AV13/P13)))</f>
        <v>0.16417910447761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14</v>
      </c>
      <c r="BF13" s="111">
        <f>IF(P13=0,"",IF(BE13=0,"",(BE13/P13)))</f>
        <v>0.2089552238806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12</v>
      </c>
      <c r="BO13" s="118">
        <f>IF(P13=0,"",IF(BN13=0,"",(BN13/P13)))</f>
        <v>0.17910447761194</v>
      </c>
      <c r="BP13" s="119">
        <v>1</v>
      </c>
      <c r="BQ13" s="120">
        <f>IFERROR(BP13/BN13,"-")</f>
        <v>0.083333333333333</v>
      </c>
      <c r="BR13" s="121">
        <v>50000</v>
      </c>
      <c r="BS13" s="122">
        <f>IFERROR(BR13/BN13,"-")</f>
        <v>4166.6666666667</v>
      </c>
      <c r="BT13" s="123"/>
      <c r="BU13" s="123"/>
      <c r="BV13" s="123">
        <v>1</v>
      </c>
      <c r="BW13" s="124">
        <v>4</v>
      </c>
      <c r="BX13" s="125">
        <f>IF(P13=0,"",IF(BW13=0,"",(BW13/P13)))</f>
        <v>0.059701492537313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0.029850746268657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50000</v>
      </c>
      <c r="CQ13" s="139">
        <v>50000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1.2094594594595</v>
      </c>
      <c r="B14" s="189" t="s">
        <v>256</v>
      </c>
      <c r="C14" s="189" t="s">
        <v>257</v>
      </c>
      <c r="D14" s="189" t="s">
        <v>236</v>
      </c>
      <c r="E14" s="189"/>
      <c r="F14" s="189" t="s">
        <v>65</v>
      </c>
      <c r="G14" s="88" t="s">
        <v>258</v>
      </c>
      <c r="H14" s="88" t="s">
        <v>259</v>
      </c>
      <c r="I14" s="88" t="s">
        <v>260</v>
      </c>
      <c r="J14" s="180">
        <v>222000</v>
      </c>
      <c r="K14" s="79">
        <v>25</v>
      </c>
      <c r="L14" s="79">
        <v>0</v>
      </c>
      <c r="M14" s="79">
        <v>231</v>
      </c>
      <c r="N14" s="89">
        <v>8</v>
      </c>
      <c r="O14" s="90">
        <v>0</v>
      </c>
      <c r="P14" s="91">
        <f>N14+O14</f>
        <v>8</v>
      </c>
      <c r="Q14" s="80">
        <f>IFERROR(P14/M14,"-")</f>
        <v>0.034632034632035</v>
      </c>
      <c r="R14" s="79">
        <v>0</v>
      </c>
      <c r="S14" s="79">
        <v>4</v>
      </c>
      <c r="T14" s="80">
        <f>IFERROR(R14/(P14),"-")</f>
        <v>0</v>
      </c>
      <c r="U14" s="186">
        <f>IFERROR(J14/SUM(N14:O15),"-")</f>
        <v>2707.3170731707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46500</v>
      </c>
      <c r="AB14" s="83">
        <f>SUM(X14:X15)/SUM(J14:J15)</f>
        <v>1.2094594594595</v>
      </c>
      <c r="AC14" s="77"/>
      <c r="AD14" s="92">
        <v>1</v>
      </c>
      <c r="AE14" s="93">
        <f>IF(P14=0,"",IF(AD14=0,"",(AD14/P14)))</f>
        <v>0.125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4</v>
      </c>
      <c r="AN14" s="99">
        <f>IF(P14=0,"",IF(AM14=0,"",(AM14/P14)))</f>
        <v>0.5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0.125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0.125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0.125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261</v>
      </c>
      <c r="C15" s="189"/>
      <c r="D15" s="189"/>
      <c r="E15" s="189"/>
      <c r="F15" s="189" t="s">
        <v>77</v>
      </c>
      <c r="G15" s="88"/>
      <c r="H15" s="88"/>
      <c r="I15" s="88"/>
      <c r="J15" s="180"/>
      <c r="K15" s="79">
        <v>233</v>
      </c>
      <c r="L15" s="79">
        <v>183</v>
      </c>
      <c r="M15" s="79">
        <v>140</v>
      </c>
      <c r="N15" s="89">
        <v>70</v>
      </c>
      <c r="O15" s="90">
        <v>4</v>
      </c>
      <c r="P15" s="91">
        <f>N15+O15</f>
        <v>74</v>
      </c>
      <c r="Q15" s="80">
        <f>IFERROR(P15/M15,"-")</f>
        <v>0.52857142857143</v>
      </c>
      <c r="R15" s="79">
        <v>1</v>
      </c>
      <c r="S15" s="79">
        <v>14</v>
      </c>
      <c r="T15" s="80">
        <f>IFERROR(R15/(P15),"-")</f>
        <v>0.013513513513514</v>
      </c>
      <c r="U15" s="186"/>
      <c r="V15" s="82">
        <v>5</v>
      </c>
      <c r="W15" s="80">
        <f>IF(P15=0,"-",V15/P15)</f>
        <v>0.067567567567568</v>
      </c>
      <c r="X15" s="185">
        <v>268500</v>
      </c>
      <c r="Y15" s="186">
        <f>IFERROR(X15/P15,"-")</f>
        <v>3628.3783783784</v>
      </c>
      <c r="Z15" s="186">
        <f>IFERROR(X15/V15,"-")</f>
        <v>53700</v>
      </c>
      <c r="AA15" s="180"/>
      <c r="AB15" s="83"/>
      <c r="AC15" s="77"/>
      <c r="AD15" s="92">
        <v>15</v>
      </c>
      <c r="AE15" s="93">
        <f>IF(P15=0,"",IF(AD15=0,"",(AD15/P15)))</f>
        <v>0.2027027027027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8</v>
      </c>
      <c r="AN15" s="99">
        <f>IF(P15=0,"",IF(AM15=0,"",(AM15/P15)))</f>
        <v>0.10810810810811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9</v>
      </c>
      <c r="AW15" s="105">
        <f>IF(P15=0,"",IF(AV15=0,"",(AV15/P15)))</f>
        <v>0.12162162162162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17</v>
      </c>
      <c r="BF15" s="111">
        <f>IF(P15=0,"",IF(BE15=0,"",(BE15/P15)))</f>
        <v>0.22972972972973</v>
      </c>
      <c r="BG15" s="110">
        <v>2</v>
      </c>
      <c r="BH15" s="112">
        <f>IFERROR(BG15/BE15,"-")</f>
        <v>0.11764705882353</v>
      </c>
      <c r="BI15" s="113">
        <v>56000</v>
      </c>
      <c r="BJ15" s="114">
        <f>IFERROR(BI15/BE15,"-")</f>
        <v>3294.1176470588</v>
      </c>
      <c r="BK15" s="115"/>
      <c r="BL15" s="115"/>
      <c r="BM15" s="115">
        <v>2</v>
      </c>
      <c r="BN15" s="117">
        <v>17</v>
      </c>
      <c r="BO15" s="118">
        <f>IF(P15=0,"",IF(BN15=0,"",(BN15/P15)))</f>
        <v>0.22972972972973</v>
      </c>
      <c r="BP15" s="119">
        <v>2</v>
      </c>
      <c r="BQ15" s="120">
        <f>IFERROR(BP15/BN15,"-")</f>
        <v>0.11764705882353</v>
      </c>
      <c r="BR15" s="121">
        <v>207500</v>
      </c>
      <c r="BS15" s="122">
        <f>IFERROR(BR15/BN15,"-")</f>
        <v>12205.882352941</v>
      </c>
      <c r="BT15" s="123"/>
      <c r="BU15" s="123">
        <v>1</v>
      </c>
      <c r="BV15" s="123">
        <v>1</v>
      </c>
      <c r="BW15" s="124">
        <v>8</v>
      </c>
      <c r="BX15" s="125">
        <f>IF(P15=0,"",IF(BW15=0,"",(BW15/P15)))</f>
        <v>0.10810810810811</v>
      </c>
      <c r="BY15" s="126">
        <v>1</v>
      </c>
      <c r="BZ15" s="127">
        <f>IFERROR(BY15/BW15,"-")</f>
        <v>0.125</v>
      </c>
      <c r="CA15" s="128">
        <v>5000</v>
      </c>
      <c r="CB15" s="129">
        <f>IFERROR(CA15/BW15,"-")</f>
        <v>625</v>
      </c>
      <c r="CC15" s="130">
        <v>1</v>
      </c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5</v>
      </c>
      <c r="CP15" s="139">
        <v>268500</v>
      </c>
      <c r="CQ15" s="139">
        <v>203000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0.84090909090909</v>
      </c>
      <c r="B16" s="189" t="s">
        <v>262</v>
      </c>
      <c r="C16" s="189" t="s">
        <v>241</v>
      </c>
      <c r="D16" s="189" t="s">
        <v>242</v>
      </c>
      <c r="E16" s="189" t="s">
        <v>263</v>
      </c>
      <c r="F16" s="189" t="s">
        <v>65</v>
      </c>
      <c r="G16" s="88" t="s">
        <v>264</v>
      </c>
      <c r="H16" s="88" t="s">
        <v>238</v>
      </c>
      <c r="I16" s="88" t="s">
        <v>202</v>
      </c>
      <c r="J16" s="180">
        <v>132000</v>
      </c>
      <c r="K16" s="79">
        <v>25</v>
      </c>
      <c r="L16" s="79">
        <v>0</v>
      </c>
      <c r="M16" s="79">
        <v>90</v>
      </c>
      <c r="N16" s="89">
        <v>8</v>
      </c>
      <c r="O16" s="90">
        <v>0</v>
      </c>
      <c r="P16" s="91">
        <f>N16+O16</f>
        <v>8</v>
      </c>
      <c r="Q16" s="80">
        <f>IFERROR(P16/M16,"-")</f>
        <v>0.088888888888889</v>
      </c>
      <c r="R16" s="79">
        <v>0</v>
      </c>
      <c r="S16" s="79">
        <v>0</v>
      </c>
      <c r="T16" s="80">
        <f>IFERROR(R16/(P16),"-")</f>
        <v>0</v>
      </c>
      <c r="U16" s="186">
        <f>IFERROR(J16/SUM(N16:O17),"-")</f>
        <v>4000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SUM(X16:X17)-SUM(J16:J17)</f>
        <v>-21000</v>
      </c>
      <c r="AB16" s="83">
        <f>SUM(X16:X17)/SUM(J16:J17)</f>
        <v>0.84090909090909</v>
      </c>
      <c r="AC16" s="77"/>
      <c r="AD16" s="92">
        <v>1</v>
      </c>
      <c r="AE16" s="93">
        <f>IF(P16=0,"",IF(AD16=0,"",(AD16/P16)))</f>
        <v>0.125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2</v>
      </c>
      <c r="AN16" s="99">
        <f>IF(P16=0,"",IF(AM16=0,"",(AM16/P16)))</f>
        <v>0.25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0.25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0.125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0.25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265</v>
      </c>
      <c r="C17" s="189"/>
      <c r="D17" s="189"/>
      <c r="E17" s="189"/>
      <c r="F17" s="189" t="s">
        <v>77</v>
      </c>
      <c r="G17" s="88"/>
      <c r="H17" s="88"/>
      <c r="I17" s="88"/>
      <c r="J17" s="180"/>
      <c r="K17" s="79">
        <v>167</v>
      </c>
      <c r="L17" s="79">
        <v>113</v>
      </c>
      <c r="M17" s="79">
        <v>70</v>
      </c>
      <c r="N17" s="89">
        <v>24</v>
      </c>
      <c r="O17" s="90">
        <v>1</v>
      </c>
      <c r="P17" s="91">
        <f>N17+O17</f>
        <v>25</v>
      </c>
      <c r="Q17" s="80">
        <f>IFERROR(P17/M17,"-")</f>
        <v>0.35714285714286</v>
      </c>
      <c r="R17" s="79">
        <v>4</v>
      </c>
      <c r="S17" s="79">
        <v>6</v>
      </c>
      <c r="T17" s="80">
        <f>IFERROR(R17/(P17),"-")</f>
        <v>0.16</v>
      </c>
      <c r="U17" s="186"/>
      <c r="V17" s="82">
        <v>3</v>
      </c>
      <c r="W17" s="80">
        <f>IF(P17=0,"-",V17/P17)</f>
        <v>0.12</v>
      </c>
      <c r="X17" s="185">
        <v>111000</v>
      </c>
      <c r="Y17" s="186">
        <f>IFERROR(X17/P17,"-")</f>
        <v>4440</v>
      </c>
      <c r="Z17" s="186">
        <f>IFERROR(X17/V17,"-")</f>
        <v>37000</v>
      </c>
      <c r="AA17" s="180"/>
      <c r="AB17" s="83"/>
      <c r="AC17" s="77"/>
      <c r="AD17" s="92">
        <v>9</v>
      </c>
      <c r="AE17" s="93">
        <f>IF(P17=0,"",IF(AD17=0,"",(AD17/P17)))</f>
        <v>0.36</v>
      </c>
      <c r="AF17" s="92">
        <v>1</v>
      </c>
      <c r="AG17" s="94">
        <f>IFERROR(AF17/AD17,"-")</f>
        <v>0.11111111111111</v>
      </c>
      <c r="AH17" s="95">
        <v>45000</v>
      </c>
      <c r="AI17" s="96">
        <f>IFERROR(AH17/AD17,"-")</f>
        <v>5000</v>
      </c>
      <c r="AJ17" s="97"/>
      <c r="AK17" s="97"/>
      <c r="AL17" s="97">
        <v>1</v>
      </c>
      <c r="AM17" s="98">
        <v>6</v>
      </c>
      <c r="AN17" s="99">
        <f>IF(P17=0,"",IF(AM17=0,"",(AM17/P17)))</f>
        <v>0.24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3</v>
      </c>
      <c r="AW17" s="105">
        <f>IF(P17=0,"",IF(AV17=0,"",(AV17/P17)))</f>
        <v>0.12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3</v>
      </c>
      <c r="BF17" s="111">
        <f>IF(P17=0,"",IF(BE17=0,"",(BE17/P17)))</f>
        <v>0.12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3</v>
      </c>
      <c r="BO17" s="118">
        <f>IF(P17=0,"",IF(BN17=0,"",(BN17/P17)))</f>
        <v>0.12</v>
      </c>
      <c r="BP17" s="119">
        <v>1</v>
      </c>
      <c r="BQ17" s="120">
        <f>IFERROR(BP17/BN17,"-")</f>
        <v>0.33333333333333</v>
      </c>
      <c r="BR17" s="121">
        <v>65000</v>
      </c>
      <c r="BS17" s="122">
        <f>IFERROR(BR17/BN17,"-")</f>
        <v>21666.666666667</v>
      </c>
      <c r="BT17" s="123"/>
      <c r="BU17" s="123"/>
      <c r="BV17" s="123">
        <v>1</v>
      </c>
      <c r="BW17" s="124">
        <v>1</v>
      </c>
      <c r="BX17" s="125">
        <f>IF(P17=0,"",IF(BW17=0,"",(BW17/P17)))</f>
        <v>0.04</v>
      </c>
      <c r="BY17" s="126">
        <v>1</v>
      </c>
      <c r="BZ17" s="127">
        <f>IFERROR(BY17/BW17,"-")</f>
        <v>1</v>
      </c>
      <c r="CA17" s="128">
        <v>1000</v>
      </c>
      <c r="CB17" s="129">
        <f>IFERROR(CA17/BW17,"-")</f>
        <v>1000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3</v>
      </c>
      <c r="CP17" s="139">
        <v>111000</v>
      </c>
      <c r="CQ17" s="139">
        <v>65000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3.5444444444444</v>
      </c>
      <c r="B18" s="189" t="s">
        <v>266</v>
      </c>
      <c r="C18" s="189" t="s">
        <v>235</v>
      </c>
      <c r="D18" s="189" t="s">
        <v>242</v>
      </c>
      <c r="E18" s="189"/>
      <c r="F18" s="189" t="s">
        <v>65</v>
      </c>
      <c r="G18" s="88" t="s">
        <v>267</v>
      </c>
      <c r="H18" s="88" t="s">
        <v>238</v>
      </c>
      <c r="I18" s="88" t="s">
        <v>105</v>
      </c>
      <c r="J18" s="180">
        <v>90000</v>
      </c>
      <c r="K18" s="79">
        <v>17</v>
      </c>
      <c r="L18" s="79">
        <v>0</v>
      </c>
      <c r="M18" s="79">
        <v>87</v>
      </c>
      <c r="N18" s="89">
        <v>5</v>
      </c>
      <c r="O18" s="90">
        <v>0</v>
      </c>
      <c r="P18" s="91">
        <f>N18+O18</f>
        <v>5</v>
      </c>
      <c r="Q18" s="80">
        <f>IFERROR(P18/M18,"-")</f>
        <v>0.057471264367816</v>
      </c>
      <c r="R18" s="79">
        <v>1</v>
      </c>
      <c r="S18" s="79">
        <v>0</v>
      </c>
      <c r="T18" s="80">
        <f>IFERROR(R18/(P18),"-")</f>
        <v>0.2</v>
      </c>
      <c r="U18" s="186">
        <f>IFERROR(J18/SUM(N18:O19),"-")</f>
        <v>1406.25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229000</v>
      </c>
      <c r="AB18" s="83">
        <f>SUM(X18:X19)/SUM(J18:J19)</f>
        <v>3.5444444444444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0.2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0.2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0.2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0.2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268</v>
      </c>
      <c r="C19" s="189"/>
      <c r="D19" s="189"/>
      <c r="E19" s="189"/>
      <c r="F19" s="189" t="s">
        <v>77</v>
      </c>
      <c r="G19" s="88"/>
      <c r="H19" s="88"/>
      <c r="I19" s="88"/>
      <c r="J19" s="180"/>
      <c r="K19" s="79">
        <v>242</v>
      </c>
      <c r="L19" s="79">
        <v>182</v>
      </c>
      <c r="M19" s="79">
        <v>118</v>
      </c>
      <c r="N19" s="89">
        <v>56</v>
      </c>
      <c r="O19" s="90">
        <v>3</v>
      </c>
      <c r="P19" s="91">
        <f>N19+O19</f>
        <v>59</v>
      </c>
      <c r="Q19" s="80">
        <f>IFERROR(P19/M19,"-")</f>
        <v>0.5</v>
      </c>
      <c r="R19" s="79">
        <v>12</v>
      </c>
      <c r="S19" s="79">
        <v>6</v>
      </c>
      <c r="T19" s="80">
        <f>IFERROR(R19/(P19),"-")</f>
        <v>0.20338983050847</v>
      </c>
      <c r="U19" s="186"/>
      <c r="V19" s="82">
        <v>8</v>
      </c>
      <c r="W19" s="80">
        <f>IF(P19=0,"-",V19/P19)</f>
        <v>0.13559322033898</v>
      </c>
      <c r="X19" s="185">
        <v>319000</v>
      </c>
      <c r="Y19" s="186">
        <f>IFERROR(X19/P19,"-")</f>
        <v>5406.7796610169</v>
      </c>
      <c r="Z19" s="186">
        <f>IFERROR(X19/V19,"-")</f>
        <v>39875</v>
      </c>
      <c r="AA19" s="180"/>
      <c r="AB19" s="83"/>
      <c r="AC19" s="77"/>
      <c r="AD19" s="92">
        <v>8</v>
      </c>
      <c r="AE19" s="93">
        <f>IF(P19=0,"",IF(AD19=0,"",(AD19/P19)))</f>
        <v>0.13559322033898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9</v>
      </c>
      <c r="AN19" s="99">
        <f>IF(P19=0,"",IF(AM19=0,"",(AM19/P19)))</f>
        <v>0.15254237288136</v>
      </c>
      <c r="AO19" s="98">
        <v>1</v>
      </c>
      <c r="AP19" s="100">
        <f>IFERROR(AO19/AM19,"-")</f>
        <v>0.11111111111111</v>
      </c>
      <c r="AQ19" s="101">
        <v>243000</v>
      </c>
      <c r="AR19" s="102">
        <f>IFERROR(AQ19/AM19,"-")</f>
        <v>27000</v>
      </c>
      <c r="AS19" s="103"/>
      <c r="AT19" s="103"/>
      <c r="AU19" s="103">
        <v>1</v>
      </c>
      <c r="AV19" s="104">
        <v>9</v>
      </c>
      <c r="AW19" s="105">
        <f>IF(P19=0,"",IF(AV19=0,"",(AV19/P19)))</f>
        <v>0.15254237288136</v>
      </c>
      <c r="AX19" s="104">
        <v>1</v>
      </c>
      <c r="AY19" s="106">
        <f>IFERROR(AX19/AV19,"-")</f>
        <v>0.11111111111111</v>
      </c>
      <c r="AZ19" s="107">
        <v>2000</v>
      </c>
      <c r="BA19" s="108">
        <f>IFERROR(AZ19/AV19,"-")</f>
        <v>222.22222222222</v>
      </c>
      <c r="BB19" s="109">
        <v>1</v>
      </c>
      <c r="BC19" s="109"/>
      <c r="BD19" s="109"/>
      <c r="BE19" s="110">
        <v>11</v>
      </c>
      <c r="BF19" s="111">
        <f>IF(P19=0,"",IF(BE19=0,"",(BE19/P19)))</f>
        <v>0.1864406779661</v>
      </c>
      <c r="BG19" s="110">
        <v>1</v>
      </c>
      <c r="BH19" s="112">
        <f>IFERROR(BG19/BE19,"-")</f>
        <v>0.090909090909091</v>
      </c>
      <c r="BI19" s="113">
        <v>10000</v>
      </c>
      <c r="BJ19" s="114">
        <f>IFERROR(BI19/BE19,"-")</f>
        <v>909.09090909091</v>
      </c>
      <c r="BK19" s="115"/>
      <c r="BL19" s="115">
        <v>1</v>
      </c>
      <c r="BM19" s="115"/>
      <c r="BN19" s="117">
        <v>17</v>
      </c>
      <c r="BO19" s="118">
        <f>IF(P19=0,"",IF(BN19=0,"",(BN19/P19)))</f>
        <v>0.28813559322034</v>
      </c>
      <c r="BP19" s="119">
        <v>3</v>
      </c>
      <c r="BQ19" s="120">
        <f>IFERROR(BP19/BN19,"-")</f>
        <v>0.17647058823529</v>
      </c>
      <c r="BR19" s="121">
        <v>51000</v>
      </c>
      <c r="BS19" s="122">
        <f>IFERROR(BR19/BN19,"-")</f>
        <v>3000</v>
      </c>
      <c r="BT19" s="123">
        <v>1</v>
      </c>
      <c r="BU19" s="123"/>
      <c r="BV19" s="123">
        <v>2</v>
      </c>
      <c r="BW19" s="124">
        <v>4</v>
      </c>
      <c r="BX19" s="125">
        <f>IF(P19=0,"",IF(BW19=0,"",(BW19/P19)))</f>
        <v>0.067796610169492</v>
      </c>
      <c r="BY19" s="126">
        <v>1</v>
      </c>
      <c r="BZ19" s="127">
        <f>IFERROR(BY19/BW19,"-")</f>
        <v>0.25</v>
      </c>
      <c r="CA19" s="128">
        <v>14000</v>
      </c>
      <c r="CB19" s="129">
        <f>IFERROR(CA19/BW19,"-")</f>
        <v>3500</v>
      </c>
      <c r="CC19" s="130"/>
      <c r="CD19" s="130"/>
      <c r="CE19" s="130">
        <v>1</v>
      </c>
      <c r="CF19" s="131">
        <v>1</v>
      </c>
      <c r="CG19" s="132">
        <f>IF(P19=0,"",IF(CF19=0,"",(CF19/P19)))</f>
        <v>0.016949152542373</v>
      </c>
      <c r="CH19" s="133">
        <v>1</v>
      </c>
      <c r="CI19" s="134">
        <f>IFERROR(CH19/CF19,"-")</f>
        <v>1</v>
      </c>
      <c r="CJ19" s="135">
        <v>9000</v>
      </c>
      <c r="CK19" s="136">
        <f>IFERROR(CJ19/CF19,"-")</f>
        <v>9000</v>
      </c>
      <c r="CL19" s="137"/>
      <c r="CM19" s="137"/>
      <c r="CN19" s="137">
        <v>1</v>
      </c>
      <c r="CO19" s="138">
        <v>8</v>
      </c>
      <c r="CP19" s="139">
        <v>319000</v>
      </c>
      <c r="CQ19" s="139">
        <v>243000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0.19444444444444</v>
      </c>
      <c r="B20" s="189" t="s">
        <v>269</v>
      </c>
      <c r="C20" s="189" t="s">
        <v>235</v>
      </c>
      <c r="D20" s="189" t="s">
        <v>236</v>
      </c>
      <c r="E20" s="189"/>
      <c r="F20" s="189" t="s">
        <v>65</v>
      </c>
      <c r="G20" s="88" t="s">
        <v>270</v>
      </c>
      <c r="H20" s="88" t="s">
        <v>238</v>
      </c>
      <c r="I20" s="88" t="s">
        <v>271</v>
      </c>
      <c r="J20" s="180">
        <v>90000</v>
      </c>
      <c r="K20" s="79">
        <v>30</v>
      </c>
      <c r="L20" s="79">
        <v>0</v>
      </c>
      <c r="M20" s="79">
        <v>118</v>
      </c>
      <c r="N20" s="89">
        <v>12</v>
      </c>
      <c r="O20" s="90">
        <v>1</v>
      </c>
      <c r="P20" s="91">
        <f>N20+O20</f>
        <v>13</v>
      </c>
      <c r="Q20" s="80">
        <f>IFERROR(P20/M20,"-")</f>
        <v>0.11016949152542</v>
      </c>
      <c r="R20" s="79">
        <v>0</v>
      </c>
      <c r="S20" s="79">
        <v>2</v>
      </c>
      <c r="T20" s="80">
        <f>IFERROR(R20/(P20),"-")</f>
        <v>0</v>
      </c>
      <c r="U20" s="186">
        <f>IFERROR(J20/SUM(N20:O21),"-")</f>
        <v>1071.4285714286</v>
      </c>
      <c r="V20" s="82">
        <v>1</v>
      </c>
      <c r="W20" s="80">
        <f>IF(P20=0,"-",V20/P20)</f>
        <v>0.076923076923077</v>
      </c>
      <c r="X20" s="185">
        <v>3000</v>
      </c>
      <c r="Y20" s="186">
        <f>IFERROR(X20/P20,"-")</f>
        <v>230.76923076923</v>
      </c>
      <c r="Z20" s="186">
        <f>IFERROR(X20/V20,"-")</f>
        <v>3000</v>
      </c>
      <c r="AA20" s="180">
        <f>SUM(X20:X21)-SUM(J20:J21)</f>
        <v>-72500</v>
      </c>
      <c r="AB20" s="83">
        <f>SUM(X20:X21)/SUM(J20:J21)</f>
        <v>0.19444444444444</v>
      </c>
      <c r="AC20" s="77"/>
      <c r="AD20" s="92">
        <v>3</v>
      </c>
      <c r="AE20" s="93">
        <f>IF(P20=0,"",IF(AD20=0,"",(AD20/P20)))</f>
        <v>0.23076923076923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5</v>
      </c>
      <c r="AN20" s="99">
        <f>IF(P20=0,"",IF(AM20=0,"",(AM20/P20)))</f>
        <v>0.38461538461538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3</v>
      </c>
      <c r="BF20" s="111">
        <f>IF(P20=0,"",IF(BE20=0,"",(BE20/P20)))</f>
        <v>0.23076923076923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0.076923076923077</v>
      </c>
      <c r="BP20" s="119">
        <v>1</v>
      </c>
      <c r="BQ20" s="120">
        <f>IFERROR(BP20/BN20,"-")</f>
        <v>1</v>
      </c>
      <c r="BR20" s="121">
        <v>3000</v>
      </c>
      <c r="BS20" s="122">
        <f>IFERROR(BR20/BN20,"-")</f>
        <v>3000</v>
      </c>
      <c r="BT20" s="123">
        <v>1</v>
      </c>
      <c r="BU20" s="123"/>
      <c r="BV20" s="123"/>
      <c r="BW20" s="124">
        <v>1</v>
      </c>
      <c r="BX20" s="125">
        <f>IF(P20=0,"",IF(BW20=0,"",(BW20/P20)))</f>
        <v>0.076923076923077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3000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272</v>
      </c>
      <c r="C21" s="189"/>
      <c r="D21" s="189"/>
      <c r="E21" s="189"/>
      <c r="F21" s="189" t="s">
        <v>77</v>
      </c>
      <c r="G21" s="88"/>
      <c r="H21" s="88"/>
      <c r="I21" s="88"/>
      <c r="J21" s="180"/>
      <c r="K21" s="79">
        <v>232</v>
      </c>
      <c r="L21" s="79">
        <v>190</v>
      </c>
      <c r="M21" s="79">
        <v>125</v>
      </c>
      <c r="N21" s="89">
        <v>71</v>
      </c>
      <c r="O21" s="90">
        <v>0</v>
      </c>
      <c r="P21" s="91">
        <f>N21+O21</f>
        <v>71</v>
      </c>
      <c r="Q21" s="80">
        <f>IFERROR(P21/M21,"-")</f>
        <v>0.568</v>
      </c>
      <c r="R21" s="79">
        <v>2</v>
      </c>
      <c r="S21" s="79">
        <v>15</v>
      </c>
      <c r="T21" s="80">
        <f>IFERROR(R21/(P21),"-")</f>
        <v>0.028169014084507</v>
      </c>
      <c r="U21" s="186"/>
      <c r="V21" s="82">
        <v>1</v>
      </c>
      <c r="W21" s="80">
        <f>IF(P21=0,"-",V21/P21)</f>
        <v>0.014084507042254</v>
      </c>
      <c r="X21" s="185">
        <v>14500</v>
      </c>
      <c r="Y21" s="186">
        <f>IFERROR(X21/P21,"-")</f>
        <v>204.22535211268</v>
      </c>
      <c r="Z21" s="186">
        <f>IFERROR(X21/V21,"-")</f>
        <v>14500</v>
      </c>
      <c r="AA21" s="180"/>
      <c r="AB21" s="83"/>
      <c r="AC21" s="77"/>
      <c r="AD21" s="92">
        <v>8</v>
      </c>
      <c r="AE21" s="93">
        <f>IF(P21=0,"",IF(AD21=0,"",(AD21/P21)))</f>
        <v>0.11267605633803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5</v>
      </c>
      <c r="AN21" s="99">
        <f>IF(P21=0,"",IF(AM21=0,"",(AM21/P21)))</f>
        <v>0.070422535211268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9</v>
      </c>
      <c r="AW21" s="105">
        <f>IF(P21=0,"",IF(AV21=0,"",(AV21/P21)))</f>
        <v>0.12676056338028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22</v>
      </c>
      <c r="BF21" s="111">
        <f>IF(P21=0,"",IF(BE21=0,"",(BE21/P21)))</f>
        <v>0.30985915492958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14</v>
      </c>
      <c r="BO21" s="118">
        <f>IF(P21=0,"",IF(BN21=0,"",(BN21/P21)))</f>
        <v>0.19718309859155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8</v>
      </c>
      <c r="BX21" s="125">
        <f>IF(P21=0,"",IF(BW21=0,"",(BW21/P21)))</f>
        <v>0.11267605633803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5</v>
      </c>
      <c r="CG21" s="132">
        <f>IF(P21=0,"",IF(CF21=0,"",(CF21/P21)))</f>
        <v>0.070422535211268</v>
      </c>
      <c r="CH21" s="133">
        <v>1</v>
      </c>
      <c r="CI21" s="134">
        <f>IFERROR(CH21/CF21,"-")</f>
        <v>0.2</v>
      </c>
      <c r="CJ21" s="135">
        <v>14500</v>
      </c>
      <c r="CK21" s="136">
        <f>IFERROR(CJ21/CF21,"-")</f>
        <v>2900</v>
      </c>
      <c r="CL21" s="137"/>
      <c r="CM21" s="137"/>
      <c r="CN21" s="137">
        <v>1</v>
      </c>
      <c r="CO21" s="138">
        <v>1</v>
      </c>
      <c r="CP21" s="139">
        <v>14500</v>
      </c>
      <c r="CQ21" s="139">
        <v>14500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0.40909090909091</v>
      </c>
      <c r="B22" s="189" t="s">
        <v>273</v>
      </c>
      <c r="C22" s="189" t="s">
        <v>241</v>
      </c>
      <c r="D22" s="189" t="s">
        <v>242</v>
      </c>
      <c r="E22" s="189" t="s">
        <v>247</v>
      </c>
      <c r="F22" s="189" t="s">
        <v>65</v>
      </c>
      <c r="G22" s="88" t="s">
        <v>274</v>
      </c>
      <c r="H22" s="88" t="s">
        <v>249</v>
      </c>
      <c r="I22" s="88" t="s">
        <v>213</v>
      </c>
      <c r="J22" s="180">
        <v>132000</v>
      </c>
      <c r="K22" s="79">
        <v>17</v>
      </c>
      <c r="L22" s="79">
        <v>0</v>
      </c>
      <c r="M22" s="79">
        <v>56</v>
      </c>
      <c r="N22" s="89">
        <v>6</v>
      </c>
      <c r="O22" s="90">
        <v>1</v>
      </c>
      <c r="P22" s="91">
        <f>N22+O22</f>
        <v>7</v>
      </c>
      <c r="Q22" s="80">
        <f>IFERROR(P22/M22,"-")</f>
        <v>0.125</v>
      </c>
      <c r="R22" s="79">
        <v>1</v>
      </c>
      <c r="S22" s="79">
        <v>1</v>
      </c>
      <c r="T22" s="80">
        <f>IFERROR(R22/(P22),"-")</f>
        <v>0.14285714285714</v>
      </c>
      <c r="U22" s="186">
        <f>IFERROR(J22/SUM(N22:O23),"-")</f>
        <v>3666.6666666667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SUM(X22:X23)-SUM(J22:J23)</f>
        <v>-78000</v>
      </c>
      <c r="AB22" s="83">
        <f>SUM(X22:X23)/SUM(J22:J23)</f>
        <v>0.40909090909091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3</v>
      </c>
      <c r="AN22" s="99">
        <f>IF(P22=0,"",IF(AM22=0,"",(AM22/P22)))</f>
        <v>0.42857142857143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2</v>
      </c>
      <c r="AW22" s="105">
        <f>IF(P22=0,"",IF(AV22=0,"",(AV22/P22)))</f>
        <v>0.28571428571429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1</v>
      </c>
      <c r="BF22" s="111">
        <f>IF(P22=0,"",IF(BE22=0,"",(BE22/P22)))</f>
        <v>0.14285714285714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0.14285714285714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275</v>
      </c>
      <c r="C23" s="189"/>
      <c r="D23" s="189"/>
      <c r="E23" s="189"/>
      <c r="F23" s="189" t="s">
        <v>77</v>
      </c>
      <c r="G23" s="88"/>
      <c r="H23" s="88"/>
      <c r="I23" s="88"/>
      <c r="J23" s="180"/>
      <c r="K23" s="79">
        <v>160</v>
      </c>
      <c r="L23" s="79">
        <v>112</v>
      </c>
      <c r="M23" s="79">
        <v>65</v>
      </c>
      <c r="N23" s="89">
        <v>29</v>
      </c>
      <c r="O23" s="90">
        <v>0</v>
      </c>
      <c r="P23" s="91">
        <f>N23+O23</f>
        <v>29</v>
      </c>
      <c r="Q23" s="80">
        <f>IFERROR(P23/M23,"-")</f>
        <v>0.44615384615385</v>
      </c>
      <c r="R23" s="79">
        <v>1</v>
      </c>
      <c r="S23" s="79">
        <v>3</v>
      </c>
      <c r="T23" s="80">
        <f>IFERROR(R23/(P23),"-")</f>
        <v>0.03448275862069</v>
      </c>
      <c r="U23" s="186"/>
      <c r="V23" s="82">
        <v>2</v>
      </c>
      <c r="W23" s="80">
        <f>IF(P23=0,"-",V23/P23)</f>
        <v>0.068965517241379</v>
      </c>
      <c r="X23" s="185">
        <v>54000</v>
      </c>
      <c r="Y23" s="186">
        <f>IFERROR(X23/P23,"-")</f>
        <v>1862.0689655172</v>
      </c>
      <c r="Z23" s="186">
        <f>IFERROR(X23/V23,"-")</f>
        <v>27000</v>
      </c>
      <c r="AA23" s="180"/>
      <c r="AB23" s="83"/>
      <c r="AC23" s="77"/>
      <c r="AD23" s="92">
        <v>3</v>
      </c>
      <c r="AE23" s="93">
        <f>IF(P23=0,"",IF(AD23=0,"",(AD23/P23)))</f>
        <v>0.10344827586207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>
        <v>2</v>
      </c>
      <c r="AN23" s="99">
        <f>IF(P23=0,"",IF(AM23=0,"",(AM23/P23)))</f>
        <v>0.068965517241379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6</v>
      </c>
      <c r="AW23" s="105">
        <f>IF(P23=0,"",IF(AV23=0,"",(AV23/P23)))</f>
        <v>0.20689655172414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8</v>
      </c>
      <c r="BF23" s="111">
        <f>IF(P23=0,"",IF(BE23=0,"",(BE23/P23)))</f>
        <v>0.27586206896552</v>
      </c>
      <c r="BG23" s="110">
        <v>1</v>
      </c>
      <c r="BH23" s="112">
        <f>IFERROR(BG23/BE23,"-")</f>
        <v>0.125</v>
      </c>
      <c r="BI23" s="113">
        <v>22000</v>
      </c>
      <c r="BJ23" s="114">
        <f>IFERROR(BI23/BE23,"-")</f>
        <v>2750</v>
      </c>
      <c r="BK23" s="115"/>
      <c r="BL23" s="115"/>
      <c r="BM23" s="115">
        <v>1</v>
      </c>
      <c r="BN23" s="117">
        <v>9</v>
      </c>
      <c r="BO23" s="118">
        <f>IF(P23=0,"",IF(BN23=0,"",(BN23/P23)))</f>
        <v>0.31034482758621</v>
      </c>
      <c r="BP23" s="119">
        <v>1</v>
      </c>
      <c r="BQ23" s="120">
        <f>IFERROR(BP23/BN23,"-")</f>
        <v>0.11111111111111</v>
      </c>
      <c r="BR23" s="121">
        <v>32000</v>
      </c>
      <c r="BS23" s="122">
        <f>IFERROR(BR23/BN23,"-")</f>
        <v>3555.5555555556</v>
      </c>
      <c r="BT23" s="123"/>
      <c r="BU23" s="123"/>
      <c r="BV23" s="123">
        <v>1</v>
      </c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0.03448275862069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2</v>
      </c>
      <c r="CP23" s="139">
        <v>54000</v>
      </c>
      <c r="CQ23" s="139">
        <v>32000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0.17045454545455</v>
      </c>
      <c r="B24" s="189" t="s">
        <v>276</v>
      </c>
      <c r="C24" s="189" t="s">
        <v>241</v>
      </c>
      <c r="D24" s="189" t="s">
        <v>242</v>
      </c>
      <c r="E24" s="189" t="s">
        <v>277</v>
      </c>
      <c r="F24" s="189" t="s">
        <v>65</v>
      </c>
      <c r="G24" s="88" t="s">
        <v>278</v>
      </c>
      <c r="H24" s="88" t="s">
        <v>238</v>
      </c>
      <c r="I24" s="88" t="s">
        <v>147</v>
      </c>
      <c r="J24" s="180">
        <v>132000</v>
      </c>
      <c r="K24" s="79">
        <v>44</v>
      </c>
      <c r="L24" s="79">
        <v>0</v>
      </c>
      <c r="M24" s="79">
        <v>137</v>
      </c>
      <c r="N24" s="89">
        <v>20</v>
      </c>
      <c r="O24" s="90">
        <v>1</v>
      </c>
      <c r="P24" s="91">
        <f>N24+O24</f>
        <v>21</v>
      </c>
      <c r="Q24" s="80">
        <f>IFERROR(P24/M24,"-")</f>
        <v>0.15328467153285</v>
      </c>
      <c r="R24" s="79">
        <v>2</v>
      </c>
      <c r="S24" s="79">
        <v>6</v>
      </c>
      <c r="T24" s="80">
        <f>IFERROR(R24/(P24),"-")</f>
        <v>0.095238095238095</v>
      </c>
      <c r="U24" s="186">
        <f>IFERROR(J24/SUM(N24:O25),"-")</f>
        <v>2062.5</v>
      </c>
      <c r="V24" s="82">
        <v>1</v>
      </c>
      <c r="W24" s="80">
        <f>IF(P24=0,"-",V24/P24)</f>
        <v>0.047619047619048</v>
      </c>
      <c r="X24" s="185">
        <v>17000</v>
      </c>
      <c r="Y24" s="186">
        <f>IFERROR(X24/P24,"-")</f>
        <v>809.52380952381</v>
      </c>
      <c r="Z24" s="186">
        <f>IFERROR(X24/V24,"-")</f>
        <v>17000</v>
      </c>
      <c r="AA24" s="180">
        <f>SUM(X24:X25)-SUM(J24:J25)</f>
        <v>-109500</v>
      </c>
      <c r="AB24" s="83">
        <f>SUM(X24:X25)/SUM(J24:J25)</f>
        <v>0.17045454545455</v>
      </c>
      <c r="AC24" s="77"/>
      <c r="AD24" s="92">
        <v>8</v>
      </c>
      <c r="AE24" s="93">
        <f>IF(P24=0,"",IF(AD24=0,"",(AD24/P24)))</f>
        <v>0.38095238095238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>
        <v>5</v>
      </c>
      <c r="AN24" s="99">
        <f>IF(P24=0,"",IF(AM24=0,"",(AM24/P24)))</f>
        <v>0.23809523809524</v>
      </c>
      <c r="AO24" s="98">
        <v>1</v>
      </c>
      <c r="AP24" s="100">
        <f>IFERROR(AO24/AM24,"-")</f>
        <v>0.2</v>
      </c>
      <c r="AQ24" s="101">
        <v>17000</v>
      </c>
      <c r="AR24" s="102">
        <f>IFERROR(AQ24/AM24,"-")</f>
        <v>3400</v>
      </c>
      <c r="AS24" s="103"/>
      <c r="AT24" s="103"/>
      <c r="AU24" s="103">
        <v>1</v>
      </c>
      <c r="AV24" s="104">
        <v>4</v>
      </c>
      <c r="AW24" s="105">
        <f>IF(P24=0,"",IF(AV24=0,"",(AV24/P24)))</f>
        <v>0.19047619047619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4</v>
      </c>
      <c r="BF24" s="111">
        <f>IF(P24=0,"",IF(BE24=0,"",(BE24/P24)))</f>
        <v>0.19047619047619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17000</v>
      </c>
      <c r="CQ24" s="139">
        <v>17000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279</v>
      </c>
      <c r="C25" s="189"/>
      <c r="D25" s="189"/>
      <c r="E25" s="189"/>
      <c r="F25" s="189" t="s">
        <v>77</v>
      </c>
      <c r="G25" s="88"/>
      <c r="H25" s="88"/>
      <c r="I25" s="88"/>
      <c r="J25" s="180"/>
      <c r="K25" s="79">
        <v>138</v>
      </c>
      <c r="L25" s="79">
        <v>110</v>
      </c>
      <c r="M25" s="79">
        <v>70</v>
      </c>
      <c r="N25" s="89">
        <v>41</v>
      </c>
      <c r="O25" s="90">
        <v>2</v>
      </c>
      <c r="P25" s="91">
        <f>N25+O25</f>
        <v>43</v>
      </c>
      <c r="Q25" s="80">
        <f>IFERROR(P25/M25,"-")</f>
        <v>0.61428571428571</v>
      </c>
      <c r="R25" s="79">
        <v>4</v>
      </c>
      <c r="S25" s="79">
        <v>7</v>
      </c>
      <c r="T25" s="80">
        <f>IFERROR(R25/(P25),"-")</f>
        <v>0.093023255813953</v>
      </c>
      <c r="U25" s="186"/>
      <c r="V25" s="82">
        <v>3</v>
      </c>
      <c r="W25" s="80">
        <f>IF(P25=0,"-",V25/P25)</f>
        <v>0.069767441860465</v>
      </c>
      <c r="X25" s="185">
        <v>5500</v>
      </c>
      <c r="Y25" s="186">
        <f>IFERROR(X25/P25,"-")</f>
        <v>127.90697674419</v>
      </c>
      <c r="Z25" s="186">
        <f>IFERROR(X25/V25,"-")</f>
        <v>1833.3333333333</v>
      </c>
      <c r="AA25" s="180"/>
      <c r="AB25" s="83"/>
      <c r="AC25" s="77"/>
      <c r="AD25" s="92">
        <v>8</v>
      </c>
      <c r="AE25" s="93">
        <f>IF(P25=0,"",IF(AD25=0,"",(AD25/P25)))</f>
        <v>0.18604651162791</v>
      </c>
      <c r="AF25" s="92">
        <v>1</v>
      </c>
      <c r="AG25" s="94">
        <f>IFERROR(AF25/AD25,"-")</f>
        <v>0.125</v>
      </c>
      <c r="AH25" s="95">
        <v>1500</v>
      </c>
      <c r="AI25" s="96">
        <f>IFERROR(AH25/AD25,"-")</f>
        <v>187.5</v>
      </c>
      <c r="AJ25" s="97">
        <v>1</v>
      </c>
      <c r="AK25" s="97"/>
      <c r="AL25" s="97"/>
      <c r="AM25" s="98">
        <v>10</v>
      </c>
      <c r="AN25" s="99">
        <f>IF(P25=0,"",IF(AM25=0,"",(AM25/P25)))</f>
        <v>0.23255813953488</v>
      </c>
      <c r="AO25" s="98">
        <v>1</v>
      </c>
      <c r="AP25" s="100">
        <f>IFERROR(AO25/AM25,"-")</f>
        <v>0.1</v>
      </c>
      <c r="AQ25" s="101">
        <v>3000</v>
      </c>
      <c r="AR25" s="102">
        <f>IFERROR(AQ25/AM25,"-")</f>
        <v>300</v>
      </c>
      <c r="AS25" s="103">
        <v>1</v>
      </c>
      <c r="AT25" s="103"/>
      <c r="AU25" s="103"/>
      <c r="AV25" s="104">
        <v>6</v>
      </c>
      <c r="AW25" s="105">
        <f>IF(P25=0,"",IF(AV25=0,"",(AV25/P25)))</f>
        <v>0.13953488372093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7</v>
      </c>
      <c r="BF25" s="111">
        <f>IF(P25=0,"",IF(BE25=0,"",(BE25/P25)))</f>
        <v>0.16279069767442</v>
      </c>
      <c r="BG25" s="110">
        <v>1</v>
      </c>
      <c r="BH25" s="112">
        <f>IFERROR(BG25/BE25,"-")</f>
        <v>0.14285714285714</v>
      </c>
      <c r="BI25" s="113">
        <v>1000</v>
      </c>
      <c r="BJ25" s="114">
        <f>IFERROR(BI25/BE25,"-")</f>
        <v>142.85714285714</v>
      </c>
      <c r="BK25" s="115">
        <v>1</v>
      </c>
      <c r="BL25" s="115"/>
      <c r="BM25" s="115"/>
      <c r="BN25" s="117">
        <v>6</v>
      </c>
      <c r="BO25" s="118">
        <f>IF(P25=0,"",IF(BN25=0,"",(BN25/P25)))</f>
        <v>0.13953488372093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4</v>
      </c>
      <c r="BX25" s="125">
        <f>IF(P25=0,"",IF(BW25=0,"",(BW25/P25)))</f>
        <v>0.093023255813953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2</v>
      </c>
      <c r="CG25" s="132">
        <f>IF(P25=0,"",IF(CF25=0,"",(CF25/P25)))</f>
        <v>0.046511627906977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3</v>
      </c>
      <c r="CP25" s="139">
        <v>5500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2.9555555555556</v>
      </c>
      <c r="B26" s="189" t="s">
        <v>280</v>
      </c>
      <c r="C26" s="189" t="s">
        <v>281</v>
      </c>
      <c r="D26" s="189" t="s">
        <v>242</v>
      </c>
      <c r="E26" s="189"/>
      <c r="F26" s="189" t="s">
        <v>65</v>
      </c>
      <c r="G26" s="88" t="s">
        <v>282</v>
      </c>
      <c r="H26" s="88" t="s">
        <v>259</v>
      </c>
      <c r="I26" s="88" t="s">
        <v>147</v>
      </c>
      <c r="J26" s="180">
        <v>90000</v>
      </c>
      <c r="K26" s="79">
        <v>18</v>
      </c>
      <c r="L26" s="79">
        <v>0</v>
      </c>
      <c r="M26" s="79">
        <v>57</v>
      </c>
      <c r="N26" s="89">
        <v>5</v>
      </c>
      <c r="O26" s="90">
        <v>0</v>
      </c>
      <c r="P26" s="91">
        <f>N26+O26</f>
        <v>5</v>
      </c>
      <c r="Q26" s="80">
        <f>IFERROR(P26/M26,"-")</f>
        <v>0.087719298245614</v>
      </c>
      <c r="R26" s="79">
        <v>1</v>
      </c>
      <c r="S26" s="79">
        <v>0</v>
      </c>
      <c r="T26" s="80">
        <f>IFERROR(R26/(P26),"-")</f>
        <v>0.2</v>
      </c>
      <c r="U26" s="186">
        <f>IFERROR(J26/SUM(N26:O27),"-")</f>
        <v>1730.7692307692</v>
      </c>
      <c r="V26" s="82">
        <v>1</v>
      </c>
      <c r="W26" s="80">
        <f>IF(P26=0,"-",V26/P26)</f>
        <v>0.2</v>
      </c>
      <c r="X26" s="185">
        <v>13000</v>
      </c>
      <c r="Y26" s="186">
        <f>IFERROR(X26/P26,"-")</f>
        <v>2600</v>
      </c>
      <c r="Z26" s="186">
        <f>IFERROR(X26/V26,"-")</f>
        <v>13000</v>
      </c>
      <c r="AA26" s="180">
        <f>SUM(X26:X27)-SUM(J26:J27)</f>
        <v>176000</v>
      </c>
      <c r="AB26" s="83">
        <f>SUM(X26:X27)/SUM(J26:J27)</f>
        <v>2.9555555555556</v>
      </c>
      <c r="AC26" s="77"/>
      <c r="AD26" s="92">
        <v>1</v>
      </c>
      <c r="AE26" s="93">
        <f>IF(P26=0,"",IF(AD26=0,"",(AD26/P26)))</f>
        <v>0.2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0.2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3</v>
      </c>
      <c r="BO26" s="118">
        <f>IF(P26=0,"",IF(BN26=0,"",(BN26/P26)))</f>
        <v>0.6</v>
      </c>
      <c r="BP26" s="119">
        <v>1</v>
      </c>
      <c r="BQ26" s="120">
        <f>IFERROR(BP26/BN26,"-")</f>
        <v>0.33333333333333</v>
      </c>
      <c r="BR26" s="121">
        <v>13000</v>
      </c>
      <c r="BS26" s="122">
        <f>IFERROR(BR26/BN26,"-")</f>
        <v>4333.3333333333</v>
      </c>
      <c r="BT26" s="123"/>
      <c r="BU26" s="123"/>
      <c r="BV26" s="123">
        <v>1</v>
      </c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13000</v>
      </c>
      <c r="CQ26" s="139">
        <v>13000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283</v>
      </c>
      <c r="C27" s="189"/>
      <c r="D27" s="189"/>
      <c r="E27" s="189"/>
      <c r="F27" s="189" t="s">
        <v>77</v>
      </c>
      <c r="G27" s="88"/>
      <c r="H27" s="88"/>
      <c r="I27" s="88"/>
      <c r="J27" s="180"/>
      <c r="K27" s="79">
        <v>208</v>
      </c>
      <c r="L27" s="79">
        <v>172</v>
      </c>
      <c r="M27" s="79">
        <v>96</v>
      </c>
      <c r="N27" s="89">
        <v>47</v>
      </c>
      <c r="O27" s="90">
        <v>0</v>
      </c>
      <c r="P27" s="91">
        <f>N27+O27</f>
        <v>47</v>
      </c>
      <c r="Q27" s="80">
        <f>IFERROR(P27/M27,"-")</f>
        <v>0.48958333333333</v>
      </c>
      <c r="R27" s="79">
        <v>6</v>
      </c>
      <c r="S27" s="79">
        <v>10</v>
      </c>
      <c r="T27" s="80">
        <f>IFERROR(R27/(P27),"-")</f>
        <v>0.12765957446809</v>
      </c>
      <c r="U27" s="186"/>
      <c r="V27" s="82">
        <v>2</v>
      </c>
      <c r="W27" s="80">
        <f>IF(P27=0,"-",V27/P27)</f>
        <v>0.042553191489362</v>
      </c>
      <c r="X27" s="185">
        <v>253000</v>
      </c>
      <c r="Y27" s="186">
        <f>IFERROR(X27/P27,"-")</f>
        <v>5382.9787234043</v>
      </c>
      <c r="Z27" s="186">
        <f>IFERROR(X27/V27,"-")</f>
        <v>126500</v>
      </c>
      <c r="AA27" s="180"/>
      <c r="AB27" s="83"/>
      <c r="AC27" s="77"/>
      <c r="AD27" s="92">
        <v>8</v>
      </c>
      <c r="AE27" s="93">
        <f>IF(P27=0,"",IF(AD27=0,"",(AD27/P27)))</f>
        <v>0.17021276595745</v>
      </c>
      <c r="AF27" s="92"/>
      <c r="AG27" s="94">
        <f>IFERROR(AF27/AD27,"-")</f>
        <v>0</v>
      </c>
      <c r="AH27" s="95"/>
      <c r="AI27" s="96">
        <f>IFERROR(AH27/AD27,"-")</f>
        <v>0</v>
      </c>
      <c r="AJ27" s="97"/>
      <c r="AK27" s="97"/>
      <c r="AL27" s="97"/>
      <c r="AM27" s="98">
        <v>5</v>
      </c>
      <c r="AN27" s="99">
        <f>IF(P27=0,"",IF(AM27=0,"",(AM27/P27)))</f>
        <v>0.1063829787234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4</v>
      </c>
      <c r="AW27" s="105">
        <f>IF(P27=0,"",IF(AV27=0,"",(AV27/P27)))</f>
        <v>0.085106382978723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13</v>
      </c>
      <c r="BF27" s="111">
        <f>IF(P27=0,"",IF(BE27=0,"",(BE27/P27)))</f>
        <v>0.27659574468085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6</v>
      </c>
      <c r="BO27" s="118">
        <f>IF(P27=0,"",IF(BN27=0,"",(BN27/P27)))</f>
        <v>0.12765957446809</v>
      </c>
      <c r="BP27" s="119">
        <v>1</v>
      </c>
      <c r="BQ27" s="120">
        <f>IFERROR(BP27/BN27,"-")</f>
        <v>0.16666666666667</v>
      </c>
      <c r="BR27" s="121">
        <v>8000</v>
      </c>
      <c r="BS27" s="122">
        <f>IFERROR(BR27/BN27,"-")</f>
        <v>1333.3333333333</v>
      </c>
      <c r="BT27" s="123"/>
      <c r="BU27" s="123">
        <v>1</v>
      </c>
      <c r="BV27" s="123"/>
      <c r="BW27" s="124">
        <v>10</v>
      </c>
      <c r="BX27" s="125">
        <f>IF(P27=0,"",IF(BW27=0,"",(BW27/P27)))</f>
        <v>0.21276595744681</v>
      </c>
      <c r="BY27" s="126">
        <v>1</v>
      </c>
      <c r="BZ27" s="127">
        <f>IFERROR(BY27/BW27,"-")</f>
        <v>0.1</v>
      </c>
      <c r="CA27" s="128">
        <v>245000</v>
      </c>
      <c r="CB27" s="129">
        <f>IFERROR(CA27/BW27,"-")</f>
        <v>24500</v>
      </c>
      <c r="CC27" s="130"/>
      <c r="CD27" s="130"/>
      <c r="CE27" s="130">
        <v>1</v>
      </c>
      <c r="CF27" s="131">
        <v>1</v>
      </c>
      <c r="CG27" s="132">
        <f>IF(P27=0,"",IF(CF27=0,"",(CF27/P27)))</f>
        <v>0.021276595744681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2</v>
      </c>
      <c r="CP27" s="139">
        <v>253000</v>
      </c>
      <c r="CQ27" s="139">
        <v>245000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30"/>
      <c r="B28" s="85"/>
      <c r="C28" s="86"/>
      <c r="D28" s="86"/>
      <c r="E28" s="86"/>
      <c r="F28" s="87"/>
      <c r="G28" s="88"/>
      <c r="H28" s="88"/>
      <c r="I28" s="88"/>
      <c r="J28" s="181"/>
      <c r="K28" s="34"/>
      <c r="L28" s="34"/>
      <c r="M28" s="31"/>
      <c r="N28" s="23"/>
      <c r="O28" s="23"/>
      <c r="P28" s="23"/>
      <c r="Q28" s="32"/>
      <c r="R28" s="32"/>
      <c r="S28" s="23"/>
      <c r="T28" s="32"/>
      <c r="U28" s="187"/>
      <c r="V28" s="25"/>
      <c r="W28" s="25"/>
      <c r="X28" s="187"/>
      <c r="Y28" s="187"/>
      <c r="Z28" s="187"/>
      <c r="AA28" s="187"/>
      <c r="AB28" s="33"/>
      <c r="AC28" s="57"/>
      <c r="AD28" s="61"/>
      <c r="AE28" s="62"/>
      <c r="AF28" s="61"/>
      <c r="AG28" s="65"/>
      <c r="AH28" s="66"/>
      <c r="AI28" s="67"/>
      <c r="AJ28" s="68"/>
      <c r="AK28" s="68"/>
      <c r="AL28" s="68"/>
      <c r="AM28" s="61"/>
      <c r="AN28" s="62"/>
      <c r="AO28" s="61"/>
      <c r="AP28" s="65"/>
      <c r="AQ28" s="66"/>
      <c r="AR28" s="67"/>
      <c r="AS28" s="68"/>
      <c r="AT28" s="68"/>
      <c r="AU28" s="68"/>
      <c r="AV28" s="61"/>
      <c r="AW28" s="62"/>
      <c r="AX28" s="61"/>
      <c r="AY28" s="65"/>
      <c r="AZ28" s="66"/>
      <c r="BA28" s="67"/>
      <c r="BB28" s="68"/>
      <c r="BC28" s="68"/>
      <c r="BD28" s="68"/>
      <c r="BE28" s="61"/>
      <c r="BF28" s="62"/>
      <c r="BG28" s="61"/>
      <c r="BH28" s="65"/>
      <c r="BI28" s="66"/>
      <c r="BJ28" s="67"/>
      <c r="BK28" s="68"/>
      <c r="BL28" s="68"/>
      <c r="BM28" s="68"/>
      <c r="BN28" s="63"/>
      <c r="BO28" s="64"/>
      <c r="BP28" s="61"/>
      <c r="BQ28" s="65"/>
      <c r="BR28" s="66"/>
      <c r="BS28" s="67"/>
      <c r="BT28" s="68"/>
      <c r="BU28" s="68"/>
      <c r="BV28" s="68"/>
      <c r="BW28" s="63"/>
      <c r="BX28" s="64"/>
      <c r="BY28" s="61"/>
      <c r="BZ28" s="65"/>
      <c r="CA28" s="66"/>
      <c r="CB28" s="67"/>
      <c r="CC28" s="68"/>
      <c r="CD28" s="68"/>
      <c r="CE28" s="68"/>
      <c r="CF28" s="63"/>
      <c r="CG28" s="64"/>
      <c r="CH28" s="61"/>
      <c r="CI28" s="65"/>
      <c r="CJ28" s="66"/>
      <c r="CK28" s="67"/>
      <c r="CL28" s="68"/>
      <c r="CM28" s="68"/>
      <c r="CN28" s="68"/>
      <c r="CO28" s="69"/>
      <c r="CP28" s="66"/>
      <c r="CQ28" s="66"/>
      <c r="CR28" s="66"/>
      <c r="CS28" s="70"/>
    </row>
    <row r="29" spans="1:98">
      <c r="A29" s="30"/>
      <c r="B29" s="37"/>
      <c r="C29" s="21"/>
      <c r="D29" s="21"/>
      <c r="E29" s="21"/>
      <c r="F29" s="22"/>
      <c r="G29" s="36"/>
      <c r="H29" s="36"/>
      <c r="I29" s="73"/>
      <c r="J29" s="182"/>
      <c r="K29" s="34"/>
      <c r="L29" s="34"/>
      <c r="M29" s="31"/>
      <c r="N29" s="23"/>
      <c r="O29" s="23"/>
      <c r="P29" s="23"/>
      <c r="Q29" s="32"/>
      <c r="R29" s="32"/>
      <c r="S29" s="23"/>
      <c r="T29" s="32"/>
      <c r="U29" s="187"/>
      <c r="V29" s="25"/>
      <c r="W29" s="25"/>
      <c r="X29" s="187"/>
      <c r="Y29" s="187"/>
      <c r="Z29" s="187"/>
      <c r="AA29" s="187"/>
      <c r="AB29" s="33"/>
      <c r="AC29" s="59"/>
      <c r="AD29" s="61"/>
      <c r="AE29" s="62"/>
      <c r="AF29" s="61"/>
      <c r="AG29" s="65"/>
      <c r="AH29" s="66"/>
      <c r="AI29" s="67"/>
      <c r="AJ29" s="68"/>
      <c r="AK29" s="68"/>
      <c r="AL29" s="68"/>
      <c r="AM29" s="61"/>
      <c r="AN29" s="62"/>
      <c r="AO29" s="61"/>
      <c r="AP29" s="65"/>
      <c r="AQ29" s="66"/>
      <c r="AR29" s="67"/>
      <c r="AS29" s="68"/>
      <c r="AT29" s="68"/>
      <c r="AU29" s="68"/>
      <c r="AV29" s="61"/>
      <c r="AW29" s="62"/>
      <c r="AX29" s="61"/>
      <c r="AY29" s="65"/>
      <c r="AZ29" s="66"/>
      <c r="BA29" s="67"/>
      <c r="BB29" s="68"/>
      <c r="BC29" s="68"/>
      <c r="BD29" s="68"/>
      <c r="BE29" s="61"/>
      <c r="BF29" s="62"/>
      <c r="BG29" s="61"/>
      <c r="BH29" s="65"/>
      <c r="BI29" s="66"/>
      <c r="BJ29" s="67"/>
      <c r="BK29" s="68"/>
      <c r="BL29" s="68"/>
      <c r="BM29" s="68"/>
      <c r="BN29" s="63"/>
      <c r="BO29" s="64"/>
      <c r="BP29" s="61"/>
      <c r="BQ29" s="65"/>
      <c r="BR29" s="66"/>
      <c r="BS29" s="67"/>
      <c r="BT29" s="68"/>
      <c r="BU29" s="68"/>
      <c r="BV29" s="68"/>
      <c r="BW29" s="63"/>
      <c r="BX29" s="64"/>
      <c r="BY29" s="61"/>
      <c r="BZ29" s="65"/>
      <c r="CA29" s="66"/>
      <c r="CB29" s="67"/>
      <c r="CC29" s="68"/>
      <c r="CD29" s="68"/>
      <c r="CE29" s="68"/>
      <c r="CF29" s="63"/>
      <c r="CG29" s="64"/>
      <c r="CH29" s="61"/>
      <c r="CI29" s="65"/>
      <c r="CJ29" s="66"/>
      <c r="CK29" s="67"/>
      <c r="CL29" s="68"/>
      <c r="CM29" s="68"/>
      <c r="CN29" s="68"/>
      <c r="CO29" s="69"/>
      <c r="CP29" s="66"/>
      <c r="CQ29" s="66"/>
      <c r="CR29" s="66"/>
      <c r="CS29" s="70"/>
    </row>
    <row r="30" spans="1:98">
      <c r="A30" s="19">
        <f>AB30</f>
        <v>1.2765647743814</v>
      </c>
      <c r="B30" s="39"/>
      <c r="C30" s="39"/>
      <c r="D30" s="39"/>
      <c r="E30" s="39"/>
      <c r="F30" s="39"/>
      <c r="G30" s="40" t="s">
        <v>284</v>
      </c>
      <c r="H30" s="40"/>
      <c r="I30" s="40"/>
      <c r="J30" s="183">
        <f>SUM(J6:J29)</f>
        <v>1374000</v>
      </c>
      <c r="K30" s="41">
        <f>SUM(K6:K29)</f>
        <v>2599</v>
      </c>
      <c r="L30" s="41">
        <f>SUM(L6:L29)</f>
        <v>1765</v>
      </c>
      <c r="M30" s="41">
        <f>SUM(M6:M29)</f>
        <v>2244</v>
      </c>
      <c r="N30" s="41">
        <f>SUM(N6:N29)</f>
        <v>684</v>
      </c>
      <c r="O30" s="41">
        <f>SUM(O6:O29)</f>
        <v>25</v>
      </c>
      <c r="P30" s="41">
        <f>SUM(P6:P29)</f>
        <v>709</v>
      </c>
      <c r="Q30" s="42">
        <f>IFERROR(P30/M30,"-")</f>
        <v>0.31595365418895</v>
      </c>
      <c r="R30" s="76">
        <f>SUM(R6:R29)</f>
        <v>55</v>
      </c>
      <c r="S30" s="76">
        <f>SUM(S6:S29)</f>
        <v>140</v>
      </c>
      <c r="T30" s="42">
        <f>IFERROR(R30/P30,"-")</f>
        <v>0.077574047954866</v>
      </c>
      <c r="U30" s="188">
        <f>IFERROR(J30/P30,"-")</f>
        <v>1937.9407616361</v>
      </c>
      <c r="V30" s="44">
        <f>SUM(V6:V29)</f>
        <v>41</v>
      </c>
      <c r="W30" s="42">
        <f>IFERROR(V30/P30,"-")</f>
        <v>0.057827926657264</v>
      </c>
      <c r="X30" s="183">
        <f>SUM(X6:X29)</f>
        <v>1754000</v>
      </c>
      <c r="Y30" s="183">
        <f>IFERROR(X30/P30,"-")</f>
        <v>2473.9069111425</v>
      </c>
      <c r="Z30" s="183">
        <f>IFERROR(X30/V30,"-")</f>
        <v>42780.487804878</v>
      </c>
      <c r="AA30" s="183">
        <f>X30-J30</f>
        <v>380000</v>
      </c>
      <c r="AB30" s="45">
        <f>X30/J30</f>
        <v>1.2765647743814</v>
      </c>
      <c r="AC30" s="58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