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<sst xmlns="http://schemas.openxmlformats.org/spreadsheetml/2006/main" uniqueCount="269">
  <si>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</si>
  <si>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</si>
  <si>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</si>
  <si>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</si>
  <si>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</si>
  <si>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</si>
  <si>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</si>
  <si>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</si>
  <si>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</si>
  <si>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</si>
  <si>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</si>
  <si>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</si>
  <si>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</si>
  <si>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</si>
  <si>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</si>
  <si>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</si>
  <si>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</si>
  <si>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</si>
  <si>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</si>
  <si>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</si>
  <si>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</si>
  <si>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</si>
  <si>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</si>
  <si>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</si>
  <si>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</si>
  <si>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</si>
  <si>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</si>
  <si>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</si>
  <si>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</si>
  <si>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</si>
  <si>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</si>
  <si>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</si>
  <si>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</si>
  <si>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</si>
  <si>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</si>
  <si>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</si>
  <si>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</si>
  <si>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</si>
  <si>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</si>
  <si>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</si>
  <si>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</si>
  <si>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</si>
  <si>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</si>
  <si>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</si>
  <si>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</si>
  <si>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</si>
  <si>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</si>
  <si>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</si>
  <si>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</si>
  <si>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</si>
  <si>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</si>
  <si>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</si>
  <si>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</si>
  <si>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</si>
  <si>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</si>
  <si>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</si>
  <si>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</si>
  <si>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</si>
  <si>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</si>
  <si>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</si>
  <si>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</si>
  <si>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</si>
  <si>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ic1075</t>
  </si>
  <si>
    <t>右女３</t>
  </si>
  <si>
    <t>もう50代の熟女だけど、試しに付き合ってみる？</t>
  </si>
  <si>
    <t>lp01</t>
  </si>
  <si>
    <t>スポニチ関東</t>
  </si>
  <si>
    <t>4C終面全5段</t>
  </si>
  <si>
    <t>5月25日(土)</t>
  </si>
  <si>
    <t>ic1076</t>
  </si>
  <si>
    <t>スポニチ関西</t>
  </si>
  <si>
    <t>ic1077</t>
  </si>
  <si>
    <t>スポニチ西部</t>
  </si>
  <si>
    <t>ic1078</t>
  </si>
  <si>
    <t>スポニチ北海道</t>
  </si>
  <si>
    <t>ic1079</t>
  </si>
  <si>
    <t>(空電共通)</t>
  </si>
  <si>
    <t>空電</t>
  </si>
  <si>
    <t>空電 (共通)</t>
  </si>
  <si>
    <t>ic1080</t>
  </si>
  <si>
    <t>C版</t>
  </si>
  <si>
    <t>サンスポ関西</t>
  </si>
  <si>
    <t>5月04日(土)</t>
  </si>
  <si>
    <t>ic1081</t>
  </si>
  <si>
    <t>ic1082</t>
  </si>
  <si>
    <t>サンスポ関東</t>
  </si>
  <si>
    <t>全5段</t>
  </si>
  <si>
    <t>5月03日(金)</t>
  </si>
  <si>
    <t>ic1083</t>
  </si>
  <si>
    <t>ic1084</t>
  </si>
  <si>
    <t>黒：右女３</t>
  </si>
  <si>
    <t>女性からご飯に誘われる。男性はyesかnoか返事するだけ</t>
  </si>
  <si>
    <t>5月11日(土)</t>
  </si>
  <si>
    <t>ic1085</t>
  </si>
  <si>
    <t>ic1086</t>
  </si>
  <si>
    <t>ニッカン関西</t>
  </si>
  <si>
    <t>4C煙突</t>
  </si>
  <si>
    <t>ic1087</t>
  </si>
  <si>
    <t>ic1088</t>
  </si>
  <si>
    <t>①もう５０代の熟女だけど、試しに付き合ってみる？</t>
  </si>
  <si>
    <t>半2段つかみ１0段保証</t>
  </si>
  <si>
    <t>1～10日</t>
  </si>
  <si>
    <t>ic1089</t>
  </si>
  <si>
    <t>②女性からご飯に誘われる。男性はyesかnoか返事するだけ</t>
  </si>
  <si>
    <t>11～20日</t>
  </si>
  <si>
    <t>ic1090</t>
  </si>
  <si>
    <t>③出会い懇願！私たち（この歳でも）真剣なんです</t>
  </si>
  <si>
    <t>21～31日</t>
  </si>
  <si>
    <t>ic1091</t>
  </si>
  <si>
    <t>ic1092</t>
  </si>
  <si>
    <t>ニッカン西部</t>
  </si>
  <si>
    <t>半2段つかみ20段保証</t>
  </si>
  <si>
    <t>ic1093</t>
  </si>
  <si>
    <t>ic1094</t>
  </si>
  <si>
    <t>ic1095</t>
  </si>
  <si>
    <t>ic1096</t>
  </si>
  <si>
    <t>東スポ 8回セット</t>
  </si>
  <si>
    <t>半2段金土</t>
  </si>
  <si>
    <t>5/1～</t>
  </si>
  <si>
    <t>ic1097</t>
  </si>
  <si>
    <t>ic1098</t>
  </si>
  <si>
    <t>ic1099</t>
  </si>
  <si>
    <t>ic1100</t>
  </si>
  <si>
    <t>雑誌版</t>
  </si>
  <si>
    <t>女性からナンパしてほしい…</t>
  </si>
  <si>
    <t>ic1101</t>
  </si>
  <si>
    <t>ic1102</t>
  </si>
  <si>
    <t>ニッカン関東</t>
  </si>
  <si>
    <t>5月12日(日)</t>
  </si>
  <si>
    <t>ic1103</t>
  </si>
  <si>
    <t>ic1104</t>
  </si>
  <si>
    <t>デイリースポーツ関西</t>
  </si>
  <si>
    <t>5月26日(日)</t>
  </si>
  <si>
    <t>ic1105</t>
  </si>
  <si>
    <t>ic1106</t>
  </si>
  <si>
    <t>記事風版</t>
  </si>
  <si>
    <t>スポーツ報知関西</t>
  </si>
  <si>
    <t>ic1107</t>
  </si>
  <si>
    <t>新聞 TOTAL</t>
  </si>
  <si>
    <t>●雑誌 広告</t>
  </si>
  <si>
    <t>za121</t>
  </si>
  <si>
    <t>光文社</t>
  </si>
  <si>
    <t>FLASH</t>
  </si>
  <si>
    <t>4C1P</t>
  </si>
  <si>
    <t>5月14日(火)</t>
  </si>
  <si>
    <t>za122</t>
  </si>
  <si>
    <t>za123</t>
  </si>
  <si>
    <t>日本ジャーナル出版</t>
  </si>
  <si>
    <t>週刊実話</t>
  </si>
  <si>
    <t>表4</t>
  </si>
  <si>
    <t>5月23日(木)</t>
  </si>
  <si>
    <t>za124</t>
  </si>
  <si>
    <t>za125</t>
  </si>
  <si>
    <t>芸文社</t>
  </si>
  <si>
    <t>新50代</t>
  </si>
  <si>
    <t>カミオン</t>
  </si>
  <si>
    <t>5月01日(水)</t>
  </si>
  <si>
    <t>za126</t>
  </si>
  <si>
    <t>ad442</t>
  </si>
  <si>
    <t>いろいろ</t>
  </si>
  <si>
    <t>企画枠4コマ漫画</t>
  </si>
  <si>
    <t>素人ハメ撮り編集企画枠</t>
  </si>
  <si>
    <t>企画枠</t>
  </si>
  <si>
    <t>5月（＆4月）</t>
  </si>
  <si>
    <t>ad445</t>
  </si>
  <si>
    <t>三和出版編集企画枠</t>
  </si>
  <si>
    <t>ad446</t>
  </si>
  <si>
    <t>企画枠一条さんメイン</t>
  </si>
  <si>
    <t>劇画カタログ企画</t>
  </si>
  <si>
    <t>5月（＆6月）</t>
  </si>
  <si>
    <t>ad447</t>
  </si>
  <si>
    <t>ad443</t>
  </si>
  <si>
    <t>コアマガジン</t>
  </si>
  <si>
    <t>2P_対談風原稿_ヘスティア</t>
  </si>
  <si>
    <t>実話BUNKA超タブー</t>
  </si>
  <si>
    <t>4C2P</t>
  </si>
  <si>
    <t>ad444</t>
  </si>
  <si>
    <t>ad448</t>
  </si>
  <si>
    <t>大洋図書</t>
  </si>
  <si>
    <t>5P元祖</t>
  </si>
  <si>
    <t>実話ナックルズGOLD</t>
  </si>
  <si>
    <t>1C5P</t>
  </si>
  <si>
    <t>5月09日(木)</t>
  </si>
  <si>
    <t>ad449</t>
  </si>
  <si>
    <t>ad450</t>
  </si>
  <si>
    <t>臨増ナックルズDX</t>
  </si>
  <si>
    <t>5月15日(水)</t>
  </si>
  <si>
    <t>ad451</t>
  </si>
  <si>
    <t>ad452</t>
  </si>
  <si>
    <t>実話BUNKAタブー</t>
  </si>
  <si>
    <t>5月16日(木)</t>
  </si>
  <si>
    <t>ad453</t>
  </si>
  <si>
    <t>ad454</t>
  </si>
  <si>
    <t>日本文芸社</t>
  </si>
  <si>
    <t>週刊漫画ゴラク.2W金</t>
  </si>
  <si>
    <t>1C2P</t>
  </si>
  <si>
    <t>5月17日(金)</t>
  </si>
  <si>
    <t>ad455</t>
  </si>
  <si>
    <t>ad456</t>
  </si>
  <si>
    <t>別冊ラヴァーズ</t>
  </si>
  <si>
    <t>5月20日(月)</t>
  </si>
  <si>
    <t>ad457</t>
  </si>
  <si>
    <t>ad468</t>
  </si>
  <si>
    <t>2Pスポーツ新聞_v02_ヘスティア(下着)水城奈緒さん</t>
  </si>
  <si>
    <t>実話ナックルズ</t>
  </si>
  <si>
    <t>5月30日(木)</t>
  </si>
  <si>
    <t>ad469</t>
  </si>
  <si>
    <t>ad458</t>
  </si>
  <si>
    <t>海王社</t>
  </si>
  <si>
    <t>お宝ガールズラッシュ2019年夏特大号</t>
  </si>
  <si>
    <t>5月31日(金)</t>
  </si>
  <si>
    <t>ad459</t>
  </si>
  <si>
    <t>雑誌 TOTAL</t>
  </si>
  <si>
    <t>●DVD 広告</t>
  </si>
  <si>
    <t>pa453</t>
  </si>
  <si>
    <t>ダイアプレス</t>
  </si>
  <si>
    <t>DVD漫画きよし</t>
  </si>
  <si>
    <t>超キレい♪超かわいい</t>
  </si>
  <si>
    <t>DVD袋表4C</t>
  </si>
  <si>
    <t>5月08日(水)</t>
  </si>
  <si>
    <t>pa454</t>
  </si>
  <si>
    <t>pa431</t>
  </si>
  <si>
    <t>三和出版</t>
  </si>
  <si>
    <t>A5、日版PB、600円、7万部</t>
  </si>
  <si>
    <t>バカ売れ御礼!ハーレムSPおかわり</t>
  </si>
  <si>
    <t>DVD対向4C1P</t>
  </si>
  <si>
    <t>pa432</t>
  </si>
  <si>
    <t>pa449</t>
  </si>
  <si>
    <t>若生出版</t>
  </si>
  <si>
    <t>DVD4コマ-ヘスティア</t>
  </si>
  <si>
    <t>A4、CVSセブン以外、800円</t>
  </si>
  <si>
    <t>絶対美人プレミア夏BEST'19</t>
  </si>
  <si>
    <t>DVD袋表4C+コンテンツ枠</t>
  </si>
  <si>
    <t>pa450</t>
  </si>
  <si>
    <t>pa433</t>
  </si>
  <si>
    <t>A4、CVS、840円、7万部</t>
  </si>
  <si>
    <t>なまいき×PRESTIGE濃厚MAX</t>
  </si>
  <si>
    <t>pa434</t>
  </si>
  <si>
    <t>pa435</t>
  </si>
  <si>
    <t>MAZI!</t>
  </si>
  <si>
    <t>DVD袋裏4C+コンテンツ枠</t>
  </si>
  <si>
    <t>5月18日(土)</t>
  </si>
  <si>
    <t>pa436</t>
  </si>
  <si>
    <t>pa437</t>
  </si>
  <si>
    <t>極上人妻DX</t>
  </si>
  <si>
    <t>pa438</t>
  </si>
  <si>
    <t>pa439</t>
  </si>
  <si>
    <t>動画配信された10人のスケベママたち</t>
  </si>
  <si>
    <t>5月24日(金)</t>
  </si>
  <si>
    <t>pa440</t>
  </si>
  <si>
    <t>pa441</t>
  </si>
  <si>
    <t>A4、日版PB、780円</t>
  </si>
  <si>
    <t>極 高嶺の女</t>
  </si>
  <si>
    <t>pa442</t>
  </si>
  <si>
    <t>pa443</t>
  </si>
  <si>
    <t>ゲッチュ</t>
  </si>
  <si>
    <t>pa444</t>
  </si>
  <si>
    <t>pa445</t>
  </si>
  <si>
    <t>B5、CVSフル、760円、12万部</t>
  </si>
  <si>
    <t>TOKYO GALs COLLECTION BEST</t>
  </si>
  <si>
    <t>5月28日(火)</t>
  </si>
  <si>
    <t>pa446</t>
  </si>
  <si>
    <t>pa447</t>
  </si>
  <si>
    <t>人妻リアル不倫映像 愛蔵版</t>
  </si>
  <si>
    <t>pa448</t>
  </si>
  <si>
    <t>pa451</t>
  </si>
  <si>
    <t>ダメッ!ここじゃバレちゃう!!羞恥まみれの秘所H</t>
  </si>
  <si>
    <t>pa452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</si>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</sst>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33</v>
      </c>
      <c r="D6" s="180">
        <v>3636000</v>
      </c>
      <c r="E6" s="79">
        <v>1317</v>
      </c>
      <c r="F6" s="79">
        <v>599</v>
      </c>
      <c r="G6" s="79">
        <v>1671</v>
      </c>
      <c r="H6" s="89">
        <v>342</v>
      </c>
      <c r="I6" s="90">
        <v>1</v>
      </c>
      <c r="J6" s="143">
        <f>H6+I6</f>
        <v>343</v>
      </c>
      <c r="K6" s="80">
        <f>IFERROR(J6/G6,"-")</f>
        <v>0.20526630760024</v>
      </c>
      <c r="L6" s="79">
        <v>54</v>
      </c>
      <c r="M6" s="79">
        <v>75</v>
      </c>
      <c r="N6" s="80">
        <f>IFERROR(L6/J6,"-")</f>
        <v>0.15743440233236</v>
      </c>
      <c r="O6" s="81">
        <f>IFERROR(D6/J6,"-")</f>
        <v>10600.583090379</v>
      </c>
      <c r="P6" s="82">
        <v>89</v>
      </c>
      <c r="Q6" s="80">
        <f>IFERROR(P6/J6,"-")</f>
        <v>0.25947521865889</v>
      </c>
      <c r="R6" s="185">
        <v>8863703</v>
      </c>
      <c r="S6" s="186">
        <f>IFERROR(R6/J6,"-")</f>
        <v>25841.699708455</v>
      </c>
      <c r="T6" s="186">
        <f>IFERROR(R6/P6,"-")</f>
        <v>99592.168539326</v>
      </c>
      <c r="U6" s="180">
        <f>IFERROR(R6-D6,"-")</f>
        <v>5227703</v>
      </c>
      <c r="V6" s="83">
        <f>R6/D6</f>
        <v>2.4377621012101</v>
      </c>
      <c r="W6" s="77"/>
      <c r="X6" s="142"/>
    </row>
    <row r="7" spans="1:24">
      <c r="A7" s="78"/>
      <c r="B7" s="84" t="s">
        <v>24</v>
      </c>
      <c r="C7" s="84">
        <v>26</v>
      </c>
      <c r="D7" s="180">
        <v>1824000</v>
      </c>
      <c r="E7" s="79">
        <v>1342</v>
      </c>
      <c r="F7" s="79">
        <v>741</v>
      </c>
      <c r="G7" s="79">
        <v>989</v>
      </c>
      <c r="H7" s="89">
        <v>271</v>
      </c>
      <c r="I7" s="90">
        <v>2</v>
      </c>
      <c r="J7" s="143">
        <f>H7+I7</f>
        <v>273</v>
      </c>
      <c r="K7" s="80">
        <f>IFERROR(J7/G7,"-")</f>
        <v>0.27603640040445</v>
      </c>
      <c r="L7" s="79">
        <v>59</v>
      </c>
      <c r="M7" s="79">
        <v>53</v>
      </c>
      <c r="N7" s="80">
        <f>IFERROR(L7/J7,"-")</f>
        <v>0.21611721611722</v>
      </c>
      <c r="O7" s="81">
        <f>IFERROR(D7/J7,"-")</f>
        <v>6681.3186813187</v>
      </c>
      <c r="P7" s="82">
        <v>74</v>
      </c>
      <c r="Q7" s="80">
        <f>IFERROR(P7/J7,"-")</f>
        <v>0.27106227106227</v>
      </c>
      <c r="R7" s="185">
        <v>5521500</v>
      </c>
      <c r="S7" s="186">
        <f>IFERROR(R7/J7,"-")</f>
        <v>20225.274725275</v>
      </c>
      <c r="T7" s="186">
        <f>IFERROR(R7/P7,"-")</f>
        <v>74614.864864865</v>
      </c>
      <c r="U7" s="180">
        <f>IFERROR(R7-D7,"-")</f>
        <v>3697500</v>
      </c>
      <c r="V7" s="83">
        <f>R7/D7</f>
        <v>3.0271381578947</v>
      </c>
      <c r="W7" s="77"/>
      <c r="X7" s="142"/>
    </row>
    <row r="8" spans="1:24">
      <c r="A8" s="78"/>
      <c r="B8" s="84" t="s">
        <v>25</v>
      </c>
      <c r="C8" s="84">
        <v>24</v>
      </c>
      <c r="D8" s="180">
        <v>1350000</v>
      </c>
      <c r="E8" s="79">
        <v>2820</v>
      </c>
      <c r="F8" s="79">
        <v>1738</v>
      </c>
      <c r="G8" s="79">
        <v>3593</v>
      </c>
      <c r="H8" s="89">
        <v>911</v>
      </c>
      <c r="I8" s="90">
        <v>18</v>
      </c>
      <c r="J8" s="143">
        <f>H8+I8</f>
        <v>929</v>
      </c>
      <c r="K8" s="80">
        <f>IFERROR(J8/G8,"-")</f>
        <v>0.25855830782076</v>
      </c>
      <c r="L8" s="79">
        <v>64</v>
      </c>
      <c r="M8" s="79">
        <v>200</v>
      </c>
      <c r="N8" s="80">
        <f>IFERROR(L8/J8,"-")</f>
        <v>0.068891280947255</v>
      </c>
      <c r="O8" s="81">
        <f>IFERROR(D8/J8,"-")</f>
        <v>1453.1754574812</v>
      </c>
      <c r="P8" s="82">
        <v>60</v>
      </c>
      <c r="Q8" s="80">
        <f>IFERROR(P8/J8,"-")</f>
        <v>0.064585575888052</v>
      </c>
      <c r="R8" s="185">
        <v>10150500</v>
      </c>
      <c r="S8" s="186">
        <f>IFERROR(R8/J8,"-")</f>
        <v>10926.264800861</v>
      </c>
      <c r="T8" s="186">
        <f>IFERROR(R8/P8,"-")</f>
        <v>169175</v>
      </c>
      <c r="U8" s="180">
        <f>IFERROR(R8-D8,"-")</f>
        <v>8800500</v>
      </c>
      <c r="V8" s="83">
        <f>R8/D8</f>
        <v>7.5188888888889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6810000</v>
      </c>
      <c r="E11" s="41">
        <f>SUM(E6:E9)</f>
        <v>5479</v>
      </c>
      <c r="F11" s="41">
        <f>SUM(F6:F9)</f>
        <v>3078</v>
      </c>
      <c r="G11" s="41">
        <f>SUM(G6:G9)</f>
        <v>6253</v>
      </c>
      <c r="H11" s="41">
        <f>SUM(H6:H9)</f>
        <v>1524</v>
      </c>
      <c r="I11" s="41">
        <f>SUM(I6:I9)</f>
        <v>21</v>
      </c>
      <c r="J11" s="41">
        <f>SUM(J6:J9)</f>
        <v>1545</v>
      </c>
      <c r="K11" s="42">
        <f>IFERROR(J11/G11,"-")</f>
        <v>0.24708140092755</v>
      </c>
      <c r="L11" s="76">
        <f>SUM(L6:L9)</f>
        <v>177</v>
      </c>
      <c r="M11" s="76">
        <f>SUM(M6:M9)</f>
        <v>328</v>
      </c>
      <c r="N11" s="42">
        <f>IFERROR(L11/J11,"-")</f>
        <v>0.11456310679612</v>
      </c>
      <c r="O11" s="43">
        <f>IFERROR(D11/J11,"-")</f>
        <v>4407.7669902913</v>
      </c>
      <c r="P11" s="44">
        <f>SUM(P6:P9)</f>
        <v>223</v>
      </c>
      <c r="Q11" s="42">
        <f>IFERROR(P11/J11,"-")</f>
        <v>0.14433656957929</v>
      </c>
      <c r="R11" s="183">
        <f>SUM(R6:R9)</f>
        <v>24535703</v>
      </c>
      <c r="S11" s="183">
        <f>IFERROR(R11/J11,"-")</f>
        <v>15880.713915858</v>
      </c>
      <c r="T11" s="183">
        <f>IFERROR(P11/P11,"-")</f>
        <v>1</v>
      </c>
      <c r="U11" s="183">
        <f>SUM(U6:U9)</f>
        <v>17725703</v>
      </c>
      <c r="V11" s="45">
        <f>IFERROR(R11/D11,"-")</f>
        <v>3.6028932452276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4.5532178571429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44</v>
      </c>
      <c r="L6" s="79">
        <v>0</v>
      </c>
      <c r="M6" s="79">
        <v>144</v>
      </c>
      <c r="N6" s="89">
        <v>19</v>
      </c>
      <c r="O6" s="90">
        <v>0</v>
      </c>
      <c r="P6" s="91">
        <f>N6+O6</f>
        <v>19</v>
      </c>
      <c r="Q6" s="80">
        <f>IFERROR(P6/M6,"-")</f>
        <v>0.13194444444444</v>
      </c>
      <c r="R6" s="79">
        <v>5</v>
      </c>
      <c r="S6" s="79">
        <v>7</v>
      </c>
      <c r="T6" s="80">
        <f>IFERROR(R6/(P6),"-")</f>
        <v>0.26315789473684</v>
      </c>
      <c r="U6" s="186">
        <f>IFERROR(J6/SUM(N6:O10),"-")</f>
        <v>8659.793814433</v>
      </c>
      <c r="V6" s="82">
        <v>5</v>
      </c>
      <c r="W6" s="80">
        <f>IF(P6=0,"-",V6/P6)</f>
        <v>0.26315789473684</v>
      </c>
      <c r="X6" s="185">
        <v>111000</v>
      </c>
      <c r="Y6" s="186">
        <f>IFERROR(X6/P6,"-")</f>
        <v>5842.1052631579</v>
      </c>
      <c r="Z6" s="186">
        <f>IFERROR(X6/V6,"-")</f>
        <v>22200</v>
      </c>
      <c r="AA6" s="180">
        <f>SUM(X6:X10)-SUM(J6:J10)</f>
        <v>2984703</v>
      </c>
      <c r="AB6" s="83">
        <f>SUM(X6:X10)/SUM(J6:J10)</f>
        <v>4.5532178571429</v>
      </c>
      <c r="AC6" s="77"/>
      <c r="AD6" s="92">
        <v>1</v>
      </c>
      <c r="AE6" s="93">
        <f>IF(P6=0,"",IF(AD6=0,"",(AD6/P6)))</f>
        <v>0.052631578947368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0.10526315789474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0.052631578947368</v>
      </c>
      <c r="AX6" s="104">
        <v>1</v>
      </c>
      <c r="AY6" s="106">
        <f>IFERROR(AX6/AV6,"-")</f>
        <v>1</v>
      </c>
      <c r="AZ6" s="107">
        <v>3000</v>
      </c>
      <c r="BA6" s="108">
        <f>IFERROR(AZ6/AV6,"-")</f>
        <v>3000</v>
      </c>
      <c r="BB6" s="109">
        <v>1</v>
      </c>
      <c r="BC6" s="109"/>
      <c r="BD6" s="109"/>
      <c r="BE6" s="110">
        <v>5</v>
      </c>
      <c r="BF6" s="111">
        <f>IF(P6=0,"",IF(BE6=0,"",(BE6/P6)))</f>
        <v>0.26315789473684</v>
      </c>
      <c r="BG6" s="110">
        <v>1</v>
      </c>
      <c r="BH6" s="112">
        <f>IFERROR(BG6/BE6,"-")</f>
        <v>0.2</v>
      </c>
      <c r="BI6" s="113">
        <v>80000</v>
      </c>
      <c r="BJ6" s="114">
        <f>IFERROR(BI6/BE6,"-")</f>
        <v>16000</v>
      </c>
      <c r="BK6" s="115"/>
      <c r="BL6" s="115"/>
      <c r="BM6" s="115">
        <v>1</v>
      </c>
      <c r="BN6" s="117">
        <v>8</v>
      </c>
      <c r="BO6" s="118">
        <f>IF(P6=0,"",IF(BN6=0,"",(BN6/P6)))</f>
        <v>0.42105263157895</v>
      </c>
      <c r="BP6" s="119">
        <v>2</v>
      </c>
      <c r="BQ6" s="120">
        <f>IFERROR(BP6/BN6,"-")</f>
        <v>0.25</v>
      </c>
      <c r="BR6" s="121">
        <v>18000</v>
      </c>
      <c r="BS6" s="122">
        <f>IFERROR(BR6/BN6,"-")</f>
        <v>2250</v>
      </c>
      <c r="BT6" s="123"/>
      <c r="BU6" s="123">
        <v>2</v>
      </c>
      <c r="BV6" s="123"/>
      <c r="BW6" s="124">
        <v>2</v>
      </c>
      <c r="BX6" s="125">
        <f>IF(P6=0,"",IF(BW6=0,"",(BW6/P6)))</f>
        <v>0.10526315789474</v>
      </c>
      <c r="BY6" s="126">
        <v>1</v>
      </c>
      <c r="BZ6" s="127">
        <f>IFERROR(BY6/BW6,"-")</f>
        <v>0.5</v>
      </c>
      <c r="CA6" s="128">
        <v>10000</v>
      </c>
      <c r="CB6" s="129">
        <f>IFERROR(CA6/BW6,"-")</f>
        <v>5000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5</v>
      </c>
      <c r="CP6" s="139">
        <v>111000</v>
      </c>
      <c r="CQ6" s="139">
        <v>80000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42</v>
      </c>
      <c r="L7" s="79">
        <v>0</v>
      </c>
      <c r="M7" s="79">
        <v>136</v>
      </c>
      <c r="N7" s="89">
        <v>8</v>
      </c>
      <c r="O7" s="90">
        <v>1</v>
      </c>
      <c r="P7" s="91">
        <f>N7+O7</f>
        <v>9</v>
      </c>
      <c r="Q7" s="80">
        <f>IFERROR(P7/M7,"-")</f>
        <v>0.066176470588235</v>
      </c>
      <c r="R7" s="79">
        <v>0</v>
      </c>
      <c r="S7" s="79">
        <v>2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0.55555555555556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17</v>
      </c>
      <c r="L8" s="79">
        <v>0</v>
      </c>
      <c r="M8" s="79">
        <v>45</v>
      </c>
      <c r="N8" s="89">
        <v>5</v>
      </c>
      <c r="O8" s="90">
        <v>0</v>
      </c>
      <c r="P8" s="91">
        <f>N8+O8</f>
        <v>5</v>
      </c>
      <c r="Q8" s="80">
        <f>IFERROR(P8/M8,"-")</f>
        <v>0.11111111111111</v>
      </c>
      <c r="R8" s="79">
        <v>0</v>
      </c>
      <c r="S8" s="79">
        <v>1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0.2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14</v>
      </c>
      <c r="L9" s="79">
        <v>0</v>
      </c>
      <c r="M9" s="79">
        <v>30</v>
      </c>
      <c r="N9" s="89">
        <v>4</v>
      </c>
      <c r="O9" s="90">
        <v>0</v>
      </c>
      <c r="P9" s="91">
        <f>N9+O9</f>
        <v>4</v>
      </c>
      <c r="Q9" s="80">
        <f>IFERROR(P9/M9,"-")</f>
        <v>0.13333333333333</v>
      </c>
      <c r="R9" s="79">
        <v>1</v>
      </c>
      <c r="S9" s="79">
        <v>1</v>
      </c>
      <c r="T9" s="80">
        <f>IFERROR(R9/(P9),"-")</f>
        <v>0.25</v>
      </c>
      <c r="U9" s="186"/>
      <c r="V9" s="82">
        <v>1</v>
      </c>
      <c r="W9" s="80">
        <f>IF(P9=0,"-",V9/P9)</f>
        <v>0.25</v>
      </c>
      <c r="X9" s="185">
        <v>30000</v>
      </c>
      <c r="Y9" s="186">
        <f>IFERROR(X9/P9,"-")</f>
        <v>7500</v>
      </c>
      <c r="Z9" s="186">
        <f>IFERROR(X9/V9,"-")</f>
        <v>30000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0.25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30000</v>
      </c>
      <c r="BS9" s="122">
        <f>IFERROR(BR9/BN9,"-")</f>
        <v>15000</v>
      </c>
      <c r="BT9" s="123"/>
      <c r="BU9" s="123"/>
      <c r="BV9" s="123">
        <v>1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30000</v>
      </c>
      <c r="CQ9" s="139">
        <v>30000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190</v>
      </c>
      <c r="L10" s="79">
        <v>152</v>
      </c>
      <c r="M10" s="79">
        <v>91</v>
      </c>
      <c r="N10" s="89">
        <v>60</v>
      </c>
      <c r="O10" s="90">
        <v>0</v>
      </c>
      <c r="P10" s="91">
        <f>N10+O10</f>
        <v>60</v>
      </c>
      <c r="Q10" s="80">
        <f>IFERROR(P10/M10,"-")</f>
        <v>0.65934065934066</v>
      </c>
      <c r="R10" s="79">
        <v>14</v>
      </c>
      <c r="S10" s="79">
        <v>11</v>
      </c>
      <c r="T10" s="80">
        <f>IFERROR(R10/(P10),"-")</f>
        <v>0.23333333333333</v>
      </c>
      <c r="U10" s="186"/>
      <c r="V10" s="82">
        <v>25</v>
      </c>
      <c r="W10" s="80">
        <f>IF(P10=0,"-",V10/P10)</f>
        <v>0.41666666666667</v>
      </c>
      <c r="X10" s="185">
        <v>3683703</v>
      </c>
      <c r="Y10" s="186">
        <f>IFERROR(X10/P10,"-")</f>
        <v>61395.05</v>
      </c>
      <c r="Z10" s="186">
        <f>IFERROR(X10/V10,"-")</f>
        <v>147348.12</v>
      </c>
      <c r="AA10" s="180"/>
      <c r="AB10" s="83"/>
      <c r="AC10" s="77"/>
      <c r="AD10" s="92">
        <v>2</v>
      </c>
      <c r="AE10" s="93">
        <f>IF(P10=0,"",IF(AD10=0,"",(AD10/P10)))</f>
        <v>0.033333333333333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0.016666666666667</v>
      </c>
      <c r="AO10" s="98">
        <v>1</v>
      </c>
      <c r="AP10" s="100">
        <f>IFERROR(AO10/AM10,"-")</f>
        <v>1</v>
      </c>
      <c r="AQ10" s="101">
        <v>10000</v>
      </c>
      <c r="AR10" s="102">
        <f>IFERROR(AQ10/AM10,"-")</f>
        <v>10000</v>
      </c>
      <c r="AS10" s="103"/>
      <c r="AT10" s="103">
        <v>1</v>
      </c>
      <c r="AU10" s="103"/>
      <c r="AV10" s="104">
        <v>2</v>
      </c>
      <c r="AW10" s="105">
        <f>IF(P10=0,"",IF(AV10=0,"",(AV10/P10)))</f>
        <v>0.033333333333333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5</v>
      </c>
      <c r="BF10" s="111">
        <f>IF(P10=0,"",IF(BE10=0,"",(BE10/P10)))</f>
        <v>0.083333333333333</v>
      </c>
      <c r="BG10" s="110">
        <v>1</v>
      </c>
      <c r="BH10" s="112">
        <f>IFERROR(BG10/BE10,"-")</f>
        <v>0.2</v>
      </c>
      <c r="BI10" s="113">
        <v>20000</v>
      </c>
      <c r="BJ10" s="114">
        <f>IFERROR(BI10/BE10,"-")</f>
        <v>4000</v>
      </c>
      <c r="BK10" s="115"/>
      <c r="BL10" s="115">
        <v>1</v>
      </c>
      <c r="BM10" s="115"/>
      <c r="BN10" s="117">
        <v>22</v>
      </c>
      <c r="BO10" s="118">
        <f>IF(P10=0,"",IF(BN10=0,"",(BN10/P10)))</f>
        <v>0.36666666666667</v>
      </c>
      <c r="BP10" s="119">
        <v>6</v>
      </c>
      <c r="BQ10" s="120">
        <f>IFERROR(BP10/BN10,"-")</f>
        <v>0.27272727272727</v>
      </c>
      <c r="BR10" s="121">
        <v>1747200</v>
      </c>
      <c r="BS10" s="122">
        <f>IFERROR(BR10/BN10,"-")</f>
        <v>79418.181818182</v>
      </c>
      <c r="BT10" s="123">
        <v>3</v>
      </c>
      <c r="BU10" s="123"/>
      <c r="BV10" s="123">
        <v>3</v>
      </c>
      <c r="BW10" s="124">
        <v>24</v>
      </c>
      <c r="BX10" s="125">
        <f>IF(P10=0,"",IF(BW10=0,"",(BW10/P10)))</f>
        <v>0.4</v>
      </c>
      <c r="BY10" s="126">
        <v>16</v>
      </c>
      <c r="BZ10" s="127">
        <f>IFERROR(BY10/BW10,"-")</f>
        <v>0.66666666666667</v>
      </c>
      <c r="CA10" s="128">
        <v>1880503</v>
      </c>
      <c r="CB10" s="129">
        <f>IFERROR(CA10/BW10,"-")</f>
        <v>78354.291666667</v>
      </c>
      <c r="CC10" s="130">
        <v>5</v>
      </c>
      <c r="CD10" s="130"/>
      <c r="CE10" s="130">
        <v>11</v>
      </c>
      <c r="CF10" s="131">
        <v>4</v>
      </c>
      <c r="CG10" s="132">
        <f>IF(P10=0,"",IF(CF10=0,"",(CF10/P10)))</f>
        <v>0.066666666666667</v>
      </c>
      <c r="CH10" s="133">
        <v>1</v>
      </c>
      <c r="CI10" s="134">
        <f>IFERROR(CH10/CF10,"-")</f>
        <v>0.25</v>
      </c>
      <c r="CJ10" s="135">
        <v>26000</v>
      </c>
      <c r="CK10" s="136">
        <f>IFERROR(CJ10/CF10,"-")</f>
        <v>6500</v>
      </c>
      <c r="CL10" s="137"/>
      <c r="CM10" s="137"/>
      <c r="CN10" s="137">
        <v>1</v>
      </c>
      <c r="CO10" s="138">
        <v>25</v>
      </c>
      <c r="CP10" s="139">
        <v>3683703</v>
      </c>
      <c r="CQ10" s="139">
        <v>1420000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0.55116959064327</v>
      </c>
      <c r="B11" s="189" t="s">
        <v>79</v>
      </c>
      <c r="C11" s="189"/>
      <c r="D11" s="189" t="s">
        <v>80</v>
      </c>
      <c r="E11" s="189" t="s">
        <v>64</v>
      </c>
      <c r="F11" s="189" t="s">
        <v>65</v>
      </c>
      <c r="G11" s="88" t="s">
        <v>81</v>
      </c>
      <c r="H11" s="88" t="s">
        <v>67</v>
      </c>
      <c r="I11" s="190" t="s">
        <v>82</v>
      </c>
      <c r="J11" s="180">
        <v>684000</v>
      </c>
      <c r="K11" s="79">
        <v>20</v>
      </c>
      <c r="L11" s="79">
        <v>0</v>
      </c>
      <c r="M11" s="79">
        <v>66</v>
      </c>
      <c r="N11" s="89">
        <v>8</v>
      </c>
      <c r="O11" s="90">
        <v>0</v>
      </c>
      <c r="P11" s="91">
        <f>N11+O11</f>
        <v>8</v>
      </c>
      <c r="Q11" s="80">
        <f>IFERROR(P11/M11,"-")</f>
        <v>0.12121212121212</v>
      </c>
      <c r="R11" s="79">
        <v>1</v>
      </c>
      <c r="S11" s="79">
        <v>3</v>
      </c>
      <c r="T11" s="80">
        <f>IFERROR(R11/(P11),"-")</f>
        <v>0.125</v>
      </c>
      <c r="U11" s="186">
        <f>IFERROR(J11/SUM(N11:O16),"-")</f>
        <v>19542.857142857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-307000</v>
      </c>
      <c r="AB11" s="83">
        <f>SUM(X11:X16)/SUM(J11:J16)</f>
        <v>0.55116959064327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0.625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80</v>
      </c>
      <c r="E12" s="189" t="s">
        <v>64</v>
      </c>
      <c r="F12" s="189" t="s">
        <v>77</v>
      </c>
      <c r="G12" s="88"/>
      <c r="H12" s="88"/>
      <c r="I12" s="88"/>
      <c r="J12" s="180"/>
      <c r="K12" s="79">
        <v>73</v>
      </c>
      <c r="L12" s="79">
        <v>35</v>
      </c>
      <c r="M12" s="79">
        <v>9</v>
      </c>
      <c r="N12" s="89">
        <v>8</v>
      </c>
      <c r="O12" s="90">
        <v>0</v>
      </c>
      <c r="P12" s="91">
        <f>N12+O12</f>
        <v>8</v>
      </c>
      <c r="Q12" s="80">
        <f>IFERROR(P12/M12,"-")</f>
        <v>0.88888888888889</v>
      </c>
      <c r="R12" s="79">
        <v>1</v>
      </c>
      <c r="S12" s="79">
        <v>3</v>
      </c>
      <c r="T12" s="80">
        <f>IFERROR(R12/(P12),"-")</f>
        <v>0.125</v>
      </c>
      <c r="U12" s="186"/>
      <c r="V12" s="82">
        <v>2</v>
      </c>
      <c r="W12" s="80">
        <f>IF(P12=0,"-",V12/P12)</f>
        <v>0.25</v>
      </c>
      <c r="X12" s="185">
        <v>17000</v>
      </c>
      <c r="Y12" s="186">
        <f>IFERROR(X12/P12,"-")</f>
        <v>2125</v>
      </c>
      <c r="Z12" s="186">
        <f>IFERROR(X12/V12,"-")</f>
        <v>8500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0.375</v>
      </c>
      <c r="BP12" s="119">
        <v>2</v>
      </c>
      <c r="BQ12" s="120">
        <f>IFERROR(BP12/BN12,"-")</f>
        <v>0.66666666666667</v>
      </c>
      <c r="BR12" s="121">
        <v>17000</v>
      </c>
      <c r="BS12" s="122">
        <f>IFERROR(BR12/BN12,"-")</f>
        <v>5666.6666666667</v>
      </c>
      <c r="BT12" s="123">
        <v>1</v>
      </c>
      <c r="BU12" s="123"/>
      <c r="BV12" s="123">
        <v>1</v>
      </c>
      <c r="BW12" s="124">
        <v>2</v>
      </c>
      <c r="BX12" s="125">
        <f>IF(P12=0,"",IF(BW12=0,"",(BW12/P12)))</f>
        <v>0.25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2</v>
      </c>
      <c r="CG12" s="132">
        <f>IF(P12=0,"",IF(CF12=0,"",(CF12/P12)))</f>
        <v>0.25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17000</v>
      </c>
      <c r="CQ12" s="139">
        <v>12000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80</v>
      </c>
      <c r="E13" s="189" t="s">
        <v>64</v>
      </c>
      <c r="F13" s="189" t="s">
        <v>65</v>
      </c>
      <c r="G13" s="88" t="s">
        <v>85</v>
      </c>
      <c r="H13" s="88" t="s">
        <v>86</v>
      </c>
      <c r="I13" s="88" t="s">
        <v>87</v>
      </c>
      <c r="J13" s="180"/>
      <c r="K13" s="79">
        <v>15</v>
      </c>
      <c r="L13" s="79">
        <v>0</v>
      </c>
      <c r="M13" s="79">
        <v>38</v>
      </c>
      <c r="N13" s="89">
        <v>4</v>
      </c>
      <c r="O13" s="90">
        <v>0</v>
      </c>
      <c r="P13" s="91">
        <f>N13+O13</f>
        <v>4</v>
      </c>
      <c r="Q13" s="80">
        <f>IFERROR(P13/M13,"-")</f>
        <v>0.10526315789474</v>
      </c>
      <c r="R13" s="79">
        <v>0</v>
      </c>
      <c r="S13" s="79">
        <v>0</v>
      </c>
      <c r="T13" s="80">
        <f>IFERROR(R13/(P13),"-")</f>
        <v>0</v>
      </c>
      <c r="U13" s="186"/>
      <c r="V13" s="82">
        <v>1</v>
      </c>
      <c r="W13" s="80">
        <f>IF(P13=0,"-",V13/P13)</f>
        <v>0.25</v>
      </c>
      <c r="X13" s="185">
        <v>6000</v>
      </c>
      <c r="Y13" s="186">
        <f>IFERROR(X13/P13,"-")</f>
        <v>1500</v>
      </c>
      <c r="Z13" s="186">
        <f>IFERROR(X13/V13,"-")</f>
        <v>6000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>
        <v>1</v>
      </c>
      <c r="BH13" s="112">
        <f>IFERROR(BG13/BE13,"-")</f>
        <v>1</v>
      </c>
      <c r="BI13" s="113">
        <v>6000</v>
      </c>
      <c r="BJ13" s="114">
        <f>IFERROR(BI13/BE13,"-")</f>
        <v>6000</v>
      </c>
      <c r="BK13" s="115"/>
      <c r="BL13" s="115">
        <v>1</v>
      </c>
      <c r="BM13" s="115"/>
      <c r="BN13" s="117">
        <v>3</v>
      </c>
      <c r="BO13" s="118">
        <f>IF(P13=0,"",IF(BN13=0,"",(BN13/P13)))</f>
        <v>0.75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6000</v>
      </c>
      <c r="CQ13" s="139">
        <v>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80</v>
      </c>
      <c r="E14" s="189" t="s">
        <v>64</v>
      </c>
      <c r="F14" s="189" t="s">
        <v>77</v>
      </c>
      <c r="G14" s="88"/>
      <c r="H14" s="88"/>
      <c r="I14" s="88"/>
      <c r="J14" s="180"/>
      <c r="K14" s="79">
        <v>39</v>
      </c>
      <c r="L14" s="79">
        <v>25</v>
      </c>
      <c r="M14" s="79">
        <v>15</v>
      </c>
      <c r="N14" s="89">
        <v>5</v>
      </c>
      <c r="O14" s="90">
        <v>0</v>
      </c>
      <c r="P14" s="91">
        <f>N14+O14</f>
        <v>5</v>
      </c>
      <c r="Q14" s="80">
        <f>IFERROR(P14/M14,"-")</f>
        <v>0.33333333333333</v>
      </c>
      <c r="R14" s="79">
        <v>2</v>
      </c>
      <c r="S14" s="79">
        <v>0</v>
      </c>
      <c r="T14" s="80">
        <f>IFERROR(R14/(P14),"-")</f>
        <v>0.4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5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65</v>
      </c>
      <c r="G15" s="88" t="s">
        <v>85</v>
      </c>
      <c r="H15" s="88" t="s">
        <v>86</v>
      </c>
      <c r="I15" s="190" t="s">
        <v>92</v>
      </c>
      <c r="J15" s="180"/>
      <c r="K15" s="79">
        <v>18</v>
      </c>
      <c r="L15" s="79">
        <v>0</v>
      </c>
      <c r="M15" s="79">
        <v>42</v>
      </c>
      <c r="N15" s="89">
        <v>6</v>
      </c>
      <c r="O15" s="90">
        <v>0</v>
      </c>
      <c r="P15" s="91">
        <f>N15+O15</f>
        <v>6</v>
      </c>
      <c r="Q15" s="80">
        <f>IFERROR(P15/M15,"-")</f>
        <v>0.14285714285714</v>
      </c>
      <c r="R15" s="79">
        <v>1</v>
      </c>
      <c r="S15" s="79">
        <v>2</v>
      </c>
      <c r="T15" s="80">
        <f>IFERROR(R15/(P15),"-")</f>
        <v>0.16666666666667</v>
      </c>
      <c r="U15" s="186"/>
      <c r="V15" s="82">
        <v>4</v>
      </c>
      <c r="W15" s="80">
        <f>IF(P15=0,"-",V15/P15)</f>
        <v>0.66666666666667</v>
      </c>
      <c r="X15" s="185">
        <v>233000</v>
      </c>
      <c r="Y15" s="186">
        <f>IFERROR(X15/P15,"-")</f>
        <v>38833.333333333</v>
      </c>
      <c r="Z15" s="186">
        <f>IFERROR(X15/V15,"-")</f>
        <v>58250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0.5</v>
      </c>
      <c r="BG15" s="110">
        <v>2</v>
      </c>
      <c r="BH15" s="112">
        <f>IFERROR(BG15/BE15,"-")</f>
        <v>0.66666666666667</v>
      </c>
      <c r="BI15" s="113">
        <v>218000</v>
      </c>
      <c r="BJ15" s="114">
        <f>IFERROR(BI15/BE15,"-")</f>
        <v>72666.666666667</v>
      </c>
      <c r="BK15" s="115"/>
      <c r="BL15" s="115"/>
      <c r="BM15" s="115">
        <v>2</v>
      </c>
      <c r="BN15" s="117">
        <v>3</v>
      </c>
      <c r="BO15" s="118">
        <f>IF(P15=0,"",IF(BN15=0,"",(BN15/P15)))</f>
        <v>0.5</v>
      </c>
      <c r="BP15" s="119">
        <v>2</v>
      </c>
      <c r="BQ15" s="120">
        <f>IFERROR(BP15/BN15,"-")</f>
        <v>0.66666666666667</v>
      </c>
      <c r="BR15" s="121">
        <v>15000</v>
      </c>
      <c r="BS15" s="122">
        <f>IFERROR(BR15/BN15,"-")</f>
        <v>5000</v>
      </c>
      <c r="BT15" s="123">
        <v>1</v>
      </c>
      <c r="BU15" s="123">
        <v>1</v>
      </c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233000</v>
      </c>
      <c r="CQ15" s="139">
        <v>115000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93</v>
      </c>
      <c r="C16" s="189"/>
      <c r="D16" s="189" t="s">
        <v>90</v>
      </c>
      <c r="E16" s="189" t="s">
        <v>91</v>
      </c>
      <c r="F16" s="189" t="s">
        <v>77</v>
      </c>
      <c r="G16" s="88"/>
      <c r="H16" s="88"/>
      <c r="I16" s="88"/>
      <c r="J16" s="180"/>
      <c r="K16" s="79">
        <v>27</v>
      </c>
      <c r="L16" s="79">
        <v>17</v>
      </c>
      <c r="M16" s="79">
        <v>5</v>
      </c>
      <c r="N16" s="89">
        <v>4</v>
      </c>
      <c r="O16" s="90">
        <v>0</v>
      </c>
      <c r="P16" s="91">
        <f>N16+O16</f>
        <v>4</v>
      </c>
      <c r="Q16" s="80">
        <f>IFERROR(P16/M16,"-")</f>
        <v>0.8</v>
      </c>
      <c r="R16" s="79">
        <v>0</v>
      </c>
      <c r="S16" s="79">
        <v>0</v>
      </c>
      <c r="T16" s="80">
        <f>IFERROR(R16/(P16),"-")</f>
        <v>0</v>
      </c>
      <c r="U16" s="186"/>
      <c r="V16" s="82">
        <v>4</v>
      </c>
      <c r="W16" s="80">
        <f>IF(P16=0,"-",V16/P16)</f>
        <v>1</v>
      </c>
      <c r="X16" s="185">
        <v>121000</v>
      </c>
      <c r="Y16" s="186">
        <f>IFERROR(X16/P16,"-")</f>
        <v>30250</v>
      </c>
      <c r="Z16" s="186">
        <f>IFERROR(X16/V16,"-")</f>
        <v>30250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1</v>
      </c>
      <c r="BP16" s="119">
        <v>4</v>
      </c>
      <c r="BQ16" s="120">
        <f>IFERROR(BP16/BN16,"-")</f>
        <v>1</v>
      </c>
      <c r="BR16" s="121">
        <v>121000</v>
      </c>
      <c r="BS16" s="122">
        <f>IFERROR(BR16/BN16,"-")</f>
        <v>30250</v>
      </c>
      <c r="BT16" s="123">
        <v>1</v>
      </c>
      <c r="BU16" s="123">
        <v>1</v>
      </c>
      <c r="BV16" s="123">
        <v>2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4</v>
      </c>
      <c r="CP16" s="139">
        <v>121000</v>
      </c>
      <c r="CQ16" s="139">
        <v>74000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5.2213541666667</v>
      </c>
      <c r="B17" s="189" t="s">
        <v>94</v>
      </c>
      <c r="C17" s="189"/>
      <c r="D17" s="189" t="s">
        <v>63</v>
      </c>
      <c r="E17" s="189" t="s">
        <v>64</v>
      </c>
      <c r="F17" s="189" t="s">
        <v>65</v>
      </c>
      <c r="G17" s="88" t="s">
        <v>95</v>
      </c>
      <c r="H17" s="88" t="s">
        <v>96</v>
      </c>
      <c r="I17" s="190" t="s">
        <v>92</v>
      </c>
      <c r="J17" s="180">
        <v>384000</v>
      </c>
      <c r="K17" s="79">
        <v>27</v>
      </c>
      <c r="L17" s="79">
        <v>0</v>
      </c>
      <c r="M17" s="79">
        <v>94</v>
      </c>
      <c r="N17" s="89">
        <v>18</v>
      </c>
      <c r="O17" s="90">
        <v>0</v>
      </c>
      <c r="P17" s="91">
        <f>N17+O17</f>
        <v>18</v>
      </c>
      <c r="Q17" s="80">
        <f>IFERROR(P17/M17,"-")</f>
        <v>0.19148936170213</v>
      </c>
      <c r="R17" s="79">
        <v>2</v>
      </c>
      <c r="S17" s="79">
        <v>7</v>
      </c>
      <c r="T17" s="80">
        <f>IFERROR(R17/(P17),"-")</f>
        <v>0.11111111111111</v>
      </c>
      <c r="U17" s="186">
        <f>IFERROR(J17/SUM(N17:O18),"-")</f>
        <v>10666.666666667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SUM(X17:X18)-SUM(J17:J18)</f>
        <v>1621000</v>
      </c>
      <c r="AB17" s="83">
        <f>SUM(X17:X18)/SUM(J17:J18)</f>
        <v>5.2213541666667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2</v>
      </c>
      <c r="AW17" s="105">
        <f>IF(P17=0,"",IF(AV17=0,"",(AV17/P17)))</f>
        <v>0.11111111111111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5</v>
      </c>
      <c r="BF17" s="111">
        <f>IF(P17=0,"",IF(BE17=0,"",(BE17/P17)))</f>
        <v>0.27777777777778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9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0.11111111111111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97</v>
      </c>
      <c r="C18" s="189"/>
      <c r="D18" s="189" t="s">
        <v>63</v>
      </c>
      <c r="E18" s="189" t="s">
        <v>64</v>
      </c>
      <c r="F18" s="189" t="s">
        <v>77</v>
      </c>
      <c r="G18" s="88"/>
      <c r="H18" s="88"/>
      <c r="I18" s="88"/>
      <c r="J18" s="180"/>
      <c r="K18" s="79">
        <v>58</v>
      </c>
      <c r="L18" s="79">
        <v>50</v>
      </c>
      <c r="M18" s="79">
        <v>33</v>
      </c>
      <c r="N18" s="89">
        <v>18</v>
      </c>
      <c r="O18" s="90">
        <v>0</v>
      </c>
      <c r="P18" s="91">
        <f>N18+O18</f>
        <v>18</v>
      </c>
      <c r="Q18" s="80">
        <f>IFERROR(P18/M18,"-")</f>
        <v>0.54545454545455</v>
      </c>
      <c r="R18" s="79">
        <v>3</v>
      </c>
      <c r="S18" s="79">
        <v>0</v>
      </c>
      <c r="T18" s="80">
        <f>IFERROR(R18/(P18),"-")</f>
        <v>0.16666666666667</v>
      </c>
      <c r="U18" s="186"/>
      <c r="V18" s="82">
        <v>5</v>
      </c>
      <c r="W18" s="80">
        <f>IF(P18=0,"-",V18/P18)</f>
        <v>0.27777777777778</v>
      </c>
      <c r="X18" s="185">
        <v>2005000</v>
      </c>
      <c r="Y18" s="186">
        <f>IFERROR(X18/P18,"-")</f>
        <v>111388.88888889</v>
      </c>
      <c r="Z18" s="186">
        <f>IFERROR(X18/V18,"-")</f>
        <v>401000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7</v>
      </c>
      <c r="BF18" s="111">
        <f>IF(P18=0,"",IF(BE18=0,"",(BE18/P18)))</f>
        <v>0.38888888888889</v>
      </c>
      <c r="BG18" s="110">
        <v>2</v>
      </c>
      <c r="BH18" s="112">
        <f>IFERROR(BG18/BE18,"-")</f>
        <v>0.28571428571429</v>
      </c>
      <c r="BI18" s="113">
        <v>21000</v>
      </c>
      <c r="BJ18" s="114">
        <f>IFERROR(BI18/BE18,"-")</f>
        <v>3000</v>
      </c>
      <c r="BK18" s="115">
        <v>1</v>
      </c>
      <c r="BL18" s="115"/>
      <c r="BM18" s="115">
        <v>1</v>
      </c>
      <c r="BN18" s="117">
        <v>7</v>
      </c>
      <c r="BO18" s="118">
        <f>IF(P18=0,"",IF(BN18=0,"",(BN18/P18)))</f>
        <v>0.38888888888889</v>
      </c>
      <c r="BP18" s="119">
        <v>2</v>
      </c>
      <c r="BQ18" s="120">
        <f>IFERROR(BP18/BN18,"-")</f>
        <v>0.28571428571429</v>
      </c>
      <c r="BR18" s="121">
        <v>14000</v>
      </c>
      <c r="BS18" s="122">
        <f>IFERROR(BR18/BN18,"-")</f>
        <v>2000</v>
      </c>
      <c r="BT18" s="123">
        <v>1</v>
      </c>
      <c r="BU18" s="123"/>
      <c r="BV18" s="123">
        <v>1</v>
      </c>
      <c r="BW18" s="124">
        <v>3</v>
      </c>
      <c r="BX18" s="125">
        <f>IF(P18=0,"",IF(BW18=0,"",(BW18/P18)))</f>
        <v>0.16666666666667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0.055555555555556</v>
      </c>
      <c r="CH18" s="133">
        <v>1</v>
      </c>
      <c r="CI18" s="134">
        <f>IFERROR(CH18/CF18,"-")</f>
        <v>1</v>
      </c>
      <c r="CJ18" s="135">
        <v>1970000</v>
      </c>
      <c r="CK18" s="136">
        <f>IFERROR(CJ18/CF18,"-")</f>
        <v>1970000</v>
      </c>
      <c r="CL18" s="137"/>
      <c r="CM18" s="137"/>
      <c r="CN18" s="137">
        <v>1</v>
      </c>
      <c r="CO18" s="138">
        <v>5</v>
      </c>
      <c r="CP18" s="139">
        <v>2005000</v>
      </c>
      <c r="CQ18" s="139">
        <v>1970000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1.525641025641</v>
      </c>
      <c r="B19" s="189" t="s">
        <v>98</v>
      </c>
      <c r="C19" s="189"/>
      <c r="D19" s="189" t="s">
        <v>63</v>
      </c>
      <c r="E19" s="189" t="s">
        <v>99</v>
      </c>
      <c r="F19" s="189" t="s">
        <v>65</v>
      </c>
      <c r="G19" s="88" t="s">
        <v>95</v>
      </c>
      <c r="H19" s="88" t="s">
        <v>100</v>
      </c>
      <c r="I19" s="88" t="s">
        <v>101</v>
      </c>
      <c r="J19" s="180">
        <v>312000</v>
      </c>
      <c r="K19" s="79">
        <v>16</v>
      </c>
      <c r="L19" s="79">
        <v>0</v>
      </c>
      <c r="M19" s="79">
        <v>53</v>
      </c>
      <c r="N19" s="89">
        <v>8</v>
      </c>
      <c r="O19" s="90">
        <v>0</v>
      </c>
      <c r="P19" s="91">
        <f>N19+O19</f>
        <v>8</v>
      </c>
      <c r="Q19" s="80">
        <f>IFERROR(P19/M19,"-")</f>
        <v>0.15094339622642</v>
      </c>
      <c r="R19" s="79">
        <v>0</v>
      </c>
      <c r="S19" s="79">
        <v>4</v>
      </c>
      <c r="T19" s="80">
        <f>IFERROR(R19/(P19),"-")</f>
        <v>0</v>
      </c>
      <c r="U19" s="186">
        <f>IFERROR(J19/SUM(N19:O22),"-")</f>
        <v>8666.6666666667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SUM(X19:X22)-SUM(J19:J22)</f>
        <v>164000</v>
      </c>
      <c r="AB19" s="83">
        <f>SUM(X19:X22)/SUM(J19:J22)</f>
        <v>1.525641025641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0.125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</v>
      </c>
      <c r="AW19" s="105">
        <f>IF(P19=0,"",IF(AV19=0,"",(AV19/P19)))</f>
        <v>0.125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4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102</v>
      </c>
      <c r="C20" s="189"/>
      <c r="D20" s="189" t="s">
        <v>63</v>
      </c>
      <c r="E20" s="189" t="s">
        <v>103</v>
      </c>
      <c r="F20" s="189" t="s">
        <v>65</v>
      </c>
      <c r="G20" s="88"/>
      <c r="H20" s="88" t="s">
        <v>100</v>
      </c>
      <c r="I20" s="88" t="s">
        <v>104</v>
      </c>
      <c r="J20" s="180"/>
      <c r="K20" s="79">
        <v>23</v>
      </c>
      <c r="L20" s="79">
        <v>0</v>
      </c>
      <c r="M20" s="79">
        <v>53</v>
      </c>
      <c r="N20" s="89">
        <v>6</v>
      </c>
      <c r="O20" s="90">
        <v>0</v>
      </c>
      <c r="P20" s="91">
        <f>N20+O20</f>
        <v>6</v>
      </c>
      <c r="Q20" s="80">
        <f>IFERROR(P20/M20,"-")</f>
        <v>0.11320754716981</v>
      </c>
      <c r="R20" s="79">
        <v>0</v>
      </c>
      <c r="S20" s="79">
        <v>2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0.16666666666667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0.16666666666667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105</v>
      </c>
      <c r="C21" s="189"/>
      <c r="D21" s="189" t="s">
        <v>63</v>
      </c>
      <c r="E21" s="189" t="s">
        <v>106</v>
      </c>
      <c r="F21" s="189" t="s">
        <v>65</v>
      </c>
      <c r="G21" s="88"/>
      <c r="H21" s="88" t="s">
        <v>100</v>
      </c>
      <c r="I21" s="88" t="s">
        <v>107</v>
      </c>
      <c r="J21" s="180"/>
      <c r="K21" s="79">
        <v>9</v>
      </c>
      <c r="L21" s="79">
        <v>0</v>
      </c>
      <c r="M21" s="79">
        <v>30</v>
      </c>
      <c r="N21" s="89">
        <v>4</v>
      </c>
      <c r="O21" s="90">
        <v>0</v>
      </c>
      <c r="P21" s="91">
        <f>N21+O21</f>
        <v>4</v>
      </c>
      <c r="Q21" s="80">
        <f>IFERROR(P21/M21,"-")</f>
        <v>0.13333333333333</v>
      </c>
      <c r="R21" s="79">
        <v>0</v>
      </c>
      <c r="S21" s="79">
        <v>2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108</v>
      </c>
      <c r="C22" s="189"/>
      <c r="D22" s="189" t="s">
        <v>76</v>
      </c>
      <c r="E22" s="189" t="s">
        <v>76</v>
      </c>
      <c r="F22" s="189" t="s">
        <v>77</v>
      </c>
      <c r="G22" s="88"/>
      <c r="H22" s="88"/>
      <c r="I22" s="88"/>
      <c r="J22" s="180"/>
      <c r="K22" s="79">
        <v>124</v>
      </c>
      <c r="L22" s="79">
        <v>67</v>
      </c>
      <c r="M22" s="79">
        <v>25</v>
      </c>
      <c r="N22" s="89">
        <v>18</v>
      </c>
      <c r="O22" s="90">
        <v>0</v>
      </c>
      <c r="P22" s="91">
        <f>N22+O22</f>
        <v>18</v>
      </c>
      <c r="Q22" s="80">
        <f>IFERROR(P22/M22,"-")</f>
        <v>0.72</v>
      </c>
      <c r="R22" s="79">
        <v>4</v>
      </c>
      <c r="S22" s="79">
        <v>2</v>
      </c>
      <c r="T22" s="80">
        <f>IFERROR(R22/(P22),"-")</f>
        <v>0.22222222222222</v>
      </c>
      <c r="U22" s="186"/>
      <c r="V22" s="82">
        <v>5</v>
      </c>
      <c r="W22" s="80">
        <f>IF(P22=0,"-",V22/P22)</f>
        <v>0.27777777777778</v>
      </c>
      <c r="X22" s="185">
        <v>476000</v>
      </c>
      <c r="Y22" s="186">
        <f>IFERROR(X22/P22,"-")</f>
        <v>26444.444444444</v>
      </c>
      <c r="Z22" s="186">
        <f>IFERROR(X22/V22,"-")</f>
        <v>95200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0.11111111111111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0.22222222222222</v>
      </c>
      <c r="BP22" s="119">
        <v>1</v>
      </c>
      <c r="BQ22" s="120">
        <f>IFERROR(BP22/BN22,"-")</f>
        <v>0.25</v>
      </c>
      <c r="BR22" s="121">
        <v>3000</v>
      </c>
      <c r="BS22" s="122">
        <f>IFERROR(BR22/BN22,"-")</f>
        <v>750</v>
      </c>
      <c r="BT22" s="123">
        <v>1</v>
      </c>
      <c r="BU22" s="123"/>
      <c r="BV22" s="123"/>
      <c r="BW22" s="124">
        <v>10</v>
      </c>
      <c r="BX22" s="125">
        <f>IF(P22=0,"",IF(BW22=0,"",(BW22/P22)))</f>
        <v>0.55555555555556</v>
      </c>
      <c r="BY22" s="126">
        <v>4</v>
      </c>
      <c r="BZ22" s="127">
        <f>IFERROR(BY22/BW22,"-")</f>
        <v>0.4</v>
      </c>
      <c r="CA22" s="128">
        <v>473000</v>
      </c>
      <c r="CB22" s="129">
        <f>IFERROR(CA22/BW22,"-")</f>
        <v>47300</v>
      </c>
      <c r="CC22" s="130">
        <v>1</v>
      </c>
      <c r="CD22" s="130"/>
      <c r="CE22" s="130">
        <v>3</v>
      </c>
      <c r="CF22" s="131">
        <v>2</v>
      </c>
      <c r="CG22" s="132">
        <f>IF(P22=0,"",IF(CF22=0,"",(CF22/P22)))</f>
        <v>0.11111111111111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5</v>
      </c>
      <c r="CP22" s="139">
        <v>476000</v>
      </c>
      <c r="CQ22" s="139">
        <v>260000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0.28541666666667</v>
      </c>
      <c r="B23" s="189" t="s">
        <v>109</v>
      </c>
      <c r="C23" s="189"/>
      <c r="D23" s="189" t="s">
        <v>63</v>
      </c>
      <c r="E23" s="189" t="s">
        <v>99</v>
      </c>
      <c r="F23" s="189" t="s">
        <v>65</v>
      </c>
      <c r="G23" s="88" t="s">
        <v>110</v>
      </c>
      <c r="H23" s="88" t="s">
        <v>111</v>
      </c>
      <c r="I23" s="88" t="s">
        <v>101</v>
      </c>
      <c r="J23" s="180">
        <v>240000</v>
      </c>
      <c r="K23" s="79">
        <v>19</v>
      </c>
      <c r="L23" s="79">
        <v>0</v>
      </c>
      <c r="M23" s="79">
        <v>68</v>
      </c>
      <c r="N23" s="89">
        <v>11</v>
      </c>
      <c r="O23" s="90">
        <v>0</v>
      </c>
      <c r="P23" s="91">
        <f>N23+O23</f>
        <v>11</v>
      </c>
      <c r="Q23" s="80">
        <f>IFERROR(P23/M23,"-")</f>
        <v>0.16176470588235</v>
      </c>
      <c r="R23" s="79">
        <v>0</v>
      </c>
      <c r="S23" s="79">
        <v>6</v>
      </c>
      <c r="T23" s="80">
        <f>IFERROR(R23/(P23),"-")</f>
        <v>0</v>
      </c>
      <c r="U23" s="186">
        <f>IFERROR(J23/SUM(N23:O26),"-")</f>
        <v>4897.9591836735</v>
      </c>
      <c r="V23" s="82">
        <v>2</v>
      </c>
      <c r="W23" s="80">
        <f>IF(P23=0,"-",V23/P23)</f>
        <v>0.18181818181818</v>
      </c>
      <c r="X23" s="185">
        <v>29000</v>
      </c>
      <c r="Y23" s="186">
        <f>IFERROR(X23/P23,"-")</f>
        <v>2636.3636363636</v>
      </c>
      <c r="Z23" s="186">
        <f>IFERROR(X23/V23,"-")</f>
        <v>14500</v>
      </c>
      <c r="AA23" s="180">
        <f>SUM(X23:X26)-SUM(J23:J26)</f>
        <v>-171500</v>
      </c>
      <c r="AB23" s="83">
        <f>SUM(X23:X26)/SUM(J23:J26)</f>
        <v>0.28541666666667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3</v>
      </c>
      <c r="BF23" s="111">
        <f>IF(P23=0,"",IF(BE23=0,"",(BE23/P23)))</f>
        <v>0.27272727272727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0.63636363636364</v>
      </c>
      <c r="BP23" s="119">
        <v>1</v>
      </c>
      <c r="BQ23" s="120">
        <f>IFERROR(BP23/BN23,"-")</f>
        <v>0.14285714285714</v>
      </c>
      <c r="BR23" s="121">
        <v>5000</v>
      </c>
      <c r="BS23" s="122">
        <f>IFERROR(BR23/BN23,"-")</f>
        <v>714.28571428571</v>
      </c>
      <c r="BT23" s="123">
        <v>1</v>
      </c>
      <c r="BU23" s="123"/>
      <c r="BV23" s="123"/>
      <c r="BW23" s="124">
        <v>1</v>
      </c>
      <c r="BX23" s="125">
        <f>IF(P23=0,"",IF(BW23=0,"",(BW23/P23)))</f>
        <v>0.090909090909091</v>
      </c>
      <c r="BY23" s="126">
        <v>1</v>
      </c>
      <c r="BZ23" s="127">
        <f>IFERROR(BY23/BW23,"-")</f>
        <v>1</v>
      </c>
      <c r="CA23" s="128">
        <v>24000</v>
      </c>
      <c r="CB23" s="129">
        <f>IFERROR(CA23/BW23,"-")</f>
        <v>24000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29000</v>
      </c>
      <c r="CQ23" s="139">
        <v>24000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112</v>
      </c>
      <c r="C24" s="189"/>
      <c r="D24" s="189" t="s">
        <v>63</v>
      </c>
      <c r="E24" s="189" t="s">
        <v>103</v>
      </c>
      <c r="F24" s="189" t="s">
        <v>65</v>
      </c>
      <c r="G24" s="88"/>
      <c r="H24" s="88" t="s">
        <v>111</v>
      </c>
      <c r="I24" s="88" t="s">
        <v>104</v>
      </c>
      <c r="J24" s="180"/>
      <c r="K24" s="79">
        <v>10</v>
      </c>
      <c r="L24" s="79">
        <v>0</v>
      </c>
      <c r="M24" s="79">
        <v>51</v>
      </c>
      <c r="N24" s="89">
        <v>6</v>
      </c>
      <c r="O24" s="90">
        <v>0</v>
      </c>
      <c r="P24" s="91">
        <f>N24+O24</f>
        <v>6</v>
      </c>
      <c r="Q24" s="80">
        <f>IFERROR(P24/M24,"-")</f>
        <v>0.11764705882353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0.16666666666667</v>
      </c>
      <c r="X24" s="185">
        <v>19000</v>
      </c>
      <c r="Y24" s="186">
        <f>IFERROR(X24/P24,"-")</f>
        <v>3166.6666666667</v>
      </c>
      <c r="Z24" s="186">
        <f>IFERROR(X24/V24,"-")</f>
        <v>19000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3</v>
      </c>
      <c r="AW24" s="105">
        <f>IF(P24=0,"",IF(AV24=0,"",(AV24/P24)))</f>
        <v>0.5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0.5</v>
      </c>
      <c r="BP24" s="119">
        <v>1</v>
      </c>
      <c r="BQ24" s="120">
        <f>IFERROR(BP24/BN24,"-")</f>
        <v>0.33333333333333</v>
      </c>
      <c r="BR24" s="121">
        <v>19000</v>
      </c>
      <c r="BS24" s="122">
        <f>IFERROR(BR24/BN24,"-")</f>
        <v>6333.3333333333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19000</v>
      </c>
      <c r="CQ24" s="139">
        <v>19000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113</v>
      </c>
      <c r="C25" s="189"/>
      <c r="D25" s="189" t="s">
        <v>63</v>
      </c>
      <c r="E25" s="189" t="s">
        <v>106</v>
      </c>
      <c r="F25" s="189" t="s">
        <v>65</v>
      </c>
      <c r="G25" s="88"/>
      <c r="H25" s="88" t="s">
        <v>111</v>
      </c>
      <c r="I25" s="88" t="s">
        <v>107</v>
      </c>
      <c r="J25" s="180"/>
      <c r="K25" s="79">
        <v>6</v>
      </c>
      <c r="L25" s="79">
        <v>0</v>
      </c>
      <c r="M25" s="79">
        <v>38</v>
      </c>
      <c r="N25" s="89">
        <v>5</v>
      </c>
      <c r="O25" s="90">
        <v>0</v>
      </c>
      <c r="P25" s="91">
        <f>N25+O25</f>
        <v>5</v>
      </c>
      <c r="Q25" s="80">
        <f>IFERROR(P25/M25,"-")</f>
        <v>0.13157894736842</v>
      </c>
      <c r="R25" s="79">
        <v>0</v>
      </c>
      <c r="S25" s="79">
        <v>3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0.4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0.2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114</v>
      </c>
      <c r="C26" s="189"/>
      <c r="D26" s="189" t="s">
        <v>76</v>
      </c>
      <c r="E26" s="189" t="s">
        <v>76</v>
      </c>
      <c r="F26" s="189" t="s">
        <v>77</v>
      </c>
      <c r="G26" s="88"/>
      <c r="H26" s="88"/>
      <c r="I26" s="88"/>
      <c r="J26" s="180"/>
      <c r="K26" s="79">
        <v>100</v>
      </c>
      <c r="L26" s="79">
        <v>63</v>
      </c>
      <c r="M26" s="79">
        <v>35</v>
      </c>
      <c r="N26" s="89">
        <v>27</v>
      </c>
      <c r="O26" s="90">
        <v>0</v>
      </c>
      <c r="P26" s="91">
        <f>N26+O26</f>
        <v>27</v>
      </c>
      <c r="Q26" s="80">
        <f>IFERROR(P26/M26,"-")</f>
        <v>0.77142857142857</v>
      </c>
      <c r="R26" s="79">
        <v>0</v>
      </c>
      <c r="S26" s="79">
        <v>3</v>
      </c>
      <c r="T26" s="80">
        <f>IFERROR(R26/(P26),"-")</f>
        <v>0</v>
      </c>
      <c r="U26" s="186"/>
      <c r="V26" s="82">
        <v>4</v>
      </c>
      <c r="W26" s="80">
        <f>IF(P26=0,"-",V26/P26)</f>
        <v>0.14814814814815</v>
      </c>
      <c r="X26" s="185">
        <v>20500</v>
      </c>
      <c r="Y26" s="186">
        <f>IFERROR(X26/P26,"-")</f>
        <v>759.25925925926</v>
      </c>
      <c r="Z26" s="186">
        <f>IFERROR(X26/V26,"-")</f>
        <v>5125</v>
      </c>
      <c r="AA26" s="180"/>
      <c r="AB26" s="83"/>
      <c r="AC26" s="77"/>
      <c r="AD26" s="92">
        <v>2</v>
      </c>
      <c r="AE26" s="93">
        <f>IF(P26=0,"",IF(AD26=0,"",(AD26/P26)))</f>
        <v>0.074074074074074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5</v>
      </c>
      <c r="BF26" s="111">
        <f>IF(P26=0,"",IF(BE26=0,"",(BE26/P26)))</f>
        <v>0.18518518518519</v>
      </c>
      <c r="BG26" s="110">
        <v>1</v>
      </c>
      <c r="BH26" s="112">
        <f>IFERROR(BG26/BE26,"-")</f>
        <v>0.2</v>
      </c>
      <c r="BI26" s="113">
        <v>1500</v>
      </c>
      <c r="BJ26" s="114">
        <f>IFERROR(BI26/BE26,"-")</f>
        <v>300</v>
      </c>
      <c r="BK26" s="115">
        <v>1</v>
      </c>
      <c r="BL26" s="115"/>
      <c r="BM26" s="115"/>
      <c r="BN26" s="117">
        <v>9</v>
      </c>
      <c r="BO26" s="118">
        <f>IF(P26=0,"",IF(BN26=0,"",(BN26/P26)))</f>
        <v>0.33333333333333</v>
      </c>
      <c r="BP26" s="119">
        <v>1</v>
      </c>
      <c r="BQ26" s="120">
        <f>IFERROR(BP26/BN26,"-")</f>
        <v>0.11111111111111</v>
      </c>
      <c r="BR26" s="121">
        <v>13000</v>
      </c>
      <c r="BS26" s="122">
        <f>IFERROR(BR26/BN26,"-")</f>
        <v>1444.4444444444</v>
      </c>
      <c r="BT26" s="123"/>
      <c r="BU26" s="123"/>
      <c r="BV26" s="123">
        <v>1</v>
      </c>
      <c r="BW26" s="124">
        <v>7</v>
      </c>
      <c r="BX26" s="125">
        <f>IF(P26=0,"",IF(BW26=0,"",(BW26/P26)))</f>
        <v>0.25925925925926</v>
      </c>
      <c r="BY26" s="126">
        <v>1</v>
      </c>
      <c r="BZ26" s="127">
        <f>IFERROR(BY26/BW26,"-")</f>
        <v>0.14285714285714</v>
      </c>
      <c r="CA26" s="128">
        <v>3000</v>
      </c>
      <c r="CB26" s="129">
        <f>IFERROR(CA26/BW26,"-")</f>
        <v>428.57142857143</v>
      </c>
      <c r="CC26" s="130">
        <v>1</v>
      </c>
      <c r="CD26" s="130"/>
      <c r="CE26" s="130"/>
      <c r="CF26" s="131">
        <v>4</v>
      </c>
      <c r="CG26" s="132">
        <f>IF(P26=0,"",IF(CF26=0,"",(CF26/P26)))</f>
        <v>0.14814814814815</v>
      </c>
      <c r="CH26" s="133">
        <v>1</v>
      </c>
      <c r="CI26" s="134">
        <f>IFERROR(CH26/CF26,"-")</f>
        <v>0.25</v>
      </c>
      <c r="CJ26" s="135">
        <v>3000</v>
      </c>
      <c r="CK26" s="136">
        <f>IFERROR(CJ26/CF26,"-")</f>
        <v>750</v>
      </c>
      <c r="CL26" s="137">
        <v>1</v>
      </c>
      <c r="CM26" s="137"/>
      <c r="CN26" s="137"/>
      <c r="CO26" s="138">
        <v>4</v>
      </c>
      <c r="CP26" s="139">
        <v>20500</v>
      </c>
      <c r="CQ26" s="139">
        <v>13000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3.1466666666667</v>
      </c>
      <c r="B27" s="189" t="s">
        <v>115</v>
      </c>
      <c r="C27" s="189"/>
      <c r="D27" s="189" t="s">
        <v>63</v>
      </c>
      <c r="E27" s="189" t="s">
        <v>99</v>
      </c>
      <c r="F27" s="189" t="s">
        <v>65</v>
      </c>
      <c r="G27" s="88" t="s">
        <v>116</v>
      </c>
      <c r="H27" s="88" t="s">
        <v>117</v>
      </c>
      <c r="I27" s="88" t="s">
        <v>118</v>
      </c>
      <c r="J27" s="180">
        <v>300000</v>
      </c>
      <c r="K27" s="79">
        <v>11</v>
      </c>
      <c r="L27" s="79">
        <v>0</v>
      </c>
      <c r="M27" s="79">
        <v>52</v>
      </c>
      <c r="N27" s="89">
        <v>6</v>
      </c>
      <c r="O27" s="90">
        <v>0</v>
      </c>
      <c r="P27" s="91">
        <f>N27+O27</f>
        <v>6</v>
      </c>
      <c r="Q27" s="80">
        <f>IFERROR(P27/M27,"-")</f>
        <v>0.11538461538462</v>
      </c>
      <c r="R27" s="79">
        <v>0</v>
      </c>
      <c r="S27" s="79">
        <v>2</v>
      </c>
      <c r="T27" s="80">
        <f>IFERROR(R27/(P27),"-")</f>
        <v>0</v>
      </c>
      <c r="U27" s="186">
        <f>IFERROR(J27/SUM(N27:O30),"-")</f>
        <v>10344.827586207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SUM(X27:X30)-SUM(J27:J30)</f>
        <v>644000</v>
      </c>
      <c r="AB27" s="83">
        <f>SUM(X27:X30)/SUM(J27:J30)</f>
        <v>3.1466666666667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5</v>
      </c>
      <c r="BO27" s="118">
        <f>IF(P27=0,"",IF(BN27=0,"",(BN27/P27)))</f>
        <v>0.83333333333333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0.16666666666667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119</v>
      </c>
      <c r="C28" s="189"/>
      <c r="D28" s="189" t="s">
        <v>63</v>
      </c>
      <c r="E28" s="189" t="s">
        <v>103</v>
      </c>
      <c r="F28" s="189" t="s">
        <v>65</v>
      </c>
      <c r="G28" s="88"/>
      <c r="H28" s="88" t="s">
        <v>117</v>
      </c>
      <c r="I28" s="88"/>
      <c r="J28" s="180"/>
      <c r="K28" s="79">
        <v>20</v>
      </c>
      <c r="L28" s="79">
        <v>0</v>
      </c>
      <c r="M28" s="79">
        <v>72</v>
      </c>
      <c r="N28" s="89">
        <v>3</v>
      </c>
      <c r="O28" s="90">
        <v>0</v>
      </c>
      <c r="P28" s="91">
        <f>N28+O28</f>
        <v>3</v>
      </c>
      <c r="Q28" s="80">
        <f>IFERROR(P28/M28,"-")</f>
        <v>0.041666666666667</v>
      </c>
      <c r="R28" s="79">
        <v>1</v>
      </c>
      <c r="S28" s="79">
        <v>1</v>
      </c>
      <c r="T28" s="80">
        <f>IFERROR(R28/(P28),"-")</f>
        <v>0.33333333333333</v>
      </c>
      <c r="U28" s="186"/>
      <c r="V28" s="82">
        <v>1</v>
      </c>
      <c r="W28" s="80">
        <f>IF(P28=0,"-",V28/P28)</f>
        <v>0.33333333333333</v>
      </c>
      <c r="X28" s="185">
        <v>880000</v>
      </c>
      <c r="Y28" s="186">
        <f>IFERROR(X28/P28,"-")</f>
        <v>293333.33333333</v>
      </c>
      <c r="Z28" s="186">
        <f>IFERROR(X28/V28,"-")</f>
        <v>880000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>
        <v>1</v>
      </c>
      <c r="BZ28" s="127">
        <f>IFERROR(BY28/BW28,"-")</f>
        <v>1</v>
      </c>
      <c r="CA28" s="128">
        <v>880000</v>
      </c>
      <c r="CB28" s="129">
        <f>IFERROR(CA28/BW28,"-")</f>
        <v>880000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880000</v>
      </c>
      <c r="CQ28" s="139">
        <v>880000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/>
      <c r="B29" s="189" t="s">
        <v>120</v>
      </c>
      <c r="C29" s="189"/>
      <c r="D29" s="189" t="s">
        <v>63</v>
      </c>
      <c r="E29" s="189" t="s">
        <v>106</v>
      </c>
      <c r="F29" s="189" t="s">
        <v>65</v>
      </c>
      <c r="G29" s="88"/>
      <c r="H29" s="88" t="s">
        <v>117</v>
      </c>
      <c r="I29" s="88"/>
      <c r="J29" s="180"/>
      <c r="K29" s="79">
        <v>31</v>
      </c>
      <c r="L29" s="79">
        <v>0</v>
      </c>
      <c r="M29" s="79">
        <v>73</v>
      </c>
      <c r="N29" s="89">
        <v>7</v>
      </c>
      <c r="O29" s="90">
        <v>0</v>
      </c>
      <c r="P29" s="91">
        <f>N29+O29</f>
        <v>7</v>
      </c>
      <c r="Q29" s="80">
        <f>IFERROR(P29/M29,"-")</f>
        <v>0.095890410958904</v>
      </c>
      <c r="R29" s="79">
        <v>0</v>
      </c>
      <c r="S29" s="79">
        <v>0</v>
      </c>
      <c r="T29" s="80">
        <f>IFERROR(R29/(P29),"-")</f>
        <v>0</v>
      </c>
      <c r="U29" s="186"/>
      <c r="V29" s="82">
        <v>1</v>
      </c>
      <c r="W29" s="80">
        <f>IF(P29=0,"-",V29/P29)</f>
        <v>0.14285714285714</v>
      </c>
      <c r="X29" s="185">
        <v>10000</v>
      </c>
      <c r="Y29" s="186">
        <f>IFERROR(X29/P29,"-")</f>
        <v>1428.5714285714</v>
      </c>
      <c r="Z29" s="186">
        <f>IFERROR(X29/V29,"-")</f>
        <v>10000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0.28571428571429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4</v>
      </c>
      <c r="BF29" s="111">
        <f>IF(P29=0,"",IF(BE29=0,"",(BE29/P29)))</f>
        <v>0.57142857142857</v>
      </c>
      <c r="BG29" s="110">
        <v>1</v>
      </c>
      <c r="BH29" s="112">
        <f>IFERROR(BG29/BE29,"-")</f>
        <v>0.25</v>
      </c>
      <c r="BI29" s="113">
        <v>10000</v>
      </c>
      <c r="BJ29" s="114">
        <f>IFERROR(BI29/BE29,"-")</f>
        <v>2500</v>
      </c>
      <c r="BK29" s="115"/>
      <c r="BL29" s="115">
        <v>1</v>
      </c>
      <c r="BM29" s="115"/>
      <c r="BN29" s="117">
        <v>1</v>
      </c>
      <c r="BO29" s="118">
        <f>IF(P29=0,"",IF(BN29=0,"",(BN29/P29)))</f>
        <v>0.14285714285714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10000</v>
      </c>
      <c r="CQ29" s="139">
        <v>10000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121</v>
      </c>
      <c r="C30" s="189"/>
      <c r="D30" s="189" t="s">
        <v>76</v>
      </c>
      <c r="E30" s="189" t="s">
        <v>76</v>
      </c>
      <c r="F30" s="189" t="s">
        <v>77</v>
      </c>
      <c r="G30" s="88"/>
      <c r="H30" s="88"/>
      <c r="I30" s="88"/>
      <c r="J30" s="180"/>
      <c r="K30" s="79">
        <v>108</v>
      </c>
      <c r="L30" s="79">
        <v>62</v>
      </c>
      <c r="M30" s="79">
        <v>45</v>
      </c>
      <c r="N30" s="89">
        <v>13</v>
      </c>
      <c r="O30" s="90">
        <v>0</v>
      </c>
      <c r="P30" s="91">
        <f>N30+O30</f>
        <v>13</v>
      </c>
      <c r="Q30" s="80">
        <f>IFERROR(P30/M30,"-")</f>
        <v>0.28888888888889</v>
      </c>
      <c r="R30" s="79">
        <v>4</v>
      </c>
      <c r="S30" s="79">
        <v>1</v>
      </c>
      <c r="T30" s="80">
        <f>IFERROR(R30/(P30),"-")</f>
        <v>0.30769230769231</v>
      </c>
      <c r="U30" s="186"/>
      <c r="V30" s="82">
        <v>6</v>
      </c>
      <c r="W30" s="80">
        <f>IF(P30=0,"-",V30/P30)</f>
        <v>0.46153846153846</v>
      </c>
      <c r="X30" s="185">
        <v>54000</v>
      </c>
      <c r="Y30" s="186">
        <f>IFERROR(X30/P30,"-")</f>
        <v>4153.8461538462</v>
      </c>
      <c r="Z30" s="186">
        <f>IFERROR(X30/V30,"-")</f>
        <v>9000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0.15384615384615</v>
      </c>
      <c r="BG30" s="110">
        <v>2</v>
      </c>
      <c r="BH30" s="112">
        <f>IFERROR(BG30/BE30,"-")</f>
        <v>1</v>
      </c>
      <c r="BI30" s="113">
        <v>6000</v>
      </c>
      <c r="BJ30" s="114">
        <f>IFERROR(BI30/BE30,"-")</f>
        <v>3000</v>
      </c>
      <c r="BK30" s="115">
        <v>2</v>
      </c>
      <c r="BL30" s="115"/>
      <c r="BM30" s="115"/>
      <c r="BN30" s="117">
        <v>7</v>
      </c>
      <c r="BO30" s="118">
        <f>IF(P30=0,"",IF(BN30=0,"",(BN30/P30)))</f>
        <v>0.53846153846154</v>
      </c>
      <c r="BP30" s="119">
        <v>2</v>
      </c>
      <c r="BQ30" s="120">
        <f>IFERROR(BP30/BN30,"-")</f>
        <v>0.28571428571429</v>
      </c>
      <c r="BR30" s="121">
        <v>11000</v>
      </c>
      <c r="BS30" s="122">
        <f>IFERROR(BR30/BN30,"-")</f>
        <v>1571.4285714286</v>
      </c>
      <c r="BT30" s="123">
        <v>1</v>
      </c>
      <c r="BU30" s="123">
        <v>1</v>
      </c>
      <c r="BV30" s="123"/>
      <c r="BW30" s="124">
        <v>3</v>
      </c>
      <c r="BX30" s="125">
        <f>IF(P30=0,"",IF(BW30=0,"",(BW30/P30)))</f>
        <v>0.23076923076923</v>
      </c>
      <c r="BY30" s="126">
        <v>2</v>
      </c>
      <c r="BZ30" s="127">
        <f>IFERROR(BY30/BW30,"-")</f>
        <v>0.66666666666667</v>
      </c>
      <c r="CA30" s="128">
        <v>34000</v>
      </c>
      <c r="CB30" s="129">
        <f>IFERROR(CA30/BW30,"-")</f>
        <v>11333.333333333</v>
      </c>
      <c r="CC30" s="130"/>
      <c r="CD30" s="130"/>
      <c r="CE30" s="130">
        <v>2</v>
      </c>
      <c r="CF30" s="131">
        <v>1</v>
      </c>
      <c r="CG30" s="132">
        <f>IF(P30=0,"",IF(CF30=0,"",(CF30/P30)))</f>
        <v>0.076923076923077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6</v>
      </c>
      <c r="CP30" s="139">
        <v>54000</v>
      </c>
      <c r="CQ30" s="139">
        <v>21000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0.70833333333333</v>
      </c>
      <c r="B31" s="189" t="s">
        <v>122</v>
      </c>
      <c r="C31" s="189"/>
      <c r="D31" s="189" t="s">
        <v>123</v>
      </c>
      <c r="E31" s="189" t="s">
        <v>124</v>
      </c>
      <c r="F31" s="189" t="s">
        <v>65</v>
      </c>
      <c r="G31" s="88" t="s">
        <v>66</v>
      </c>
      <c r="H31" s="88" t="s">
        <v>86</v>
      </c>
      <c r="I31" s="190" t="s">
        <v>82</v>
      </c>
      <c r="J31" s="180">
        <v>144000</v>
      </c>
      <c r="K31" s="79">
        <v>17</v>
      </c>
      <c r="L31" s="79">
        <v>0</v>
      </c>
      <c r="M31" s="79">
        <v>54</v>
      </c>
      <c r="N31" s="89">
        <v>3</v>
      </c>
      <c r="O31" s="90">
        <v>0</v>
      </c>
      <c r="P31" s="91">
        <f>N31+O31</f>
        <v>3</v>
      </c>
      <c r="Q31" s="80">
        <f>IFERROR(P31/M31,"-")</f>
        <v>0.055555555555556</v>
      </c>
      <c r="R31" s="79">
        <v>0</v>
      </c>
      <c r="S31" s="79">
        <v>0</v>
      </c>
      <c r="T31" s="80">
        <f>IFERROR(R31/(P31),"-")</f>
        <v>0</v>
      </c>
      <c r="U31" s="186">
        <f>IFERROR(J31/SUM(N31:O32),"-")</f>
        <v>20571.428571429</v>
      </c>
      <c r="V31" s="82">
        <v>2</v>
      </c>
      <c r="W31" s="80">
        <f>IF(P31=0,"-",V31/P31)</f>
        <v>0.66666666666667</v>
      </c>
      <c r="X31" s="185">
        <v>92000</v>
      </c>
      <c r="Y31" s="186">
        <f>IFERROR(X31/P31,"-")</f>
        <v>30666.666666667</v>
      </c>
      <c r="Z31" s="186">
        <f>IFERROR(X31/V31,"-")</f>
        <v>46000</v>
      </c>
      <c r="AA31" s="180">
        <f>SUM(X31:X32)-SUM(J31:J32)</f>
        <v>-42000</v>
      </c>
      <c r="AB31" s="83">
        <f>SUM(X31:X32)/SUM(J31:J32)</f>
        <v>0.70833333333333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0.33333333333333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0.66666666666667</v>
      </c>
      <c r="BP31" s="119">
        <v>2</v>
      </c>
      <c r="BQ31" s="120">
        <f>IFERROR(BP31/BN31,"-")</f>
        <v>1</v>
      </c>
      <c r="BR31" s="121">
        <v>92000</v>
      </c>
      <c r="BS31" s="122">
        <f>IFERROR(BR31/BN31,"-")</f>
        <v>46000</v>
      </c>
      <c r="BT31" s="123">
        <v>1</v>
      </c>
      <c r="BU31" s="123"/>
      <c r="BV31" s="123">
        <v>1</v>
      </c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92000</v>
      </c>
      <c r="CQ31" s="139">
        <v>89000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125</v>
      </c>
      <c r="C32" s="189"/>
      <c r="D32" s="189" t="s">
        <v>123</v>
      </c>
      <c r="E32" s="189" t="s">
        <v>124</v>
      </c>
      <c r="F32" s="189" t="s">
        <v>77</v>
      </c>
      <c r="G32" s="88"/>
      <c r="H32" s="88"/>
      <c r="I32" s="88"/>
      <c r="J32" s="180"/>
      <c r="K32" s="79">
        <v>34</v>
      </c>
      <c r="L32" s="79">
        <v>26</v>
      </c>
      <c r="M32" s="79">
        <v>5</v>
      </c>
      <c r="N32" s="89">
        <v>4</v>
      </c>
      <c r="O32" s="90">
        <v>0</v>
      </c>
      <c r="P32" s="91">
        <f>N32+O32</f>
        <v>4</v>
      </c>
      <c r="Q32" s="80">
        <f>IFERROR(P32/M32,"-")</f>
        <v>0.8</v>
      </c>
      <c r="R32" s="79">
        <v>0</v>
      </c>
      <c r="S32" s="79">
        <v>0</v>
      </c>
      <c r="T32" s="80">
        <f>IFERROR(R32/(P32),"-")</f>
        <v>0</v>
      </c>
      <c r="U32" s="186"/>
      <c r="V32" s="82">
        <v>2</v>
      </c>
      <c r="W32" s="80">
        <f>IF(P32=0,"-",V32/P32)</f>
        <v>0.5</v>
      </c>
      <c r="X32" s="185">
        <v>10000</v>
      </c>
      <c r="Y32" s="186">
        <f>IFERROR(X32/P32,"-")</f>
        <v>2500</v>
      </c>
      <c r="Z32" s="186">
        <f>IFERROR(X32/V32,"-")</f>
        <v>5000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0.25</v>
      </c>
      <c r="AX32" s="104">
        <v>1</v>
      </c>
      <c r="AY32" s="106">
        <f>IFERROR(AX32/AV32,"-")</f>
        <v>1</v>
      </c>
      <c r="AZ32" s="107">
        <v>5000</v>
      </c>
      <c r="BA32" s="108">
        <f>IFERROR(AZ32/AV32,"-")</f>
        <v>5000</v>
      </c>
      <c r="BB32" s="109">
        <v>1</v>
      </c>
      <c r="BC32" s="109"/>
      <c r="BD32" s="109"/>
      <c r="BE32" s="110">
        <v>1</v>
      </c>
      <c r="BF32" s="111">
        <f>IF(P32=0,"",IF(BE32=0,"",(BE32/P32)))</f>
        <v>0.25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0.25</v>
      </c>
      <c r="CH32" s="133">
        <v>1</v>
      </c>
      <c r="CI32" s="134">
        <f>IFERROR(CH32/CF32,"-")</f>
        <v>1</v>
      </c>
      <c r="CJ32" s="135">
        <v>5000</v>
      </c>
      <c r="CK32" s="136">
        <f>IFERROR(CJ32/CF32,"-")</f>
        <v>5000</v>
      </c>
      <c r="CL32" s="137">
        <v>1</v>
      </c>
      <c r="CM32" s="137"/>
      <c r="CN32" s="137"/>
      <c r="CO32" s="138">
        <v>2</v>
      </c>
      <c r="CP32" s="139">
        <v>10000</v>
      </c>
      <c r="CQ32" s="139">
        <v>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0.23611111111111</v>
      </c>
      <c r="B33" s="189" t="s">
        <v>126</v>
      </c>
      <c r="C33" s="189"/>
      <c r="D33" s="189" t="s">
        <v>123</v>
      </c>
      <c r="E33" s="189" t="s">
        <v>64</v>
      </c>
      <c r="F33" s="189" t="s">
        <v>65</v>
      </c>
      <c r="G33" s="88" t="s">
        <v>127</v>
      </c>
      <c r="H33" s="88" t="s">
        <v>86</v>
      </c>
      <c r="I33" s="191" t="s">
        <v>128</v>
      </c>
      <c r="J33" s="180">
        <v>360000</v>
      </c>
      <c r="K33" s="79">
        <v>37</v>
      </c>
      <c r="L33" s="79">
        <v>0</v>
      </c>
      <c r="M33" s="79">
        <v>108</v>
      </c>
      <c r="N33" s="89">
        <v>12</v>
      </c>
      <c r="O33" s="90">
        <v>0</v>
      </c>
      <c r="P33" s="91">
        <f>N33+O33</f>
        <v>12</v>
      </c>
      <c r="Q33" s="80">
        <f>IFERROR(P33/M33,"-")</f>
        <v>0.11111111111111</v>
      </c>
      <c r="R33" s="79">
        <v>2</v>
      </c>
      <c r="S33" s="79">
        <v>3</v>
      </c>
      <c r="T33" s="80">
        <f>IFERROR(R33/(P33),"-")</f>
        <v>0.16666666666667</v>
      </c>
      <c r="U33" s="186">
        <f>IFERROR(J33/SUM(N33:O34),"-")</f>
        <v>16363.636363636</v>
      </c>
      <c r="V33" s="82">
        <v>3</v>
      </c>
      <c r="W33" s="80">
        <f>IF(P33=0,"-",V33/P33)</f>
        <v>0.25</v>
      </c>
      <c r="X33" s="185">
        <v>74000</v>
      </c>
      <c r="Y33" s="186">
        <f>IFERROR(X33/P33,"-")</f>
        <v>6166.6666666667</v>
      </c>
      <c r="Z33" s="186">
        <f>IFERROR(X33/V33,"-")</f>
        <v>24666.666666667</v>
      </c>
      <c r="AA33" s="180">
        <f>SUM(X33:X34)-SUM(J33:J34)</f>
        <v>-275000</v>
      </c>
      <c r="AB33" s="83">
        <f>SUM(X33:X34)/SUM(J33:J34)</f>
        <v>0.23611111111111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4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5</v>
      </c>
      <c r="BO33" s="118">
        <f>IF(P33=0,"",IF(BN33=0,"",(BN33/P33)))</f>
        <v>0.41666666666667</v>
      </c>
      <c r="BP33" s="119">
        <v>2</v>
      </c>
      <c r="BQ33" s="120">
        <f>IFERROR(BP33/BN33,"-")</f>
        <v>0.4</v>
      </c>
      <c r="BR33" s="121">
        <v>62000</v>
      </c>
      <c r="BS33" s="122">
        <f>IFERROR(BR33/BN33,"-")</f>
        <v>12400</v>
      </c>
      <c r="BT33" s="123"/>
      <c r="BU33" s="123"/>
      <c r="BV33" s="123">
        <v>2</v>
      </c>
      <c r="BW33" s="124">
        <v>1</v>
      </c>
      <c r="BX33" s="125">
        <f>IF(P33=0,"",IF(BW33=0,"",(BW33/P33)))</f>
        <v>0.083333333333333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2</v>
      </c>
      <c r="CG33" s="132">
        <f>IF(P33=0,"",IF(CF33=0,"",(CF33/P33)))</f>
        <v>0.16666666666667</v>
      </c>
      <c r="CH33" s="133">
        <v>1</v>
      </c>
      <c r="CI33" s="134">
        <f>IFERROR(CH33/CF33,"-")</f>
        <v>0.5</v>
      </c>
      <c r="CJ33" s="135">
        <v>12000</v>
      </c>
      <c r="CK33" s="136">
        <f>IFERROR(CJ33/CF33,"-")</f>
        <v>6000</v>
      </c>
      <c r="CL33" s="137"/>
      <c r="CM33" s="137"/>
      <c r="CN33" s="137">
        <v>1</v>
      </c>
      <c r="CO33" s="138">
        <v>3</v>
      </c>
      <c r="CP33" s="139">
        <v>74000</v>
      </c>
      <c r="CQ33" s="139">
        <v>50000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129</v>
      </c>
      <c r="C34" s="189"/>
      <c r="D34" s="189" t="s">
        <v>123</v>
      </c>
      <c r="E34" s="189" t="s">
        <v>64</v>
      </c>
      <c r="F34" s="189" t="s">
        <v>77</v>
      </c>
      <c r="G34" s="88"/>
      <c r="H34" s="88"/>
      <c r="I34" s="88"/>
      <c r="J34" s="180"/>
      <c r="K34" s="79">
        <v>49</v>
      </c>
      <c r="L34" s="79">
        <v>43</v>
      </c>
      <c r="M34" s="79">
        <v>20</v>
      </c>
      <c r="N34" s="89">
        <v>10</v>
      </c>
      <c r="O34" s="90">
        <v>0</v>
      </c>
      <c r="P34" s="91">
        <f>N34+O34</f>
        <v>10</v>
      </c>
      <c r="Q34" s="80">
        <f>IFERROR(P34/M34,"-")</f>
        <v>0.5</v>
      </c>
      <c r="R34" s="79">
        <v>1</v>
      </c>
      <c r="S34" s="79">
        <v>2</v>
      </c>
      <c r="T34" s="80">
        <f>IFERROR(R34/(P34),"-")</f>
        <v>0.1</v>
      </c>
      <c r="U34" s="186"/>
      <c r="V34" s="82">
        <v>1</v>
      </c>
      <c r="W34" s="80">
        <f>IF(P34=0,"-",V34/P34)</f>
        <v>0.1</v>
      </c>
      <c r="X34" s="185">
        <v>11000</v>
      </c>
      <c r="Y34" s="186">
        <f>IFERROR(X34/P34,"-")</f>
        <v>1100</v>
      </c>
      <c r="Z34" s="186">
        <f>IFERROR(X34/V34,"-")</f>
        <v>11000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0.4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0.4</v>
      </c>
      <c r="BP34" s="119">
        <v>1</v>
      </c>
      <c r="BQ34" s="120">
        <f>IFERROR(BP34/BN34,"-")</f>
        <v>0.25</v>
      </c>
      <c r="BR34" s="121">
        <v>11000</v>
      </c>
      <c r="BS34" s="122">
        <f>IFERROR(BR34/BN34,"-")</f>
        <v>2750</v>
      </c>
      <c r="BT34" s="123"/>
      <c r="BU34" s="123"/>
      <c r="BV34" s="123">
        <v>1</v>
      </c>
      <c r="BW34" s="124">
        <v>2</v>
      </c>
      <c r="BX34" s="125">
        <f>IF(P34=0,"",IF(BW34=0,"",(BW34/P34)))</f>
        <v>0.2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11000</v>
      </c>
      <c r="CQ34" s="139">
        <v>11000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1.1458333333333</v>
      </c>
      <c r="B35" s="189" t="s">
        <v>130</v>
      </c>
      <c r="C35" s="189"/>
      <c r="D35" s="189" t="s">
        <v>123</v>
      </c>
      <c r="E35" s="189" t="s">
        <v>91</v>
      </c>
      <c r="F35" s="189" t="s">
        <v>65</v>
      </c>
      <c r="G35" s="88" t="s">
        <v>131</v>
      </c>
      <c r="H35" s="88" t="s">
        <v>67</v>
      </c>
      <c r="I35" s="191" t="s">
        <v>132</v>
      </c>
      <c r="J35" s="180">
        <v>144000</v>
      </c>
      <c r="K35" s="79">
        <v>12</v>
      </c>
      <c r="L35" s="79">
        <v>0</v>
      </c>
      <c r="M35" s="79">
        <v>60</v>
      </c>
      <c r="N35" s="89">
        <v>2</v>
      </c>
      <c r="O35" s="90">
        <v>0</v>
      </c>
      <c r="P35" s="91">
        <f>N35+O35</f>
        <v>2</v>
      </c>
      <c r="Q35" s="80">
        <f>IFERROR(P35/M35,"-")</f>
        <v>0.033333333333333</v>
      </c>
      <c r="R35" s="79">
        <v>0</v>
      </c>
      <c r="S35" s="79">
        <v>2</v>
      </c>
      <c r="T35" s="80">
        <f>IFERROR(R35/(P35),"-")</f>
        <v>0</v>
      </c>
      <c r="U35" s="186">
        <f>IFERROR(J35/SUM(N35:O36),"-")</f>
        <v>10285.714285714</v>
      </c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>
        <f>SUM(X35:X36)-SUM(J35:J36)</f>
        <v>21000</v>
      </c>
      <c r="AB35" s="83">
        <f>SUM(X35:X36)/SUM(J35:J36)</f>
        <v>1.1458333333333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133</v>
      </c>
      <c r="C36" s="189"/>
      <c r="D36" s="189" t="s">
        <v>123</v>
      </c>
      <c r="E36" s="189" t="s">
        <v>91</v>
      </c>
      <c r="F36" s="189" t="s">
        <v>77</v>
      </c>
      <c r="G36" s="88"/>
      <c r="H36" s="88"/>
      <c r="I36" s="88"/>
      <c r="J36" s="180"/>
      <c r="K36" s="79">
        <v>36</v>
      </c>
      <c r="L36" s="79">
        <v>25</v>
      </c>
      <c r="M36" s="79">
        <v>19</v>
      </c>
      <c r="N36" s="89">
        <v>12</v>
      </c>
      <c r="O36" s="90">
        <v>0</v>
      </c>
      <c r="P36" s="91">
        <f>N36+O36</f>
        <v>12</v>
      </c>
      <c r="Q36" s="80">
        <f>IFERROR(P36/M36,"-")</f>
        <v>0.63157894736842</v>
      </c>
      <c r="R36" s="79">
        <v>5</v>
      </c>
      <c r="S36" s="79">
        <v>1</v>
      </c>
      <c r="T36" s="80">
        <f>IFERROR(R36/(P36),"-")</f>
        <v>0.41666666666667</v>
      </c>
      <c r="U36" s="186"/>
      <c r="V36" s="82">
        <v>5</v>
      </c>
      <c r="W36" s="80">
        <f>IF(P36=0,"-",V36/P36)</f>
        <v>0.41666666666667</v>
      </c>
      <c r="X36" s="185">
        <v>165000</v>
      </c>
      <c r="Y36" s="186">
        <f>IFERROR(X36/P36,"-")</f>
        <v>13750</v>
      </c>
      <c r="Z36" s="186">
        <f>IFERROR(X36/V36,"-")</f>
        <v>33000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0.083333333333333</v>
      </c>
      <c r="AO36" s="98">
        <v>1</v>
      </c>
      <c r="AP36" s="100">
        <f>IFERROR(AO36/AM36,"-")</f>
        <v>1</v>
      </c>
      <c r="AQ36" s="101">
        <v>5000</v>
      </c>
      <c r="AR36" s="102">
        <f>IFERROR(AQ36/AM36,"-")</f>
        <v>5000</v>
      </c>
      <c r="AS36" s="103">
        <v>1</v>
      </c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4</v>
      </c>
      <c r="BF36" s="111">
        <f>IF(P36=0,"",IF(BE36=0,"",(BE36/P36)))</f>
        <v>0.33333333333333</v>
      </c>
      <c r="BG36" s="110">
        <v>2</v>
      </c>
      <c r="BH36" s="112">
        <f>IFERROR(BG36/BE36,"-")</f>
        <v>0.5</v>
      </c>
      <c r="BI36" s="113">
        <v>97000</v>
      </c>
      <c r="BJ36" s="114">
        <f>IFERROR(BI36/BE36,"-")</f>
        <v>24250</v>
      </c>
      <c r="BK36" s="115"/>
      <c r="BL36" s="115"/>
      <c r="BM36" s="115">
        <v>2</v>
      </c>
      <c r="BN36" s="117">
        <v>5</v>
      </c>
      <c r="BO36" s="118">
        <f>IF(P36=0,"",IF(BN36=0,"",(BN36/P36)))</f>
        <v>0.41666666666667</v>
      </c>
      <c r="BP36" s="119">
        <v>1</v>
      </c>
      <c r="BQ36" s="120">
        <f>IFERROR(BP36/BN36,"-")</f>
        <v>0.2</v>
      </c>
      <c r="BR36" s="121">
        <v>3000</v>
      </c>
      <c r="BS36" s="122">
        <f>IFERROR(BR36/BN36,"-")</f>
        <v>600</v>
      </c>
      <c r="BT36" s="123">
        <v>1</v>
      </c>
      <c r="BU36" s="123"/>
      <c r="BV36" s="123"/>
      <c r="BW36" s="124">
        <v>1</v>
      </c>
      <c r="BX36" s="125">
        <f>IF(P36=0,"",IF(BW36=0,"",(BW36/P36)))</f>
        <v>0.083333333333333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1</v>
      </c>
      <c r="CG36" s="132">
        <f>IF(P36=0,"",IF(CF36=0,"",(CF36/P36)))</f>
        <v>0.083333333333333</v>
      </c>
      <c r="CH36" s="133">
        <v>1</v>
      </c>
      <c r="CI36" s="134">
        <f>IFERROR(CH36/CF36,"-")</f>
        <v>1</v>
      </c>
      <c r="CJ36" s="135">
        <v>60000</v>
      </c>
      <c r="CK36" s="136">
        <f>IFERROR(CJ36/CF36,"-")</f>
        <v>60000</v>
      </c>
      <c r="CL36" s="137"/>
      <c r="CM36" s="137"/>
      <c r="CN36" s="137">
        <v>1</v>
      </c>
      <c r="CO36" s="138">
        <v>5</v>
      </c>
      <c r="CP36" s="139">
        <v>165000</v>
      </c>
      <c r="CQ36" s="139">
        <v>63000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3.5811403508772</v>
      </c>
      <c r="B37" s="189" t="s">
        <v>134</v>
      </c>
      <c r="C37" s="189"/>
      <c r="D37" s="189" t="s">
        <v>135</v>
      </c>
      <c r="E37" s="189" t="s">
        <v>64</v>
      </c>
      <c r="F37" s="189" t="s">
        <v>65</v>
      </c>
      <c r="G37" s="88" t="s">
        <v>136</v>
      </c>
      <c r="H37" s="88" t="s">
        <v>67</v>
      </c>
      <c r="I37" s="190" t="s">
        <v>82</v>
      </c>
      <c r="J37" s="180">
        <v>228000</v>
      </c>
      <c r="K37" s="79">
        <v>23</v>
      </c>
      <c r="L37" s="79">
        <v>0</v>
      </c>
      <c r="M37" s="79">
        <v>47</v>
      </c>
      <c r="N37" s="89">
        <v>7</v>
      </c>
      <c r="O37" s="90">
        <v>0</v>
      </c>
      <c r="P37" s="91">
        <f>N37+O37</f>
        <v>7</v>
      </c>
      <c r="Q37" s="80">
        <f>IFERROR(P37/M37,"-")</f>
        <v>0.14893617021277</v>
      </c>
      <c r="R37" s="79">
        <v>1</v>
      </c>
      <c r="S37" s="79">
        <v>2</v>
      </c>
      <c r="T37" s="80">
        <f>IFERROR(R37/(P37),"-")</f>
        <v>0.14285714285714</v>
      </c>
      <c r="U37" s="186">
        <f>IFERROR(J37/SUM(N37:O38),"-")</f>
        <v>12666.666666667</v>
      </c>
      <c r="V37" s="82">
        <v>3</v>
      </c>
      <c r="W37" s="80">
        <f>IF(P37=0,"-",V37/P37)</f>
        <v>0.42857142857143</v>
      </c>
      <c r="X37" s="185">
        <v>19500</v>
      </c>
      <c r="Y37" s="186">
        <f>IFERROR(X37/P37,"-")</f>
        <v>2785.7142857143</v>
      </c>
      <c r="Z37" s="186">
        <f>IFERROR(X37/V37,"-")</f>
        <v>6500</v>
      </c>
      <c r="AA37" s="180">
        <f>SUM(X37:X38)-SUM(J37:J38)</f>
        <v>588500</v>
      </c>
      <c r="AB37" s="83">
        <f>SUM(X37:X38)/SUM(J37:J38)</f>
        <v>3.5811403508772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0.14285714285714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0.14285714285714</v>
      </c>
      <c r="BG37" s="110">
        <v>1</v>
      </c>
      <c r="BH37" s="112">
        <f>IFERROR(BG37/BE37,"-")</f>
        <v>1</v>
      </c>
      <c r="BI37" s="113">
        <v>8000</v>
      </c>
      <c r="BJ37" s="114">
        <f>IFERROR(BI37/BE37,"-")</f>
        <v>8000</v>
      </c>
      <c r="BK37" s="115"/>
      <c r="BL37" s="115">
        <v>1</v>
      </c>
      <c r="BM37" s="115"/>
      <c r="BN37" s="117">
        <v>3</v>
      </c>
      <c r="BO37" s="118">
        <f>IF(P37=0,"",IF(BN37=0,"",(BN37/P37)))</f>
        <v>0.42857142857143</v>
      </c>
      <c r="BP37" s="119">
        <v>1</v>
      </c>
      <c r="BQ37" s="120">
        <f>IFERROR(BP37/BN37,"-")</f>
        <v>0.33333333333333</v>
      </c>
      <c r="BR37" s="121">
        <v>1500</v>
      </c>
      <c r="BS37" s="122">
        <f>IFERROR(BR37/BN37,"-")</f>
        <v>500</v>
      </c>
      <c r="BT37" s="123">
        <v>1</v>
      </c>
      <c r="BU37" s="123"/>
      <c r="BV37" s="123"/>
      <c r="BW37" s="124">
        <v>2</v>
      </c>
      <c r="BX37" s="125">
        <f>IF(P37=0,"",IF(BW37=0,"",(BW37/P37)))</f>
        <v>0.28571428571429</v>
      </c>
      <c r="BY37" s="126">
        <v>1</v>
      </c>
      <c r="BZ37" s="127">
        <f>IFERROR(BY37/BW37,"-")</f>
        <v>0.5</v>
      </c>
      <c r="CA37" s="128">
        <v>10000</v>
      </c>
      <c r="CB37" s="129">
        <f>IFERROR(CA37/BW37,"-")</f>
        <v>5000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19500</v>
      </c>
      <c r="CQ37" s="139">
        <v>10000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137</v>
      </c>
      <c r="C38" s="189"/>
      <c r="D38" s="189" t="s">
        <v>135</v>
      </c>
      <c r="E38" s="189" t="s">
        <v>64</v>
      </c>
      <c r="F38" s="189" t="s">
        <v>77</v>
      </c>
      <c r="G38" s="88"/>
      <c r="H38" s="88"/>
      <c r="I38" s="88"/>
      <c r="J38" s="180"/>
      <c r="K38" s="79">
        <v>48</v>
      </c>
      <c r="L38" s="79">
        <v>34</v>
      </c>
      <c r="M38" s="79">
        <v>15</v>
      </c>
      <c r="N38" s="89">
        <v>11</v>
      </c>
      <c r="O38" s="90">
        <v>0</v>
      </c>
      <c r="P38" s="91">
        <f>N38+O38</f>
        <v>11</v>
      </c>
      <c r="Q38" s="80">
        <f>IFERROR(P38/M38,"-")</f>
        <v>0.73333333333333</v>
      </c>
      <c r="R38" s="79">
        <v>6</v>
      </c>
      <c r="S38" s="79">
        <v>0</v>
      </c>
      <c r="T38" s="80">
        <f>IFERROR(R38/(P38),"-")</f>
        <v>0.54545454545455</v>
      </c>
      <c r="U38" s="186"/>
      <c r="V38" s="82">
        <v>6</v>
      </c>
      <c r="W38" s="80">
        <f>IF(P38=0,"-",V38/P38)</f>
        <v>0.54545454545455</v>
      </c>
      <c r="X38" s="185">
        <v>797000</v>
      </c>
      <c r="Y38" s="186">
        <f>IFERROR(X38/P38,"-")</f>
        <v>72454.545454545</v>
      </c>
      <c r="Z38" s="186">
        <f>IFERROR(X38/V38,"-")</f>
        <v>132833.33333333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0.18181818181818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0.27272727272727</v>
      </c>
      <c r="BP38" s="119">
        <v>1</v>
      </c>
      <c r="BQ38" s="120">
        <f>IFERROR(BP38/BN38,"-")</f>
        <v>0.33333333333333</v>
      </c>
      <c r="BR38" s="121">
        <v>6000</v>
      </c>
      <c r="BS38" s="122">
        <f>IFERROR(BR38/BN38,"-")</f>
        <v>2000</v>
      </c>
      <c r="BT38" s="123"/>
      <c r="BU38" s="123">
        <v>1</v>
      </c>
      <c r="BV38" s="123"/>
      <c r="BW38" s="124">
        <v>5</v>
      </c>
      <c r="BX38" s="125">
        <f>IF(P38=0,"",IF(BW38=0,"",(BW38/P38)))</f>
        <v>0.45454545454545</v>
      </c>
      <c r="BY38" s="126">
        <v>4</v>
      </c>
      <c r="BZ38" s="127">
        <f>IFERROR(BY38/BW38,"-")</f>
        <v>0.8</v>
      </c>
      <c r="CA38" s="128">
        <v>718000</v>
      </c>
      <c r="CB38" s="129">
        <f>IFERROR(CA38/BW38,"-")</f>
        <v>143600</v>
      </c>
      <c r="CC38" s="130"/>
      <c r="CD38" s="130"/>
      <c r="CE38" s="130">
        <v>4</v>
      </c>
      <c r="CF38" s="131">
        <v>1</v>
      </c>
      <c r="CG38" s="132">
        <f>IF(P38=0,"",IF(CF38=0,"",(CF38/P38)))</f>
        <v>0.090909090909091</v>
      </c>
      <c r="CH38" s="133">
        <v>1</v>
      </c>
      <c r="CI38" s="134">
        <f>IFERROR(CH38/CF38,"-")</f>
        <v>1</v>
      </c>
      <c r="CJ38" s="135">
        <v>73000</v>
      </c>
      <c r="CK38" s="136">
        <f>IFERROR(CJ38/CF38,"-")</f>
        <v>73000</v>
      </c>
      <c r="CL38" s="137"/>
      <c r="CM38" s="137"/>
      <c r="CN38" s="137">
        <v>1</v>
      </c>
      <c r="CO38" s="138">
        <v>6</v>
      </c>
      <c r="CP38" s="139">
        <v>797000</v>
      </c>
      <c r="CQ38" s="139">
        <v>609000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30"/>
      <c r="B39" s="85"/>
      <c r="C39" s="86"/>
      <c r="D39" s="86"/>
      <c r="E39" s="86"/>
      <c r="F39" s="87"/>
      <c r="G39" s="88"/>
      <c r="H39" s="88"/>
      <c r="I39" s="88"/>
      <c r="J39" s="181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187"/>
      <c r="V39" s="25"/>
      <c r="W39" s="25"/>
      <c r="X39" s="187"/>
      <c r="Y39" s="187"/>
      <c r="Z39" s="187"/>
      <c r="AA39" s="187"/>
      <c r="AB39" s="33"/>
      <c r="AC39" s="57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30"/>
      <c r="B40" s="37"/>
      <c r="C40" s="21"/>
      <c r="D40" s="21"/>
      <c r="E40" s="21"/>
      <c r="F40" s="22"/>
      <c r="G40" s="36"/>
      <c r="H40" s="36"/>
      <c r="I40" s="73"/>
      <c r="J40" s="182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187"/>
      <c r="V40" s="25"/>
      <c r="W40" s="25"/>
      <c r="X40" s="187"/>
      <c r="Y40" s="187"/>
      <c r="Z40" s="187"/>
      <c r="AA40" s="187"/>
      <c r="AB40" s="33"/>
      <c r="AC40" s="59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19">
        <f>AB41</f>
        <v>2.4377621012101</v>
      </c>
      <c r="B41" s="39"/>
      <c r="C41" s="39"/>
      <c r="D41" s="39"/>
      <c r="E41" s="39"/>
      <c r="F41" s="39"/>
      <c r="G41" s="40" t="s">
        <v>138</v>
      </c>
      <c r="H41" s="40"/>
      <c r="I41" s="40"/>
      <c r="J41" s="183">
        <f>SUM(J6:J40)</f>
        <v>3636000</v>
      </c>
      <c r="K41" s="41">
        <f>SUM(K6:K40)</f>
        <v>1317</v>
      </c>
      <c r="L41" s="41">
        <f>SUM(L6:L40)</f>
        <v>599</v>
      </c>
      <c r="M41" s="41">
        <f>SUM(M6:M40)</f>
        <v>1671</v>
      </c>
      <c r="N41" s="41">
        <f>SUM(N6:N40)</f>
        <v>342</v>
      </c>
      <c r="O41" s="41">
        <f>SUM(O6:O40)</f>
        <v>1</v>
      </c>
      <c r="P41" s="41">
        <f>SUM(P6:P40)</f>
        <v>343</v>
      </c>
      <c r="Q41" s="42">
        <f>IFERROR(P41/M41,"-")</f>
        <v>0.20526630760024</v>
      </c>
      <c r="R41" s="76">
        <f>SUM(R6:R40)</f>
        <v>54</v>
      </c>
      <c r="S41" s="76">
        <f>SUM(S6:S40)</f>
        <v>75</v>
      </c>
      <c r="T41" s="42">
        <f>IFERROR(R41/P41,"-")</f>
        <v>0.15743440233236</v>
      </c>
      <c r="U41" s="188">
        <f>IFERROR(J41/P41,"-")</f>
        <v>10600.583090379</v>
      </c>
      <c r="V41" s="44">
        <f>SUM(V6:V40)</f>
        <v>89</v>
      </c>
      <c r="W41" s="42">
        <f>IFERROR(V41/P41,"-")</f>
        <v>0.25947521865889</v>
      </c>
      <c r="X41" s="183">
        <f>SUM(X6:X40)</f>
        <v>8863703</v>
      </c>
      <c r="Y41" s="183">
        <f>IFERROR(X41/P41,"-")</f>
        <v>25841.699708455</v>
      </c>
      <c r="Z41" s="183">
        <f>IFERROR(X41/V41,"-")</f>
        <v>99592.168539326</v>
      </c>
      <c r="AA41" s="183">
        <f>X41-J41</f>
        <v>5227703</v>
      </c>
      <c r="AB41" s="45">
        <f>X41/J41</f>
        <v>2.4377621012101</v>
      </c>
      <c r="AC41" s="58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6"/>
    <mergeCell ref="J23:J26"/>
    <mergeCell ref="U23:U26"/>
    <mergeCell ref="AA23:AA26"/>
    <mergeCell ref="AB23:AB26"/>
    <mergeCell ref="A27:A30"/>
    <mergeCell ref="J27:J30"/>
    <mergeCell ref="U27:U30"/>
    <mergeCell ref="AA27:AA30"/>
    <mergeCell ref="AB27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139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0.072727272727273</v>
      </c>
      <c r="B6" s="189" t="s">
        <v>140</v>
      </c>
      <c r="C6" s="189" t="s">
        <v>141</v>
      </c>
      <c r="D6" s="189" t="s">
        <v>123</v>
      </c>
      <c r="E6" s="189" t="s">
        <v>64</v>
      </c>
      <c r="F6" s="189" t="s">
        <v>65</v>
      </c>
      <c r="G6" s="88" t="s">
        <v>142</v>
      </c>
      <c r="H6" s="88" t="s">
        <v>143</v>
      </c>
      <c r="I6" s="88" t="s">
        <v>144</v>
      </c>
      <c r="J6" s="180">
        <v>330000</v>
      </c>
      <c r="K6" s="79">
        <v>11</v>
      </c>
      <c r="L6" s="79">
        <v>0</v>
      </c>
      <c r="M6" s="79">
        <v>36</v>
      </c>
      <c r="N6" s="89">
        <v>3</v>
      </c>
      <c r="O6" s="90">
        <v>0</v>
      </c>
      <c r="P6" s="91">
        <f>N6+O6</f>
        <v>3</v>
      </c>
      <c r="Q6" s="80">
        <f>IFERROR(P6/M6,"-")</f>
        <v>0.083333333333333</v>
      </c>
      <c r="R6" s="79">
        <v>1</v>
      </c>
      <c r="S6" s="79">
        <v>2</v>
      </c>
      <c r="T6" s="80">
        <f>IFERROR(R6/(P6),"-")</f>
        <v>0.33333333333333</v>
      </c>
      <c r="U6" s="186">
        <f>IFERROR(J6/SUM(N6:O7),"-")</f>
        <v>27500</v>
      </c>
      <c r="V6" s="82">
        <v>1</v>
      </c>
      <c r="W6" s="80">
        <f>IF(P6=0,"-",V6/P6)</f>
        <v>0.33333333333333</v>
      </c>
      <c r="X6" s="185">
        <v>11000</v>
      </c>
      <c r="Y6" s="186">
        <f>IFERROR(X6/P6,"-")</f>
        <v>3666.6666666667</v>
      </c>
      <c r="Z6" s="186">
        <f>IFERROR(X6/V6,"-")</f>
        <v>11000</v>
      </c>
      <c r="AA6" s="180">
        <f>SUM(X6:X7)-SUM(J6:J7)</f>
        <v>-306000</v>
      </c>
      <c r="AB6" s="83">
        <f>SUM(X6:X7)/SUM(J6:J7)</f>
        <v>0.072727272727273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0.33333333333333</v>
      </c>
      <c r="BG6" s="110">
        <v>1</v>
      </c>
      <c r="BH6" s="112">
        <f>IFERROR(BG6/BE6,"-")</f>
        <v>1</v>
      </c>
      <c r="BI6" s="113">
        <v>11000</v>
      </c>
      <c r="BJ6" s="114">
        <f>IFERROR(BI6/BE6,"-")</f>
        <v>11000</v>
      </c>
      <c r="BK6" s="115"/>
      <c r="BL6" s="115"/>
      <c r="BM6" s="115">
        <v>1</v>
      </c>
      <c r="BN6" s="117">
        <v>1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11000</v>
      </c>
      <c r="CQ6" s="139">
        <v>11000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145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37</v>
      </c>
      <c r="L7" s="79">
        <v>26</v>
      </c>
      <c r="M7" s="79">
        <v>11</v>
      </c>
      <c r="N7" s="89">
        <v>9</v>
      </c>
      <c r="O7" s="90">
        <v>0</v>
      </c>
      <c r="P7" s="91">
        <f>N7+O7</f>
        <v>9</v>
      </c>
      <c r="Q7" s="80">
        <f>IFERROR(P7/M7,"-")</f>
        <v>0.81818181818182</v>
      </c>
      <c r="R7" s="79">
        <v>2</v>
      </c>
      <c r="S7" s="79">
        <v>1</v>
      </c>
      <c r="T7" s="80">
        <f>IFERROR(R7/(P7),"-")</f>
        <v>0.22222222222222</v>
      </c>
      <c r="U7" s="186"/>
      <c r="V7" s="82">
        <v>3</v>
      </c>
      <c r="W7" s="80">
        <f>IF(P7=0,"-",V7/P7)</f>
        <v>0.33333333333333</v>
      </c>
      <c r="X7" s="185">
        <v>13000</v>
      </c>
      <c r="Y7" s="186">
        <f>IFERROR(X7/P7,"-")</f>
        <v>1444.4444444444</v>
      </c>
      <c r="Z7" s="186">
        <f>IFERROR(X7/V7,"-")</f>
        <v>4333.3333333333</v>
      </c>
      <c r="AA7" s="180"/>
      <c r="AB7" s="83"/>
      <c r="AC7" s="77"/>
      <c r="AD7" s="92">
        <v>1</v>
      </c>
      <c r="AE7" s="93">
        <f>IF(P7=0,"",IF(AD7=0,"",(AD7/P7)))</f>
        <v>0.11111111111111</v>
      </c>
      <c r="AF7" s="92">
        <v>1</v>
      </c>
      <c r="AG7" s="94">
        <f>IFERROR(AF7/AD7,"-")</f>
        <v>1</v>
      </c>
      <c r="AH7" s="95">
        <v>1000</v>
      </c>
      <c r="AI7" s="96">
        <f>IFERROR(AH7/AD7,"-")</f>
        <v>1000</v>
      </c>
      <c r="AJ7" s="97">
        <v>1</v>
      </c>
      <c r="AK7" s="97"/>
      <c r="AL7" s="97"/>
      <c r="AM7" s="98">
        <v>1</v>
      </c>
      <c r="AN7" s="99">
        <f>IF(P7=0,"",IF(AM7=0,"",(AM7/P7)))</f>
        <v>0.11111111111111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0.22222222222222</v>
      </c>
      <c r="BP7" s="119">
        <v>1</v>
      </c>
      <c r="BQ7" s="120">
        <f>IFERROR(BP7/BN7,"-")</f>
        <v>0.5</v>
      </c>
      <c r="BR7" s="121">
        <v>6000</v>
      </c>
      <c r="BS7" s="122">
        <f>IFERROR(BR7/BN7,"-")</f>
        <v>3000</v>
      </c>
      <c r="BT7" s="123"/>
      <c r="BU7" s="123">
        <v>1</v>
      </c>
      <c r="BV7" s="123"/>
      <c r="BW7" s="124">
        <v>1</v>
      </c>
      <c r="BX7" s="125">
        <f>IF(P7=0,"",IF(BW7=0,"",(BW7/P7)))</f>
        <v>0.11111111111111</v>
      </c>
      <c r="BY7" s="126">
        <v>1</v>
      </c>
      <c r="BZ7" s="127">
        <f>IFERROR(BY7/BW7,"-")</f>
        <v>1</v>
      </c>
      <c r="CA7" s="128">
        <v>6000</v>
      </c>
      <c r="CB7" s="129">
        <f>IFERROR(CA7/BW7,"-")</f>
        <v>6000</v>
      </c>
      <c r="CC7" s="130"/>
      <c r="CD7" s="130">
        <v>1</v>
      </c>
      <c r="CE7" s="130"/>
      <c r="CF7" s="131">
        <v>1</v>
      </c>
      <c r="CG7" s="132">
        <f>IF(P7=0,"",IF(CF7=0,"",(CF7/P7)))</f>
        <v>0.11111111111111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13000</v>
      </c>
      <c r="CQ7" s="139">
        <v>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2.2421171171171</v>
      </c>
      <c r="B8" s="189" t="s">
        <v>146</v>
      </c>
      <c r="C8" s="189" t="s">
        <v>147</v>
      </c>
      <c r="D8" s="189" t="s">
        <v>123</v>
      </c>
      <c r="E8" s="189" t="s">
        <v>64</v>
      </c>
      <c r="F8" s="189" t="s">
        <v>65</v>
      </c>
      <c r="G8" s="88" t="s">
        <v>148</v>
      </c>
      <c r="H8" s="88" t="s">
        <v>149</v>
      </c>
      <c r="I8" s="88" t="s">
        <v>150</v>
      </c>
      <c r="J8" s="180">
        <v>444000</v>
      </c>
      <c r="K8" s="79">
        <v>57</v>
      </c>
      <c r="L8" s="79">
        <v>0</v>
      </c>
      <c r="M8" s="79">
        <v>160</v>
      </c>
      <c r="N8" s="89">
        <v>15</v>
      </c>
      <c r="O8" s="90">
        <v>0</v>
      </c>
      <c r="P8" s="91">
        <f>N8+O8</f>
        <v>15</v>
      </c>
      <c r="Q8" s="80">
        <f>IFERROR(P8/M8,"-")</f>
        <v>0.09375</v>
      </c>
      <c r="R8" s="79">
        <v>4</v>
      </c>
      <c r="S8" s="79">
        <v>3</v>
      </c>
      <c r="T8" s="80">
        <f>IFERROR(R8/(P8),"-")</f>
        <v>0.26666666666667</v>
      </c>
      <c r="U8" s="186">
        <f>IFERROR(J8/SUM(N8:O9),"-")</f>
        <v>12333.333333333</v>
      </c>
      <c r="V8" s="82">
        <v>6</v>
      </c>
      <c r="W8" s="80">
        <f>IF(P8=0,"-",V8/P8)</f>
        <v>0.4</v>
      </c>
      <c r="X8" s="185">
        <v>170000</v>
      </c>
      <c r="Y8" s="186">
        <f>IFERROR(X8/P8,"-")</f>
        <v>11333.333333333</v>
      </c>
      <c r="Z8" s="186">
        <f>IFERROR(X8/V8,"-")</f>
        <v>28333.333333333</v>
      </c>
      <c r="AA8" s="180">
        <f>SUM(X8:X9)-SUM(J8:J9)</f>
        <v>551500</v>
      </c>
      <c r="AB8" s="83">
        <f>SUM(X8:X9)/SUM(J8:J9)</f>
        <v>2.2421171171171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5</v>
      </c>
      <c r="BF8" s="111">
        <f>IF(P8=0,"",IF(BE8=0,"",(BE8/P8)))</f>
        <v>0.33333333333333</v>
      </c>
      <c r="BG8" s="110">
        <v>2</v>
      </c>
      <c r="BH8" s="112">
        <f>IFERROR(BG8/BE8,"-")</f>
        <v>0.4</v>
      </c>
      <c r="BI8" s="113">
        <v>6000</v>
      </c>
      <c r="BJ8" s="114">
        <f>IFERROR(BI8/BE8,"-")</f>
        <v>1200</v>
      </c>
      <c r="BK8" s="115">
        <v>2</v>
      </c>
      <c r="BL8" s="115"/>
      <c r="BM8" s="115"/>
      <c r="BN8" s="117">
        <v>4</v>
      </c>
      <c r="BO8" s="118">
        <f>IF(P8=0,"",IF(BN8=0,"",(BN8/P8)))</f>
        <v>0.26666666666667</v>
      </c>
      <c r="BP8" s="119">
        <v>2</v>
      </c>
      <c r="BQ8" s="120">
        <f>IFERROR(BP8/BN8,"-")</f>
        <v>0.5</v>
      </c>
      <c r="BR8" s="121">
        <v>131000</v>
      </c>
      <c r="BS8" s="122">
        <f>IFERROR(BR8/BN8,"-")</f>
        <v>32750</v>
      </c>
      <c r="BT8" s="123"/>
      <c r="BU8" s="123"/>
      <c r="BV8" s="123">
        <v>2</v>
      </c>
      <c r="BW8" s="124">
        <v>5</v>
      </c>
      <c r="BX8" s="125">
        <f>IF(P8=0,"",IF(BW8=0,"",(BW8/P8)))</f>
        <v>0.33333333333333</v>
      </c>
      <c r="BY8" s="126">
        <v>2</v>
      </c>
      <c r="BZ8" s="127">
        <f>IFERROR(BY8/BW8,"-")</f>
        <v>0.4</v>
      </c>
      <c r="CA8" s="128">
        <v>33000</v>
      </c>
      <c r="CB8" s="129">
        <f>IFERROR(CA8/BW8,"-")</f>
        <v>6600</v>
      </c>
      <c r="CC8" s="130"/>
      <c r="CD8" s="130"/>
      <c r="CE8" s="130">
        <v>2</v>
      </c>
      <c r="CF8" s="131">
        <v>1</v>
      </c>
      <c r="CG8" s="132">
        <f>IF(P8=0,"",IF(CF8=0,"",(CF8/P8)))</f>
        <v>0.066666666666667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6</v>
      </c>
      <c r="CP8" s="139">
        <v>170000</v>
      </c>
      <c r="CQ8" s="139">
        <v>118000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151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166</v>
      </c>
      <c r="L9" s="79">
        <v>93</v>
      </c>
      <c r="M9" s="79">
        <v>34</v>
      </c>
      <c r="N9" s="89">
        <v>21</v>
      </c>
      <c r="O9" s="90">
        <v>0</v>
      </c>
      <c r="P9" s="91">
        <f>N9+O9</f>
        <v>21</v>
      </c>
      <c r="Q9" s="80">
        <f>IFERROR(P9/M9,"-")</f>
        <v>0.61764705882353</v>
      </c>
      <c r="R9" s="79">
        <v>9</v>
      </c>
      <c r="S9" s="79">
        <v>3</v>
      </c>
      <c r="T9" s="80">
        <f>IFERROR(R9/(P9),"-")</f>
        <v>0.42857142857143</v>
      </c>
      <c r="U9" s="186"/>
      <c r="V9" s="82">
        <v>8</v>
      </c>
      <c r="W9" s="80">
        <f>IF(P9=0,"-",V9/P9)</f>
        <v>0.38095238095238</v>
      </c>
      <c r="X9" s="185">
        <v>825500</v>
      </c>
      <c r="Y9" s="186">
        <f>IFERROR(X9/P9,"-")</f>
        <v>39309.523809524</v>
      </c>
      <c r="Z9" s="186">
        <f>IFERROR(X9/V9,"-")</f>
        <v>103187.5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0.19047619047619</v>
      </c>
      <c r="BG9" s="110">
        <v>1</v>
      </c>
      <c r="BH9" s="112">
        <f>IFERROR(BG9/BE9,"-")</f>
        <v>0.25</v>
      </c>
      <c r="BI9" s="113">
        <v>500</v>
      </c>
      <c r="BJ9" s="114">
        <f>IFERROR(BI9/BE9,"-")</f>
        <v>125</v>
      </c>
      <c r="BK9" s="115">
        <v>1</v>
      </c>
      <c r="BL9" s="115"/>
      <c r="BM9" s="115"/>
      <c r="BN9" s="117">
        <v>7</v>
      </c>
      <c r="BO9" s="118">
        <f>IF(P9=0,"",IF(BN9=0,"",(BN9/P9)))</f>
        <v>0.33333333333333</v>
      </c>
      <c r="BP9" s="119">
        <v>3</v>
      </c>
      <c r="BQ9" s="120">
        <f>IFERROR(BP9/BN9,"-")</f>
        <v>0.42857142857143</v>
      </c>
      <c r="BR9" s="121">
        <v>595000</v>
      </c>
      <c r="BS9" s="122">
        <f>IFERROR(BR9/BN9,"-")</f>
        <v>85000</v>
      </c>
      <c r="BT9" s="123">
        <v>1</v>
      </c>
      <c r="BU9" s="123"/>
      <c r="BV9" s="123">
        <v>2</v>
      </c>
      <c r="BW9" s="124">
        <v>9</v>
      </c>
      <c r="BX9" s="125">
        <f>IF(P9=0,"",IF(BW9=0,"",(BW9/P9)))</f>
        <v>0.42857142857143</v>
      </c>
      <c r="BY9" s="126">
        <v>4</v>
      </c>
      <c r="BZ9" s="127">
        <f>IFERROR(BY9/BW9,"-")</f>
        <v>0.44444444444444</v>
      </c>
      <c r="CA9" s="128">
        <v>230000</v>
      </c>
      <c r="CB9" s="129">
        <f>IFERROR(CA9/BW9,"-")</f>
        <v>25555.555555556</v>
      </c>
      <c r="CC9" s="130">
        <v>1</v>
      </c>
      <c r="CD9" s="130"/>
      <c r="CE9" s="130">
        <v>3</v>
      </c>
      <c r="CF9" s="131">
        <v>1</v>
      </c>
      <c r="CG9" s="132">
        <f>IF(P9=0,"",IF(CF9=0,"",(CF9/P9)))</f>
        <v>0.047619047619048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8</v>
      </c>
      <c r="CP9" s="139">
        <v>825500</v>
      </c>
      <c r="CQ9" s="139">
        <v>518000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1.3166666666667</v>
      </c>
      <c r="B10" s="189" t="s">
        <v>152</v>
      </c>
      <c r="C10" s="189" t="s">
        <v>153</v>
      </c>
      <c r="D10" s="189" t="s">
        <v>154</v>
      </c>
      <c r="E10" s="189" t="s">
        <v>64</v>
      </c>
      <c r="F10" s="189" t="s">
        <v>65</v>
      </c>
      <c r="G10" s="88" t="s">
        <v>155</v>
      </c>
      <c r="H10" s="88" t="s">
        <v>143</v>
      </c>
      <c r="I10" s="88" t="s">
        <v>156</v>
      </c>
      <c r="J10" s="180">
        <v>120000</v>
      </c>
      <c r="K10" s="79">
        <v>17</v>
      </c>
      <c r="L10" s="79">
        <v>0</v>
      </c>
      <c r="M10" s="79">
        <v>31</v>
      </c>
      <c r="N10" s="89">
        <v>8</v>
      </c>
      <c r="O10" s="90">
        <v>0</v>
      </c>
      <c r="P10" s="91">
        <f>N10+O10</f>
        <v>8</v>
      </c>
      <c r="Q10" s="80">
        <f>IFERROR(P10/M10,"-")</f>
        <v>0.25806451612903</v>
      </c>
      <c r="R10" s="79">
        <v>1</v>
      </c>
      <c r="S10" s="79">
        <v>3</v>
      </c>
      <c r="T10" s="80">
        <f>IFERROR(R10/(P10),"-")</f>
        <v>0.125</v>
      </c>
      <c r="U10" s="186">
        <f>IFERROR(J10/SUM(N10:O11),"-")</f>
        <v>6000</v>
      </c>
      <c r="V10" s="82">
        <v>3</v>
      </c>
      <c r="W10" s="80">
        <f>IF(P10=0,"-",V10/P10)</f>
        <v>0.375</v>
      </c>
      <c r="X10" s="185">
        <v>138000</v>
      </c>
      <c r="Y10" s="186">
        <f>IFERROR(X10/P10,"-")</f>
        <v>17250</v>
      </c>
      <c r="Z10" s="186">
        <f>IFERROR(X10/V10,"-")</f>
        <v>46000</v>
      </c>
      <c r="AA10" s="180">
        <f>SUM(X10:X11)-SUM(J10:J11)</f>
        <v>38000</v>
      </c>
      <c r="AB10" s="83">
        <f>SUM(X10:X11)/SUM(J10:J11)</f>
        <v>1.3166666666667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0.5</v>
      </c>
      <c r="BG10" s="110">
        <v>2</v>
      </c>
      <c r="BH10" s="112">
        <f>IFERROR(BG10/BE10,"-")</f>
        <v>0.5</v>
      </c>
      <c r="BI10" s="113">
        <v>123000</v>
      </c>
      <c r="BJ10" s="114">
        <f>IFERROR(BI10/BE10,"-")</f>
        <v>30750</v>
      </c>
      <c r="BK10" s="115"/>
      <c r="BL10" s="115">
        <v>1</v>
      </c>
      <c r="BM10" s="115">
        <v>1</v>
      </c>
      <c r="BN10" s="117">
        <v>2</v>
      </c>
      <c r="BO10" s="118">
        <f>IF(P10=0,"",IF(BN10=0,"",(BN10/P10)))</f>
        <v>0.25</v>
      </c>
      <c r="BP10" s="119">
        <v>1</v>
      </c>
      <c r="BQ10" s="120">
        <f>IFERROR(BP10/BN10,"-")</f>
        <v>0.5</v>
      </c>
      <c r="BR10" s="121">
        <v>15000</v>
      </c>
      <c r="BS10" s="122">
        <f>IFERROR(BR10/BN10,"-")</f>
        <v>7500</v>
      </c>
      <c r="BT10" s="123"/>
      <c r="BU10" s="123"/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138000</v>
      </c>
      <c r="CQ10" s="139">
        <v>113000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157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58</v>
      </c>
      <c r="L11" s="79">
        <v>29</v>
      </c>
      <c r="M11" s="79">
        <v>16</v>
      </c>
      <c r="N11" s="89">
        <v>12</v>
      </c>
      <c r="O11" s="90">
        <v>0</v>
      </c>
      <c r="P11" s="91">
        <f>N11+O11</f>
        <v>12</v>
      </c>
      <c r="Q11" s="80">
        <f>IFERROR(P11/M11,"-")</f>
        <v>0.75</v>
      </c>
      <c r="R11" s="79">
        <v>2</v>
      </c>
      <c r="S11" s="79">
        <v>2</v>
      </c>
      <c r="T11" s="80">
        <f>IFERROR(R11/(P11),"-")</f>
        <v>0.16666666666667</v>
      </c>
      <c r="U11" s="186"/>
      <c r="V11" s="82">
        <v>3</v>
      </c>
      <c r="W11" s="80">
        <f>IF(P11=0,"-",V11/P11)</f>
        <v>0.25</v>
      </c>
      <c r="X11" s="185">
        <v>20000</v>
      </c>
      <c r="Y11" s="186">
        <f>IFERROR(X11/P11,"-")</f>
        <v>1666.6666666667</v>
      </c>
      <c r="Z11" s="186">
        <f>IFERROR(X11/V11,"-")</f>
        <v>6666.6666666667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0.083333333333333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0.16666666666667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0.66666666666667</v>
      </c>
      <c r="BP11" s="119">
        <v>3</v>
      </c>
      <c r="BQ11" s="120">
        <f>IFERROR(BP11/BN11,"-")</f>
        <v>0.375</v>
      </c>
      <c r="BR11" s="121">
        <v>20000</v>
      </c>
      <c r="BS11" s="122">
        <f>IFERROR(BR11/BN11,"-")</f>
        <v>2500</v>
      </c>
      <c r="BT11" s="123">
        <v>3</v>
      </c>
      <c r="BU11" s="123"/>
      <c r="BV11" s="123"/>
      <c r="BW11" s="124">
        <v>1</v>
      </c>
      <c r="BX11" s="125">
        <f>IF(P11=0,"",IF(BW11=0,"",(BW11/P11)))</f>
        <v>0.083333333333333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20000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0.14102564102564</v>
      </c>
      <c r="B12" s="189" t="s">
        <v>158</v>
      </c>
      <c r="C12" s="189" t="s">
        <v>159</v>
      </c>
      <c r="D12" s="189" t="s">
        <v>160</v>
      </c>
      <c r="E12" s="189"/>
      <c r="F12" s="189" t="s">
        <v>77</v>
      </c>
      <c r="G12" s="88" t="s">
        <v>161</v>
      </c>
      <c r="H12" s="88" t="s">
        <v>162</v>
      </c>
      <c r="I12" s="88" t="s">
        <v>163</v>
      </c>
      <c r="J12" s="180">
        <v>78000</v>
      </c>
      <c r="K12" s="79">
        <v>87</v>
      </c>
      <c r="L12" s="79">
        <v>63</v>
      </c>
      <c r="M12" s="79">
        <v>18</v>
      </c>
      <c r="N12" s="89">
        <v>11</v>
      </c>
      <c r="O12" s="90">
        <v>0</v>
      </c>
      <c r="P12" s="91">
        <f>N12+O12</f>
        <v>11</v>
      </c>
      <c r="Q12" s="80">
        <f>IFERROR(P12/M12,"-")</f>
        <v>0.61111111111111</v>
      </c>
      <c r="R12" s="79">
        <v>3</v>
      </c>
      <c r="S12" s="79">
        <v>3</v>
      </c>
      <c r="T12" s="80">
        <f>IFERROR(R12/(P12),"-")</f>
        <v>0.27272727272727</v>
      </c>
      <c r="U12" s="186">
        <f>IFERROR(J12/SUM(N12:O12),"-")</f>
        <v>7090.9090909091</v>
      </c>
      <c r="V12" s="82">
        <v>1</v>
      </c>
      <c r="W12" s="80">
        <f>IF(P12=0,"-",V12/P12)</f>
        <v>0.090909090909091</v>
      </c>
      <c r="X12" s="185">
        <v>11000</v>
      </c>
      <c r="Y12" s="186">
        <f>IFERROR(X12/P12,"-")</f>
        <v>1000</v>
      </c>
      <c r="Z12" s="186">
        <f>IFERROR(X12/V12,"-")</f>
        <v>11000</v>
      </c>
      <c r="AA12" s="180">
        <f>SUM(X12:X12)-SUM(J12:J12)</f>
        <v>-67000</v>
      </c>
      <c r="AB12" s="83">
        <f>SUM(X12:X12)/SUM(J12:J12)</f>
        <v>0.14102564102564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0.090909090909091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0.18181818181818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0.27272727272727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0.27272727272727</v>
      </c>
      <c r="BP12" s="119">
        <v>1</v>
      </c>
      <c r="BQ12" s="120">
        <f>IFERROR(BP12/BN12,"-")</f>
        <v>0.33333333333333</v>
      </c>
      <c r="BR12" s="121">
        <v>11000</v>
      </c>
      <c r="BS12" s="122">
        <f>IFERROR(BR12/BN12,"-")</f>
        <v>3666.6666666667</v>
      </c>
      <c r="BT12" s="123"/>
      <c r="BU12" s="123"/>
      <c r="BV12" s="123">
        <v>1</v>
      </c>
      <c r="BW12" s="124">
        <v>2</v>
      </c>
      <c r="BX12" s="125">
        <f>IF(P12=0,"",IF(BW12=0,"",(BW12/P12)))</f>
        <v>0.18181818181818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11000</v>
      </c>
      <c r="CQ12" s="139">
        <v>11000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0.30555555555556</v>
      </c>
      <c r="B13" s="189" t="s">
        <v>164</v>
      </c>
      <c r="C13" s="189" t="s">
        <v>159</v>
      </c>
      <c r="D13" s="189" t="s">
        <v>160</v>
      </c>
      <c r="E13" s="189"/>
      <c r="F13" s="189" t="s">
        <v>77</v>
      </c>
      <c r="G13" s="88" t="s">
        <v>165</v>
      </c>
      <c r="H13" s="88" t="s">
        <v>162</v>
      </c>
      <c r="I13" s="88" t="s">
        <v>156</v>
      </c>
      <c r="J13" s="180">
        <v>72000</v>
      </c>
      <c r="K13" s="79">
        <v>218</v>
      </c>
      <c r="L13" s="79">
        <v>159</v>
      </c>
      <c r="M13" s="79">
        <v>41</v>
      </c>
      <c r="N13" s="89">
        <v>26</v>
      </c>
      <c r="O13" s="90">
        <v>2</v>
      </c>
      <c r="P13" s="91">
        <f>N13+O13</f>
        <v>28</v>
      </c>
      <c r="Q13" s="80">
        <f>IFERROR(P13/M13,"-")</f>
        <v>0.68292682926829</v>
      </c>
      <c r="R13" s="79">
        <v>6</v>
      </c>
      <c r="S13" s="79">
        <v>2</v>
      </c>
      <c r="T13" s="80">
        <f>IFERROR(R13/(P13),"-")</f>
        <v>0.21428571428571</v>
      </c>
      <c r="U13" s="186">
        <f>IFERROR(J13/SUM(N13:O13),"-")</f>
        <v>2571.4285714286</v>
      </c>
      <c r="V13" s="82">
        <v>2</v>
      </c>
      <c r="W13" s="80">
        <f>IF(P13=0,"-",V13/P13)</f>
        <v>0.071428571428571</v>
      </c>
      <c r="X13" s="185">
        <v>22000</v>
      </c>
      <c r="Y13" s="186">
        <f>IFERROR(X13/P13,"-")</f>
        <v>785.71428571429</v>
      </c>
      <c r="Z13" s="186">
        <f>IFERROR(X13/V13,"-")</f>
        <v>11000</v>
      </c>
      <c r="AA13" s="180">
        <f>SUM(X13:X13)-SUM(J13:J13)</f>
        <v>-50000</v>
      </c>
      <c r="AB13" s="83">
        <f>SUM(X13:X13)/SUM(J13:J13)</f>
        <v>0.30555555555556</v>
      </c>
      <c r="AC13" s="77"/>
      <c r="AD13" s="92">
        <v>1</v>
      </c>
      <c r="AE13" s="93">
        <f>IF(P13=0,"",IF(AD13=0,"",(AD13/P13)))</f>
        <v>0.035714285714286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6</v>
      </c>
      <c r="AN13" s="99">
        <f>IF(P13=0,"",IF(AM13=0,"",(AM13/P13)))</f>
        <v>0.21428571428571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6</v>
      </c>
      <c r="AW13" s="105">
        <f>IF(P13=0,"",IF(AV13=0,"",(AV13/P13)))</f>
        <v>0.21428571428571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8</v>
      </c>
      <c r="BF13" s="111">
        <f>IF(P13=0,"",IF(BE13=0,"",(BE13/P13)))</f>
        <v>0.28571428571429</v>
      </c>
      <c r="BG13" s="110">
        <v>1</v>
      </c>
      <c r="BH13" s="112">
        <f>IFERROR(BG13/BE13,"-")</f>
        <v>0.125</v>
      </c>
      <c r="BI13" s="113">
        <v>3000</v>
      </c>
      <c r="BJ13" s="114">
        <f>IFERROR(BI13/BE13,"-")</f>
        <v>375</v>
      </c>
      <c r="BK13" s="115">
        <v>1</v>
      </c>
      <c r="BL13" s="115"/>
      <c r="BM13" s="115"/>
      <c r="BN13" s="117">
        <v>4</v>
      </c>
      <c r="BO13" s="118">
        <f>IF(P13=0,"",IF(BN13=0,"",(BN13/P13)))</f>
        <v>0.14285714285714</v>
      </c>
      <c r="BP13" s="119">
        <v>1</v>
      </c>
      <c r="BQ13" s="120">
        <f>IFERROR(BP13/BN13,"-")</f>
        <v>0.25</v>
      </c>
      <c r="BR13" s="121">
        <v>19000</v>
      </c>
      <c r="BS13" s="122">
        <f>IFERROR(BR13/BN13,"-")</f>
        <v>4750</v>
      </c>
      <c r="BT13" s="123"/>
      <c r="BU13" s="123"/>
      <c r="BV13" s="123">
        <v>1</v>
      </c>
      <c r="BW13" s="124">
        <v>3</v>
      </c>
      <c r="BX13" s="125">
        <f>IF(P13=0,"",IF(BW13=0,"",(BW13/P13)))</f>
        <v>0.10714285714286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22000</v>
      </c>
      <c r="CQ13" s="139">
        <v>19000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4.1666666666667</v>
      </c>
      <c r="B14" s="189" t="s">
        <v>166</v>
      </c>
      <c r="C14" s="189" t="s">
        <v>159</v>
      </c>
      <c r="D14" s="189" t="s">
        <v>167</v>
      </c>
      <c r="E14" s="189"/>
      <c r="F14" s="189" t="s">
        <v>65</v>
      </c>
      <c r="G14" s="88" t="s">
        <v>168</v>
      </c>
      <c r="H14" s="88" t="s">
        <v>162</v>
      </c>
      <c r="I14" s="88" t="s">
        <v>169</v>
      </c>
      <c r="J14" s="180">
        <v>78000</v>
      </c>
      <c r="K14" s="79">
        <v>23</v>
      </c>
      <c r="L14" s="79">
        <v>0</v>
      </c>
      <c r="M14" s="79">
        <v>88</v>
      </c>
      <c r="N14" s="89">
        <v>9</v>
      </c>
      <c r="O14" s="90">
        <v>0</v>
      </c>
      <c r="P14" s="91">
        <f>N14+O14</f>
        <v>9</v>
      </c>
      <c r="Q14" s="80">
        <f>IFERROR(P14/M14,"-")</f>
        <v>0.10227272727273</v>
      </c>
      <c r="R14" s="79">
        <v>1</v>
      </c>
      <c r="S14" s="79">
        <v>4</v>
      </c>
      <c r="T14" s="80">
        <f>IFERROR(R14/(P14),"-")</f>
        <v>0.11111111111111</v>
      </c>
      <c r="U14" s="186">
        <f>IFERROR(J14/SUM(N14:O15),"-")</f>
        <v>2888.8888888889</v>
      </c>
      <c r="V14" s="82">
        <v>1</v>
      </c>
      <c r="W14" s="80">
        <f>IF(P14=0,"-",V14/P14)</f>
        <v>0.11111111111111</v>
      </c>
      <c r="X14" s="185">
        <v>41000</v>
      </c>
      <c r="Y14" s="186">
        <f>IFERROR(X14/P14,"-")</f>
        <v>4555.5555555556</v>
      </c>
      <c r="Z14" s="186">
        <f>IFERROR(X14/V14,"-")</f>
        <v>41000</v>
      </c>
      <c r="AA14" s="180">
        <f>SUM(X14:X15)-SUM(J14:J15)</f>
        <v>247000</v>
      </c>
      <c r="AB14" s="83">
        <f>SUM(X14:X15)/SUM(J14:J15)</f>
        <v>4.1666666666667</v>
      </c>
      <c r="AC14" s="77"/>
      <c r="AD14" s="92">
        <v>1</v>
      </c>
      <c r="AE14" s="93">
        <f>IF(P14=0,"",IF(AD14=0,"",(AD14/P14)))</f>
        <v>0.11111111111111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1</v>
      </c>
      <c r="AN14" s="99">
        <f>IF(P14=0,"",IF(AM14=0,"",(AM14/P14)))</f>
        <v>0.11111111111111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2</v>
      </c>
      <c r="AW14" s="105">
        <f>IF(P14=0,"",IF(AV14=0,"",(AV14/P14)))</f>
        <v>0.22222222222222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0.33333333333333</v>
      </c>
      <c r="BG14" s="110">
        <v>1</v>
      </c>
      <c r="BH14" s="112">
        <f>IFERROR(BG14/BE14,"-")</f>
        <v>0.33333333333333</v>
      </c>
      <c r="BI14" s="113">
        <v>41000</v>
      </c>
      <c r="BJ14" s="114">
        <f>IFERROR(BI14/BE14,"-")</f>
        <v>13666.666666667</v>
      </c>
      <c r="BK14" s="115"/>
      <c r="BL14" s="115"/>
      <c r="BM14" s="115">
        <v>1</v>
      </c>
      <c r="BN14" s="117">
        <v>1</v>
      </c>
      <c r="BO14" s="118">
        <f>IF(P14=0,"",IF(BN14=0,"",(BN14/P14)))</f>
        <v>0.11111111111111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0.11111111111111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41000</v>
      </c>
      <c r="CQ14" s="139">
        <v>41000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170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132</v>
      </c>
      <c r="L15" s="79">
        <v>85</v>
      </c>
      <c r="M15" s="79">
        <v>39</v>
      </c>
      <c r="N15" s="89">
        <v>18</v>
      </c>
      <c r="O15" s="90">
        <v>0</v>
      </c>
      <c r="P15" s="91">
        <f>N15+O15</f>
        <v>18</v>
      </c>
      <c r="Q15" s="80">
        <f>IFERROR(P15/M15,"-")</f>
        <v>0.46153846153846</v>
      </c>
      <c r="R15" s="79">
        <v>6</v>
      </c>
      <c r="S15" s="79">
        <v>1</v>
      </c>
      <c r="T15" s="80">
        <f>IFERROR(R15/(P15),"-")</f>
        <v>0.33333333333333</v>
      </c>
      <c r="U15" s="186"/>
      <c r="V15" s="82">
        <v>5</v>
      </c>
      <c r="W15" s="80">
        <f>IF(P15=0,"-",V15/P15)</f>
        <v>0.27777777777778</v>
      </c>
      <c r="X15" s="185">
        <v>284000</v>
      </c>
      <c r="Y15" s="186">
        <f>IFERROR(X15/P15,"-")</f>
        <v>15777.777777778</v>
      </c>
      <c r="Z15" s="186">
        <f>IFERROR(X15/V15,"-")</f>
        <v>56800</v>
      </c>
      <c r="AA15" s="180"/>
      <c r="AB15" s="83"/>
      <c r="AC15" s="77"/>
      <c r="AD15" s="92">
        <v>1</v>
      </c>
      <c r="AE15" s="93">
        <f>IF(P15=0,"",IF(AD15=0,"",(AD15/P15)))</f>
        <v>0.055555555555556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5</v>
      </c>
      <c r="AN15" s="99">
        <f>IF(P15=0,"",IF(AM15=0,"",(AM15/P15)))</f>
        <v>0.27777777777778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4</v>
      </c>
      <c r="BF15" s="111">
        <f>IF(P15=0,"",IF(BE15=0,"",(BE15/P15)))</f>
        <v>0.22222222222222</v>
      </c>
      <c r="BG15" s="110">
        <v>1</v>
      </c>
      <c r="BH15" s="112">
        <f>IFERROR(BG15/BE15,"-")</f>
        <v>0.25</v>
      </c>
      <c r="BI15" s="113">
        <v>10000</v>
      </c>
      <c r="BJ15" s="114">
        <f>IFERROR(BI15/BE15,"-")</f>
        <v>2500</v>
      </c>
      <c r="BK15" s="115">
        <v>1</v>
      </c>
      <c r="BL15" s="115"/>
      <c r="BM15" s="115"/>
      <c r="BN15" s="117">
        <v>7</v>
      </c>
      <c r="BO15" s="118">
        <f>IF(P15=0,"",IF(BN15=0,"",(BN15/P15)))</f>
        <v>0.38888888888889</v>
      </c>
      <c r="BP15" s="119">
        <v>4</v>
      </c>
      <c r="BQ15" s="120">
        <f>IFERROR(BP15/BN15,"-")</f>
        <v>0.57142857142857</v>
      </c>
      <c r="BR15" s="121">
        <v>274000</v>
      </c>
      <c r="BS15" s="122">
        <f>IFERROR(BR15/BN15,"-")</f>
        <v>39142.857142857</v>
      </c>
      <c r="BT15" s="123">
        <v>2</v>
      </c>
      <c r="BU15" s="123">
        <v>1</v>
      </c>
      <c r="BV15" s="123">
        <v>1</v>
      </c>
      <c r="BW15" s="124">
        <v>1</v>
      </c>
      <c r="BX15" s="125">
        <f>IF(P15=0,"",IF(BW15=0,"",(BW15/P15)))</f>
        <v>0.055555555555556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5</v>
      </c>
      <c r="CP15" s="139">
        <v>284000</v>
      </c>
      <c r="CQ15" s="139">
        <v>258000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1.1818181818182</v>
      </c>
      <c r="B16" s="189" t="s">
        <v>171</v>
      </c>
      <c r="C16" s="189" t="s">
        <v>172</v>
      </c>
      <c r="D16" s="189" t="s">
        <v>173</v>
      </c>
      <c r="E16" s="189"/>
      <c r="F16" s="189" t="s">
        <v>65</v>
      </c>
      <c r="G16" s="88" t="s">
        <v>174</v>
      </c>
      <c r="H16" s="88" t="s">
        <v>175</v>
      </c>
      <c r="I16" s="88" t="s">
        <v>156</v>
      </c>
      <c r="J16" s="180">
        <v>66000</v>
      </c>
      <c r="K16" s="79">
        <v>6</v>
      </c>
      <c r="L16" s="79">
        <v>0</v>
      </c>
      <c r="M16" s="79">
        <v>17</v>
      </c>
      <c r="N16" s="89">
        <v>2</v>
      </c>
      <c r="O16" s="90">
        <v>0</v>
      </c>
      <c r="P16" s="91">
        <f>N16+O16</f>
        <v>2</v>
      </c>
      <c r="Q16" s="80">
        <f>IFERROR(P16/M16,"-")</f>
        <v>0.11764705882353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6600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12000</v>
      </c>
      <c r="AB16" s="83">
        <f>SUM(X16:X17)/SUM(J16:J17)</f>
        <v>1.1818181818182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176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26</v>
      </c>
      <c r="L17" s="79">
        <v>19</v>
      </c>
      <c r="M17" s="79">
        <v>13</v>
      </c>
      <c r="N17" s="89">
        <v>8</v>
      </c>
      <c r="O17" s="90">
        <v>0</v>
      </c>
      <c r="P17" s="91">
        <f>N17+O17</f>
        <v>8</v>
      </c>
      <c r="Q17" s="80">
        <f>IFERROR(P17/M17,"-")</f>
        <v>0.61538461538462</v>
      </c>
      <c r="R17" s="79">
        <v>2</v>
      </c>
      <c r="S17" s="79">
        <v>2</v>
      </c>
      <c r="T17" s="80">
        <f>IFERROR(R17/(P17),"-")</f>
        <v>0.25</v>
      </c>
      <c r="U17" s="186"/>
      <c r="V17" s="82">
        <v>2</v>
      </c>
      <c r="W17" s="80">
        <f>IF(P17=0,"-",V17/P17)</f>
        <v>0.25</v>
      </c>
      <c r="X17" s="185">
        <v>78000</v>
      </c>
      <c r="Y17" s="186">
        <f>IFERROR(X17/P17,"-")</f>
        <v>9750</v>
      </c>
      <c r="Z17" s="186">
        <f>IFERROR(X17/V17,"-")</f>
        <v>39000</v>
      </c>
      <c r="AA17" s="180"/>
      <c r="AB17" s="83"/>
      <c r="AC17" s="77"/>
      <c r="AD17" s="92">
        <v>2</v>
      </c>
      <c r="AE17" s="93">
        <f>IF(P17=0,"",IF(AD17=0,"",(AD17/P17)))</f>
        <v>0.25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0.375</v>
      </c>
      <c r="BP17" s="119">
        <v>1</v>
      </c>
      <c r="BQ17" s="120">
        <f>IFERROR(BP17/BN17,"-")</f>
        <v>0.33333333333333</v>
      </c>
      <c r="BR17" s="121">
        <v>3000</v>
      </c>
      <c r="BS17" s="122">
        <f>IFERROR(BR17/BN17,"-")</f>
        <v>1000</v>
      </c>
      <c r="BT17" s="123">
        <v>1</v>
      </c>
      <c r="BU17" s="123"/>
      <c r="BV17" s="123"/>
      <c r="BW17" s="124">
        <v>1</v>
      </c>
      <c r="BX17" s="125">
        <f>IF(P17=0,"",IF(BW17=0,"",(BW17/P17)))</f>
        <v>0.125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0.125</v>
      </c>
      <c r="CH17" s="133">
        <v>1</v>
      </c>
      <c r="CI17" s="134">
        <f>IFERROR(CH17/CF17,"-")</f>
        <v>1</v>
      </c>
      <c r="CJ17" s="135">
        <v>75000</v>
      </c>
      <c r="CK17" s="136">
        <f>IFERROR(CJ17/CF17,"-")</f>
        <v>75000</v>
      </c>
      <c r="CL17" s="137"/>
      <c r="CM17" s="137"/>
      <c r="CN17" s="137">
        <v>1</v>
      </c>
      <c r="CO17" s="138">
        <v>2</v>
      </c>
      <c r="CP17" s="139">
        <v>78000</v>
      </c>
      <c r="CQ17" s="139">
        <v>75000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7.4285714285714</v>
      </c>
      <c r="B18" s="189" t="s">
        <v>177</v>
      </c>
      <c r="C18" s="189" t="s">
        <v>178</v>
      </c>
      <c r="D18" s="189" t="s">
        <v>179</v>
      </c>
      <c r="E18" s="189"/>
      <c r="F18" s="189" t="s">
        <v>65</v>
      </c>
      <c r="G18" s="88" t="s">
        <v>180</v>
      </c>
      <c r="H18" s="88" t="s">
        <v>181</v>
      </c>
      <c r="I18" s="88" t="s">
        <v>182</v>
      </c>
      <c r="J18" s="180">
        <v>84000</v>
      </c>
      <c r="K18" s="79">
        <v>23</v>
      </c>
      <c r="L18" s="79">
        <v>0</v>
      </c>
      <c r="M18" s="79">
        <v>59</v>
      </c>
      <c r="N18" s="89">
        <v>9</v>
      </c>
      <c r="O18" s="90">
        <v>0</v>
      </c>
      <c r="P18" s="91">
        <f>N18+O18</f>
        <v>9</v>
      </c>
      <c r="Q18" s="80">
        <f>IFERROR(P18/M18,"-")</f>
        <v>0.15254237288136</v>
      </c>
      <c r="R18" s="79">
        <v>1</v>
      </c>
      <c r="S18" s="79">
        <v>4</v>
      </c>
      <c r="T18" s="80">
        <f>IFERROR(R18/(P18),"-")</f>
        <v>0.11111111111111</v>
      </c>
      <c r="U18" s="186">
        <f>IFERROR(J18/SUM(N18:O19),"-")</f>
        <v>2800</v>
      </c>
      <c r="V18" s="82">
        <v>3</v>
      </c>
      <c r="W18" s="80">
        <f>IF(P18=0,"-",V18/P18)</f>
        <v>0.33333333333333</v>
      </c>
      <c r="X18" s="185">
        <v>383000</v>
      </c>
      <c r="Y18" s="186">
        <f>IFERROR(X18/P18,"-")</f>
        <v>42555.555555556</v>
      </c>
      <c r="Z18" s="186">
        <f>IFERROR(X18/V18,"-")</f>
        <v>127666.66666667</v>
      </c>
      <c r="AA18" s="180">
        <f>SUM(X18:X19)-SUM(J18:J19)</f>
        <v>540000</v>
      </c>
      <c r="AB18" s="83">
        <f>SUM(X18:X19)/SUM(J18:J19)</f>
        <v>7.4285714285714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2</v>
      </c>
      <c r="AN18" s="99">
        <f>IF(P18=0,"",IF(AM18=0,"",(AM18/P18)))</f>
        <v>0.22222222222222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2</v>
      </c>
      <c r="AW18" s="105">
        <f>IF(P18=0,"",IF(AV18=0,"",(AV18/P18)))</f>
        <v>0.22222222222222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0.22222222222222</v>
      </c>
      <c r="BG18" s="110">
        <v>2</v>
      </c>
      <c r="BH18" s="112">
        <f>IFERROR(BG18/BE18,"-")</f>
        <v>1</v>
      </c>
      <c r="BI18" s="113">
        <v>18000</v>
      </c>
      <c r="BJ18" s="114">
        <f>IFERROR(BI18/BE18,"-")</f>
        <v>9000</v>
      </c>
      <c r="BK18" s="115">
        <v>1</v>
      </c>
      <c r="BL18" s="115"/>
      <c r="BM18" s="115">
        <v>1</v>
      </c>
      <c r="BN18" s="117">
        <v>2</v>
      </c>
      <c r="BO18" s="118">
        <f>IF(P18=0,"",IF(BN18=0,"",(BN18/P18)))</f>
        <v>0.22222222222222</v>
      </c>
      <c r="BP18" s="119">
        <v>1</v>
      </c>
      <c r="BQ18" s="120">
        <f>IFERROR(BP18/BN18,"-")</f>
        <v>0.5</v>
      </c>
      <c r="BR18" s="121">
        <v>365000</v>
      </c>
      <c r="BS18" s="122">
        <f>IFERROR(BR18/BN18,"-")</f>
        <v>182500</v>
      </c>
      <c r="BT18" s="123"/>
      <c r="BU18" s="123"/>
      <c r="BV18" s="123">
        <v>1</v>
      </c>
      <c r="BW18" s="124">
        <v>1</v>
      </c>
      <c r="BX18" s="125">
        <f>IF(P18=0,"",IF(BW18=0,"",(BW18/P18)))</f>
        <v>0.11111111111111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383000</v>
      </c>
      <c r="CQ18" s="139">
        <v>365000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189" t="s">
        <v>183</v>
      </c>
      <c r="C19" s="189"/>
      <c r="D19" s="189"/>
      <c r="E19" s="189"/>
      <c r="F19" s="189" t="s">
        <v>77</v>
      </c>
      <c r="G19" s="88"/>
      <c r="H19" s="88"/>
      <c r="I19" s="88"/>
      <c r="J19" s="180"/>
      <c r="K19" s="79">
        <v>119</v>
      </c>
      <c r="L19" s="79">
        <v>71</v>
      </c>
      <c r="M19" s="79">
        <v>37</v>
      </c>
      <c r="N19" s="89">
        <v>21</v>
      </c>
      <c r="O19" s="90">
        <v>0</v>
      </c>
      <c r="P19" s="91">
        <f>N19+O19</f>
        <v>21</v>
      </c>
      <c r="Q19" s="80">
        <f>IFERROR(P19/M19,"-")</f>
        <v>0.56756756756757</v>
      </c>
      <c r="R19" s="79">
        <v>5</v>
      </c>
      <c r="S19" s="79">
        <v>4</v>
      </c>
      <c r="T19" s="80">
        <f>IFERROR(R19/(P19),"-")</f>
        <v>0.23809523809524</v>
      </c>
      <c r="U19" s="186"/>
      <c r="V19" s="82">
        <v>7</v>
      </c>
      <c r="W19" s="80">
        <f>IF(P19=0,"-",V19/P19)</f>
        <v>0.33333333333333</v>
      </c>
      <c r="X19" s="185">
        <v>241000</v>
      </c>
      <c r="Y19" s="186">
        <f>IFERROR(X19/P19,"-")</f>
        <v>11476.19047619</v>
      </c>
      <c r="Z19" s="186">
        <f>IFERROR(X19/V19,"-")</f>
        <v>34428.571428571</v>
      </c>
      <c r="AA19" s="180"/>
      <c r="AB19" s="83"/>
      <c r="AC19" s="77"/>
      <c r="AD19" s="92">
        <v>1</v>
      </c>
      <c r="AE19" s="93">
        <f>IF(P19=0,"",IF(AD19=0,"",(AD19/P19)))</f>
        <v>0.047619047619048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3</v>
      </c>
      <c r="AN19" s="99">
        <f>IF(P19=0,"",IF(AM19=0,"",(AM19/P19)))</f>
        <v>0.14285714285714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3</v>
      </c>
      <c r="AW19" s="105">
        <f>IF(P19=0,"",IF(AV19=0,"",(AV19/P19)))</f>
        <v>0.14285714285714</v>
      </c>
      <c r="AX19" s="104">
        <v>1</v>
      </c>
      <c r="AY19" s="106">
        <f>IFERROR(AX19/AV19,"-")</f>
        <v>0.33333333333333</v>
      </c>
      <c r="AZ19" s="107">
        <v>100000</v>
      </c>
      <c r="BA19" s="108">
        <f>IFERROR(AZ19/AV19,"-")</f>
        <v>33333.333333333</v>
      </c>
      <c r="BB19" s="109"/>
      <c r="BC19" s="109"/>
      <c r="BD19" s="109">
        <v>1</v>
      </c>
      <c r="BE19" s="110">
        <v>9</v>
      </c>
      <c r="BF19" s="111">
        <f>IF(P19=0,"",IF(BE19=0,"",(BE19/P19)))</f>
        <v>0.42857142857143</v>
      </c>
      <c r="BG19" s="110">
        <v>4</v>
      </c>
      <c r="BH19" s="112">
        <f>IFERROR(BG19/BE19,"-")</f>
        <v>0.44444444444444</v>
      </c>
      <c r="BI19" s="113">
        <v>79000</v>
      </c>
      <c r="BJ19" s="114">
        <f>IFERROR(BI19/BE19,"-")</f>
        <v>8777.7777777778</v>
      </c>
      <c r="BK19" s="115">
        <v>1</v>
      </c>
      <c r="BL19" s="115">
        <v>1</v>
      </c>
      <c r="BM19" s="115">
        <v>2</v>
      </c>
      <c r="BN19" s="117">
        <v>4</v>
      </c>
      <c r="BO19" s="118">
        <f>IF(P19=0,"",IF(BN19=0,"",(BN19/P19)))</f>
        <v>0.19047619047619</v>
      </c>
      <c r="BP19" s="119">
        <v>2</v>
      </c>
      <c r="BQ19" s="120">
        <f>IFERROR(BP19/BN19,"-")</f>
        <v>0.5</v>
      </c>
      <c r="BR19" s="121">
        <v>62000</v>
      </c>
      <c r="BS19" s="122">
        <f>IFERROR(BR19/BN19,"-")</f>
        <v>15500</v>
      </c>
      <c r="BT19" s="123">
        <v>1</v>
      </c>
      <c r="BU19" s="123"/>
      <c r="BV19" s="123">
        <v>1</v>
      </c>
      <c r="BW19" s="124">
        <v>1</v>
      </c>
      <c r="BX19" s="125">
        <f>IF(P19=0,"",IF(BW19=0,"",(BW19/P19)))</f>
        <v>0.047619047619048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7</v>
      </c>
      <c r="CP19" s="139">
        <v>241000</v>
      </c>
      <c r="CQ19" s="139">
        <v>100000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</v>
      </c>
      <c r="B20" s="189" t="s">
        <v>184</v>
      </c>
      <c r="C20" s="189" t="s">
        <v>178</v>
      </c>
      <c r="D20" s="189" t="s">
        <v>173</v>
      </c>
      <c r="E20" s="189"/>
      <c r="F20" s="189" t="s">
        <v>65</v>
      </c>
      <c r="G20" s="88" t="s">
        <v>185</v>
      </c>
      <c r="H20" s="88" t="s">
        <v>175</v>
      </c>
      <c r="I20" s="88" t="s">
        <v>186</v>
      </c>
      <c r="J20" s="180">
        <v>96000</v>
      </c>
      <c r="K20" s="79">
        <v>4</v>
      </c>
      <c r="L20" s="79">
        <v>0</v>
      </c>
      <c r="M20" s="79">
        <v>5</v>
      </c>
      <c r="N20" s="89">
        <v>1</v>
      </c>
      <c r="O20" s="90">
        <v>0</v>
      </c>
      <c r="P20" s="91">
        <f>N20+O20</f>
        <v>1</v>
      </c>
      <c r="Q20" s="80">
        <f>IFERROR(P20/M20,"-")</f>
        <v>0.2</v>
      </c>
      <c r="R20" s="79">
        <v>0</v>
      </c>
      <c r="S20" s="79">
        <v>0</v>
      </c>
      <c r="T20" s="80">
        <f>IFERROR(R20/(P20),"-")</f>
        <v>0</v>
      </c>
      <c r="U20" s="186">
        <f>IFERROR(J20/SUM(N20:O21),"-")</f>
        <v>96000</v>
      </c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>
        <f>SUM(X20:X21)-SUM(J20:J21)</f>
        <v>-96000</v>
      </c>
      <c r="AB20" s="83">
        <f>SUM(X20:X21)/SUM(J20:J21)</f>
        <v>0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187</v>
      </c>
      <c r="C21" s="189"/>
      <c r="D21" s="189"/>
      <c r="E21" s="189"/>
      <c r="F21" s="189" t="s">
        <v>77</v>
      </c>
      <c r="G21" s="88"/>
      <c r="H21" s="88"/>
      <c r="I21" s="88"/>
      <c r="J21" s="180"/>
      <c r="K21" s="79">
        <v>10</v>
      </c>
      <c r="L21" s="79">
        <v>8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186"/>
      <c r="V21" s="82">
        <v>0</v>
      </c>
      <c r="W21" s="80" t="str">
        <f>IF(P21=0,"-",V21/P21)</f>
        <v>-</v>
      </c>
      <c r="X21" s="185">
        <v>0</v>
      </c>
      <c r="Y21" s="186" t="str">
        <f>IFERROR(X21/P21,"-")</f>
        <v>-</v>
      </c>
      <c r="Z21" s="186" t="str">
        <f>IFERROR(X21/V21,"-")</f>
        <v>-</v>
      </c>
      <c r="AA21" s="18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4.2435897435897</v>
      </c>
      <c r="B22" s="189" t="s">
        <v>188</v>
      </c>
      <c r="C22" s="189" t="s">
        <v>172</v>
      </c>
      <c r="D22" s="189" t="s">
        <v>179</v>
      </c>
      <c r="E22" s="189"/>
      <c r="F22" s="189" t="s">
        <v>65</v>
      </c>
      <c r="G22" s="88" t="s">
        <v>189</v>
      </c>
      <c r="H22" s="88" t="s">
        <v>181</v>
      </c>
      <c r="I22" s="88" t="s">
        <v>190</v>
      </c>
      <c r="J22" s="180">
        <v>78000</v>
      </c>
      <c r="K22" s="79">
        <v>18</v>
      </c>
      <c r="L22" s="79">
        <v>0</v>
      </c>
      <c r="M22" s="79">
        <v>57</v>
      </c>
      <c r="N22" s="89">
        <v>4</v>
      </c>
      <c r="O22" s="90">
        <v>0</v>
      </c>
      <c r="P22" s="91">
        <f>N22+O22</f>
        <v>4</v>
      </c>
      <c r="Q22" s="80">
        <f>IFERROR(P22/M22,"-")</f>
        <v>0.070175438596491</v>
      </c>
      <c r="R22" s="79">
        <v>1</v>
      </c>
      <c r="S22" s="79">
        <v>0</v>
      </c>
      <c r="T22" s="80">
        <f>IFERROR(R22/(P22),"-")</f>
        <v>0.25</v>
      </c>
      <c r="U22" s="186">
        <f>IFERROR(J22/SUM(N22:O23),"-")</f>
        <v>4105.2631578947</v>
      </c>
      <c r="V22" s="82">
        <v>2</v>
      </c>
      <c r="W22" s="80">
        <f>IF(P22=0,"-",V22/P22)</f>
        <v>0.5</v>
      </c>
      <c r="X22" s="185">
        <v>95000</v>
      </c>
      <c r="Y22" s="186">
        <f>IFERROR(X22/P22,"-")</f>
        <v>23750</v>
      </c>
      <c r="Z22" s="186">
        <f>IFERROR(X22/V22,"-")</f>
        <v>47500</v>
      </c>
      <c r="AA22" s="180">
        <f>SUM(X22:X23)-SUM(J22:J23)</f>
        <v>253000</v>
      </c>
      <c r="AB22" s="83">
        <f>SUM(X22:X23)/SUM(J22:J23)</f>
        <v>4.2435897435897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>
        <v>1</v>
      </c>
      <c r="BH22" s="112">
        <f>IFERROR(BG22/BE22,"-")</f>
        <v>1</v>
      </c>
      <c r="BI22" s="113">
        <v>20000</v>
      </c>
      <c r="BJ22" s="114">
        <f>IFERROR(BI22/BE22,"-")</f>
        <v>20000</v>
      </c>
      <c r="BK22" s="115"/>
      <c r="BL22" s="115"/>
      <c r="BM22" s="115">
        <v>1</v>
      </c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0.5</v>
      </c>
      <c r="BY22" s="126">
        <v>1</v>
      </c>
      <c r="BZ22" s="127">
        <f>IFERROR(BY22/BW22,"-")</f>
        <v>0.5</v>
      </c>
      <c r="CA22" s="128">
        <v>75000</v>
      </c>
      <c r="CB22" s="129">
        <f>IFERROR(CA22/BW22,"-")</f>
        <v>37500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95000</v>
      </c>
      <c r="CQ22" s="139">
        <v>75000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191</v>
      </c>
      <c r="C23" s="189"/>
      <c r="D23" s="189"/>
      <c r="E23" s="189"/>
      <c r="F23" s="189" t="s">
        <v>77</v>
      </c>
      <c r="G23" s="88"/>
      <c r="H23" s="88"/>
      <c r="I23" s="88"/>
      <c r="J23" s="180"/>
      <c r="K23" s="79">
        <v>56</v>
      </c>
      <c r="L23" s="79">
        <v>38</v>
      </c>
      <c r="M23" s="79">
        <v>31</v>
      </c>
      <c r="N23" s="89">
        <v>15</v>
      </c>
      <c r="O23" s="90">
        <v>0</v>
      </c>
      <c r="P23" s="91">
        <f>N23+O23</f>
        <v>15</v>
      </c>
      <c r="Q23" s="80">
        <f>IFERROR(P23/M23,"-")</f>
        <v>0.48387096774194</v>
      </c>
      <c r="R23" s="79">
        <v>2</v>
      </c>
      <c r="S23" s="79">
        <v>4</v>
      </c>
      <c r="T23" s="80">
        <f>IFERROR(R23/(P23),"-")</f>
        <v>0.13333333333333</v>
      </c>
      <c r="U23" s="186"/>
      <c r="V23" s="82">
        <v>4</v>
      </c>
      <c r="W23" s="80">
        <f>IF(P23=0,"-",V23/P23)</f>
        <v>0.26666666666667</v>
      </c>
      <c r="X23" s="185">
        <v>236000</v>
      </c>
      <c r="Y23" s="186">
        <f>IFERROR(X23/P23,"-")</f>
        <v>15733.333333333</v>
      </c>
      <c r="Z23" s="186">
        <f>IFERROR(X23/V23,"-")</f>
        <v>59000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0.066666666666667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0.066666666666667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</v>
      </c>
      <c r="BF23" s="111">
        <f>IF(P23=0,"",IF(BE23=0,"",(BE23/P23)))</f>
        <v>0.13333333333333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8</v>
      </c>
      <c r="BO23" s="118">
        <f>IF(P23=0,"",IF(BN23=0,"",(BN23/P23)))</f>
        <v>0.53333333333333</v>
      </c>
      <c r="BP23" s="119">
        <v>3</v>
      </c>
      <c r="BQ23" s="120">
        <f>IFERROR(BP23/BN23,"-")</f>
        <v>0.375</v>
      </c>
      <c r="BR23" s="121">
        <v>233000</v>
      </c>
      <c r="BS23" s="122">
        <f>IFERROR(BR23/BN23,"-")</f>
        <v>29125</v>
      </c>
      <c r="BT23" s="123"/>
      <c r="BU23" s="123">
        <v>2</v>
      </c>
      <c r="BV23" s="123">
        <v>1</v>
      </c>
      <c r="BW23" s="124">
        <v>3</v>
      </c>
      <c r="BX23" s="125">
        <f>IF(P23=0,"",IF(BW23=0,"",(BW23/P23)))</f>
        <v>0.2</v>
      </c>
      <c r="BY23" s="126">
        <v>1</v>
      </c>
      <c r="BZ23" s="127">
        <f>IFERROR(BY23/BW23,"-")</f>
        <v>0.33333333333333</v>
      </c>
      <c r="CA23" s="128">
        <v>3000</v>
      </c>
      <c r="CB23" s="129">
        <f>IFERROR(CA23/BW23,"-")</f>
        <v>1000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4</v>
      </c>
      <c r="CP23" s="139">
        <v>236000</v>
      </c>
      <c r="CQ23" s="139">
        <v>215000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6.94</v>
      </c>
      <c r="B24" s="189" t="s">
        <v>192</v>
      </c>
      <c r="C24" s="189" t="s">
        <v>193</v>
      </c>
      <c r="D24" s="189" t="s">
        <v>173</v>
      </c>
      <c r="E24" s="189"/>
      <c r="F24" s="189" t="s">
        <v>65</v>
      </c>
      <c r="G24" s="88" t="s">
        <v>194</v>
      </c>
      <c r="H24" s="88" t="s">
        <v>195</v>
      </c>
      <c r="I24" s="88" t="s">
        <v>196</v>
      </c>
      <c r="J24" s="180">
        <v>150000</v>
      </c>
      <c r="K24" s="79">
        <v>12</v>
      </c>
      <c r="L24" s="79">
        <v>0</v>
      </c>
      <c r="M24" s="79">
        <v>34</v>
      </c>
      <c r="N24" s="89">
        <v>6</v>
      </c>
      <c r="O24" s="90">
        <v>0</v>
      </c>
      <c r="P24" s="91">
        <f>N24+O24</f>
        <v>6</v>
      </c>
      <c r="Q24" s="80">
        <f>IFERROR(P24/M24,"-")</f>
        <v>0.17647058823529</v>
      </c>
      <c r="R24" s="79">
        <v>0</v>
      </c>
      <c r="S24" s="79">
        <v>1</v>
      </c>
      <c r="T24" s="80">
        <f>IFERROR(R24/(P24),"-")</f>
        <v>0</v>
      </c>
      <c r="U24" s="186">
        <f>IFERROR(J24/SUM(N24:O25),"-")</f>
        <v>12500</v>
      </c>
      <c r="V24" s="82">
        <v>2</v>
      </c>
      <c r="W24" s="80">
        <f>IF(P24=0,"-",V24/P24)</f>
        <v>0.33333333333333</v>
      </c>
      <c r="X24" s="185">
        <v>203000</v>
      </c>
      <c r="Y24" s="186">
        <f>IFERROR(X24/P24,"-")</f>
        <v>33833.333333333</v>
      </c>
      <c r="Z24" s="186">
        <f>IFERROR(X24/V24,"-")</f>
        <v>101500</v>
      </c>
      <c r="AA24" s="180">
        <f>SUM(X24:X25)-SUM(J24:J25)</f>
        <v>891000</v>
      </c>
      <c r="AB24" s="83">
        <f>SUM(X24:X25)/SUM(J24:J25)</f>
        <v>6.94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0.16666666666667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0.66666666666667</v>
      </c>
      <c r="BP24" s="119">
        <v>2</v>
      </c>
      <c r="BQ24" s="120">
        <f>IFERROR(BP24/BN24,"-")</f>
        <v>0.5</v>
      </c>
      <c r="BR24" s="121">
        <v>203000</v>
      </c>
      <c r="BS24" s="122">
        <f>IFERROR(BR24/BN24,"-")</f>
        <v>50750</v>
      </c>
      <c r="BT24" s="123">
        <v>1</v>
      </c>
      <c r="BU24" s="123"/>
      <c r="BV24" s="123">
        <v>1</v>
      </c>
      <c r="BW24" s="124">
        <v>1</v>
      </c>
      <c r="BX24" s="125">
        <f>IF(P24=0,"",IF(BW24=0,"",(BW24/P24)))</f>
        <v>0.16666666666667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203000</v>
      </c>
      <c r="CQ24" s="139">
        <v>200000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189" t="s">
        <v>197</v>
      </c>
      <c r="C25" s="189"/>
      <c r="D25" s="189"/>
      <c r="E25" s="189"/>
      <c r="F25" s="189" t="s">
        <v>77</v>
      </c>
      <c r="G25" s="88"/>
      <c r="H25" s="88"/>
      <c r="I25" s="88"/>
      <c r="J25" s="180"/>
      <c r="K25" s="79">
        <v>22</v>
      </c>
      <c r="L25" s="79">
        <v>18</v>
      </c>
      <c r="M25" s="79">
        <v>12</v>
      </c>
      <c r="N25" s="89">
        <v>6</v>
      </c>
      <c r="O25" s="90">
        <v>0</v>
      </c>
      <c r="P25" s="91">
        <f>N25+O25</f>
        <v>6</v>
      </c>
      <c r="Q25" s="80">
        <f>IFERROR(P25/M25,"-")</f>
        <v>0.5</v>
      </c>
      <c r="R25" s="79">
        <v>2</v>
      </c>
      <c r="S25" s="79">
        <v>1</v>
      </c>
      <c r="T25" s="80">
        <f>IFERROR(R25/(P25),"-")</f>
        <v>0.33333333333333</v>
      </c>
      <c r="U25" s="186"/>
      <c r="V25" s="82">
        <v>3</v>
      </c>
      <c r="W25" s="80">
        <f>IF(P25=0,"-",V25/P25)</f>
        <v>0.5</v>
      </c>
      <c r="X25" s="185">
        <v>838000</v>
      </c>
      <c r="Y25" s="186">
        <f>IFERROR(X25/P25,"-")</f>
        <v>139666.66666667</v>
      </c>
      <c r="Z25" s="186">
        <f>IFERROR(X25/V25,"-")</f>
        <v>279333.33333333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0.16666666666667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0.16666666666667</v>
      </c>
      <c r="BP25" s="119">
        <v>1</v>
      </c>
      <c r="BQ25" s="120">
        <f>IFERROR(BP25/BN25,"-")</f>
        <v>1</v>
      </c>
      <c r="BR25" s="121">
        <v>775000</v>
      </c>
      <c r="BS25" s="122">
        <f>IFERROR(BR25/BN25,"-")</f>
        <v>775000</v>
      </c>
      <c r="BT25" s="123"/>
      <c r="BU25" s="123"/>
      <c r="BV25" s="123">
        <v>1</v>
      </c>
      <c r="BW25" s="124">
        <v>2</v>
      </c>
      <c r="BX25" s="125">
        <f>IF(P25=0,"",IF(BW25=0,"",(BW25/P25)))</f>
        <v>0.33333333333333</v>
      </c>
      <c r="BY25" s="126">
        <v>2</v>
      </c>
      <c r="BZ25" s="127">
        <f>IFERROR(BY25/BW25,"-")</f>
        <v>1</v>
      </c>
      <c r="CA25" s="128">
        <v>63000</v>
      </c>
      <c r="CB25" s="129">
        <f>IFERROR(CA25/BW25,"-")</f>
        <v>31500</v>
      </c>
      <c r="CC25" s="130"/>
      <c r="CD25" s="130"/>
      <c r="CE25" s="130">
        <v>2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838000</v>
      </c>
      <c r="CQ25" s="139">
        <v>775000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15.811111111111</v>
      </c>
      <c r="B26" s="189" t="s">
        <v>198</v>
      </c>
      <c r="C26" s="189" t="s">
        <v>178</v>
      </c>
      <c r="D26" s="189" t="s">
        <v>179</v>
      </c>
      <c r="E26" s="189"/>
      <c r="F26" s="189" t="s">
        <v>65</v>
      </c>
      <c r="G26" s="88" t="s">
        <v>199</v>
      </c>
      <c r="H26" s="88" t="s">
        <v>181</v>
      </c>
      <c r="I26" s="88" t="s">
        <v>200</v>
      </c>
      <c r="J26" s="180">
        <v>90000</v>
      </c>
      <c r="K26" s="79">
        <v>56</v>
      </c>
      <c r="L26" s="79">
        <v>0</v>
      </c>
      <c r="M26" s="79">
        <v>102</v>
      </c>
      <c r="N26" s="89">
        <v>14</v>
      </c>
      <c r="O26" s="90">
        <v>0</v>
      </c>
      <c r="P26" s="91">
        <f>N26+O26</f>
        <v>14</v>
      </c>
      <c r="Q26" s="80">
        <f>IFERROR(P26/M26,"-")</f>
        <v>0.13725490196078</v>
      </c>
      <c r="R26" s="79">
        <v>3</v>
      </c>
      <c r="S26" s="79">
        <v>3</v>
      </c>
      <c r="T26" s="80">
        <f>IFERROR(R26/(P26),"-")</f>
        <v>0.21428571428571</v>
      </c>
      <c r="U26" s="186">
        <f>IFERROR(J26/SUM(N26:O27),"-")</f>
        <v>2000</v>
      </c>
      <c r="V26" s="82">
        <v>3</v>
      </c>
      <c r="W26" s="80">
        <f>IF(P26=0,"-",V26/P26)</f>
        <v>0.21428571428571</v>
      </c>
      <c r="X26" s="185">
        <v>112000</v>
      </c>
      <c r="Y26" s="186">
        <f>IFERROR(X26/P26,"-")</f>
        <v>8000</v>
      </c>
      <c r="Z26" s="186">
        <f>IFERROR(X26/V26,"-")</f>
        <v>37333.333333333</v>
      </c>
      <c r="AA26" s="180">
        <f>SUM(X26:X27)-SUM(J26:J27)</f>
        <v>1333000</v>
      </c>
      <c r="AB26" s="83">
        <f>SUM(X26:X27)/SUM(J26:J27)</f>
        <v>15.811111111111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0.071428571428571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6</v>
      </c>
      <c r="BF26" s="111">
        <f>IF(P26=0,"",IF(BE26=0,"",(BE26/P26)))</f>
        <v>0.42857142857143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0.21428571428571</v>
      </c>
      <c r="BP26" s="119">
        <v>2</v>
      </c>
      <c r="BQ26" s="120">
        <f>IFERROR(BP26/BN26,"-")</f>
        <v>0.66666666666667</v>
      </c>
      <c r="BR26" s="121">
        <v>4000</v>
      </c>
      <c r="BS26" s="122">
        <f>IFERROR(BR26/BN26,"-")</f>
        <v>1333.3333333333</v>
      </c>
      <c r="BT26" s="123">
        <v>2</v>
      </c>
      <c r="BU26" s="123"/>
      <c r="BV26" s="123"/>
      <c r="BW26" s="124">
        <v>3</v>
      </c>
      <c r="BX26" s="125">
        <f>IF(P26=0,"",IF(BW26=0,"",(BW26/P26)))</f>
        <v>0.21428571428571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0.071428571428571</v>
      </c>
      <c r="CH26" s="133">
        <v>1</v>
      </c>
      <c r="CI26" s="134">
        <f>IFERROR(CH26/CF26,"-")</f>
        <v>1</v>
      </c>
      <c r="CJ26" s="135">
        <v>108000</v>
      </c>
      <c r="CK26" s="136">
        <f>IFERROR(CJ26/CF26,"-")</f>
        <v>108000</v>
      </c>
      <c r="CL26" s="137"/>
      <c r="CM26" s="137"/>
      <c r="CN26" s="137">
        <v>1</v>
      </c>
      <c r="CO26" s="138">
        <v>3</v>
      </c>
      <c r="CP26" s="139">
        <v>112000</v>
      </c>
      <c r="CQ26" s="139">
        <v>108000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189" t="s">
        <v>201</v>
      </c>
      <c r="C27" s="189"/>
      <c r="D27" s="189"/>
      <c r="E27" s="189"/>
      <c r="F27" s="189" t="s">
        <v>77</v>
      </c>
      <c r="G27" s="88"/>
      <c r="H27" s="88"/>
      <c r="I27" s="88"/>
      <c r="J27" s="180"/>
      <c r="K27" s="79">
        <v>110</v>
      </c>
      <c r="L27" s="79">
        <v>89</v>
      </c>
      <c r="M27" s="79">
        <v>73</v>
      </c>
      <c r="N27" s="89">
        <v>31</v>
      </c>
      <c r="O27" s="90">
        <v>0</v>
      </c>
      <c r="P27" s="91">
        <f>N27+O27</f>
        <v>31</v>
      </c>
      <c r="Q27" s="80">
        <f>IFERROR(P27/M27,"-")</f>
        <v>0.42465753424658</v>
      </c>
      <c r="R27" s="79">
        <v>5</v>
      </c>
      <c r="S27" s="79">
        <v>6</v>
      </c>
      <c r="T27" s="80">
        <f>IFERROR(R27/(P27),"-")</f>
        <v>0.16129032258065</v>
      </c>
      <c r="U27" s="186"/>
      <c r="V27" s="82">
        <v>9</v>
      </c>
      <c r="W27" s="80">
        <f>IF(P27=0,"-",V27/P27)</f>
        <v>0.29032258064516</v>
      </c>
      <c r="X27" s="185">
        <v>1311000</v>
      </c>
      <c r="Y27" s="186">
        <f>IFERROR(X27/P27,"-")</f>
        <v>42290.322580645</v>
      </c>
      <c r="Z27" s="186">
        <f>IFERROR(X27/V27,"-")</f>
        <v>145666.66666667</v>
      </c>
      <c r="AA27" s="180"/>
      <c r="AB27" s="83"/>
      <c r="AC27" s="77"/>
      <c r="AD27" s="92">
        <v>2</v>
      </c>
      <c r="AE27" s="93">
        <f>IF(P27=0,"",IF(AD27=0,"",(AD27/P27)))</f>
        <v>0.064516129032258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3</v>
      </c>
      <c r="AN27" s="99">
        <f>IF(P27=0,"",IF(AM27=0,"",(AM27/P27)))</f>
        <v>0.096774193548387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4</v>
      </c>
      <c r="AW27" s="105">
        <f>IF(P27=0,"",IF(AV27=0,"",(AV27/P27)))</f>
        <v>0.12903225806452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7</v>
      </c>
      <c r="BF27" s="111">
        <f>IF(P27=0,"",IF(BE27=0,"",(BE27/P27)))</f>
        <v>0.2258064516129</v>
      </c>
      <c r="BG27" s="110">
        <v>3</v>
      </c>
      <c r="BH27" s="112">
        <f>IFERROR(BG27/BE27,"-")</f>
        <v>0.42857142857143</v>
      </c>
      <c r="BI27" s="113">
        <v>38000</v>
      </c>
      <c r="BJ27" s="114">
        <f>IFERROR(BI27/BE27,"-")</f>
        <v>5428.5714285714</v>
      </c>
      <c r="BK27" s="115">
        <v>2</v>
      </c>
      <c r="BL27" s="115"/>
      <c r="BM27" s="115">
        <v>1</v>
      </c>
      <c r="BN27" s="117">
        <v>9</v>
      </c>
      <c r="BO27" s="118">
        <f>IF(P27=0,"",IF(BN27=0,"",(BN27/P27)))</f>
        <v>0.29032258064516</v>
      </c>
      <c r="BP27" s="119">
        <v>3</v>
      </c>
      <c r="BQ27" s="120">
        <f>IFERROR(BP27/BN27,"-")</f>
        <v>0.33333333333333</v>
      </c>
      <c r="BR27" s="121">
        <v>143000</v>
      </c>
      <c r="BS27" s="122">
        <f>IFERROR(BR27/BN27,"-")</f>
        <v>15888.888888889</v>
      </c>
      <c r="BT27" s="123">
        <v>1</v>
      </c>
      <c r="BU27" s="123">
        <v>1</v>
      </c>
      <c r="BV27" s="123">
        <v>1</v>
      </c>
      <c r="BW27" s="124">
        <v>5</v>
      </c>
      <c r="BX27" s="125">
        <f>IF(P27=0,"",IF(BW27=0,"",(BW27/P27)))</f>
        <v>0.16129032258065</v>
      </c>
      <c r="BY27" s="126">
        <v>3</v>
      </c>
      <c r="BZ27" s="127">
        <f>IFERROR(BY27/BW27,"-")</f>
        <v>0.6</v>
      </c>
      <c r="CA27" s="128">
        <v>1130000</v>
      </c>
      <c r="CB27" s="129">
        <f>IFERROR(CA27/BW27,"-")</f>
        <v>226000</v>
      </c>
      <c r="CC27" s="130"/>
      <c r="CD27" s="130">
        <v>2</v>
      </c>
      <c r="CE27" s="130">
        <v>1</v>
      </c>
      <c r="CF27" s="131">
        <v>1</v>
      </c>
      <c r="CG27" s="132">
        <f>IF(P27=0,"",IF(CF27=0,"",(CF27/P27)))</f>
        <v>0.032258064516129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9</v>
      </c>
      <c r="CP27" s="139">
        <v>1311000</v>
      </c>
      <c r="CQ27" s="139">
        <v>1114000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6.1666666666667</v>
      </c>
      <c r="B28" s="189" t="s">
        <v>202</v>
      </c>
      <c r="C28" s="189" t="s">
        <v>178</v>
      </c>
      <c r="D28" s="189" t="s">
        <v>203</v>
      </c>
      <c r="E28" s="189"/>
      <c r="F28" s="189" t="s">
        <v>65</v>
      </c>
      <c r="G28" s="88" t="s">
        <v>204</v>
      </c>
      <c r="H28" s="88" t="s">
        <v>195</v>
      </c>
      <c r="I28" s="88" t="s">
        <v>205</v>
      </c>
      <c r="J28" s="180">
        <v>78000</v>
      </c>
      <c r="K28" s="79">
        <v>5</v>
      </c>
      <c r="L28" s="79">
        <v>0</v>
      </c>
      <c r="M28" s="79">
        <v>22</v>
      </c>
      <c r="N28" s="89">
        <v>3</v>
      </c>
      <c r="O28" s="90">
        <v>0</v>
      </c>
      <c r="P28" s="91">
        <f>N28+O28</f>
        <v>3</v>
      </c>
      <c r="Q28" s="80">
        <f>IFERROR(P28/M28,"-")</f>
        <v>0.13636363636364</v>
      </c>
      <c r="R28" s="79">
        <v>0</v>
      </c>
      <c r="S28" s="79">
        <v>0</v>
      </c>
      <c r="T28" s="80">
        <f>IFERROR(R28/(P28),"-")</f>
        <v>0</v>
      </c>
      <c r="U28" s="186">
        <f>IFERROR(J28/SUM(N28:O29),"-")</f>
        <v>7090.9090909091</v>
      </c>
      <c r="V28" s="82">
        <v>1</v>
      </c>
      <c r="W28" s="80">
        <f>IF(P28=0,"-",V28/P28)</f>
        <v>0.33333333333333</v>
      </c>
      <c r="X28" s="185">
        <v>31000</v>
      </c>
      <c r="Y28" s="186">
        <f>IFERROR(X28/P28,"-")</f>
        <v>10333.333333333</v>
      </c>
      <c r="Z28" s="186">
        <f>IFERROR(X28/V28,"-")</f>
        <v>31000</v>
      </c>
      <c r="AA28" s="180">
        <f>SUM(X28:X29)-SUM(J28:J29)</f>
        <v>403000</v>
      </c>
      <c r="AB28" s="83">
        <f>SUM(X28:X29)/SUM(J28:J29)</f>
        <v>6.1666666666667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>
        <v>1</v>
      </c>
      <c r="BZ28" s="127">
        <f>IFERROR(BY28/BW28,"-")</f>
        <v>1</v>
      </c>
      <c r="CA28" s="128">
        <v>31000</v>
      </c>
      <c r="CB28" s="129">
        <f>IFERROR(CA28/BW28,"-")</f>
        <v>31000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31000</v>
      </c>
      <c r="CQ28" s="139">
        <v>31000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206</v>
      </c>
      <c r="C29" s="189"/>
      <c r="D29" s="189"/>
      <c r="E29" s="189"/>
      <c r="F29" s="189" t="s">
        <v>77</v>
      </c>
      <c r="G29" s="88"/>
      <c r="H29" s="88"/>
      <c r="I29" s="88"/>
      <c r="J29" s="180"/>
      <c r="K29" s="79">
        <v>32</v>
      </c>
      <c r="L29" s="79">
        <v>25</v>
      </c>
      <c r="M29" s="79">
        <v>22</v>
      </c>
      <c r="N29" s="89">
        <v>8</v>
      </c>
      <c r="O29" s="90">
        <v>0</v>
      </c>
      <c r="P29" s="91">
        <f>N29+O29</f>
        <v>8</v>
      </c>
      <c r="Q29" s="80">
        <f>IFERROR(P29/M29,"-")</f>
        <v>0.36363636363636</v>
      </c>
      <c r="R29" s="79">
        <v>2</v>
      </c>
      <c r="S29" s="79">
        <v>0</v>
      </c>
      <c r="T29" s="80">
        <f>IFERROR(R29/(P29),"-")</f>
        <v>0.25</v>
      </c>
      <c r="U29" s="186"/>
      <c r="V29" s="82">
        <v>3</v>
      </c>
      <c r="W29" s="80">
        <f>IF(P29=0,"-",V29/P29)</f>
        <v>0.375</v>
      </c>
      <c r="X29" s="185">
        <v>450000</v>
      </c>
      <c r="Y29" s="186">
        <f>IFERROR(X29/P29,"-")</f>
        <v>56250</v>
      </c>
      <c r="Z29" s="186">
        <f>IFERROR(X29/V29,"-")</f>
        <v>150000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2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5</v>
      </c>
      <c r="BO29" s="118">
        <f>IF(P29=0,"",IF(BN29=0,"",(BN29/P29)))</f>
        <v>0.625</v>
      </c>
      <c r="BP29" s="119">
        <v>2</v>
      </c>
      <c r="BQ29" s="120">
        <f>IFERROR(BP29/BN29,"-")</f>
        <v>0.4</v>
      </c>
      <c r="BR29" s="121">
        <v>447000</v>
      </c>
      <c r="BS29" s="122">
        <f>IFERROR(BR29/BN29,"-")</f>
        <v>89400</v>
      </c>
      <c r="BT29" s="123"/>
      <c r="BU29" s="123"/>
      <c r="BV29" s="123">
        <v>2</v>
      </c>
      <c r="BW29" s="124">
        <v>1</v>
      </c>
      <c r="BX29" s="125">
        <f>IF(P29=0,"",IF(BW29=0,"",(BW29/P29)))</f>
        <v>0.125</v>
      </c>
      <c r="BY29" s="126">
        <v>1</v>
      </c>
      <c r="BZ29" s="127">
        <f>IFERROR(BY29/BW29,"-")</f>
        <v>1</v>
      </c>
      <c r="CA29" s="128">
        <v>3000</v>
      </c>
      <c r="CB29" s="129">
        <f>IFERROR(CA29/BW29,"-")</f>
        <v>3000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450000</v>
      </c>
      <c r="CQ29" s="139">
        <v>369000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0.13333333333333</v>
      </c>
      <c r="B30" s="189" t="s">
        <v>207</v>
      </c>
      <c r="C30" s="189" t="s">
        <v>208</v>
      </c>
      <c r="D30" s="189" t="s">
        <v>173</v>
      </c>
      <c r="E30" s="189"/>
      <c r="F30" s="189" t="s">
        <v>65</v>
      </c>
      <c r="G30" s="88" t="s">
        <v>209</v>
      </c>
      <c r="H30" s="88" t="s">
        <v>175</v>
      </c>
      <c r="I30" s="88" t="s">
        <v>210</v>
      </c>
      <c r="J30" s="180">
        <v>60000</v>
      </c>
      <c r="K30" s="79">
        <v>10</v>
      </c>
      <c r="L30" s="79">
        <v>0</v>
      </c>
      <c r="M30" s="79">
        <v>23</v>
      </c>
      <c r="N30" s="89">
        <v>7</v>
      </c>
      <c r="O30" s="90">
        <v>0</v>
      </c>
      <c r="P30" s="91">
        <f>N30+O30</f>
        <v>7</v>
      </c>
      <c r="Q30" s="80">
        <f>IFERROR(P30/M30,"-")</f>
        <v>0.30434782608696</v>
      </c>
      <c r="R30" s="79">
        <v>0</v>
      </c>
      <c r="S30" s="79">
        <v>3</v>
      </c>
      <c r="T30" s="80">
        <f>IFERROR(R30/(P30),"-")</f>
        <v>0</v>
      </c>
      <c r="U30" s="186">
        <f>IFERROR(J30/SUM(N30:O31),"-")</f>
        <v>5454.5454545455</v>
      </c>
      <c r="V30" s="82">
        <v>2</v>
      </c>
      <c r="W30" s="80">
        <f>IF(P30=0,"-",V30/P30)</f>
        <v>0.28571428571429</v>
      </c>
      <c r="X30" s="185">
        <v>8000</v>
      </c>
      <c r="Y30" s="186">
        <f>IFERROR(X30/P30,"-")</f>
        <v>1142.8571428571</v>
      </c>
      <c r="Z30" s="186">
        <f>IFERROR(X30/V30,"-")</f>
        <v>4000</v>
      </c>
      <c r="AA30" s="180">
        <f>SUM(X30:X31)-SUM(J30:J31)</f>
        <v>-52000</v>
      </c>
      <c r="AB30" s="83">
        <f>SUM(X30:X31)/SUM(J30:J31)</f>
        <v>0.13333333333333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4</v>
      </c>
      <c r="AW30" s="105">
        <f>IF(P30=0,"",IF(AV30=0,"",(AV30/P30)))</f>
        <v>0.57142857142857</v>
      </c>
      <c r="AX30" s="104">
        <v>2</v>
      </c>
      <c r="AY30" s="106">
        <f>IFERROR(AX30/AV30,"-")</f>
        <v>0.5</v>
      </c>
      <c r="AZ30" s="107">
        <v>8000</v>
      </c>
      <c r="BA30" s="108">
        <f>IFERROR(AZ30/AV30,"-")</f>
        <v>2000</v>
      </c>
      <c r="BB30" s="109">
        <v>2</v>
      </c>
      <c r="BC30" s="109"/>
      <c r="BD30" s="109"/>
      <c r="BE30" s="110">
        <v>2</v>
      </c>
      <c r="BF30" s="111">
        <f>IF(P30=0,"",IF(BE30=0,"",(BE30/P30)))</f>
        <v>0.28571428571429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8000</v>
      </c>
      <c r="CQ30" s="139">
        <v>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211</v>
      </c>
      <c r="C31" s="189"/>
      <c r="D31" s="189"/>
      <c r="E31" s="189"/>
      <c r="F31" s="189" t="s">
        <v>77</v>
      </c>
      <c r="G31" s="88"/>
      <c r="H31" s="88"/>
      <c r="I31" s="88"/>
      <c r="J31" s="180"/>
      <c r="K31" s="79">
        <v>27</v>
      </c>
      <c r="L31" s="79">
        <v>18</v>
      </c>
      <c r="M31" s="79">
        <v>8</v>
      </c>
      <c r="N31" s="89">
        <v>4</v>
      </c>
      <c r="O31" s="90">
        <v>0</v>
      </c>
      <c r="P31" s="91">
        <f>N31+O31</f>
        <v>4</v>
      </c>
      <c r="Q31" s="80">
        <f>IFERROR(P31/M31,"-")</f>
        <v>0.5</v>
      </c>
      <c r="R31" s="79">
        <v>1</v>
      </c>
      <c r="S31" s="79">
        <v>0</v>
      </c>
      <c r="T31" s="80">
        <f>IFERROR(R31/(P31),"-")</f>
        <v>0.25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30"/>
      <c r="B32" s="85"/>
      <c r="C32" s="86"/>
      <c r="D32" s="86"/>
      <c r="E32" s="86"/>
      <c r="F32" s="87"/>
      <c r="G32" s="88"/>
      <c r="H32" s="88"/>
      <c r="I32" s="88"/>
      <c r="J32" s="181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187"/>
      <c r="V32" s="25"/>
      <c r="W32" s="25"/>
      <c r="X32" s="187"/>
      <c r="Y32" s="187"/>
      <c r="Z32" s="187"/>
      <c r="AA32" s="187"/>
      <c r="AB32" s="33"/>
      <c r="AC32" s="57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30"/>
      <c r="B33" s="37"/>
      <c r="C33" s="21"/>
      <c r="D33" s="21"/>
      <c r="E33" s="21"/>
      <c r="F33" s="22"/>
      <c r="G33" s="36"/>
      <c r="H33" s="36"/>
      <c r="I33" s="73"/>
      <c r="J33" s="182"/>
      <c r="K33" s="34"/>
      <c r="L33" s="34"/>
      <c r="M33" s="31"/>
      <c r="N33" s="23"/>
      <c r="O33" s="23"/>
      <c r="P33" s="23"/>
      <c r="Q33" s="32"/>
      <c r="R33" s="32"/>
      <c r="S33" s="23"/>
      <c r="T33" s="32"/>
      <c r="U33" s="187"/>
      <c r="V33" s="25"/>
      <c r="W33" s="25"/>
      <c r="X33" s="187"/>
      <c r="Y33" s="187"/>
      <c r="Z33" s="187"/>
      <c r="AA33" s="187"/>
      <c r="AB33" s="33"/>
      <c r="AC33" s="59"/>
      <c r="AD33" s="61"/>
      <c r="AE33" s="62"/>
      <c r="AF33" s="61"/>
      <c r="AG33" s="65"/>
      <c r="AH33" s="66"/>
      <c r="AI33" s="67"/>
      <c r="AJ33" s="68"/>
      <c r="AK33" s="68"/>
      <c r="AL33" s="68"/>
      <c r="AM33" s="61"/>
      <c r="AN33" s="62"/>
      <c r="AO33" s="61"/>
      <c r="AP33" s="65"/>
      <c r="AQ33" s="66"/>
      <c r="AR33" s="67"/>
      <c r="AS33" s="68"/>
      <c r="AT33" s="68"/>
      <c r="AU33" s="68"/>
      <c r="AV33" s="61"/>
      <c r="AW33" s="62"/>
      <c r="AX33" s="61"/>
      <c r="AY33" s="65"/>
      <c r="AZ33" s="66"/>
      <c r="BA33" s="67"/>
      <c r="BB33" s="68"/>
      <c r="BC33" s="68"/>
      <c r="BD33" s="68"/>
      <c r="BE33" s="61"/>
      <c r="BF33" s="62"/>
      <c r="BG33" s="61"/>
      <c r="BH33" s="65"/>
      <c r="BI33" s="66"/>
      <c r="BJ33" s="67"/>
      <c r="BK33" s="68"/>
      <c r="BL33" s="68"/>
      <c r="BM33" s="68"/>
      <c r="BN33" s="63"/>
      <c r="BO33" s="64"/>
      <c r="BP33" s="61"/>
      <c r="BQ33" s="65"/>
      <c r="BR33" s="66"/>
      <c r="BS33" s="67"/>
      <c r="BT33" s="68"/>
      <c r="BU33" s="68"/>
      <c r="BV33" s="68"/>
      <c r="BW33" s="63"/>
      <c r="BX33" s="64"/>
      <c r="BY33" s="61"/>
      <c r="BZ33" s="65"/>
      <c r="CA33" s="66"/>
      <c r="CB33" s="67"/>
      <c r="CC33" s="68"/>
      <c r="CD33" s="68"/>
      <c r="CE33" s="68"/>
      <c r="CF33" s="63"/>
      <c r="CG33" s="64"/>
      <c r="CH33" s="61"/>
      <c r="CI33" s="65"/>
      <c r="CJ33" s="66"/>
      <c r="CK33" s="67"/>
      <c r="CL33" s="68"/>
      <c r="CM33" s="68"/>
      <c r="CN33" s="68"/>
      <c r="CO33" s="69"/>
      <c r="CP33" s="66"/>
      <c r="CQ33" s="66"/>
      <c r="CR33" s="66"/>
      <c r="CS33" s="70"/>
    </row>
    <row r="34" spans="1:98">
      <c r="A34" s="19">
        <f>AB34</f>
        <v>3.0271381578947</v>
      </c>
      <c r="B34" s="39"/>
      <c r="C34" s="39"/>
      <c r="D34" s="39"/>
      <c r="E34" s="39"/>
      <c r="F34" s="39"/>
      <c r="G34" s="40" t="s">
        <v>212</v>
      </c>
      <c r="H34" s="40"/>
      <c r="I34" s="40"/>
      <c r="J34" s="183">
        <f>SUM(J6:J33)</f>
        <v>1824000</v>
      </c>
      <c r="K34" s="41">
        <f>SUM(K6:K33)</f>
        <v>1342</v>
      </c>
      <c r="L34" s="41">
        <f>SUM(L6:L33)</f>
        <v>741</v>
      </c>
      <c r="M34" s="41">
        <f>SUM(M6:M33)</f>
        <v>989</v>
      </c>
      <c r="N34" s="41">
        <f>SUM(N6:N33)</f>
        <v>271</v>
      </c>
      <c r="O34" s="41">
        <f>SUM(O6:O33)</f>
        <v>2</v>
      </c>
      <c r="P34" s="41">
        <f>SUM(P6:P33)</f>
        <v>273</v>
      </c>
      <c r="Q34" s="42">
        <f>IFERROR(P34/M34,"-")</f>
        <v>0.27603640040445</v>
      </c>
      <c r="R34" s="76">
        <f>SUM(R6:R33)</f>
        <v>59</v>
      </c>
      <c r="S34" s="76">
        <f>SUM(S6:S33)</f>
        <v>53</v>
      </c>
      <c r="T34" s="42">
        <f>IFERROR(R34/P34,"-")</f>
        <v>0.21611721611722</v>
      </c>
      <c r="U34" s="188">
        <f>IFERROR(J34/P34,"-")</f>
        <v>6681.3186813187</v>
      </c>
      <c r="V34" s="44">
        <f>SUM(V6:V33)</f>
        <v>74</v>
      </c>
      <c r="W34" s="42">
        <f>IFERROR(V34/P34,"-")</f>
        <v>0.27106227106227</v>
      </c>
      <c r="X34" s="183">
        <f>SUM(X6:X33)</f>
        <v>5521500</v>
      </c>
      <c r="Y34" s="183">
        <f>IFERROR(X34/P34,"-")</f>
        <v>20225.274725275</v>
      </c>
      <c r="Z34" s="183">
        <f>IFERROR(X34/V34,"-")</f>
        <v>74614.864864865</v>
      </c>
      <c r="AA34" s="183">
        <f>X34-J34</f>
        <v>3697500</v>
      </c>
      <c r="AB34" s="45">
        <f>X34/J34</f>
        <v>3.0271381578947</v>
      </c>
      <c r="AC34" s="58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2"/>
    <mergeCell ref="J12:J12"/>
    <mergeCell ref="U12:U12"/>
    <mergeCell ref="AA12:AA12"/>
    <mergeCell ref="AB12:AB12"/>
    <mergeCell ref="A13:A13"/>
    <mergeCell ref="J13:J13"/>
    <mergeCell ref="U13:U13"/>
    <mergeCell ref="AA13:AA13"/>
    <mergeCell ref="AB13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213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1.5520833333333</v>
      </c>
      <c r="B6" s="189" t="s">
        <v>214</v>
      </c>
      <c r="C6" s="189" t="s">
        <v>215</v>
      </c>
      <c r="D6" s="189" t="s">
        <v>216</v>
      </c>
      <c r="E6" s="189"/>
      <c r="F6" s="189" t="s">
        <v>65</v>
      </c>
      <c r="G6" s="88" t="s">
        <v>217</v>
      </c>
      <c r="H6" s="88" t="s">
        <v>218</v>
      </c>
      <c r="I6" s="88" t="s">
        <v>219</v>
      </c>
      <c r="J6" s="180">
        <v>96000</v>
      </c>
      <c r="K6" s="79">
        <v>71</v>
      </c>
      <c r="L6" s="79">
        <v>0</v>
      </c>
      <c r="M6" s="79">
        <v>249</v>
      </c>
      <c r="N6" s="89">
        <v>29</v>
      </c>
      <c r="O6" s="90">
        <v>0</v>
      </c>
      <c r="P6" s="91">
        <f>N6+O6</f>
        <v>29</v>
      </c>
      <c r="Q6" s="80">
        <f>IFERROR(P6/M6,"-")</f>
        <v>0.11646586345382</v>
      </c>
      <c r="R6" s="79">
        <v>1</v>
      </c>
      <c r="S6" s="79">
        <v>5</v>
      </c>
      <c r="T6" s="80">
        <f>IFERROR(R6/(P6),"-")</f>
        <v>0.03448275862069</v>
      </c>
      <c r="U6" s="186">
        <f>IFERROR(J6/SUM(N6:O7),"-")</f>
        <v>1078.6516853933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53000</v>
      </c>
      <c r="AB6" s="83">
        <f>SUM(X6:X7)/SUM(J6:J7)</f>
        <v>1.5520833333333</v>
      </c>
      <c r="AC6" s="77"/>
      <c r="AD6" s="92">
        <v>4</v>
      </c>
      <c r="AE6" s="93">
        <f>IF(P6=0,"",IF(AD6=0,"",(AD6/P6)))</f>
        <v>0.13793103448276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12</v>
      </c>
      <c r="AN6" s="99">
        <f>IF(P6=0,"",IF(AM6=0,"",(AM6/P6)))</f>
        <v>0.41379310344828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0.17241379310345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0.068965517241379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0.17241379310345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0.03448275862069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220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164</v>
      </c>
      <c r="L7" s="79">
        <v>136</v>
      </c>
      <c r="M7" s="79">
        <v>102</v>
      </c>
      <c r="N7" s="89">
        <v>59</v>
      </c>
      <c r="O7" s="90">
        <v>1</v>
      </c>
      <c r="P7" s="91">
        <f>N7+O7</f>
        <v>60</v>
      </c>
      <c r="Q7" s="80">
        <f>IFERROR(P7/M7,"-")</f>
        <v>0.58823529411765</v>
      </c>
      <c r="R7" s="79">
        <v>2</v>
      </c>
      <c r="S7" s="79">
        <v>12</v>
      </c>
      <c r="T7" s="80">
        <f>IFERROR(R7/(P7),"-")</f>
        <v>0.033333333333333</v>
      </c>
      <c r="U7" s="186"/>
      <c r="V7" s="82">
        <v>3</v>
      </c>
      <c r="W7" s="80">
        <f>IF(P7=0,"-",V7/P7)</f>
        <v>0.05</v>
      </c>
      <c r="X7" s="185">
        <v>149000</v>
      </c>
      <c r="Y7" s="186">
        <f>IFERROR(X7/P7,"-")</f>
        <v>2483.3333333333</v>
      </c>
      <c r="Z7" s="186">
        <f>IFERROR(X7/V7,"-")</f>
        <v>49666.666666667</v>
      </c>
      <c r="AA7" s="180"/>
      <c r="AB7" s="83"/>
      <c r="AC7" s="77"/>
      <c r="AD7" s="92">
        <v>9</v>
      </c>
      <c r="AE7" s="93">
        <f>IF(P7=0,"",IF(AD7=0,"",(AD7/P7)))</f>
        <v>0.15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15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11</v>
      </c>
      <c r="AW7" s="105">
        <f>IF(P7=0,"",IF(AV7=0,"",(AV7/P7)))</f>
        <v>0.18333333333333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0.15</v>
      </c>
      <c r="BG7" s="110">
        <v>1</v>
      </c>
      <c r="BH7" s="112">
        <f>IFERROR(BG7/BE7,"-")</f>
        <v>0.11111111111111</v>
      </c>
      <c r="BI7" s="113">
        <v>140000</v>
      </c>
      <c r="BJ7" s="114">
        <f>IFERROR(BI7/BE7,"-")</f>
        <v>15555.555555556</v>
      </c>
      <c r="BK7" s="115"/>
      <c r="BL7" s="115"/>
      <c r="BM7" s="115">
        <v>1</v>
      </c>
      <c r="BN7" s="117">
        <v>12</v>
      </c>
      <c r="BO7" s="118">
        <f>IF(P7=0,"",IF(BN7=0,"",(BN7/P7)))</f>
        <v>0.2</v>
      </c>
      <c r="BP7" s="119">
        <v>1</v>
      </c>
      <c r="BQ7" s="120">
        <f>IFERROR(BP7/BN7,"-")</f>
        <v>0.083333333333333</v>
      </c>
      <c r="BR7" s="121">
        <v>5000</v>
      </c>
      <c r="BS7" s="122">
        <f>IFERROR(BR7/BN7,"-")</f>
        <v>416.66666666667</v>
      </c>
      <c r="BT7" s="123">
        <v>1</v>
      </c>
      <c r="BU7" s="123"/>
      <c r="BV7" s="123"/>
      <c r="BW7" s="124">
        <v>3</v>
      </c>
      <c r="BX7" s="125">
        <f>IF(P7=0,"",IF(BW7=0,"",(BW7/P7)))</f>
        <v>0.05</v>
      </c>
      <c r="BY7" s="126">
        <v>1</v>
      </c>
      <c r="BZ7" s="127">
        <f>IFERROR(BY7/BW7,"-")</f>
        <v>0.33333333333333</v>
      </c>
      <c r="CA7" s="128">
        <v>4000</v>
      </c>
      <c r="CB7" s="129">
        <f>IFERROR(CA7/BW7,"-")</f>
        <v>1333.3333333333</v>
      </c>
      <c r="CC7" s="130"/>
      <c r="CD7" s="130">
        <v>1</v>
      </c>
      <c r="CE7" s="130"/>
      <c r="CF7" s="131">
        <v>1</v>
      </c>
      <c r="CG7" s="132">
        <f>IF(P7=0,"",IF(CF7=0,"",(CF7/P7)))</f>
        <v>0.016666666666667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149000</v>
      </c>
      <c r="CQ7" s="139">
        <v>140000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1.6515151515152</v>
      </c>
      <c r="B8" s="189" t="s">
        <v>221</v>
      </c>
      <c r="C8" s="189" t="s">
        <v>222</v>
      </c>
      <c r="D8" s="189" t="s">
        <v>216</v>
      </c>
      <c r="E8" s="189" t="s">
        <v>223</v>
      </c>
      <c r="F8" s="189" t="s">
        <v>65</v>
      </c>
      <c r="G8" s="88" t="s">
        <v>224</v>
      </c>
      <c r="H8" s="88" t="s">
        <v>225</v>
      </c>
      <c r="I8" s="88" t="s">
        <v>182</v>
      </c>
      <c r="J8" s="180">
        <v>132000</v>
      </c>
      <c r="K8" s="79">
        <v>13</v>
      </c>
      <c r="L8" s="79">
        <v>0</v>
      </c>
      <c r="M8" s="79">
        <v>60</v>
      </c>
      <c r="N8" s="89">
        <v>9</v>
      </c>
      <c r="O8" s="90">
        <v>0</v>
      </c>
      <c r="P8" s="91">
        <f>N8+O8</f>
        <v>9</v>
      </c>
      <c r="Q8" s="80">
        <f>IFERROR(P8/M8,"-")</f>
        <v>0.15</v>
      </c>
      <c r="R8" s="79">
        <v>0</v>
      </c>
      <c r="S8" s="79">
        <v>2</v>
      </c>
      <c r="T8" s="80">
        <f>IFERROR(R8/(P8),"-")</f>
        <v>0</v>
      </c>
      <c r="U8" s="186">
        <f>IFERROR(J8/SUM(N8:O9),"-")</f>
        <v>3300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86000</v>
      </c>
      <c r="AB8" s="83">
        <f>SUM(X8:X9)/SUM(J8:J9)</f>
        <v>1.6515151515152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0.11111111111111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0.11111111111111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0.44444444444444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0.22222222222222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0.11111111111111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226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126</v>
      </c>
      <c r="L9" s="79">
        <v>88</v>
      </c>
      <c r="M9" s="79">
        <v>49</v>
      </c>
      <c r="N9" s="89">
        <v>31</v>
      </c>
      <c r="O9" s="90">
        <v>0</v>
      </c>
      <c r="P9" s="91">
        <f>N9+O9</f>
        <v>31</v>
      </c>
      <c r="Q9" s="80">
        <f>IFERROR(P9/M9,"-")</f>
        <v>0.63265306122449</v>
      </c>
      <c r="R9" s="79">
        <v>3</v>
      </c>
      <c r="S9" s="79">
        <v>9</v>
      </c>
      <c r="T9" s="80">
        <f>IFERROR(R9/(P9),"-")</f>
        <v>0.096774193548387</v>
      </c>
      <c r="U9" s="186"/>
      <c r="V9" s="82">
        <v>4</v>
      </c>
      <c r="W9" s="80">
        <f>IF(P9=0,"-",V9/P9)</f>
        <v>0.12903225806452</v>
      </c>
      <c r="X9" s="185">
        <v>218000</v>
      </c>
      <c r="Y9" s="186">
        <f>IFERROR(X9/P9,"-")</f>
        <v>7032.2580645161</v>
      </c>
      <c r="Z9" s="186">
        <f>IFERROR(X9/V9,"-")</f>
        <v>54500</v>
      </c>
      <c r="AA9" s="180"/>
      <c r="AB9" s="83"/>
      <c r="AC9" s="77"/>
      <c r="AD9" s="92">
        <v>7</v>
      </c>
      <c r="AE9" s="93">
        <f>IF(P9=0,"",IF(AD9=0,"",(AD9/P9)))</f>
        <v>0.2258064516129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5</v>
      </c>
      <c r="AN9" s="99">
        <f>IF(P9=0,"",IF(AM9=0,"",(AM9/P9)))</f>
        <v>0.16129032258065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6</v>
      </c>
      <c r="AW9" s="105">
        <f>IF(P9=0,"",IF(AV9=0,"",(AV9/P9)))</f>
        <v>0.19354838709677</v>
      </c>
      <c r="AX9" s="104">
        <v>1</v>
      </c>
      <c r="AY9" s="106">
        <f>IFERROR(AX9/AV9,"-")</f>
        <v>0.16666666666667</v>
      </c>
      <c r="AZ9" s="107">
        <v>29000</v>
      </c>
      <c r="BA9" s="108">
        <f>IFERROR(AZ9/AV9,"-")</f>
        <v>4833.3333333333</v>
      </c>
      <c r="BB9" s="109"/>
      <c r="BC9" s="109"/>
      <c r="BD9" s="109">
        <v>1</v>
      </c>
      <c r="BE9" s="110">
        <v>3</v>
      </c>
      <c r="BF9" s="111">
        <f>IF(P9=0,"",IF(BE9=0,"",(BE9/P9)))</f>
        <v>0.096774193548387</v>
      </c>
      <c r="BG9" s="110">
        <v>1</v>
      </c>
      <c r="BH9" s="112">
        <f>IFERROR(BG9/BE9,"-")</f>
        <v>0.33333333333333</v>
      </c>
      <c r="BI9" s="113">
        <v>3000</v>
      </c>
      <c r="BJ9" s="114">
        <f>IFERROR(BI9/BE9,"-")</f>
        <v>1000</v>
      </c>
      <c r="BK9" s="115">
        <v>1</v>
      </c>
      <c r="BL9" s="115"/>
      <c r="BM9" s="115"/>
      <c r="BN9" s="117">
        <v>7</v>
      </c>
      <c r="BO9" s="118">
        <f>IF(P9=0,"",IF(BN9=0,"",(BN9/P9)))</f>
        <v>0.2258064516129</v>
      </c>
      <c r="BP9" s="119">
        <v>1</v>
      </c>
      <c r="BQ9" s="120">
        <f>IFERROR(BP9/BN9,"-")</f>
        <v>0.14285714285714</v>
      </c>
      <c r="BR9" s="121">
        <v>181000</v>
      </c>
      <c r="BS9" s="122">
        <f>IFERROR(BR9/BN9,"-")</f>
        <v>25857.142857143</v>
      </c>
      <c r="BT9" s="123"/>
      <c r="BU9" s="123"/>
      <c r="BV9" s="123">
        <v>1</v>
      </c>
      <c r="BW9" s="124">
        <v>2</v>
      </c>
      <c r="BX9" s="125">
        <f>IF(P9=0,"",IF(BW9=0,"",(BW9/P9)))</f>
        <v>0.064516129032258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0.032258064516129</v>
      </c>
      <c r="CH9" s="133">
        <v>1</v>
      </c>
      <c r="CI9" s="134">
        <f>IFERROR(CH9/CF9,"-")</f>
        <v>1</v>
      </c>
      <c r="CJ9" s="135">
        <v>5000</v>
      </c>
      <c r="CK9" s="136">
        <f>IFERROR(CJ9/CF9,"-")</f>
        <v>5000</v>
      </c>
      <c r="CL9" s="137">
        <v>1</v>
      </c>
      <c r="CM9" s="137"/>
      <c r="CN9" s="137"/>
      <c r="CO9" s="138">
        <v>4</v>
      </c>
      <c r="CP9" s="139">
        <v>218000</v>
      </c>
      <c r="CQ9" s="139">
        <v>181000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20.145833333333</v>
      </c>
      <c r="B10" s="189" t="s">
        <v>227</v>
      </c>
      <c r="C10" s="189" t="s">
        <v>228</v>
      </c>
      <c r="D10" s="189" t="s">
        <v>229</v>
      </c>
      <c r="E10" s="189" t="s">
        <v>230</v>
      </c>
      <c r="F10" s="189" t="s">
        <v>65</v>
      </c>
      <c r="G10" s="88" t="s">
        <v>231</v>
      </c>
      <c r="H10" s="88" t="s">
        <v>232</v>
      </c>
      <c r="I10" s="190" t="s">
        <v>92</v>
      </c>
      <c r="J10" s="180">
        <v>96000</v>
      </c>
      <c r="K10" s="79">
        <v>89</v>
      </c>
      <c r="L10" s="79">
        <v>0</v>
      </c>
      <c r="M10" s="79">
        <v>404</v>
      </c>
      <c r="N10" s="89">
        <v>43</v>
      </c>
      <c r="O10" s="90">
        <v>0</v>
      </c>
      <c r="P10" s="91">
        <f>N10+O10</f>
        <v>43</v>
      </c>
      <c r="Q10" s="80">
        <f>IFERROR(P10/M10,"-")</f>
        <v>0.10643564356436</v>
      </c>
      <c r="R10" s="79">
        <v>2</v>
      </c>
      <c r="S10" s="79">
        <v>13</v>
      </c>
      <c r="T10" s="80">
        <f>IFERROR(R10/(P10),"-")</f>
        <v>0.046511627906977</v>
      </c>
      <c r="U10" s="186">
        <f>IFERROR(J10/SUM(N10:O11),"-")</f>
        <v>705.88235294118</v>
      </c>
      <c r="V10" s="82">
        <v>2</v>
      </c>
      <c r="W10" s="80">
        <f>IF(P10=0,"-",V10/P10)</f>
        <v>0.046511627906977</v>
      </c>
      <c r="X10" s="185">
        <v>158000</v>
      </c>
      <c r="Y10" s="186">
        <f>IFERROR(X10/P10,"-")</f>
        <v>3674.4186046512</v>
      </c>
      <c r="Z10" s="186">
        <f>IFERROR(X10/V10,"-")</f>
        <v>79000</v>
      </c>
      <c r="AA10" s="180">
        <f>SUM(X10:X11)-SUM(J10:J11)</f>
        <v>1838000</v>
      </c>
      <c r="AB10" s="83">
        <f>SUM(X10:X11)/SUM(J10:J11)</f>
        <v>20.145833333333</v>
      </c>
      <c r="AC10" s="77"/>
      <c r="AD10" s="92">
        <v>13</v>
      </c>
      <c r="AE10" s="93">
        <f>IF(P10=0,"",IF(AD10=0,"",(AD10/P10)))</f>
        <v>0.30232558139535</v>
      </c>
      <c r="AF10" s="92">
        <v>1</v>
      </c>
      <c r="AG10" s="94">
        <f>IFERROR(AF10/AD10,"-")</f>
        <v>0.076923076923077</v>
      </c>
      <c r="AH10" s="95">
        <v>13000</v>
      </c>
      <c r="AI10" s="96">
        <f>IFERROR(AH10/AD10,"-")</f>
        <v>1000</v>
      </c>
      <c r="AJ10" s="97"/>
      <c r="AK10" s="97"/>
      <c r="AL10" s="97">
        <v>1</v>
      </c>
      <c r="AM10" s="98">
        <v>11</v>
      </c>
      <c r="AN10" s="99">
        <f>IF(P10=0,"",IF(AM10=0,"",(AM10/P10)))</f>
        <v>0.25581395348837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0.093023255813953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9</v>
      </c>
      <c r="BF10" s="111">
        <f>IF(P10=0,"",IF(BE10=0,"",(BE10/P10)))</f>
        <v>0.2093023255814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0.069767441860465</v>
      </c>
      <c r="BP10" s="119">
        <v>1</v>
      </c>
      <c r="BQ10" s="120">
        <f>IFERROR(BP10/BN10,"-")</f>
        <v>0.33333333333333</v>
      </c>
      <c r="BR10" s="121">
        <v>145000</v>
      </c>
      <c r="BS10" s="122">
        <f>IFERROR(BR10/BN10,"-")</f>
        <v>48333.333333333</v>
      </c>
      <c r="BT10" s="123"/>
      <c r="BU10" s="123"/>
      <c r="BV10" s="123">
        <v>1</v>
      </c>
      <c r="BW10" s="124">
        <v>3</v>
      </c>
      <c r="BX10" s="125">
        <f>IF(P10=0,"",IF(BW10=0,"",(BW10/P10)))</f>
        <v>0.069767441860465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158000</v>
      </c>
      <c r="CQ10" s="139">
        <v>145000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233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310</v>
      </c>
      <c r="L11" s="79">
        <v>243</v>
      </c>
      <c r="M11" s="79">
        <v>164</v>
      </c>
      <c r="N11" s="89">
        <v>91</v>
      </c>
      <c r="O11" s="90">
        <v>2</v>
      </c>
      <c r="P11" s="91">
        <f>N11+O11</f>
        <v>93</v>
      </c>
      <c r="Q11" s="80">
        <f>IFERROR(P11/M11,"-")</f>
        <v>0.56707317073171</v>
      </c>
      <c r="R11" s="79">
        <v>6</v>
      </c>
      <c r="S11" s="79">
        <v>23</v>
      </c>
      <c r="T11" s="80">
        <f>IFERROR(R11/(P11),"-")</f>
        <v>0.064516129032258</v>
      </c>
      <c r="U11" s="186"/>
      <c r="V11" s="82">
        <v>6</v>
      </c>
      <c r="W11" s="80">
        <f>IF(P11=0,"-",V11/P11)</f>
        <v>0.064516129032258</v>
      </c>
      <c r="X11" s="185">
        <v>1776000</v>
      </c>
      <c r="Y11" s="186">
        <f>IFERROR(X11/P11,"-")</f>
        <v>19096.774193548</v>
      </c>
      <c r="Z11" s="186">
        <f>IFERROR(X11/V11,"-")</f>
        <v>296000</v>
      </c>
      <c r="AA11" s="180"/>
      <c r="AB11" s="83"/>
      <c r="AC11" s="77"/>
      <c r="AD11" s="92">
        <v>9</v>
      </c>
      <c r="AE11" s="93">
        <f>IF(P11=0,"",IF(AD11=0,"",(AD11/P11)))</f>
        <v>0.096774193548387</v>
      </c>
      <c r="AF11" s="92">
        <v>1</v>
      </c>
      <c r="AG11" s="94">
        <f>IFERROR(AF11/AD11,"-")</f>
        <v>0.11111111111111</v>
      </c>
      <c r="AH11" s="95">
        <v>658000</v>
      </c>
      <c r="AI11" s="96">
        <f>IFERROR(AH11/AD11,"-")</f>
        <v>73111.111111111</v>
      </c>
      <c r="AJ11" s="97"/>
      <c r="AK11" s="97"/>
      <c r="AL11" s="97">
        <v>1</v>
      </c>
      <c r="AM11" s="98">
        <v>18</v>
      </c>
      <c r="AN11" s="99">
        <f>IF(P11=0,"",IF(AM11=0,"",(AM11/P11)))</f>
        <v>0.19354838709677</v>
      </c>
      <c r="AO11" s="98">
        <v>1</v>
      </c>
      <c r="AP11" s="100">
        <f>IFERROR(AO11/AM11,"-")</f>
        <v>0.055555555555556</v>
      </c>
      <c r="AQ11" s="101">
        <v>6000</v>
      </c>
      <c r="AR11" s="102">
        <f>IFERROR(AQ11/AM11,"-")</f>
        <v>333.33333333333</v>
      </c>
      <c r="AS11" s="103"/>
      <c r="AT11" s="103">
        <v>1</v>
      </c>
      <c r="AU11" s="103"/>
      <c r="AV11" s="104">
        <v>15</v>
      </c>
      <c r="AW11" s="105">
        <f>IF(P11=0,"",IF(AV11=0,"",(AV11/P11)))</f>
        <v>0.16129032258065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16</v>
      </c>
      <c r="BF11" s="111">
        <f>IF(P11=0,"",IF(BE11=0,"",(BE11/P11)))</f>
        <v>0.17204301075269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18</v>
      </c>
      <c r="BO11" s="118">
        <f>IF(P11=0,"",IF(BN11=0,"",(BN11/P11)))</f>
        <v>0.19354838709677</v>
      </c>
      <c r="BP11" s="119">
        <v>3</v>
      </c>
      <c r="BQ11" s="120">
        <f>IFERROR(BP11/BN11,"-")</f>
        <v>0.16666666666667</v>
      </c>
      <c r="BR11" s="121">
        <v>1109000</v>
      </c>
      <c r="BS11" s="122">
        <f>IFERROR(BR11/BN11,"-")</f>
        <v>61611.111111111</v>
      </c>
      <c r="BT11" s="123">
        <v>1</v>
      </c>
      <c r="BU11" s="123"/>
      <c r="BV11" s="123">
        <v>2</v>
      </c>
      <c r="BW11" s="124">
        <v>14</v>
      </c>
      <c r="BX11" s="125">
        <f>IF(P11=0,"",IF(BW11=0,"",(BW11/P11)))</f>
        <v>0.1505376344086</v>
      </c>
      <c r="BY11" s="126">
        <v>1</v>
      </c>
      <c r="BZ11" s="127">
        <f>IFERROR(BY11/BW11,"-")</f>
        <v>0.071428571428571</v>
      </c>
      <c r="CA11" s="128">
        <v>3000</v>
      </c>
      <c r="CB11" s="129">
        <f>IFERROR(CA11/BW11,"-")</f>
        <v>214.28571428571</v>
      </c>
      <c r="CC11" s="130">
        <v>1</v>
      </c>
      <c r="CD11" s="130"/>
      <c r="CE11" s="130"/>
      <c r="CF11" s="131">
        <v>3</v>
      </c>
      <c r="CG11" s="132">
        <f>IF(P11=0,"",IF(CF11=0,"",(CF11/P11)))</f>
        <v>0.032258064516129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6</v>
      </c>
      <c r="CP11" s="139">
        <v>1776000</v>
      </c>
      <c r="CQ11" s="139">
        <v>1093000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0.11111111111111</v>
      </c>
      <c r="B12" s="189" t="s">
        <v>234</v>
      </c>
      <c r="C12" s="189" t="s">
        <v>222</v>
      </c>
      <c r="D12" s="189" t="s">
        <v>229</v>
      </c>
      <c r="E12" s="189" t="s">
        <v>235</v>
      </c>
      <c r="F12" s="189" t="s">
        <v>65</v>
      </c>
      <c r="G12" s="88" t="s">
        <v>236</v>
      </c>
      <c r="H12" s="88" t="s">
        <v>218</v>
      </c>
      <c r="I12" s="88" t="s">
        <v>190</v>
      </c>
      <c r="J12" s="180">
        <v>144000</v>
      </c>
      <c r="K12" s="79">
        <v>41</v>
      </c>
      <c r="L12" s="79">
        <v>0</v>
      </c>
      <c r="M12" s="79">
        <v>190</v>
      </c>
      <c r="N12" s="89">
        <v>23</v>
      </c>
      <c r="O12" s="90">
        <v>1</v>
      </c>
      <c r="P12" s="91">
        <f>N12+O12</f>
        <v>24</v>
      </c>
      <c r="Q12" s="80">
        <f>IFERROR(P12/M12,"-")</f>
        <v>0.12631578947368</v>
      </c>
      <c r="R12" s="79">
        <v>0</v>
      </c>
      <c r="S12" s="79">
        <v>8</v>
      </c>
      <c r="T12" s="80">
        <f>IFERROR(R12/(P12),"-")</f>
        <v>0</v>
      </c>
      <c r="U12" s="186">
        <f>IFERROR(J12/SUM(N12:O13),"-")</f>
        <v>2618.1818181818</v>
      </c>
      <c r="V12" s="82">
        <v>2</v>
      </c>
      <c r="W12" s="80">
        <f>IF(P12=0,"-",V12/P12)</f>
        <v>0.083333333333333</v>
      </c>
      <c r="X12" s="185">
        <v>13000</v>
      </c>
      <c r="Y12" s="186">
        <f>IFERROR(X12/P12,"-")</f>
        <v>541.66666666667</v>
      </c>
      <c r="Z12" s="186">
        <f>IFERROR(X12/V12,"-")</f>
        <v>6500</v>
      </c>
      <c r="AA12" s="180">
        <f>SUM(X12:X13)-SUM(J12:J13)</f>
        <v>-128000</v>
      </c>
      <c r="AB12" s="83">
        <f>SUM(X12:X13)/SUM(J12:J13)</f>
        <v>0.11111111111111</v>
      </c>
      <c r="AC12" s="77"/>
      <c r="AD12" s="92">
        <v>10</v>
      </c>
      <c r="AE12" s="93">
        <f>IF(P12=0,"",IF(AD12=0,"",(AD12/P12)))</f>
        <v>0.41666666666667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4</v>
      </c>
      <c r="AN12" s="99">
        <f>IF(P12=0,"",IF(AM12=0,"",(AM12/P12)))</f>
        <v>0.16666666666667</v>
      </c>
      <c r="AO12" s="98">
        <v>1</v>
      </c>
      <c r="AP12" s="100">
        <f>IFERROR(AO12/AM12,"-")</f>
        <v>0.25</v>
      </c>
      <c r="AQ12" s="101">
        <v>10000</v>
      </c>
      <c r="AR12" s="102">
        <f>IFERROR(AQ12/AM12,"-")</f>
        <v>2500</v>
      </c>
      <c r="AS12" s="103"/>
      <c r="AT12" s="103">
        <v>1</v>
      </c>
      <c r="AU12" s="103"/>
      <c r="AV12" s="104">
        <v>4</v>
      </c>
      <c r="AW12" s="105">
        <f>IF(P12=0,"",IF(AV12=0,"",(AV12/P12)))</f>
        <v>0.16666666666667</v>
      </c>
      <c r="AX12" s="104">
        <v>1</v>
      </c>
      <c r="AY12" s="106">
        <f>IFERROR(AX12/AV12,"-")</f>
        <v>0.25</v>
      </c>
      <c r="AZ12" s="107">
        <v>3000</v>
      </c>
      <c r="BA12" s="108">
        <f>IFERROR(AZ12/AV12,"-")</f>
        <v>750</v>
      </c>
      <c r="BB12" s="109">
        <v>1</v>
      </c>
      <c r="BC12" s="109"/>
      <c r="BD12" s="109"/>
      <c r="BE12" s="110">
        <v>3</v>
      </c>
      <c r="BF12" s="111">
        <f>IF(P12=0,"",IF(BE12=0,"",(BE12/P12)))</f>
        <v>0.125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0.125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13000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237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133</v>
      </c>
      <c r="L13" s="79">
        <v>89</v>
      </c>
      <c r="M13" s="79">
        <v>48</v>
      </c>
      <c r="N13" s="89">
        <v>29</v>
      </c>
      <c r="O13" s="90">
        <v>2</v>
      </c>
      <c r="P13" s="91">
        <f>N13+O13</f>
        <v>31</v>
      </c>
      <c r="Q13" s="80">
        <f>IFERROR(P13/M13,"-")</f>
        <v>0.64583333333333</v>
      </c>
      <c r="R13" s="79">
        <v>1</v>
      </c>
      <c r="S13" s="79">
        <v>11</v>
      </c>
      <c r="T13" s="80">
        <f>IFERROR(R13/(P13),"-")</f>
        <v>0.032258064516129</v>
      </c>
      <c r="U13" s="186"/>
      <c r="V13" s="82">
        <v>1</v>
      </c>
      <c r="W13" s="80">
        <f>IF(P13=0,"-",V13/P13)</f>
        <v>0.032258064516129</v>
      </c>
      <c r="X13" s="185">
        <v>3000</v>
      </c>
      <c r="Y13" s="186">
        <f>IFERROR(X13/P13,"-")</f>
        <v>96.774193548387</v>
      </c>
      <c r="Z13" s="186">
        <f>IFERROR(X13/V13,"-")</f>
        <v>3000</v>
      </c>
      <c r="AA13" s="180"/>
      <c r="AB13" s="83"/>
      <c r="AC13" s="77"/>
      <c r="AD13" s="92">
        <v>7</v>
      </c>
      <c r="AE13" s="93">
        <f>IF(P13=0,"",IF(AD13=0,"",(AD13/P13)))</f>
        <v>0.2258064516129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6</v>
      </c>
      <c r="AN13" s="99">
        <f>IF(P13=0,"",IF(AM13=0,"",(AM13/P13)))</f>
        <v>0.19354838709677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0.064516129032258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5</v>
      </c>
      <c r="BF13" s="111">
        <f>IF(P13=0,"",IF(BE13=0,"",(BE13/P13)))</f>
        <v>0.16129032258065</v>
      </c>
      <c r="BG13" s="110">
        <v>1</v>
      </c>
      <c r="BH13" s="112">
        <f>IFERROR(BG13/BE13,"-")</f>
        <v>0.2</v>
      </c>
      <c r="BI13" s="113">
        <v>3000</v>
      </c>
      <c r="BJ13" s="114">
        <f>IFERROR(BI13/BE13,"-")</f>
        <v>600</v>
      </c>
      <c r="BK13" s="115">
        <v>1</v>
      </c>
      <c r="BL13" s="115"/>
      <c r="BM13" s="115"/>
      <c r="BN13" s="117">
        <v>6</v>
      </c>
      <c r="BO13" s="118">
        <f>IF(P13=0,"",IF(BN13=0,"",(BN13/P13)))</f>
        <v>0.19354838709677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3</v>
      </c>
      <c r="BX13" s="125">
        <f>IF(P13=0,"",IF(BW13=0,"",(BW13/P13)))</f>
        <v>0.096774193548387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0.064516129032258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4.4479166666667</v>
      </c>
      <c r="B14" s="189" t="s">
        <v>238</v>
      </c>
      <c r="C14" s="189" t="s">
        <v>178</v>
      </c>
      <c r="D14" s="189" t="s">
        <v>229</v>
      </c>
      <c r="E14" s="189"/>
      <c r="F14" s="189" t="s">
        <v>65</v>
      </c>
      <c r="G14" s="88" t="s">
        <v>239</v>
      </c>
      <c r="H14" s="88" t="s">
        <v>240</v>
      </c>
      <c r="I14" s="190" t="s">
        <v>241</v>
      </c>
      <c r="J14" s="180">
        <v>96000</v>
      </c>
      <c r="K14" s="79">
        <v>31</v>
      </c>
      <c r="L14" s="79">
        <v>0</v>
      </c>
      <c r="M14" s="79">
        <v>187</v>
      </c>
      <c r="N14" s="89">
        <v>13</v>
      </c>
      <c r="O14" s="90">
        <v>0</v>
      </c>
      <c r="P14" s="91">
        <f>N14+O14</f>
        <v>13</v>
      </c>
      <c r="Q14" s="80">
        <f>IFERROR(P14/M14,"-")</f>
        <v>0.06951871657754</v>
      </c>
      <c r="R14" s="79">
        <v>1</v>
      </c>
      <c r="S14" s="79">
        <v>4</v>
      </c>
      <c r="T14" s="80">
        <f>IFERROR(R14/(P14),"-")</f>
        <v>0.076923076923077</v>
      </c>
      <c r="U14" s="186">
        <f>IFERROR(J14/SUM(N14:O15),"-")</f>
        <v>1959.1836734694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331000</v>
      </c>
      <c r="AB14" s="83">
        <f>SUM(X14:X15)/SUM(J14:J15)</f>
        <v>4.4479166666667</v>
      </c>
      <c r="AC14" s="77"/>
      <c r="AD14" s="92">
        <v>3</v>
      </c>
      <c r="AE14" s="93">
        <f>IF(P14=0,"",IF(AD14=0,"",(AD14/P14)))</f>
        <v>0.23076923076923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2</v>
      </c>
      <c r="AN14" s="99">
        <f>IF(P14=0,"",IF(AM14=0,"",(AM14/P14)))</f>
        <v>0.15384615384615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0.076923076923077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5</v>
      </c>
      <c r="BF14" s="111">
        <f>IF(P14=0,"",IF(BE14=0,"",(BE14/P14)))</f>
        <v>0.38461538461538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0.076923076923077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0.076923076923077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242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143</v>
      </c>
      <c r="L15" s="79">
        <v>105</v>
      </c>
      <c r="M15" s="79">
        <v>65</v>
      </c>
      <c r="N15" s="89">
        <v>34</v>
      </c>
      <c r="O15" s="90">
        <v>2</v>
      </c>
      <c r="P15" s="91">
        <f>N15+O15</f>
        <v>36</v>
      </c>
      <c r="Q15" s="80">
        <f>IFERROR(P15/M15,"-")</f>
        <v>0.55384615384615</v>
      </c>
      <c r="R15" s="79">
        <v>1</v>
      </c>
      <c r="S15" s="79">
        <v>6</v>
      </c>
      <c r="T15" s="80">
        <f>IFERROR(R15/(P15),"-")</f>
        <v>0.027777777777778</v>
      </c>
      <c r="U15" s="186"/>
      <c r="V15" s="82">
        <v>2</v>
      </c>
      <c r="W15" s="80">
        <f>IF(P15=0,"-",V15/P15)</f>
        <v>0.055555555555556</v>
      </c>
      <c r="X15" s="185">
        <v>427000</v>
      </c>
      <c r="Y15" s="186">
        <f>IFERROR(X15/P15,"-")</f>
        <v>11861.111111111</v>
      </c>
      <c r="Z15" s="186">
        <f>IFERROR(X15/V15,"-")</f>
        <v>213500</v>
      </c>
      <c r="AA15" s="180"/>
      <c r="AB15" s="83"/>
      <c r="AC15" s="77"/>
      <c r="AD15" s="92">
        <v>5</v>
      </c>
      <c r="AE15" s="93">
        <f>IF(P15=0,"",IF(AD15=0,"",(AD15/P15)))</f>
        <v>0.13888888888889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5</v>
      </c>
      <c r="AN15" s="99">
        <f>IF(P15=0,"",IF(AM15=0,"",(AM15/P15)))</f>
        <v>0.13888888888889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4</v>
      </c>
      <c r="AW15" s="105">
        <f>IF(P15=0,"",IF(AV15=0,"",(AV15/P15)))</f>
        <v>0.11111111111111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10</v>
      </c>
      <c r="BF15" s="111">
        <f>IF(P15=0,"",IF(BE15=0,"",(BE15/P15)))</f>
        <v>0.27777777777778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9</v>
      </c>
      <c r="BO15" s="118">
        <f>IF(P15=0,"",IF(BN15=0,"",(BN15/P15)))</f>
        <v>0.25</v>
      </c>
      <c r="BP15" s="119">
        <v>1</v>
      </c>
      <c r="BQ15" s="120">
        <f>IFERROR(BP15/BN15,"-")</f>
        <v>0.11111111111111</v>
      </c>
      <c r="BR15" s="121">
        <v>385000</v>
      </c>
      <c r="BS15" s="122">
        <f>IFERROR(BR15/BN15,"-")</f>
        <v>42777.777777778</v>
      </c>
      <c r="BT15" s="123"/>
      <c r="BU15" s="123"/>
      <c r="BV15" s="123">
        <v>1</v>
      </c>
      <c r="BW15" s="124">
        <v>1</v>
      </c>
      <c r="BX15" s="125">
        <f>IF(P15=0,"",IF(BW15=0,"",(BW15/P15)))</f>
        <v>0.027777777777778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2</v>
      </c>
      <c r="CG15" s="132">
        <f>IF(P15=0,"",IF(CF15=0,"",(CF15/P15)))</f>
        <v>0.055555555555556</v>
      </c>
      <c r="CH15" s="133">
        <v>1</v>
      </c>
      <c r="CI15" s="134">
        <f>IFERROR(CH15/CF15,"-")</f>
        <v>0.5</v>
      </c>
      <c r="CJ15" s="135">
        <v>42000</v>
      </c>
      <c r="CK15" s="136">
        <f>IFERROR(CJ15/CF15,"-")</f>
        <v>21000</v>
      </c>
      <c r="CL15" s="137"/>
      <c r="CM15" s="137"/>
      <c r="CN15" s="137">
        <v>1</v>
      </c>
      <c r="CO15" s="138">
        <v>2</v>
      </c>
      <c r="CP15" s="139">
        <v>427000</v>
      </c>
      <c r="CQ15" s="139">
        <v>385000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14.115196078431</v>
      </c>
      <c r="B16" s="189" t="s">
        <v>243</v>
      </c>
      <c r="C16" s="189" t="s">
        <v>222</v>
      </c>
      <c r="D16" s="189" t="s">
        <v>229</v>
      </c>
      <c r="E16" s="189"/>
      <c r="F16" s="189" t="s">
        <v>65</v>
      </c>
      <c r="G16" s="88" t="s">
        <v>244</v>
      </c>
      <c r="H16" s="88" t="s">
        <v>218</v>
      </c>
      <c r="I16" s="190" t="s">
        <v>241</v>
      </c>
      <c r="J16" s="180">
        <v>204000</v>
      </c>
      <c r="K16" s="79">
        <v>71</v>
      </c>
      <c r="L16" s="79">
        <v>0</v>
      </c>
      <c r="M16" s="79">
        <v>328</v>
      </c>
      <c r="N16" s="89">
        <v>23</v>
      </c>
      <c r="O16" s="90">
        <v>0</v>
      </c>
      <c r="P16" s="91">
        <f>N16+O16</f>
        <v>23</v>
      </c>
      <c r="Q16" s="80">
        <f>IFERROR(P16/M16,"-")</f>
        <v>0.070121951219512</v>
      </c>
      <c r="R16" s="79">
        <v>2</v>
      </c>
      <c r="S16" s="79">
        <v>3</v>
      </c>
      <c r="T16" s="80">
        <f>IFERROR(R16/(P16),"-")</f>
        <v>0.08695652173913</v>
      </c>
      <c r="U16" s="186">
        <f>IFERROR(J16/SUM(N16:O17),"-")</f>
        <v>1805.3097345133</v>
      </c>
      <c r="V16" s="82">
        <v>2</v>
      </c>
      <c r="W16" s="80">
        <f>IF(P16=0,"-",V16/P16)</f>
        <v>0.08695652173913</v>
      </c>
      <c r="X16" s="185">
        <v>1967000</v>
      </c>
      <c r="Y16" s="186">
        <f>IFERROR(X16/P16,"-")</f>
        <v>85521.739130435</v>
      </c>
      <c r="Z16" s="186">
        <f>IFERROR(X16/V16,"-")</f>
        <v>983500</v>
      </c>
      <c r="AA16" s="180">
        <f>SUM(X16:X17)-SUM(J16:J17)</f>
        <v>2675500</v>
      </c>
      <c r="AB16" s="83">
        <f>SUM(X16:X17)/SUM(J16:J17)</f>
        <v>14.115196078431</v>
      </c>
      <c r="AC16" s="77"/>
      <c r="AD16" s="92">
        <v>1</v>
      </c>
      <c r="AE16" s="93">
        <f>IF(P16=0,"",IF(AD16=0,"",(AD16/P16)))</f>
        <v>0.043478260869565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4</v>
      </c>
      <c r="AN16" s="99">
        <f>IF(P16=0,"",IF(AM16=0,"",(AM16/P16)))</f>
        <v>0.17391304347826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5</v>
      </c>
      <c r="BF16" s="111">
        <f>IF(P16=0,"",IF(BE16=0,"",(BE16/P16)))</f>
        <v>0.21739130434783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10</v>
      </c>
      <c r="BO16" s="118">
        <f>IF(P16=0,"",IF(BN16=0,"",(BN16/P16)))</f>
        <v>0.43478260869565</v>
      </c>
      <c r="BP16" s="119">
        <v>1</v>
      </c>
      <c r="BQ16" s="120">
        <f>IFERROR(BP16/BN16,"-")</f>
        <v>0.1</v>
      </c>
      <c r="BR16" s="121">
        <v>42000</v>
      </c>
      <c r="BS16" s="122">
        <f>IFERROR(BR16/BN16,"-")</f>
        <v>4200</v>
      </c>
      <c r="BT16" s="123"/>
      <c r="BU16" s="123"/>
      <c r="BV16" s="123">
        <v>1</v>
      </c>
      <c r="BW16" s="124">
        <v>3</v>
      </c>
      <c r="BX16" s="125">
        <f>IF(P16=0,"",IF(BW16=0,"",(BW16/P16)))</f>
        <v>0.1304347826087</v>
      </c>
      <c r="BY16" s="126">
        <v>1</v>
      </c>
      <c r="BZ16" s="127">
        <f>IFERROR(BY16/BW16,"-")</f>
        <v>0.33333333333333</v>
      </c>
      <c r="CA16" s="128">
        <v>1930000</v>
      </c>
      <c r="CB16" s="129">
        <f>IFERROR(CA16/BW16,"-")</f>
        <v>643333.33333333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1967000</v>
      </c>
      <c r="CQ16" s="139">
        <v>1930000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245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345</v>
      </c>
      <c r="L17" s="79">
        <v>242</v>
      </c>
      <c r="M17" s="79">
        <v>151</v>
      </c>
      <c r="N17" s="89">
        <v>89</v>
      </c>
      <c r="O17" s="90">
        <v>1</v>
      </c>
      <c r="P17" s="91">
        <f>N17+O17</f>
        <v>90</v>
      </c>
      <c r="Q17" s="80">
        <f>IFERROR(P17/M17,"-")</f>
        <v>0.59602649006623</v>
      </c>
      <c r="R17" s="79">
        <v>12</v>
      </c>
      <c r="S17" s="79">
        <v>9</v>
      </c>
      <c r="T17" s="80">
        <f>IFERROR(R17/(P17),"-")</f>
        <v>0.13333333333333</v>
      </c>
      <c r="U17" s="186"/>
      <c r="V17" s="82">
        <v>8</v>
      </c>
      <c r="W17" s="80">
        <f>IF(P17=0,"-",V17/P17)</f>
        <v>0.088888888888889</v>
      </c>
      <c r="X17" s="185">
        <v>912500</v>
      </c>
      <c r="Y17" s="186">
        <f>IFERROR(X17/P17,"-")</f>
        <v>10138.888888889</v>
      </c>
      <c r="Z17" s="186">
        <f>IFERROR(X17/V17,"-")</f>
        <v>114062.5</v>
      </c>
      <c r="AA17" s="180"/>
      <c r="AB17" s="83"/>
      <c r="AC17" s="77"/>
      <c r="AD17" s="92">
        <v>14</v>
      </c>
      <c r="AE17" s="93">
        <f>IF(P17=0,"",IF(AD17=0,"",(AD17/P17)))</f>
        <v>0.15555555555556</v>
      </c>
      <c r="AF17" s="92">
        <v>1</v>
      </c>
      <c r="AG17" s="94">
        <f>IFERROR(AF17/AD17,"-")</f>
        <v>0.071428571428571</v>
      </c>
      <c r="AH17" s="95">
        <v>500</v>
      </c>
      <c r="AI17" s="96">
        <f>IFERROR(AH17/AD17,"-")</f>
        <v>35.714285714286</v>
      </c>
      <c r="AJ17" s="97">
        <v>1</v>
      </c>
      <c r="AK17" s="97"/>
      <c r="AL17" s="97"/>
      <c r="AM17" s="98">
        <v>6</v>
      </c>
      <c r="AN17" s="99">
        <f>IF(P17=0,"",IF(AM17=0,"",(AM17/P17)))</f>
        <v>0.066666666666667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9</v>
      </c>
      <c r="AW17" s="105">
        <f>IF(P17=0,"",IF(AV17=0,"",(AV17/P17)))</f>
        <v>0.1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17</v>
      </c>
      <c r="BF17" s="111">
        <f>IF(P17=0,"",IF(BE17=0,"",(BE17/P17)))</f>
        <v>0.18888888888889</v>
      </c>
      <c r="BG17" s="110">
        <v>1</v>
      </c>
      <c r="BH17" s="112">
        <f>IFERROR(BG17/BE17,"-")</f>
        <v>0.058823529411765</v>
      </c>
      <c r="BI17" s="113">
        <v>123000</v>
      </c>
      <c r="BJ17" s="114">
        <f>IFERROR(BI17/BE17,"-")</f>
        <v>7235.2941176471</v>
      </c>
      <c r="BK17" s="115"/>
      <c r="BL17" s="115"/>
      <c r="BM17" s="115">
        <v>1</v>
      </c>
      <c r="BN17" s="117">
        <v>30</v>
      </c>
      <c r="BO17" s="118">
        <f>IF(P17=0,"",IF(BN17=0,"",(BN17/P17)))</f>
        <v>0.33333333333333</v>
      </c>
      <c r="BP17" s="119">
        <v>3</v>
      </c>
      <c r="BQ17" s="120">
        <f>IFERROR(BP17/BN17,"-")</f>
        <v>0.1</v>
      </c>
      <c r="BR17" s="121">
        <v>768000</v>
      </c>
      <c r="BS17" s="122">
        <f>IFERROR(BR17/BN17,"-")</f>
        <v>25600</v>
      </c>
      <c r="BT17" s="123"/>
      <c r="BU17" s="123"/>
      <c r="BV17" s="123">
        <v>3</v>
      </c>
      <c r="BW17" s="124">
        <v>8</v>
      </c>
      <c r="BX17" s="125">
        <f>IF(P17=0,"",IF(BW17=0,"",(BW17/P17)))</f>
        <v>0.088888888888889</v>
      </c>
      <c r="BY17" s="126">
        <v>2</v>
      </c>
      <c r="BZ17" s="127">
        <f>IFERROR(BY17/BW17,"-")</f>
        <v>0.25</v>
      </c>
      <c r="CA17" s="128">
        <v>11000</v>
      </c>
      <c r="CB17" s="129">
        <f>IFERROR(CA17/BW17,"-")</f>
        <v>1375</v>
      </c>
      <c r="CC17" s="130">
        <v>1</v>
      </c>
      <c r="CD17" s="130">
        <v>1</v>
      </c>
      <c r="CE17" s="130"/>
      <c r="CF17" s="131">
        <v>6</v>
      </c>
      <c r="CG17" s="132">
        <f>IF(P17=0,"",IF(CF17=0,"",(CF17/P17)))</f>
        <v>0.066666666666667</v>
      </c>
      <c r="CH17" s="133">
        <v>1</v>
      </c>
      <c r="CI17" s="134">
        <f>IFERROR(CH17/CF17,"-")</f>
        <v>0.16666666666667</v>
      </c>
      <c r="CJ17" s="135">
        <v>10000</v>
      </c>
      <c r="CK17" s="136">
        <f>IFERROR(CJ17/CF17,"-")</f>
        <v>1666.6666666667</v>
      </c>
      <c r="CL17" s="137">
        <v>1</v>
      </c>
      <c r="CM17" s="137"/>
      <c r="CN17" s="137"/>
      <c r="CO17" s="138">
        <v>8</v>
      </c>
      <c r="CP17" s="139">
        <v>912500</v>
      </c>
      <c r="CQ17" s="139">
        <v>728000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0.5</v>
      </c>
      <c r="B18" s="189" t="s">
        <v>246</v>
      </c>
      <c r="C18" s="189" t="s">
        <v>222</v>
      </c>
      <c r="D18" s="189" t="s">
        <v>216</v>
      </c>
      <c r="E18" s="189" t="s">
        <v>235</v>
      </c>
      <c r="F18" s="189" t="s">
        <v>65</v>
      </c>
      <c r="G18" s="88" t="s">
        <v>247</v>
      </c>
      <c r="H18" s="88" t="s">
        <v>218</v>
      </c>
      <c r="I18" s="88" t="s">
        <v>248</v>
      </c>
      <c r="J18" s="180">
        <v>66000</v>
      </c>
      <c r="K18" s="79">
        <v>6</v>
      </c>
      <c r="L18" s="79">
        <v>0</v>
      </c>
      <c r="M18" s="79">
        <v>42</v>
      </c>
      <c r="N18" s="89">
        <v>1</v>
      </c>
      <c r="O18" s="90">
        <v>0</v>
      </c>
      <c r="P18" s="91">
        <f>N18+O18</f>
        <v>1</v>
      </c>
      <c r="Q18" s="80">
        <f>IFERROR(P18/M18,"-")</f>
        <v>0.023809523809524</v>
      </c>
      <c r="R18" s="79">
        <v>0</v>
      </c>
      <c r="S18" s="79">
        <v>0</v>
      </c>
      <c r="T18" s="80">
        <f>IFERROR(R18/(P18),"-")</f>
        <v>0</v>
      </c>
      <c r="U18" s="186">
        <f>IFERROR(J18/SUM(N18:O19),"-")</f>
        <v>1609.756097561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-33000</v>
      </c>
      <c r="AB18" s="83">
        <f>SUM(X18:X19)/SUM(J18:J19)</f>
        <v>0.5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249</v>
      </c>
      <c r="C19" s="189"/>
      <c r="D19" s="189"/>
      <c r="E19" s="189"/>
      <c r="F19" s="189" t="s">
        <v>77</v>
      </c>
      <c r="G19" s="88"/>
      <c r="H19" s="88"/>
      <c r="I19" s="88"/>
      <c r="J19" s="180"/>
      <c r="K19" s="79">
        <v>129</v>
      </c>
      <c r="L19" s="79">
        <v>102</v>
      </c>
      <c r="M19" s="79">
        <v>92</v>
      </c>
      <c r="N19" s="89">
        <v>38</v>
      </c>
      <c r="O19" s="90">
        <v>2</v>
      </c>
      <c r="P19" s="91">
        <f>N19+O19</f>
        <v>40</v>
      </c>
      <c r="Q19" s="80">
        <f>IFERROR(P19/M19,"-")</f>
        <v>0.43478260869565</v>
      </c>
      <c r="R19" s="79">
        <v>1</v>
      </c>
      <c r="S19" s="79">
        <v>12</v>
      </c>
      <c r="T19" s="80">
        <f>IFERROR(R19/(P19),"-")</f>
        <v>0.025</v>
      </c>
      <c r="U19" s="186"/>
      <c r="V19" s="82">
        <v>1</v>
      </c>
      <c r="W19" s="80">
        <f>IF(P19=0,"-",V19/P19)</f>
        <v>0.025</v>
      </c>
      <c r="X19" s="185">
        <v>33000</v>
      </c>
      <c r="Y19" s="186">
        <f>IFERROR(X19/P19,"-")</f>
        <v>825</v>
      </c>
      <c r="Z19" s="186">
        <f>IFERROR(X19/V19,"-")</f>
        <v>33000</v>
      </c>
      <c r="AA19" s="180"/>
      <c r="AB19" s="83"/>
      <c r="AC19" s="77"/>
      <c r="AD19" s="92">
        <v>4</v>
      </c>
      <c r="AE19" s="93">
        <f>IF(P19=0,"",IF(AD19=0,"",(AD19/P19)))</f>
        <v>0.1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11</v>
      </c>
      <c r="AN19" s="99">
        <f>IF(P19=0,"",IF(AM19=0,"",(AM19/P19)))</f>
        <v>0.275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5</v>
      </c>
      <c r="AW19" s="105">
        <f>IF(P19=0,"",IF(AV19=0,"",(AV19/P19)))</f>
        <v>0.125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9</v>
      </c>
      <c r="BF19" s="111">
        <f>IF(P19=0,"",IF(BE19=0,"",(BE19/P19)))</f>
        <v>0.225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7</v>
      </c>
      <c r="BO19" s="118">
        <f>IF(P19=0,"",IF(BN19=0,"",(BN19/P19)))</f>
        <v>0.175</v>
      </c>
      <c r="BP19" s="119">
        <v>1</v>
      </c>
      <c r="BQ19" s="120">
        <f>IFERROR(BP19/BN19,"-")</f>
        <v>0.14285714285714</v>
      </c>
      <c r="BR19" s="121">
        <v>38000</v>
      </c>
      <c r="BS19" s="122">
        <f>IFERROR(BR19/BN19,"-")</f>
        <v>5428.5714285714</v>
      </c>
      <c r="BT19" s="123"/>
      <c r="BU19" s="123"/>
      <c r="BV19" s="123">
        <v>1</v>
      </c>
      <c r="BW19" s="124">
        <v>4</v>
      </c>
      <c r="BX19" s="125">
        <f>IF(P19=0,"",IF(BW19=0,"",(BW19/P19)))</f>
        <v>0.1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33000</v>
      </c>
      <c r="CQ19" s="139">
        <v>38000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2.2083333333333</v>
      </c>
      <c r="B20" s="189" t="s">
        <v>250</v>
      </c>
      <c r="C20" s="189" t="s">
        <v>215</v>
      </c>
      <c r="D20" s="189" t="s">
        <v>216</v>
      </c>
      <c r="E20" s="189" t="s">
        <v>251</v>
      </c>
      <c r="F20" s="189" t="s">
        <v>65</v>
      </c>
      <c r="G20" s="88" t="s">
        <v>252</v>
      </c>
      <c r="H20" s="88" t="s">
        <v>218</v>
      </c>
      <c r="I20" s="190" t="s">
        <v>68</v>
      </c>
      <c r="J20" s="180">
        <v>96000</v>
      </c>
      <c r="K20" s="79">
        <v>47</v>
      </c>
      <c r="L20" s="79">
        <v>0</v>
      </c>
      <c r="M20" s="79">
        <v>189</v>
      </c>
      <c r="N20" s="89">
        <v>17</v>
      </c>
      <c r="O20" s="90">
        <v>0</v>
      </c>
      <c r="P20" s="91">
        <f>N20+O20</f>
        <v>17</v>
      </c>
      <c r="Q20" s="80">
        <f>IFERROR(P20/M20,"-")</f>
        <v>0.08994708994709</v>
      </c>
      <c r="R20" s="79">
        <v>2</v>
      </c>
      <c r="S20" s="79">
        <v>4</v>
      </c>
      <c r="T20" s="80">
        <f>IFERROR(R20/(P20),"-")</f>
        <v>0.11764705882353</v>
      </c>
      <c r="U20" s="186">
        <f>IFERROR(J20/SUM(N20:O21),"-")</f>
        <v>1200</v>
      </c>
      <c r="V20" s="82">
        <v>3</v>
      </c>
      <c r="W20" s="80">
        <f>IF(P20=0,"-",V20/P20)</f>
        <v>0.17647058823529</v>
      </c>
      <c r="X20" s="185">
        <v>46000</v>
      </c>
      <c r="Y20" s="186">
        <f>IFERROR(X20/P20,"-")</f>
        <v>2705.8823529412</v>
      </c>
      <c r="Z20" s="186">
        <f>IFERROR(X20/V20,"-")</f>
        <v>15333.333333333</v>
      </c>
      <c r="AA20" s="180">
        <f>SUM(X20:X21)-SUM(J20:J21)</f>
        <v>116000</v>
      </c>
      <c r="AB20" s="83">
        <f>SUM(X20:X21)/SUM(J20:J21)</f>
        <v>2.2083333333333</v>
      </c>
      <c r="AC20" s="77"/>
      <c r="AD20" s="92">
        <v>4</v>
      </c>
      <c r="AE20" s="93">
        <f>IF(P20=0,"",IF(AD20=0,"",(AD20/P20)))</f>
        <v>0.23529411764706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6</v>
      </c>
      <c r="AN20" s="99">
        <f>IF(P20=0,"",IF(AM20=0,"",(AM20/P20)))</f>
        <v>0.35294117647059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2</v>
      </c>
      <c r="AW20" s="105">
        <f>IF(P20=0,"",IF(AV20=0,"",(AV20/P20)))</f>
        <v>0.11764705882353</v>
      </c>
      <c r="AX20" s="104">
        <v>1</v>
      </c>
      <c r="AY20" s="106">
        <f>IFERROR(AX20/AV20,"-")</f>
        <v>0.5</v>
      </c>
      <c r="AZ20" s="107">
        <v>11000</v>
      </c>
      <c r="BA20" s="108">
        <f>IFERROR(AZ20/AV20,"-")</f>
        <v>5500</v>
      </c>
      <c r="BB20" s="109"/>
      <c r="BC20" s="109"/>
      <c r="BD20" s="109">
        <v>1</v>
      </c>
      <c r="BE20" s="110">
        <v>5</v>
      </c>
      <c r="BF20" s="111">
        <f>IF(P20=0,"",IF(BE20=0,"",(BE20/P20)))</f>
        <v>0.29411764705882</v>
      </c>
      <c r="BG20" s="110">
        <v>2</v>
      </c>
      <c r="BH20" s="112">
        <f>IFERROR(BG20/BE20,"-")</f>
        <v>0.4</v>
      </c>
      <c r="BI20" s="113">
        <v>35000</v>
      </c>
      <c r="BJ20" s="114">
        <f>IFERROR(BI20/BE20,"-")</f>
        <v>7000</v>
      </c>
      <c r="BK20" s="115"/>
      <c r="BL20" s="115"/>
      <c r="BM20" s="115">
        <v>2</v>
      </c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3</v>
      </c>
      <c r="CP20" s="139">
        <v>46000</v>
      </c>
      <c r="CQ20" s="139">
        <v>26000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253</v>
      </c>
      <c r="C21" s="189"/>
      <c r="D21" s="189"/>
      <c r="E21" s="189"/>
      <c r="F21" s="189" t="s">
        <v>77</v>
      </c>
      <c r="G21" s="88"/>
      <c r="H21" s="88"/>
      <c r="I21" s="88"/>
      <c r="J21" s="180"/>
      <c r="K21" s="79">
        <v>145</v>
      </c>
      <c r="L21" s="79">
        <v>116</v>
      </c>
      <c r="M21" s="79">
        <v>98</v>
      </c>
      <c r="N21" s="89">
        <v>63</v>
      </c>
      <c r="O21" s="90">
        <v>0</v>
      </c>
      <c r="P21" s="91">
        <f>N21+O21</f>
        <v>63</v>
      </c>
      <c r="Q21" s="80">
        <f>IFERROR(P21/M21,"-")</f>
        <v>0.64285714285714</v>
      </c>
      <c r="R21" s="79">
        <v>5</v>
      </c>
      <c r="S21" s="79">
        <v>7</v>
      </c>
      <c r="T21" s="80">
        <f>IFERROR(R21/(P21),"-")</f>
        <v>0.079365079365079</v>
      </c>
      <c r="U21" s="186"/>
      <c r="V21" s="82">
        <v>3</v>
      </c>
      <c r="W21" s="80">
        <f>IF(P21=0,"-",V21/P21)</f>
        <v>0.047619047619048</v>
      </c>
      <c r="X21" s="185">
        <v>166000</v>
      </c>
      <c r="Y21" s="186">
        <f>IFERROR(X21/P21,"-")</f>
        <v>2634.9206349206</v>
      </c>
      <c r="Z21" s="186">
        <f>IFERROR(X21/V21,"-")</f>
        <v>55333.333333333</v>
      </c>
      <c r="AA21" s="180"/>
      <c r="AB21" s="83"/>
      <c r="AC21" s="77"/>
      <c r="AD21" s="92">
        <v>7</v>
      </c>
      <c r="AE21" s="93">
        <f>IF(P21=0,"",IF(AD21=0,"",(AD21/P21)))</f>
        <v>0.11111111111111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13</v>
      </c>
      <c r="AN21" s="99">
        <f>IF(P21=0,"",IF(AM21=0,"",(AM21/P21)))</f>
        <v>0.20634920634921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11</v>
      </c>
      <c r="AW21" s="105">
        <f>IF(P21=0,"",IF(AV21=0,"",(AV21/P21)))</f>
        <v>0.17460317460317</v>
      </c>
      <c r="AX21" s="104">
        <v>2</v>
      </c>
      <c r="AY21" s="106">
        <f>IFERROR(AX21/AV21,"-")</f>
        <v>0.18181818181818</v>
      </c>
      <c r="AZ21" s="107">
        <v>22000</v>
      </c>
      <c r="BA21" s="108">
        <f>IFERROR(AZ21/AV21,"-")</f>
        <v>2000</v>
      </c>
      <c r="BB21" s="109">
        <v>1</v>
      </c>
      <c r="BC21" s="109"/>
      <c r="BD21" s="109">
        <v>1</v>
      </c>
      <c r="BE21" s="110">
        <v>8</v>
      </c>
      <c r="BF21" s="111">
        <f>IF(P21=0,"",IF(BE21=0,"",(BE21/P21)))</f>
        <v>0.12698412698413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12</v>
      </c>
      <c r="BO21" s="118">
        <f>IF(P21=0,"",IF(BN21=0,"",(BN21/P21)))</f>
        <v>0.19047619047619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10</v>
      </c>
      <c r="BX21" s="125">
        <f>IF(P21=0,"",IF(BW21=0,"",(BW21/P21)))</f>
        <v>0.15873015873016</v>
      </c>
      <c r="BY21" s="126">
        <v>1</v>
      </c>
      <c r="BZ21" s="127">
        <f>IFERROR(BY21/BW21,"-")</f>
        <v>0.1</v>
      </c>
      <c r="CA21" s="128">
        <v>144000</v>
      </c>
      <c r="CB21" s="129">
        <f>IFERROR(CA21/BW21,"-")</f>
        <v>14400</v>
      </c>
      <c r="CC21" s="130"/>
      <c r="CD21" s="130"/>
      <c r="CE21" s="130">
        <v>1</v>
      </c>
      <c r="CF21" s="131">
        <v>2</v>
      </c>
      <c r="CG21" s="132">
        <f>IF(P21=0,"",IF(CF21=0,"",(CF21/P21)))</f>
        <v>0.031746031746032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3</v>
      </c>
      <c r="CP21" s="139">
        <v>166000</v>
      </c>
      <c r="CQ21" s="139">
        <v>144000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15.59375</v>
      </c>
      <c r="B22" s="189" t="s">
        <v>254</v>
      </c>
      <c r="C22" s="189" t="s">
        <v>228</v>
      </c>
      <c r="D22" s="189" t="s">
        <v>216</v>
      </c>
      <c r="E22" s="189"/>
      <c r="F22" s="189" t="s">
        <v>65</v>
      </c>
      <c r="G22" s="88" t="s">
        <v>255</v>
      </c>
      <c r="H22" s="88" t="s">
        <v>232</v>
      </c>
      <c r="I22" s="190" t="s">
        <v>68</v>
      </c>
      <c r="J22" s="180">
        <v>96000</v>
      </c>
      <c r="K22" s="79">
        <v>63</v>
      </c>
      <c r="L22" s="79">
        <v>0</v>
      </c>
      <c r="M22" s="79">
        <v>223</v>
      </c>
      <c r="N22" s="89">
        <v>35</v>
      </c>
      <c r="O22" s="90">
        <v>0</v>
      </c>
      <c r="P22" s="91">
        <f>N22+O22</f>
        <v>35</v>
      </c>
      <c r="Q22" s="80">
        <f>IFERROR(P22/M22,"-")</f>
        <v>0.15695067264574</v>
      </c>
      <c r="R22" s="79">
        <v>2</v>
      </c>
      <c r="S22" s="79">
        <v>10</v>
      </c>
      <c r="T22" s="80">
        <f>IFERROR(R22/(P22),"-")</f>
        <v>0.057142857142857</v>
      </c>
      <c r="U22" s="186">
        <f>IFERROR(J22/SUM(N22:O23),"-")</f>
        <v>1000</v>
      </c>
      <c r="V22" s="82">
        <v>3</v>
      </c>
      <c r="W22" s="80">
        <f>IF(P22=0,"-",V22/P22)</f>
        <v>0.085714285714286</v>
      </c>
      <c r="X22" s="185">
        <v>1102000</v>
      </c>
      <c r="Y22" s="186">
        <f>IFERROR(X22/P22,"-")</f>
        <v>31485.714285714</v>
      </c>
      <c r="Z22" s="186">
        <f>IFERROR(X22/V22,"-")</f>
        <v>367333.33333333</v>
      </c>
      <c r="AA22" s="180">
        <f>SUM(X22:X23)-SUM(J22:J23)</f>
        <v>1401000</v>
      </c>
      <c r="AB22" s="83">
        <f>SUM(X22:X23)/SUM(J22:J23)</f>
        <v>15.59375</v>
      </c>
      <c r="AC22" s="77"/>
      <c r="AD22" s="92">
        <v>5</v>
      </c>
      <c r="AE22" s="93">
        <f>IF(P22=0,"",IF(AD22=0,"",(AD22/P22)))</f>
        <v>0.14285714285714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13</v>
      </c>
      <c r="AN22" s="99">
        <f>IF(P22=0,"",IF(AM22=0,"",(AM22/P22)))</f>
        <v>0.37142857142857</v>
      </c>
      <c r="AO22" s="98">
        <v>1</v>
      </c>
      <c r="AP22" s="100">
        <f>IFERROR(AO22/AM22,"-")</f>
        <v>0.076923076923077</v>
      </c>
      <c r="AQ22" s="101">
        <v>39000</v>
      </c>
      <c r="AR22" s="102">
        <f>IFERROR(AQ22/AM22,"-")</f>
        <v>3000</v>
      </c>
      <c r="AS22" s="103"/>
      <c r="AT22" s="103"/>
      <c r="AU22" s="103">
        <v>1</v>
      </c>
      <c r="AV22" s="104">
        <v>8</v>
      </c>
      <c r="AW22" s="105">
        <f>IF(P22=0,"",IF(AV22=0,"",(AV22/P22)))</f>
        <v>0.22857142857143</v>
      </c>
      <c r="AX22" s="104">
        <v>1</v>
      </c>
      <c r="AY22" s="106">
        <f>IFERROR(AX22/AV22,"-")</f>
        <v>0.125</v>
      </c>
      <c r="AZ22" s="107">
        <v>1043000</v>
      </c>
      <c r="BA22" s="108">
        <f>IFERROR(AZ22/AV22,"-")</f>
        <v>130375</v>
      </c>
      <c r="BB22" s="109"/>
      <c r="BC22" s="109"/>
      <c r="BD22" s="109">
        <v>1</v>
      </c>
      <c r="BE22" s="110">
        <v>6</v>
      </c>
      <c r="BF22" s="111">
        <f>IF(P22=0,"",IF(BE22=0,"",(BE22/P22)))</f>
        <v>0.17142857142857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0.057142857142857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0.028571428571429</v>
      </c>
      <c r="BY22" s="126">
        <v>1</v>
      </c>
      <c r="BZ22" s="127">
        <f>IFERROR(BY22/BW22,"-")</f>
        <v>1</v>
      </c>
      <c r="CA22" s="128">
        <v>20000</v>
      </c>
      <c r="CB22" s="129">
        <f>IFERROR(CA22/BW22,"-")</f>
        <v>20000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1102000</v>
      </c>
      <c r="CQ22" s="139">
        <v>1043000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189" t="s">
        <v>256</v>
      </c>
      <c r="C23" s="189"/>
      <c r="D23" s="189"/>
      <c r="E23" s="189"/>
      <c r="F23" s="189" t="s">
        <v>77</v>
      </c>
      <c r="G23" s="88"/>
      <c r="H23" s="88"/>
      <c r="I23" s="88"/>
      <c r="J23" s="180"/>
      <c r="K23" s="79">
        <v>190</v>
      </c>
      <c r="L23" s="79">
        <v>145</v>
      </c>
      <c r="M23" s="79">
        <v>103</v>
      </c>
      <c r="N23" s="89">
        <v>58</v>
      </c>
      <c r="O23" s="90">
        <v>3</v>
      </c>
      <c r="P23" s="91">
        <f>N23+O23</f>
        <v>61</v>
      </c>
      <c r="Q23" s="80">
        <f>IFERROR(P23/M23,"-")</f>
        <v>0.59223300970874</v>
      </c>
      <c r="R23" s="79">
        <v>4</v>
      </c>
      <c r="S23" s="79">
        <v>10</v>
      </c>
      <c r="T23" s="80">
        <f>IFERROR(R23/(P23),"-")</f>
        <v>0.065573770491803</v>
      </c>
      <c r="U23" s="186"/>
      <c r="V23" s="82">
        <v>4</v>
      </c>
      <c r="W23" s="80">
        <f>IF(P23=0,"-",V23/P23)</f>
        <v>0.065573770491803</v>
      </c>
      <c r="X23" s="185">
        <v>395000</v>
      </c>
      <c r="Y23" s="186">
        <f>IFERROR(X23/P23,"-")</f>
        <v>6475.4098360656</v>
      </c>
      <c r="Z23" s="186">
        <f>IFERROR(X23/V23,"-")</f>
        <v>98750</v>
      </c>
      <c r="AA23" s="180"/>
      <c r="AB23" s="83"/>
      <c r="AC23" s="77"/>
      <c r="AD23" s="92">
        <v>7</v>
      </c>
      <c r="AE23" s="93">
        <f>IF(P23=0,"",IF(AD23=0,"",(AD23/P23)))</f>
        <v>0.11475409836066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13</v>
      </c>
      <c r="AN23" s="99">
        <f>IF(P23=0,"",IF(AM23=0,"",(AM23/P23)))</f>
        <v>0.21311475409836</v>
      </c>
      <c r="AO23" s="98">
        <v>1</v>
      </c>
      <c r="AP23" s="100">
        <f>IFERROR(AO23/AM23,"-")</f>
        <v>0.076923076923077</v>
      </c>
      <c r="AQ23" s="101">
        <v>3000</v>
      </c>
      <c r="AR23" s="102">
        <f>IFERROR(AQ23/AM23,"-")</f>
        <v>230.76923076923</v>
      </c>
      <c r="AS23" s="103">
        <v>1</v>
      </c>
      <c r="AT23" s="103"/>
      <c r="AU23" s="103"/>
      <c r="AV23" s="104">
        <v>12</v>
      </c>
      <c r="AW23" s="105">
        <f>IF(P23=0,"",IF(AV23=0,"",(AV23/P23)))</f>
        <v>0.19672131147541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11</v>
      </c>
      <c r="BF23" s="111">
        <f>IF(P23=0,"",IF(BE23=0,"",(BE23/P23)))</f>
        <v>0.18032786885246</v>
      </c>
      <c r="BG23" s="110">
        <v>1</v>
      </c>
      <c r="BH23" s="112">
        <f>IFERROR(BG23/BE23,"-")</f>
        <v>0.090909090909091</v>
      </c>
      <c r="BI23" s="113">
        <v>3000</v>
      </c>
      <c r="BJ23" s="114">
        <f>IFERROR(BI23/BE23,"-")</f>
        <v>272.72727272727</v>
      </c>
      <c r="BK23" s="115">
        <v>1</v>
      </c>
      <c r="BL23" s="115"/>
      <c r="BM23" s="115"/>
      <c r="BN23" s="117">
        <v>7</v>
      </c>
      <c r="BO23" s="118">
        <f>IF(P23=0,"",IF(BN23=0,"",(BN23/P23)))</f>
        <v>0.11475409836066</v>
      </c>
      <c r="BP23" s="119">
        <v>1</v>
      </c>
      <c r="BQ23" s="120">
        <f>IFERROR(BP23/BN23,"-")</f>
        <v>0.14285714285714</v>
      </c>
      <c r="BR23" s="121">
        <v>6000</v>
      </c>
      <c r="BS23" s="122">
        <f>IFERROR(BR23/BN23,"-")</f>
        <v>857.14285714286</v>
      </c>
      <c r="BT23" s="123"/>
      <c r="BU23" s="123">
        <v>1</v>
      </c>
      <c r="BV23" s="123"/>
      <c r="BW23" s="124">
        <v>10</v>
      </c>
      <c r="BX23" s="125">
        <f>IF(P23=0,"",IF(BW23=0,"",(BW23/P23)))</f>
        <v>0.16393442622951</v>
      </c>
      <c r="BY23" s="126">
        <v>1</v>
      </c>
      <c r="BZ23" s="127">
        <f>IFERROR(BY23/BW23,"-")</f>
        <v>0.1</v>
      </c>
      <c r="CA23" s="128">
        <v>383000</v>
      </c>
      <c r="CB23" s="129">
        <f>IFERROR(CA23/BW23,"-")</f>
        <v>38300</v>
      </c>
      <c r="CC23" s="130"/>
      <c r="CD23" s="130"/>
      <c r="CE23" s="130">
        <v>1</v>
      </c>
      <c r="CF23" s="131">
        <v>1</v>
      </c>
      <c r="CG23" s="132">
        <f>IF(P23=0,"",IF(CF23=0,"",(CF23/P23)))</f>
        <v>0.016393442622951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4</v>
      </c>
      <c r="CP23" s="139">
        <v>395000</v>
      </c>
      <c r="CQ23" s="139">
        <v>383000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4.3385416666667</v>
      </c>
      <c r="B24" s="189" t="s">
        <v>257</v>
      </c>
      <c r="C24" s="189" t="s">
        <v>178</v>
      </c>
      <c r="D24" s="189" t="s">
        <v>229</v>
      </c>
      <c r="E24" s="189" t="s">
        <v>258</v>
      </c>
      <c r="F24" s="189" t="s">
        <v>65</v>
      </c>
      <c r="G24" s="88" t="s">
        <v>259</v>
      </c>
      <c r="H24" s="88" t="s">
        <v>240</v>
      </c>
      <c r="I24" s="88" t="s">
        <v>260</v>
      </c>
      <c r="J24" s="180">
        <v>96000</v>
      </c>
      <c r="K24" s="79">
        <v>87</v>
      </c>
      <c r="L24" s="79">
        <v>0</v>
      </c>
      <c r="M24" s="79">
        <v>388</v>
      </c>
      <c r="N24" s="89">
        <v>40</v>
      </c>
      <c r="O24" s="90">
        <v>1</v>
      </c>
      <c r="P24" s="91">
        <f>N24+O24</f>
        <v>41</v>
      </c>
      <c r="Q24" s="80">
        <f>IFERROR(P24/M24,"-")</f>
        <v>0.10567010309278</v>
      </c>
      <c r="R24" s="79">
        <v>2</v>
      </c>
      <c r="S24" s="79">
        <v>15</v>
      </c>
      <c r="T24" s="80">
        <f>IFERROR(R24/(P24),"-")</f>
        <v>0.048780487804878</v>
      </c>
      <c r="U24" s="186">
        <f>IFERROR(J24/SUM(N24:O25),"-")</f>
        <v>834.78260869565</v>
      </c>
      <c r="V24" s="82">
        <v>2</v>
      </c>
      <c r="W24" s="80">
        <f>IF(P24=0,"-",V24/P24)</f>
        <v>0.048780487804878</v>
      </c>
      <c r="X24" s="185">
        <v>38500</v>
      </c>
      <c r="Y24" s="186">
        <f>IFERROR(X24/P24,"-")</f>
        <v>939.0243902439</v>
      </c>
      <c r="Z24" s="186">
        <f>IFERROR(X24/V24,"-")</f>
        <v>19250</v>
      </c>
      <c r="AA24" s="180">
        <f>SUM(X24:X25)-SUM(J24:J25)</f>
        <v>320500</v>
      </c>
      <c r="AB24" s="83">
        <f>SUM(X24:X25)/SUM(J24:J25)</f>
        <v>4.3385416666667</v>
      </c>
      <c r="AC24" s="77"/>
      <c r="AD24" s="92">
        <v>8</v>
      </c>
      <c r="AE24" s="93">
        <f>IF(P24=0,"",IF(AD24=0,"",(AD24/P24)))</f>
        <v>0.19512195121951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14</v>
      </c>
      <c r="AN24" s="99">
        <f>IF(P24=0,"",IF(AM24=0,"",(AM24/P24)))</f>
        <v>0.34146341463415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4</v>
      </c>
      <c r="AW24" s="105">
        <f>IF(P24=0,"",IF(AV24=0,"",(AV24/P24)))</f>
        <v>0.097560975609756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11</v>
      </c>
      <c r="BF24" s="111">
        <f>IF(P24=0,"",IF(BE24=0,"",(BE24/P24)))</f>
        <v>0.26829268292683</v>
      </c>
      <c r="BG24" s="110">
        <v>1</v>
      </c>
      <c r="BH24" s="112">
        <f>IFERROR(BG24/BE24,"-")</f>
        <v>0.090909090909091</v>
      </c>
      <c r="BI24" s="113">
        <v>25500</v>
      </c>
      <c r="BJ24" s="114">
        <f>IFERROR(BI24/BE24,"-")</f>
        <v>2318.1818181818</v>
      </c>
      <c r="BK24" s="115"/>
      <c r="BL24" s="115"/>
      <c r="BM24" s="115">
        <v>1</v>
      </c>
      <c r="BN24" s="117">
        <v>3</v>
      </c>
      <c r="BO24" s="118">
        <f>IF(P24=0,"",IF(BN24=0,"",(BN24/P24)))</f>
        <v>0.073170731707317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0.024390243902439</v>
      </c>
      <c r="BY24" s="126">
        <v>1</v>
      </c>
      <c r="BZ24" s="127">
        <f>IFERROR(BY24/BW24,"-")</f>
        <v>1</v>
      </c>
      <c r="CA24" s="128">
        <v>13000</v>
      </c>
      <c r="CB24" s="129">
        <f>IFERROR(CA24/BW24,"-")</f>
        <v>13000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38500</v>
      </c>
      <c r="CQ24" s="139">
        <v>25500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261</v>
      </c>
      <c r="C25" s="189"/>
      <c r="D25" s="189"/>
      <c r="E25" s="189"/>
      <c r="F25" s="189" t="s">
        <v>77</v>
      </c>
      <c r="G25" s="88"/>
      <c r="H25" s="88"/>
      <c r="I25" s="88"/>
      <c r="J25" s="180"/>
      <c r="K25" s="79">
        <v>244</v>
      </c>
      <c r="L25" s="79">
        <v>204</v>
      </c>
      <c r="M25" s="79">
        <v>118</v>
      </c>
      <c r="N25" s="89">
        <v>72</v>
      </c>
      <c r="O25" s="90">
        <v>2</v>
      </c>
      <c r="P25" s="91">
        <f>N25+O25</f>
        <v>74</v>
      </c>
      <c r="Q25" s="80">
        <f>IFERROR(P25/M25,"-")</f>
        <v>0.6271186440678</v>
      </c>
      <c r="R25" s="79">
        <v>4</v>
      </c>
      <c r="S25" s="79">
        <v>15</v>
      </c>
      <c r="T25" s="80">
        <f>IFERROR(R25/(P25),"-")</f>
        <v>0.054054054054054</v>
      </c>
      <c r="U25" s="186"/>
      <c r="V25" s="82">
        <v>3</v>
      </c>
      <c r="W25" s="80">
        <f>IF(P25=0,"-",V25/P25)</f>
        <v>0.040540540540541</v>
      </c>
      <c r="X25" s="185">
        <v>378000</v>
      </c>
      <c r="Y25" s="186">
        <f>IFERROR(X25/P25,"-")</f>
        <v>5108.1081081081</v>
      </c>
      <c r="Z25" s="186">
        <f>IFERROR(X25/V25,"-")</f>
        <v>126000</v>
      </c>
      <c r="AA25" s="180"/>
      <c r="AB25" s="83"/>
      <c r="AC25" s="77"/>
      <c r="AD25" s="92">
        <v>10</v>
      </c>
      <c r="AE25" s="93">
        <f>IF(P25=0,"",IF(AD25=0,"",(AD25/P25)))</f>
        <v>0.13513513513514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21</v>
      </c>
      <c r="AN25" s="99">
        <f>IF(P25=0,"",IF(AM25=0,"",(AM25/P25)))</f>
        <v>0.28378378378378</v>
      </c>
      <c r="AO25" s="98">
        <v>2</v>
      </c>
      <c r="AP25" s="100">
        <f>IFERROR(AO25/AM25,"-")</f>
        <v>0.095238095238095</v>
      </c>
      <c r="AQ25" s="101">
        <v>375000</v>
      </c>
      <c r="AR25" s="102">
        <f>IFERROR(AQ25/AM25,"-")</f>
        <v>17857.142857143</v>
      </c>
      <c r="AS25" s="103">
        <v>1</v>
      </c>
      <c r="AT25" s="103"/>
      <c r="AU25" s="103">
        <v>1</v>
      </c>
      <c r="AV25" s="104">
        <v>9</v>
      </c>
      <c r="AW25" s="105">
        <f>IF(P25=0,"",IF(AV25=0,"",(AV25/P25)))</f>
        <v>0.12162162162162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19</v>
      </c>
      <c r="BF25" s="111">
        <f>IF(P25=0,"",IF(BE25=0,"",(BE25/P25)))</f>
        <v>0.25675675675676</v>
      </c>
      <c r="BG25" s="110">
        <v>1</v>
      </c>
      <c r="BH25" s="112">
        <f>IFERROR(BG25/BE25,"-")</f>
        <v>0.052631578947368</v>
      </c>
      <c r="BI25" s="113">
        <v>3000</v>
      </c>
      <c r="BJ25" s="114">
        <f>IFERROR(BI25/BE25,"-")</f>
        <v>157.89473684211</v>
      </c>
      <c r="BK25" s="115">
        <v>1</v>
      </c>
      <c r="BL25" s="115"/>
      <c r="BM25" s="115"/>
      <c r="BN25" s="117">
        <v>10</v>
      </c>
      <c r="BO25" s="118">
        <f>IF(P25=0,"",IF(BN25=0,"",(BN25/P25)))</f>
        <v>0.13513513513514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0.027027027027027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3</v>
      </c>
      <c r="CG25" s="132">
        <f>IF(P25=0,"",IF(CF25=0,"",(CF25/P25)))</f>
        <v>0.040540540540541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3</v>
      </c>
      <c r="CP25" s="139">
        <v>378000</v>
      </c>
      <c r="CQ25" s="139">
        <v>373000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9.2992424242424</v>
      </c>
      <c r="B26" s="189" t="s">
        <v>262</v>
      </c>
      <c r="C26" s="189" t="s">
        <v>222</v>
      </c>
      <c r="D26" s="189" t="s">
        <v>216</v>
      </c>
      <c r="E26" s="189" t="s">
        <v>223</v>
      </c>
      <c r="F26" s="189" t="s">
        <v>65</v>
      </c>
      <c r="G26" s="88" t="s">
        <v>263</v>
      </c>
      <c r="H26" s="88" t="s">
        <v>225</v>
      </c>
      <c r="I26" s="88" t="s">
        <v>205</v>
      </c>
      <c r="J26" s="180">
        <v>132000</v>
      </c>
      <c r="K26" s="79">
        <v>16</v>
      </c>
      <c r="L26" s="79">
        <v>0</v>
      </c>
      <c r="M26" s="79">
        <v>63</v>
      </c>
      <c r="N26" s="89">
        <v>6</v>
      </c>
      <c r="O26" s="90">
        <v>0</v>
      </c>
      <c r="P26" s="91">
        <f>N26+O26</f>
        <v>6</v>
      </c>
      <c r="Q26" s="80">
        <f>IFERROR(P26/M26,"-")</f>
        <v>0.095238095238095</v>
      </c>
      <c r="R26" s="79">
        <v>2</v>
      </c>
      <c r="S26" s="79">
        <v>2</v>
      </c>
      <c r="T26" s="80">
        <f>IFERROR(R26/(P26),"-")</f>
        <v>0.33333333333333</v>
      </c>
      <c r="U26" s="186">
        <f>IFERROR(J26/SUM(N26:O27),"-")</f>
        <v>2400</v>
      </c>
      <c r="V26" s="82">
        <v>1</v>
      </c>
      <c r="W26" s="80">
        <f>IF(P26=0,"-",V26/P26)</f>
        <v>0.16666666666667</v>
      </c>
      <c r="X26" s="185">
        <v>18500</v>
      </c>
      <c r="Y26" s="186">
        <f>IFERROR(X26/P26,"-")</f>
        <v>3083.3333333333</v>
      </c>
      <c r="Z26" s="186">
        <f>IFERROR(X26/V26,"-")</f>
        <v>18500</v>
      </c>
      <c r="AA26" s="180">
        <f>SUM(X26:X27)-SUM(J26:J27)</f>
        <v>1095500</v>
      </c>
      <c r="AB26" s="83">
        <f>SUM(X26:X27)/SUM(J26:J27)</f>
        <v>9.2992424242424</v>
      </c>
      <c r="AC26" s="77"/>
      <c r="AD26" s="92">
        <v>2</v>
      </c>
      <c r="AE26" s="93">
        <f>IF(P26=0,"",IF(AD26=0,"",(AD26/P26)))</f>
        <v>0.33333333333333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0.33333333333333</v>
      </c>
      <c r="BP26" s="119">
        <v>1</v>
      </c>
      <c r="BQ26" s="120">
        <f>IFERROR(BP26/BN26,"-")</f>
        <v>0.5</v>
      </c>
      <c r="BR26" s="121">
        <v>18500</v>
      </c>
      <c r="BS26" s="122">
        <f>IFERROR(BR26/BN26,"-")</f>
        <v>9250</v>
      </c>
      <c r="BT26" s="123"/>
      <c r="BU26" s="123"/>
      <c r="BV26" s="123">
        <v>1</v>
      </c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18500</v>
      </c>
      <c r="CQ26" s="139">
        <v>18500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264</v>
      </c>
      <c r="C27" s="189"/>
      <c r="D27" s="189"/>
      <c r="E27" s="189"/>
      <c r="F27" s="189" t="s">
        <v>77</v>
      </c>
      <c r="G27" s="88"/>
      <c r="H27" s="88"/>
      <c r="I27" s="88"/>
      <c r="J27" s="180"/>
      <c r="K27" s="79">
        <v>182</v>
      </c>
      <c r="L27" s="79">
        <v>146</v>
      </c>
      <c r="M27" s="79">
        <v>90</v>
      </c>
      <c r="N27" s="89">
        <v>48</v>
      </c>
      <c r="O27" s="90">
        <v>1</v>
      </c>
      <c r="P27" s="91">
        <f>N27+O27</f>
        <v>49</v>
      </c>
      <c r="Q27" s="80">
        <f>IFERROR(P27/M27,"-")</f>
        <v>0.54444444444444</v>
      </c>
      <c r="R27" s="79">
        <v>5</v>
      </c>
      <c r="S27" s="79">
        <v>6</v>
      </c>
      <c r="T27" s="80">
        <f>IFERROR(R27/(P27),"-")</f>
        <v>0.10204081632653</v>
      </c>
      <c r="U27" s="186"/>
      <c r="V27" s="82">
        <v>5</v>
      </c>
      <c r="W27" s="80">
        <f>IF(P27=0,"-",V27/P27)</f>
        <v>0.10204081632653</v>
      </c>
      <c r="X27" s="185">
        <v>1209000</v>
      </c>
      <c r="Y27" s="186">
        <f>IFERROR(X27/P27,"-")</f>
        <v>24673.469387755</v>
      </c>
      <c r="Z27" s="186">
        <f>IFERROR(X27/V27,"-")</f>
        <v>241800</v>
      </c>
      <c r="AA27" s="180"/>
      <c r="AB27" s="83"/>
      <c r="AC27" s="77"/>
      <c r="AD27" s="92">
        <v>4</v>
      </c>
      <c r="AE27" s="93">
        <f>IF(P27=0,"",IF(AD27=0,"",(AD27/P27)))</f>
        <v>0.081632653061224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6</v>
      </c>
      <c r="AN27" s="99">
        <f>IF(P27=0,"",IF(AM27=0,"",(AM27/P27)))</f>
        <v>0.12244897959184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8</v>
      </c>
      <c r="AW27" s="105">
        <f>IF(P27=0,"",IF(AV27=0,"",(AV27/P27)))</f>
        <v>0.16326530612245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11</v>
      </c>
      <c r="BF27" s="111">
        <f>IF(P27=0,"",IF(BE27=0,"",(BE27/P27)))</f>
        <v>0.22448979591837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13</v>
      </c>
      <c r="BO27" s="118">
        <f>IF(P27=0,"",IF(BN27=0,"",(BN27/P27)))</f>
        <v>0.26530612244898</v>
      </c>
      <c r="BP27" s="119">
        <v>3</v>
      </c>
      <c r="BQ27" s="120">
        <f>IFERROR(BP27/BN27,"-")</f>
        <v>0.23076923076923</v>
      </c>
      <c r="BR27" s="121">
        <v>707000</v>
      </c>
      <c r="BS27" s="122">
        <f>IFERROR(BR27/BN27,"-")</f>
        <v>54384.615384615</v>
      </c>
      <c r="BT27" s="123"/>
      <c r="BU27" s="123"/>
      <c r="BV27" s="123">
        <v>3</v>
      </c>
      <c r="BW27" s="124">
        <v>7</v>
      </c>
      <c r="BX27" s="125">
        <f>IF(P27=0,"",IF(BW27=0,"",(BW27/P27)))</f>
        <v>0.14285714285714</v>
      </c>
      <c r="BY27" s="126">
        <v>2</v>
      </c>
      <c r="BZ27" s="127">
        <f>IFERROR(BY27/BW27,"-")</f>
        <v>0.28571428571429</v>
      </c>
      <c r="CA27" s="128">
        <v>502000</v>
      </c>
      <c r="CB27" s="129">
        <f>IFERROR(CA27/BW27,"-")</f>
        <v>71714.285714286</v>
      </c>
      <c r="CC27" s="130"/>
      <c r="CD27" s="130"/>
      <c r="CE27" s="130">
        <v>2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5</v>
      </c>
      <c r="CP27" s="139">
        <v>1209000</v>
      </c>
      <c r="CQ27" s="139">
        <v>666000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11.885416666667</v>
      </c>
      <c r="B28" s="189" t="s">
        <v>265</v>
      </c>
      <c r="C28" s="189" t="s">
        <v>228</v>
      </c>
      <c r="D28" s="189" t="s">
        <v>216</v>
      </c>
      <c r="E28" s="189"/>
      <c r="F28" s="189" t="s">
        <v>65</v>
      </c>
      <c r="G28" s="88" t="s">
        <v>266</v>
      </c>
      <c r="H28" s="88" t="s">
        <v>232</v>
      </c>
      <c r="I28" s="88" t="s">
        <v>210</v>
      </c>
      <c r="J28" s="180">
        <v>96000</v>
      </c>
      <c r="K28" s="79">
        <v>29</v>
      </c>
      <c r="L28" s="79">
        <v>0</v>
      </c>
      <c r="M28" s="79">
        <v>111</v>
      </c>
      <c r="N28" s="89">
        <v>13</v>
      </c>
      <c r="O28" s="90">
        <v>0</v>
      </c>
      <c r="P28" s="91">
        <f>N28+O28</f>
        <v>13</v>
      </c>
      <c r="Q28" s="80">
        <f>IFERROR(P28/M28,"-")</f>
        <v>0.11711711711712</v>
      </c>
      <c r="R28" s="79">
        <v>2</v>
      </c>
      <c r="S28" s="79">
        <v>3</v>
      </c>
      <c r="T28" s="80">
        <f>IFERROR(R28/(P28),"-")</f>
        <v>0.15384615384615</v>
      </c>
      <c r="U28" s="186">
        <f>IFERROR(J28/SUM(N28:O29),"-")</f>
        <v>1600</v>
      </c>
      <c r="V28" s="82">
        <v>1</v>
      </c>
      <c r="W28" s="80">
        <f>IF(P28=0,"-",V28/P28)</f>
        <v>0.076923076923077</v>
      </c>
      <c r="X28" s="185">
        <v>8000</v>
      </c>
      <c r="Y28" s="186">
        <f>IFERROR(X28/P28,"-")</f>
        <v>615.38461538462</v>
      </c>
      <c r="Z28" s="186">
        <f>IFERROR(X28/V28,"-")</f>
        <v>8000</v>
      </c>
      <c r="AA28" s="180">
        <f>SUM(X28:X29)-SUM(J28:J29)</f>
        <v>1045000</v>
      </c>
      <c r="AB28" s="83">
        <f>SUM(X28:X29)/SUM(J28:J29)</f>
        <v>11.885416666667</v>
      </c>
      <c r="AC28" s="77"/>
      <c r="AD28" s="92">
        <v>1</v>
      </c>
      <c r="AE28" s="93">
        <f>IF(P28=0,"",IF(AD28=0,"",(AD28/P28)))</f>
        <v>0.076923076923077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>
        <v>6</v>
      </c>
      <c r="AN28" s="99">
        <f>IF(P28=0,"",IF(AM28=0,"",(AM28/P28)))</f>
        <v>0.46153846153846</v>
      </c>
      <c r="AO28" s="98">
        <v>1</v>
      </c>
      <c r="AP28" s="100">
        <f>IFERROR(AO28/AM28,"-")</f>
        <v>0.16666666666667</v>
      </c>
      <c r="AQ28" s="101">
        <v>8000</v>
      </c>
      <c r="AR28" s="102">
        <f>IFERROR(AQ28/AM28,"-")</f>
        <v>1333.3333333333</v>
      </c>
      <c r="AS28" s="103"/>
      <c r="AT28" s="103">
        <v>1</v>
      </c>
      <c r="AU28" s="103"/>
      <c r="AV28" s="104">
        <v>2</v>
      </c>
      <c r="AW28" s="105">
        <f>IF(P28=0,"",IF(AV28=0,"",(AV28/P28)))</f>
        <v>0.15384615384615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0.23076923076923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0.076923076923077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8000</v>
      </c>
      <c r="CQ28" s="139">
        <v>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267</v>
      </c>
      <c r="C29" s="189"/>
      <c r="D29" s="189"/>
      <c r="E29" s="189"/>
      <c r="F29" s="189" t="s">
        <v>77</v>
      </c>
      <c r="G29" s="88"/>
      <c r="H29" s="88"/>
      <c r="I29" s="88"/>
      <c r="J29" s="180"/>
      <c r="K29" s="79">
        <v>145</v>
      </c>
      <c r="L29" s="79">
        <v>122</v>
      </c>
      <c r="M29" s="79">
        <v>79</v>
      </c>
      <c r="N29" s="89">
        <v>47</v>
      </c>
      <c r="O29" s="90">
        <v>0</v>
      </c>
      <c r="P29" s="91">
        <f>N29+O29</f>
        <v>47</v>
      </c>
      <c r="Q29" s="80">
        <f>IFERROR(P29/M29,"-")</f>
        <v>0.59493670886076</v>
      </c>
      <c r="R29" s="79">
        <v>4</v>
      </c>
      <c r="S29" s="79">
        <v>11</v>
      </c>
      <c r="T29" s="80">
        <f>IFERROR(R29/(P29),"-")</f>
        <v>0.085106382978723</v>
      </c>
      <c r="U29" s="186"/>
      <c r="V29" s="82">
        <v>4</v>
      </c>
      <c r="W29" s="80">
        <f>IF(P29=0,"-",V29/P29)</f>
        <v>0.085106382978723</v>
      </c>
      <c r="X29" s="185">
        <v>1133000</v>
      </c>
      <c r="Y29" s="186">
        <f>IFERROR(X29/P29,"-")</f>
        <v>24106.382978723</v>
      </c>
      <c r="Z29" s="186">
        <f>IFERROR(X29/V29,"-")</f>
        <v>283250</v>
      </c>
      <c r="AA29" s="180"/>
      <c r="AB29" s="83"/>
      <c r="AC29" s="77"/>
      <c r="AD29" s="92">
        <v>10</v>
      </c>
      <c r="AE29" s="93">
        <f>IF(P29=0,"",IF(AD29=0,"",(AD29/P29)))</f>
        <v>0.21276595744681</v>
      </c>
      <c r="AF29" s="92">
        <v>1</v>
      </c>
      <c r="AG29" s="94">
        <f>IFERROR(AF29/AD29,"-")</f>
        <v>0.1</v>
      </c>
      <c r="AH29" s="95">
        <v>993000</v>
      </c>
      <c r="AI29" s="96">
        <f>IFERROR(AH29/AD29,"-")</f>
        <v>99300</v>
      </c>
      <c r="AJ29" s="97"/>
      <c r="AK29" s="97"/>
      <c r="AL29" s="97">
        <v>1</v>
      </c>
      <c r="AM29" s="98">
        <v>6</v>
      </c>
      <c r="AN29" s="99">
        <f>IF(P29=0,"",IF(AM29=0,"",(AM29/P29)))</f>
        <v>0.12765957446809</v>
      </c>
      <c r="AO29" s="98">
        <v>1</v>
      </c>
      <c r="AP29" s="100">
        <f>IFERROR(AO29/AM29,"-")</f>
        <v>0.16666666666667</v>
      </c>
      <c r="AQ29" s="101">
        <v>3000</v>
      </c>
      <c r="AR29" s="102">
        <f>IFERROR(AQ29/AM29,"-")</f>
        <v>500</v>
      </c>
      <c r="AS29" s="103">
        <v>1</v>
      </c>
      <c r="AT29" s="103"/>
      <c r="AU29" s="103"/>
      <c r="AV29" s="104">
        <v>8</v>
      </c>
      <c r="AW29" s="105">
        <f>IF(P29=0,"",IF(AV29=0,"",(AV29/P29)))</f>
        <v>0.17021276595745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12</v>
      </c>
      <c r="BF29" s="111">
        <f>IF(P29=0,"",IF(BE29=0,"",(BE29/P29)))</f>
        <v>0.25531914893617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6</v>
      </c>
      <c r="BO29" s="118">
        <f>IF(P29=0,"",IF(BN29=0,"",(BN29/P29)))</f>
        <v>0.12765957446809</v>
      </c>
      <c r="BP29" s="119">
        <v>1</v>
      </c>
      <c r="BQ29" s="120">
        <f>IFERROR(BP29/BN29,"-")</f>
        <v>0.16666666666667</v>
      </c>
      <c r="BR29" s="121">
        <v>135000</v>
      </c>
      <c r="BS29" s="122">
        <f>IFERROR(BR29/BN29,"-")</f>
        <v>22500</v>
      </c>
      <c r="BT29" s="123"/>
      <c r="BU29" s="123"/>
      <c r="BV29" s="123">
        <v>1</v>
      </c>
      <c r="BW29" s="124">
        <v>5</v>
      </c>
      <c r="BX29" s="125">
        <f>IF(P29=0,"",IF(BW29=0,"",(BW29/P29)))</f>
        <v>0.1063829787234</v>
      </c>
      <c r="BY29" s="126">
        <v>1</v>
      </c>
      <c r="BZ29" s="127">
        <f>IFERROR(BY29/BW29,"-")</f>
        <v>0.2</v>
      </c>
      <c r="CA29" s="128">
        <v>12000</v>
      </c>
      <c r="CB29" s="129">
        <f>IFERROR(CA29/BW29,"-")</f>
        <v>2400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4</v>
      </c>
      <c r="CP29" s="139">
        <v>1133000</v>
      </c>
      <c r="CQ29" s="139">
        <v>993000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30"/>
      <c r="B30" s="85"/>
      <c r="C30" s="86"/>
      <c r="D30" s="86"/>
      <c r="E30" s="86"/>
      <c r="F30" s="87"/>
      <c r="G30" s="88"/>
      <c r="H30" s="88"/>
      <c r="I30" s="88"/>
      <c r="J30" s="181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187"/>
      <c r="V30" s="25"/>
      <c r="W30" s="25"/>
      <c r="X30" s="187"/>
      <c r="Y30" s="187"/>
      <c r="Z30" s="187"/>
      <c r="AA30" s="187"/>
      <c r="AB30" s="33"/>
      <c r="AC30" s="57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30"/>
      <c r="B31" s="37"/>
      <c r="C31" s="21"/>
      <c r="D31" s="21"/>
      <c r="E31" s="21"/>
      <c r="F31" s="22"/>
      <c r="G31" s="36"/>
      <c r="H31" s="36"/>
      <c r="I31" s="73"/>
      <c r="J31" s="182"/>
      <c r="K31" s="34"/>
      <c r="L31" s="34"/>
      <c r="M31" s="31"/>
      <c r="N31" s="23"/>
      <c r="O31" s="23"/>
      <c r="P31" s="23"/>
      <c r="Q31" s="32"/>
      <c r="R31" s="32"/>
      <c r="S31" s="23"/>
      <c r="T31" s="32"/>
      <c r="U31" s="187"/>
      <c r="V31" s="25"/>
      <c r="W31" s="25"/>
      <c r="X31" s="187"/>
      <c r="Y31" s="187"/>
      <c r="Z31" s="187"/>
      <c r="AA31" s="187"/>
      <c r="AB31" s="33"/>
      <c r="AC31" s="59"/>
      <c r="AD31" s="61"/>
      <c r="AE31" s="62"/>
      <c r="AF31" s="61"/>
      <c r="AG31" s="65"/>
      <c r="AH31" s="66"/>
      <c r="AI31" s="67"/>
      <c r="AJ31" s="68"/>
      <c r="AK31" s="68"/>
      <c r="AL31" s="68"/>
      <c r="AM31" s="61"/>
      <c r="AN31" s="62"/>
      <c r="AO31" s="61"/>
      <c r="AP31" s="65"/>
      <c r="AQ31" s="66"/>
      <c r="AR31" s="67"/>
      <c r="AS31" s="68"/>
      <c r="AT31" s="68"/>
      <c r="AU31" s="68"/>
      <c r="AV31" s="61"/>
      <c r="AW31" s="62"/>
      <c r="AX31" s="61"/>
      <c r="AY31" s="65"/>
      <c r="AZ31" s="66"/>
      <c r="BA31" s="67"/>
      <c r="BB31" s="68"/>
      <c r="BC31" s="68"/>
      <c r="BD31" s="68"/>
      <c r="BE31" s="61"/>
      <c r="BF31" s="62"/>
      <c r="BG31" s="61"/>
      <c r="BH31" s="65"/>
      <c r="BI31" s="66"/>
      <c r="BJ31" s="67"/>
      <c r="BK31" s="68"/>
      <c r="BL31" s="68"/>
      <c r="BM31" s="68"/>
      <c r="BN31" s="63"/>
      <c r="BO31" s="64"/>
      <c r="BP31" s="61"/>
      <c r="BQ31" s="65"/>
      <c r="BR31" s="66"/>
      <c r="BS31" s="67"/>
      <c r="BT31" s="68"/>
      <c r="BU31" s="68"/>
      <c r="BV31" s="68"/>
      <c r="BW31" s="63"/>
      <c r="BX31" s="64"/>
      <c r="BY31" s="61"/>
      <c r="BZ31" s="65"/>
      <c r="CA31" s="66"/>
      <c r="CB31" s="67"/>
      <c r="CC31" s="68"/>
      <c r="CD31" s="68"/>
      <c r="CE31" s="68"/>
      <c r="CF31" s="63"/>
      <c r="CG31" s="64"/>
      <c r="CH31" s="61"/>
      <c r="CI31" s="65"/>
      <c r="CJ31" s="66"/>
      <c r="CK31" s="67"/>
      <c r="CL31" s="68"/>
      <c r="CM31" s="68"/>
      <c r="CN31" s="68"/>
      <c r="CO31" s="69"/>
      <c r="CP31" s="66"/>
      <c r="CQ31" s="66"/>
      <c r="CR31" s="66"/>
      <c r="CS31" s="70"/>
    </row>
    <row r="32" spans="1:98">
      <c r="A32" s="19">
        <f>AB32</f>
        <v>7.5188888888889</v>
      </c>
      <c r="B32" s="39"/>
      <c r="C32" s="39"/>
      <c r="D32" s="39"/>
      <c r="E32" s="39"/>
      <c r="F32" s="39"/>
      <c r="G32" s="40" t="s">
        <v>268</v>
      </c>
      <c r="H32" s="40"/>
      <c r="I32" s="40"/>
      <c r="J32" s="183">
        <f>SUM(J6:J31)</f>
        <v>1350000</v>
      </c>
      <c r="K32" s="41">
        <f>SUM(K6:K31)</f>
        <v>2820</v>
      </c>
      <c r="L32" s="41">
        <f>SUM(L6:L31)</f>
        <v>1738</v>
      </c>
      <c r="M32" s="41">
        <f>SUM(M6:M31)</f>
        <v>3593</v>
      </c>
      <c r="N32" s="41">
        <f>SUM(N6:N31)</f>
        <v>911</v>
      </c>
      <c r="O32" s="41">
        <f>SUM(O6:O31)</f>
        <v>18</v>
      </c>
      <c r="P32" s="41">
        <f>SUM(P6:P31)</f>
        <v>929</v>
      </c>
      <c r="Q32" s="42">
        <f>IFERROR(P32/M32,"-")</f>
        <v>0.25855830782076</v>
      </c>
      <c r="R32" s="76">
        <f>SUM(R6:R31)</f>
        <v>64</v>
      </c>
      <c r="S32" s="76">
        <f>SUM(S6:S31)</f>
        <v>200</v>
      </c>
      <c r="T32" s="42">
        <f>IFERROR(R32/P32,"-")</f>
        <v>0.068891280947255</v>
      </c>
      <c r="U32" s="188">
        <f>IFERROR(J32/P32,"-")</f>
        <v>1453.1754574812</v>
      </c>
      <c r="V32" s="44">
        <f>SUM(V6:V31)</f>
        <v>60</v>
      </c>
      <c r="W32" s="42">
        <f>IFERROR(V32/P32,"-")</f>
        <v>0.064585575888052</v>
      </c>
      <c r="X32" s="183">
        <f>SUM(X6:X31)</f>
        <v>10150500</v>
      </c>
      <c r="Y32" s="183">
        <f>IFERROR(X32/P32,"-")</f>
        <v>10926.264800861</v>
      </c>
      <c r="Z32" s="183">
        <f>IFERROR(X32/V32,"-")</f>
        <v>169175</v>
      </c>
      <c r="AA32" s="183">
        <f>X32-J32</f>
        <v>8800500</v>
      </c>
      <c r="AB32" s="45">
        <f>X32/J32</f>
        <v>7.5188888888889</v>
      </c>
      <c r="AC32" s="58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