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<sst xmlns="http://schemas.openxmlformats.org/spreadsheetml/2006/main" uniqueCount="295">
  <si>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</si>
  <si>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</si>
  <si>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</si>
  <si>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</si>
  <si>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</si>
  <si>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</si>
  <si>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</si>
  <si>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</si>
  <si>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</si>
  <si>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</si>
  <si>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</si>
  <si>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</si>
  <si>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</si>
  <si>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</si>
  <si>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</si>
  <si>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</si>
  <si>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</si>
  <si>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</si>
  <si>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</si>
  <si>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</si>
  <si>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</si>
  <si>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</si>
  <si>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</si>
  <si>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</si>
  <si>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</si>
  <si>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</si>
  <si>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</si>
  <si>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</si>
  <si>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</si>
  <si>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</si>
  <si>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</si>
  <si>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</si>
  <si>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</si>
  <si>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</si>
  <si>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</si>
  <si>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</si>
  <si>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</si>
  <si>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</si>
  <si>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</si>
  <si>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</si>
  <si>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</si>
  <si>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</si>
  <si>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</si>
  <si>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</si>
  <si>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</si>
  <si>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</si>
  <si>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</si>
  <si>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</si>
  <si>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</si>
  <si>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</si>
  <si>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</si>
  <si>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</si>
  <si>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</si>
  <si>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</si>
  <si>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</si>
  <si>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</si>
  <si>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</si>
  <si>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</si>
  <si>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</si>
  <si>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</si>
  <si>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</si>
  <si>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</si>
  <si>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ic1038</t>
  </si>
  <si>
    <t>記事版風</t>
  </si>
  <si>
    <t>もう５０代の熟女だけど、試しに付き合ってみる？</t>
  </si>
  <si>
    <t>lp01</t>
  </si>
  <si>
    <t>スポニチ関東</t>
  </si>
  <si>
    <t>4C終面全5段</t>
  </si>
  <si>
    <t>4月06日(土)</t>
  </si>
  <si>
    <t>ic1039</t>
  </si>
  <si>
    <t>スポニチ関西</t>
  </si>
  <si>
    <t>ic1040</t>
  </si>
  <si>
    <t>スポニチ西部</t>
  </si>
  <si>
    <t>ic1041</t>
  </si>
  <si>
    <t>スポニチ北海道</t>
  </si>
  <si>
    <t>ic1042</t>
  </si>
  <si>
    <t>(空電共通)</t>
  </si>
  <si>
    <t>空電</t>
  </si>
  <si>
    <t>空電 (共通)</t>
  </si>
  <si>
    <t>ic1043</t>
  </si>
  <si>
    <t>右女３</t>
  </si>
  <si>
    <t>①求む！５０歳以上の女性と…</t>
  </si>
  <si>
    <t>サンスポ関東</t>
  </si>
  <si>
    <t>半2段・半3段つかみ10段保証</t>
  </si>
  <si>
    <t>1～10日</t>
  </si>
  <si>
    <t>ic1044</t>
  </si>
  <si>
    <t>②もう５０代の熟女だけど、試しに付き合ってみる？</t>
  </si>
  <si>
    <t>11～20日</t>
  </si>
  <si>
    <t>ic1045</t>
  </si>
  <si>
    <t>③恋愛経験は不要！女性がリードしてくれます！</t>
  </si>
  <si>
    <t>21～31日</t>
  </si>
  <si>
    <t>ic1046</t>
  </si>
  <si>
    <t>ic1047</t>
  </si>
  <si>
    <t>サンスポ関西</t>
  </si>
  <si>
    <t>ic1048</t>
  </si>
  <si>
    <t>ic1049</t>
  </si>
  <si>
    <t>ic1050</t>
  </si>
  <si>
    <t>ic1051</t>
  </si>
  <si>
    <t>ニッカン関東</t>
  </si>
  <si>
    <t>半2段つかみ１0段保証</t>
  </si>
  <si>
    <t>ic1052</t>
  </si>
  <si>
    <t>ic1053</t>
  </si>
  <si>
    <t>ic1054</t>
  </si>
  <si>
    <t>ic1055</t>
  </si>
  <si>
    <t>黒：記事風版</t>
  </si>
  <si>
    <t>女性からナンパしてほしい…</t>
  </si>
  <si>
    <t>全5段</t>
  </si>
  <si>
    <t>4月13日(土)</t>
  </si>
  <si>
    <t>ic1056</t>
  </si>
  <si>
    <t>ic1057</t>
  </si>
  <si>
    <t>ヘスティア雑誌版</t>
  </si>
  <si>
    <t>トゥギャザーする女性をゲットしようぜ！</t>
  </si>
  <si>
    <t>ic1058</t>
  </si>
  <si>
    <t>ic1059</t>
  </si>
  <si>
    <t>忠夫漫画版</t>
  </si>
  <si>
    <t>私みたいなおばさんが初めてで後悔しない?</t>
  </si>
  <si>
    <t>ic1060</t>
  </si>
  <si>
    <t>ic1061</t>
  </si>
  <si>
    <t>出会い懇願！私たち（この歳でも）真剣なんです</t>
  </si>
  <si>
    <t>4月27日(土)</t>
  </si>
  <si>
    <t>ic1062</t>
  </si>
  <si>
    <t>ic1063</t>
  </si>
  <si>
    <t>記事風版</t>
  </si>
  <si>
    <t>恋愛経験は不要！女性がリードしてくれます！</t>
  </si>
  <si>
    <t>スポーツ報知関東</t>
  </si>
  <si>
    <t>終面全5段</t>
  </si>
  <si>
    <t>ic1064</t>
  </si>
  <si>
    <t>ic1065</t>
  </si>
  <si>
    <t>ヘスティア4コマ漫画</t>
  </si>
  <si>
    <t>男の夢をかなえます 超美熟女から逆指名</t>
  </si>
  <si>
    <t>ic1066</t>
  </si>
  <si>
    <t>ic1067</t>
  </si>
  <si>
    <t>C版</t>
  </si>
  <si>
    <t>デイリースポーツ関西</t>
  </si>
  <si>
    <t>4月21日(日)</t>
  </si>
  <si>
    <t>ic1068</t>
  </si>
  <si>
    <t>ic1069</t>
  </si>
  <si>
    <t>東スポ GW特価</t>
  </si>
  <si>
    <t>4月28日(日)</t>
  </si>
  <si>
    <t>ic1070</t>
  </si>
  <si>
    <t>ic1071</t>
  </si>
  <si>
    <t>雑誌版</t>
  </si>
  <si>
    <t>4月20日(土)</t>
  </si>
  <si>
    <t>ic1072</t>
  </si>
  <si>
    <t>ic1073</t>
  </si>
  <si>
    <t>九スポ</t>
  </si>
  <si>
    <t>記事枠</t>
  </si>
  <si>
    <t>4月07日(日)</t>
  </si>
  <si>
    <t>ic1074</t>
  </si>
  <si>
    <t>新聞 TOTAL</t>
  </si>
  <si>
    <t>●雑誌 広告</t>
  </si>
  <si>
    <t>za115</t>
  </si>
  <si>
    <t>日本ジャーナル出版</t>
  </si>
  <si>
    <t>新50代</t>
  </si>
  <si>
    <t>週刊実話</t>
  </si>
  <si>
    <t>4C1P</t>
  </si>
  <si>
    <t>4月25日(木)</t>
  </si>
  <si>
    <t>za116</t>
  </si>
  <si>
    <t>za117</t>
  </si>
  <si>
    <t>扶桑社</t>
  </si>
  <si>
    <t>出会い熱望！ 私たち50代も真剣なんです</t>
  </si>
  <si>
    <t>Tvnavi</t>
  </si>
  <si>
    <t>(月間Tvnavi)①</t>
  </si>
  <si>
    <t>4月24日(水)</t>
  </si>
  <si>
    <t>za118</t>
  </si>
  <si>
    <t>za119</t>
  </si>
  <si>
    <t>結婚の夢をかなえます。素敵な女性と真剣交際</t>
  </si>
  <si>
    <t>za120</t>
  </si>
  <si>
    <t>ad412</t>
  </si>
  <si>
    <t>いろいろ</t>
  </si>
  <si>
    <t>企画枠_横4コマ(ヘスティア)</t>
  </si>
  <si>
    <t>R45編集企画枠</t>
  </si>
  <si>
    <t>企画枠</t>
  </si>
  <si>
    <t>4月（＆3月）</t>
  </si>
  <si>
    <t>ad413</t>
  </si>
  <si>
    <t>双葉社</t>
  </si>
  <si>
    <t>CCG2枠-ヘスティア</t>
  </si>
  <si>
    <t>週刊大衆.2W月(コミュニケーションガイド)</t>
  </si>
  <si>
    <t>4月08日(月)</t>
  </si>
  <si>
    <t>ad420</t>
  </si>
  <si>
    <t>企画枠4コマ漫画</t>
  </si>
  <si>
    <t>インテルフィン編集企画枠</t>
  </si>
  <si>
    <t>4月01日(月)</t>
  </si>
  <si>
    <t>ad421</t>
  </si>
  <si>
    <t>ダイアプレス編集企画枠</t>
  </si>
  <si>
    <t>ad423</t>
  </si>
  <si>
    <t>素人ハメ撮り編集企画枠</t>
  </si>
  <si>
    <t>4月（＆5月）</t>
  </si>
  <si>
    <t>ad414</t>
  </si>
  <si>
    <t>コアマガジン</t>
  </si>
  <si>
    <t>5P元祖</t>
  </si>
  <si>
    <t>実話BUNKA超タブー</t>
  </si>
  <si>
    <t>1C5P</t>
  </si>
  <si>
    <t>ad415</t>
  </si>
  <si>
    <t>中面 後半</t>
  </si>
  <si>
    <t>ad424</t>
  </si>
  <si>
    <t>大洋図書</t>
  </si>
  <si>
    <t>2P_対談風原稿_ヘスティア</t>
  </si>
  <si>
    <t>昭和の謎99 2019</t>
  </si>
  <si>
    <t>1C2P</t>
  </si>
  <si>
    <t>ad425</t>
  </si>
  <si>
    <t>ad430</t>
  </si>
  <si>
    <t>実話ナックルズ ウルトラ</t>
  </si>
  <si>
    <t>4月15日(月)</t>
  </si>
  <si>
    <t>ad431</t>
  </si>
  <si>
    <t>中面 前半</t>
  </si>
  <si>
    <t>ad426</t>
  </si>
  <si>
    <t>実話BUNKAタブー</t>
  </si>
  <si>
    <t>4C2P</t>
  </si>
  <si>
    <t>4月16日(火)</t>
  </si>
  <si>
    <t>ad427</t>
  </si>
  <si>
    <t>中面 終盤</t>
  </si>
  <si>
    <t>ad428</t>
  </si>
  <si>
    <t>メディアソフト</t>
  </si>
  <si>
    <t>ありえない芸能界 封印お宝解禁SP</t>
  </si>
  <si>
    <t>4月18日(木)</t>
  </si>
  <si>
    <t>ad429</t>
  </si>
  <si>
    <t>ad432</t>
  </si>
  <si>
    <t>コスミック出版</t>
  </si>
  <si>
    <t>1P記事_求む！中高年男性版_ヘスティア</t>
  </si>
  <si>
    <t>封印映像〇〇美熟女びしょ寝取られスペシャル</t>
  </si>
  <si>
    <t>表4</t>
  </si>
  <si>
    <t>ad433</t>
  </si>
  <si>
    <t>ad434</t>
  </si>
  <si>
    <t>ナックルズ極ベスト</t>
  </si>
  <si>
    <t>4月22日(月)</t>
  </si>
  <si>
    <t>ad435</t>
  </si>
  <si>
    <t>ad436</t>
  </si>
  <si>
    <t>臨時増刊ラヴァーズ</t>
  </si>
  <si>
    <t>ad437</t>
  </si>
  <si>
    <t>ad440</t>
  </si>
  <si>
    <t>徳間書店</t>
  </si>
  <si>
    <t>DVD漫画きよし_袋裏用セリフアレンジ</t>
  </si>
  <si>
    <t>アサヒ芸能.4W火</t>
  </si>
  <si>
    <t>DVD袋裏4C</t>
  </si>
  <si>
    <t>4月23日(火)</t>
  </si>
  <si>
    <t>ad441</t>
  </si>
  <si>
    <t>ad438</t>
  </si>
  <si>
    <t>海王社</t>
  </si>
  <si>
    <t>女子アナSCRAMBLE</t>
  </si>
  <si>
    <t>4月30日(火)</t>
  </si>
  <si>
    <t>ad439</t>
  </si>
  <si>
    <t>雑誌 TOTAL</t>
  </si>
  <si>
    <t>●DVD 広告</t>
  </si>
  <si>
    <t>pa411</t>
  </si>
  <si>
    <t>三和出版</t>
  </si>
  <si>
    <t>DVD漫画きよし</t>
  </si>
  <si>
    <t>B5、セブンPB、760円、7万部</t>
  </si>
  <si>
    <t>朝までハシゴ酒 二軒目</t>
  </si>
  <si>
    <t>DVD袋表4C</t>
  </si>
  <si>
    <t>4月02日(火)</t>
  </si>
  <si>
    <t>pa412</t>
  </si>
  <si>
    <t>pa413</t>
  </si>
  <si>
    <t>DVD4コマ-ヘスティア</t>
  </si>
  <si>
    <t>A4、CVS、840円、7万部</t>
  </si>
  <si>
    <t>世界の美神コレクション2019</t>
  </si>
  <si>
    <t>pa414</t>
  </si>
  <si>
    <t>pa415</t>
  </si>
  <si>
    <t>ぶんか社</t>
  </si>
  <si>
    <t>EXCITING MAX!SPECIAL</t>
  </si>
  <si>
    <t>DVD袋裏1C+コンテンツ枠</t>
  </si>
  <si>
    <t>4月11日(木)</t>
  </si>
  <si>
    <t>pa416</t>
  </si>
  <si>
    <t>pa417</t>
  </si>
  <si>
    <t>A5、日版PB、600円、7万部</t>
  </si>
  <si>
    <t>男なら一度は見たい極上映像SPECIAL</t>
  </si>
  <si>
    <t>DVD対向4C1P</t>
  </si>
  <si>
    <t>pa418</t>
  </si>
  <si>
    <t>pa419</t>
  </si>
  <si>
    <t>究極美女プレステージ</t>
  </si>
  <si>
    <t>4月17日(水)</t>
  </si>
  <si>
    <t>pa420</t>
  </si>
  <si>
    <t>pa421</t>
  </si>
  <si>
    <t>極上素人DX</t>
  </si>
  <si>
    <t>4月19日(金)</t>
  </si>
  <si>
    <t>pa422</t>
  </si>
  <si>
    <t>pa423</t>
  </si>
  <si>
    <t>インフォメディア</t>
  </si>
  <si>
    <t>A5、日版PB、540円、10万部</t>
  </si>
  <si>
    <t>ドスケベ美熟女の性感クリニック!</t>
  </si>
  <si>
    <t>pa424</t>
  </si>
  <si>
    <t>pa425</t>
  </si>
  <si>
    <t>DVDヨロシク!</t>
  </si>
  <si>
    <t>DVD貼付け面4C1/3P</t>
  </si>
  <si>
    <t>pa426</t>
  </si>
  <si>
    <t>pa427</t>
  </si>
  <si>
    <t>一水社</t>
  </si>
  <si>
    <t>B5、CVSセブン以外、780円</t>
  </si>
  <si>
    <t>ブラックパック!しろうと美人妻地下DVD 気持ちがいいから抜かないで</t>
  </si>
  <si>
    <t>pa428</t>
  </si>
  <si>
    <t>pa429</t>
  </si>
  <si>
    <t>B5、CVSセブン以外、600円、4c16P</t>
  </si>
  <si>
    <t>しろうと美人妻地下DVD270分イエローDX</t>
  </si>
  <si>
    <t>pa430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</si>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</sst>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5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37</v>
      </c>
      <c r="D6" s="180">
        <v>4128000</v>
      </c>
      <c r="E6" s="79">
        <v>1640</v>
      </c>
      <c r="F6" s="79">
        <v>648</v>
      </c>
      <c r="G6" s="79">
        <v>2033</v>
      </c>
      <c r="H6" s="89">
        <v>335</v>
      </c>
      <c r="I6" s="90">
        <v>5</v>
      </c>
      <c r="J6" s="143">
        <f>H6+I6</f>
        <v>340</v>
      </c>
      <c r="K6" s="80">
        <f>IFERROR(J6/G6,"-")</f>
        <v>0.16724053123463</v>
      </c>
      <c r="L6" s="79">
        <v>58</v>
      </c>
      <c r="M6" s="79">
        <v>80</v>
      </c>
      <c r="N6" s="80">
        <f>IFERROR(L6/J6,"-")</f>
        <v>0.17058823529412</v>
      </c>
      <c r="O6" s="81">
        <f>IFERROR(D6/J6,"-")</f>
        <v>12141.176470588</v>
      </c>
      <c r="P6" s="82">
        <v>95</v>
      </c>
      <c r="Q6" s="80">
        <f>IFERROR(P6/J6,"-")</f>
        <v>0.27941176470588</v>
      </c>
      <c r="R6" s="185">
        <v>3958000</v>
      </c>
      <c r="S6" s="186">
        <f>IFERROR(R6/J6,"-")</f>
        <v>11641.176470588</v>
      </c>
      <c r="T6" s="186">
        <f>IFERROR(R6/P6,"-")</f>
        <v>41663.157894737</v>
      </c>
      <c r="U6" s="180">
        <f>IFERROR(R6-D6,"-")</f>
        <v>-170000</v>
      </c>
      <c r="V6" s="83">
        <f>R6/D6</f>
        <v>0.95881782945736</v>
      </c>
      <c r="W6" s="77"/>
      <c r="X6" s="142"/>
    </row>
    <row r="7" spans="1:24">
      <c r="A7" s="78"/>
      <c r="B7" s="84" t="s">
        <v>24</v>
      </c>
      <c r="C7" s="84">
        <v>31</v>
      </c>
      <c r="D7" s="180">
        <v>1557600</v>
      </c>
      <c r="E7" s="79">
        <v>1582</v>
      </c>
      <c r="F7" s="79">
        <v>879</v>
      </c>
      <c r="G7" s="79">
        <v>1066</v>
      </c>
      <c r="H7" s="89">
        <v>280</v>
      </c>
      <c r="I7" s="90">
        <v>4</v>
      </c>
      <c r="J7" s="143">
        <f>H7+I7</f>
        <v>284</v>
      </c>
      <c r="K7" s="80">
        <f>IFERROR(J7/G7,"-")</f>
        <v>0.26641651031895</v>
      </c>
      <c r="L7" s="79">
        <v>53</v>
      </c>
      <c r="M7" s="79">
        <v>42</v>
      </c>
      <c r="N7" s="80">
        <f>IFERROR(L7/J7,"-")</f>
        <v>0.18661971830986</v>
      </c>
      <c r="O7" s="81">
        <f>IFERROR(D7/J7,"-")</f>
        <v>5484.5070422535</v>
      </c>
      <c r="P7" s="82">
        <v>65</v>
      </c>
      <c r="Q7" s="80">
        <f>IFERROR(P7/J7,"-")</f>
        <v>0.22887323943662</v>
      </c>
      <c r="R7" s="185">
        <v>4413500</v>
      </c>
      <c r="S7" s="186">
        <f>IFERROR(R7/J7,"-")</f>
        <v>15540.492957746</v>
      </c>
      <c r="T7" s="186">
        <f>IFERROR(R7/P7,"-")</f>
        <v>67900</v>
      </c>
      <c r="U7" s="180">
        <f>IFERROR(R7-D7,"-")</f>
        <v>2855900</v>
      </c>
      <c r="V7" s="83">
        <f>R7/D7</f>
        <v>2.8335259373395</v>
      </c>
      <c r="W7" s="77"/>
      <c r="X7" s="142"/>
    </row>
    <row r="8" spans="1:24">
      <c r="A8" s="78"/>
      <c r="B8" s="84" t="s">
        <v>25</v>
      </c>
      <c r="C8" s="84">
        <v>20</v>
      </c>
      <c r="D8" s="180">
        <v>1296000</v>
      </c>
      <c r="E8" s="79">
        <v>3126</v>
      </c>
      <c r="F8" s="79">
        <v>2023</v>
      </c>
      <c r="G8" s="79">
        <v>3295</v>
      </c>
      <c r="H8" s="89">
        <v>953</v>
      </c>
      <c r="I8" s="90">
        <v>14</v>
      </c>
      <c r="J8" s="143">
        <f>H8+I8</f>
        <v>967</v>
      </c>
      <c r="K8" s="80">
        <f>IFERROR(J8/G8,"-")</f>
        <v>0.29347496206373</v>
      </c>
      <c r="L8" s="79">
        <v>51</v>
      </c>
      <c r="M8" s="79">
        <v>210</v>
      </c>
      <c r="N8" s="80">
        <f>IFERROR(L8/J8,"-")</f>
        <v>0.052740434332989</v>
      </c>
      <c r="O8" s="81">
        <f>IFERROR(D8/J8,"-")</f>
        <v>1340.2275077559</v>
      </c>
      <c r="P8" s="82">
        <v>53</v>
      </c>
      <c r="Q8" s="80">
        <f>IFERROR(P8/J8,"-")</f>
        <v>0.054808686659772</v>
      </c>
      <c r="R8" s="185">
        <v>9661000</v>
      </c>
      <c r="S8" s="186">
        <f>IFERROR(R8/J8,"-")</f>
        <v>9990.6928645295</v>
      </c>
      <c r="T8" s="186">
        <f>IFERROR(R8/P8,"-")</f>
        <v>182283.01886792</v>
      </c>
      <c r="U8" s="180">
        <f>IFERROR(R8-D8,"-")</f>
        <v>8365000</v>
      </c>
      <c r="V8" s="83">
        <f>R8/D8</f>
        <v>7.454475308642</v>
      </c>
      <c r="W8" s="77"/>
      <c r="X8" s="142"/>
    </row>
    <row r="9" spans="1:24">
      <c r="A9" s="30"/>
      <c r="B9" s="85"/>
      <c r="C9" s="85"/>
      <c r="D9" s="181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30"/>
      <c r="B10" s="37"/>
      <c r="C10" s="37"/>
      <c r="D10" s="182"/>
      <c r="E10" s="34"/>
      <c r="F10" s="34"/>
      <c r="G10" s="31"/>
      <c r="H10" s="31"/>
      <c r="I10" s="31"/>
      <c r="J10" s="31"/>
      <c r="K10" s="33"/>
      <c r="L10" s="33"/>
      <c r="M10" s="31"/>
      <c r="N10" s="33"/>
      <c r="O10" s="25"/>
      <c r="P10" s="25"/>
      <c r="Q10" s="25"/>
      <c r="R10" s="187"/>
      <c r="S10" s="187"/>
      <c r="T10" s="187"/>
      <c r="U10" s="187"/>
      <c r="V10" s="33"/>
      <c r="W10" s="59"/>
      <c r="X10" s="142"/>
    </row>
    <row r="11" spans="1:24">
      <c r="A11" s="19"/>
      <c r="B11" s="41"/>
      <c r="C11" s="41"/>
      <c r="D11" s="183">
        <f>SUM(D6:D9)</f>
        <v>6981600</v>
      </c>
      <c r="E11" s="41">
        <f>SUM(E6:E9)</f>
        <v>6348</v>
      </c>
      <c r="F11" s="41">
        <f>SUM(F6:F9)</f>
        <v>3550</v>
      </c>
      <c r="G11" s="41">
        <f>SUM(G6:G9)</f>
        <v>6394</v>
      </c>
      <c r="H11" s="41">
        <f>SUM(H6:H9)</f>
        <v>1568</v>
      </c>
      <c r="I11" s="41">
        <f>SUM(I6:I9)</f>
        <v>23</v>
      </c>
      <c r="J11" s="41">
        <f>SUM(J6:J9)</f>
        <v>1591</v>
      </c>
      <c r="K11" s="42">
        <f>IFERROR(J11/G11,"-")</f>
        <v>0.24882702533625</v>
      </c>
      <c r="L11" s="76">
        <f>SUM(L6:L9)</f>
        <v>162</v>
      </c>
      <c r="M11" s="76">
        <f>SUM(M6:M9)</f>
        <v>332</v>
      </c>
      <c r="N11" s="42">
        <f>IFERROR(L11/J11,"-")</f>
        <v>0.10182275298554</v>
      </c>
      <c r="O11" s="43">
        <f>IFERROR(D11/J11,"-")</f>
        <v>4388.1835323696</v>
      </c>
      <c r="P11" s="44">
        <f>SUM(P6:P9)</f>
        <v>213</v>
      </c>
      <c r="Q11" s="42">
        <f>IFERROR(P11/J11,"-")</f>
        <v>0.13387806411062</v>
      </c>
      <c r="R11" s="183">
        <f>SUM(R6:R9)</f>
        <v>18032500</v>
      </c>
      <c r="S11" s="183">
        <f>IFERROR(R11/J11,"-")</f>
        <v>11334.066624764</v>
      </c>
      <c r="T11" s="183">
        <f>IFERROR(P11/P11,"-")</f>
        <v>1</v>
      </c>
      <c r="U11" s="183">
        <f>SUM(U6:U9)</f>
        <v>11050900</v>
      </c>
      <c r="V11" s="45">
        <f>IFERROR(R11/D11,"-")</f>
        <v>2.5828606623124</v>
      </c>
      <c r="W11" s="58"/>
      <c r="X11" s="142"/>
    </row>
    <row r="12" spans="1:24">
      <c r="X12" s="142"/>
    </row>
    <row r="13" spans="1:24">
      <c r="X13" s="142"/>
    </row>
    <row r="14" spans="1:24">
      <c r="X14" s="142"/>
    </row>
    <row r="15" spans="1:24">
      <c r="X15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0.47738095238095</v>
      </c>
      <c r="B6" s="189" t="s">
        <v>62</v>
      </c>
      <c r="C6" s="189"/>
      <c r="D6" s="189" t="s">
        <v>63</v>
      </c>
      <c r="E6" s="189" t="s">
        <v>64</v>
      </c>
      <c r="F6" s="189" t="s">
        <v>65</v>
      </c>
      <c r="G6" s="88" t="s">
        <v>66</v>
      </c>
      <c r="H6" s="88" t="s">
        <v>67</v>
      </c>
      <c r="I6" s="190" t="s">
        <v>68</v>
      </c>
      <c r="J6" s="180">
        <v>840000</v>
      </c>
      <c r="K6" s="79">
        <v>66</v>
      </c>
      <c r="L6" s="79">
        <v>0</v>
      </c>
      <c r="M6" s="79">
        <v>192</v>
      </c>
      <c r="N6" s="89">
        <v>30</v>
      </c>
      <c r="O6" s="90">
        <v>0</v>
      </c>
      <c r="P6" s="91">
        <f>N6+O6</f>
        <v>30</v>
      </c>
      <c r="Q6" s="80">
        <f>IFERROR(P6/M6,"-")</f>
        <v>0.15625</v>
      </c>
      <c r="R6" s="79">
        <v>1</v>
      </c>
      <c r="S6" s="79">
        <v>12</v>
      </c>
      <c r="T6" s="80">
        <f>IFERROR(R6/(P6),"-")</f>
        <v>0.033333333333333</v>
      </c>
      <c r="U6" s="186">
        <f>IFERROR(J6/SUM(N6:O10),"-")</f>
        <v>7924.5283018868</v>
      </c>
      <c r="V6" s="82">
        <v>7</v>
      </c>
      <c r="W6" s="80">
        <f>IF(P6=0,"-",V6/P6)</f>
        <v>0.23333333333333</v>
      </c>
      <c r="X6" s="185">
        <v>156000</v>
      </c>
      <c r="Y6" s="186">
        <f>IFERROR(X6/P6,"-")</f>
        <v>5200</v>
      </c>
      <c r="Z6" s="186">
        <f>IFERROR(X6/V6,"-")</f>
        <v>22285.714285714</v>
      </c>
      <c r="AA6" s="180">
        <f>SUM(X6:X10)-SUM(J6:J10)</f>
        <v>-439000</v>
      </c>
      <c r="AB6" s="83">
        <f>SUM(X6:X10)/SUM(J6:J10)</f>
        <v>0.47738095238095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0.1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1</v>
      </c>
      <c r="AW6" s="105">
        <f>IF(P6=0,"",IF(AV6=0,"",(AV6/P6)))</f>
        <v>0.033333333333333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12</v>
      </c>
      <c r="BF6" s="111">
        <f>IF(P6=0,"",IF(BE6=0,"",(BE6/P6)))</f>
        <v>0.4</v>
      </c>
      <c r="BG6" s="110">
        <v>1</v>
      </c>
      <c r="BH6" s="112">
        <f>IFERROR(BG6/BE6,"-")</f>
        <v>0.083333333333333</v>
      </c>
      <c r="BI6" s="113">
        <v>95000</v>
      </c>
      <c r="BJ6" s="114">
        <f>IFERROR(BI6/BE6,"-")</f>
        <v>7916.6666666667</v>
      </c>
      <c r="BK6" s="115"/>
      <c r="BL6" s="115"/>
      <c r="BM6" s="115">
        <v>1</v>
      </c>
      <c r="BN6" s="117">
        <v>11</v>
      </c>
      <c r="BO6" s="118">
        <f>IF(P6=0,"",IF(BN6=0,"",(BN6/P6)))</f>
        <v>0.36666666666667</v>
      </c>
      <c r="BP6" s="119">
        <v>5</v>
      </c>
      <c r="BQ6" s="120">
        <f>IFERROR(BP6/BN6,"-")</f>
        <v>0.45454545454545</v>
      </c>
      <c r="BR6" s="121">
        <v>50000</v>
      </c>
      <c r="BS6" s="122">
        <f>IFERROR(BR6/BN6,"-")</f>
        <v>4545.4545454545</v>
      </c>
      <c r="BT6" s="123">
        <v>3</v>
      </c>
      <c r="BU6" s="123">
        <v>1</v>
      </c>
      <c r="BV6" s="123">
        <v>1</v>
      </c>
      <c r="BW6" s="124">
        <v>3</v>
      </c>
      <c r="BX6" s="125">
        <f>IF(P6=0,"",IF(BW6=0,"",(BW6/P6)))</f>
        <v>0.1</v>
      </c>
      <c r="BY6" s="126">
        <v>1</v>
      </c>
      <c r="BZ6" s="127">
        <f>IFERROR(BY6/BW6,"-")</f>
        <v>0.33333333333333</v>
      </c>
      <c r="CA6" s="128">
        <v>11000</v>
      </c>
      <c r="CB6" s="129">
        <f>IFERROR(CA6/BW6,"-")</f>
        <v>3666.6666666667</v>
      </c>
      <c r="CC6" s="130"/>
      <c r="CD6" s="130"/>
      <c r="CE6" s="130">
        <v>1</v>
      </c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7</v>
      </c>
      <c r="CP6" s="139">
        <v>156000</v>
      </c>
      <c r="CQ6" s="139">
        <v>95000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69</v>
      </c>
      <c r="C7" s="189"/>
      <c r="D7" s="189" t="s">
        <v>63</v>
      </c>
      <c r="E7" s="189" t="s">
        <v>64</v>
      </c>
      <c r="F7" s="189" t="s">
        <v>65</v>
      </c>
      <c r="G7" s="88" t="s">
        <v>70</v>
      </c>
      <c r="H7" s="88" t="s">
        <v>67</v>
      </c>
      <c r="I7" s="190" t="s">
        <v>68</v>
      </c>
      <c r="J7" s="180"/>
      <c r="K7" s="79">
        <v>33</v>
      </c>
      <c r="L7" s="79">
        <v>0</v>
      </c>
      <c r="M7" s="79">
        <v>102</v>
      </c>
      <c r="N7" s="89">
        <v>13</v>
      </c>
      <c r="O7" s="90">
        <v>0</v>
      </c>
      <c r="P7" s="91">
        <f>N7+O7</f>
        <v>13</v>
      </c>
      <c r="Q7" s="80">
        <f>IFERROR(P7/M7,"-")</f>
        <v>0.12745098039216</v>
      </c>
      <c r="R7" s="79">
        <v>3</v>
      </c>
      <c r="S7" s="79">
        <v>6</v>
      </c>
      <c r="T7" s="80">
        <f>IFERROR(R7/(P7),"-")</f>
        <v>0.23076923076923</v>
      </c>
      <c r="U7" s="186"/>
      <c r="V7" s="82">
        <v>4</v>
      </c>
      <c r="W7" s="80">
        <f>IF(P7=0,"-",V7/P7)</f>
        <v>0.30769230769231</v>
      </c>
      <c r="X7" s="185">
        <v>77000</v>
      </c>
      <c r="Y7" s="186">
        <f>IFERROR(X7/P7,"-")</f>
        <v>5923.0769230769</v>
      </c>
      <c r="Z7" s="186">
        <f>IFERROR(X7/V7,"-")</f>
        <v>19250</v>
      </c>
      <c r="AA7" s="18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>
        <v>2</v>
      </c>
      <c r="AN7" s="99">
        <f>IF(P7=0,"",IF(AM7=0,"",(AM7/P7)))</f>
        <v>0.15384615384615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>
        <v>5</v>
      </c>
      <c r="BF7" s="111">
        <f>IF(P7=0,"",IF(BE7=0,"",(BE7/P7)))</f>
        <v>0.38461538461538</v>
      </c>
      <c r="BG7" s="110">
        <v>1</v>
      </c>
      <c r="BH7" s="112">
        <f>IFERROR(BG7/BE7,"-")</f>
        <v>0.2</v>
      </c>
      <c r="BI7" s="113">
        <v>9000</v>
      </c>
      <c r="BJ7" s="114">
        <f>IFERROR(BI7/BE7,"-")</f>
        <v>1800</v>
      </c>
      <c r="BK7" s="115"/>
      <c r="BL7" s="115"/>
      <c r="BM7" s="115">
        <v>1</v>
      </c>
      <c r="BN7" s="117">
        <v>3</v>
      </c>
      <c r="BO7" s="118">
        <f>IF(P7=0,"",IF(BN7=0,"",(BN7/P7)))</f>
        <v>0.23076923076923</v>
      </c>
      <c r="BP7" s="119">
        <v>1</v>
      </c>
      <c r="BQ7" s="120">
        <f>IFERROR(BP7/BN7,"-")</f>
        <v>0.33333333333333</v>
      </c>
      <c r="BR7" s="121">
        <v>54000</v>
      </c>
      <c r="BS7" s="122">
        <f>IFERROR(BR7/BN7,"-")</f>
        <v>18000</v>
      </c>
      <c r="BT7" s="123"/>
      <c r="BU7" s="123"/>
      <c r="BV7" s="123">
        <v>1</v>
      </c>
      <c r="BW7" s="124">
        <v>3</v>
      </c>
      <c r="BX7" s="125">
        <f>IF(P7=0,"",IF(BW7=0,"",(BW7/P7)))</f>
        <v>0.23076923076923</v>
      </c>
      <c r="BY7" s="126">
        <v>2</v>
      </c>
      <c r="BZ7" s="127">
        <f>IFERROR(BY7/BW7,"-")</f>
        <v>0.66666666666667</v>
      </c>
      <c r="CA7" s="128">
        <v>14000</v>
      </c>
      <c r="CB7" s="129">
        <f>IFERROR(CA7/BW7,"-")</f>
        <v>4666.6666666667</v>
      </c>
      <c r="CC7" s="130">
        <v>1</v>
      </c>
      <c r="CD7" s="130"/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77000</v>
      </c>
      <c r="CQ7" s="139">
        <v>54000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71</v>
      </c>
      <c r="C8" s="189"/>
      <c r="D8" s="189" t="s">
        <v>63</v>
      </c>
      <c r="E8" s="189" t="s">
        <v>64</v>
      </c>
      <c r="F8" s="189" t="s">
        <v>65</v>
      </c>
      <c r="G8" s="88" t="s">
        <v>72</v>
      </c>
      <c r="H8" s="88" t="s">
        <v>67</v>
      </c>
      <c r="I8" s="190" t="s">
        <v>68</v>
      </c>
      <c r="J8" s="180"/>
      <c r="K8" s="79">
        <v>15</v>
      </c>
      <c r="L8" s="79">
        <v>0</v>
      </c>
      <c r="M8" s="79">
        <v>47</v>
      </c>
      <c r="N8" s="89">
        <v>4</v>
      </c>
      <c r="O8" s="90">
        <v>0</v>
      </c>
      <c r="P8" s="91">
        <f>N8+O8</f>
        <v>4</v>
      </c>
      <c r="Q8" s="80">
        <f>IFERROR(P8/M8,"-")</f>
        <v>0.085106382978723</v>
      </c>
      <c r="R8" s="79">
        <v>1</v>
      </c>
      <c r="S8" s="79">
        <v>1</v>
      </c>
      <c r="T8" s="80">
        <f>IFERROR(R8/(P8),"-")</f>
        <v>0.25</v>
      </c>
      <c r="U8" s="186"/>
      <c r="V8" s="82">
        <v>0</v>
      </c>
      <c r="W8" s="80">
        <f>IF(P8=0,"-",V8/P8)</f>
        <v>0</v>
      </c>
      <c r="X8" s="185">
        <v>0</v>
      </c>
      <c r="Y8" s="186">
        <f>IFERROR(X8/P8,"-")</f>
        <v>0</v>
      </c>
      <c r="Z8" s="186" t="str">
        <f>IFERROR(X8/V8,"-")</f>
        <v>-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>
        <v>2</v>
      </c>
      <c r="AW8" s="105">
        <f>IF(P8=0,"",IF(AV8=0,"",(AV8/P8)))</f>
        <v>0.5</v>
      </c>
      <c r="AX8" s="104"/>
      <c r="AY8" s="106">
        <f>IFERROR(AX8/AV8,"-")</f>
        <v>0</v>
      </c>
      <c r="AZ8" s="107"/>
      <c r="BA8" s="108">
        <f>IFERROR(AZ8/AV8,"-")</f>
        <v>0</v>
      </c>
      <c r="BB8" s="109"/>
      <c r="BC8" s="109"/>
      <c r="BD8" s="109"/>
      <c r="BE8" s="110"/>
      <c r="BF8" s="111">
        <f>IF(P8=0,"",IF(BE8=0,"",(BE8/P8)))</f>
        <v>0</v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1</v>
      </c>
      <c r="BX8" s="125">
        <f>IF(P8=0,"",IF(BW8=0,"",(BW8/P8)))</f>
        <v>0.25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73</v>
      </c>
      <c r="C9" s="189"/>
      <c r="D9" s="189" t="s">
        <v>63</v>
      </c>
      <c r="E9" s="189" t="s">
        <v>64</v>
      </c>
      <c r="F9" s="189" t="s">
        <v>65</v>
      </c>
      <c r="G9" s="88" t="s">
        <v>74</v>
      </c>
      <c r="H9" s="88" t="s">
        <v>67</v>
      </c>
      <c r="I9" s="190" t="s">
        <v>68</v>
      </c>
      <c r="J9" s="180"/>
      <c r="K9" s="79">
        <v>12</v>
      </c>
      <c r="L9" s="79">
        <v>0</v>
      </c>
      <c r="M9" s="79">
        <v>37</v>
      </c>
      <c r="N9" s="89">
        <v>4</v>
      </c>
      <c r="O9" s="90">
        <v>0</v>
      </c>
      <c r="P9" s="91">
        <f>N9+O9</f>
        <v>4</v>
      </c>
      <c r="Q9" s="80">
        <f>IFERROR(P9/M9,"-")</f>
        <v>0.10810810810811</v>
      </c>
      <c r="R9" s="79">
        <v>0</v>
      </c>
      <c r="S9" s="79">
        <v>4</v>
      </c>
      <c r="T9" s="80">
        <f>IFERROR(R9/(P9),"-")</f>
        <v>0</v>
      </c>
      <c r="U9" s="186"/>
      <c r="V9" s="82">
        <v>0</v>
      </c>
      <c r="W9" s="80">
        <f>IF(P9=0,"-",V9/P9)</f>
        <v>0</v>
      </c>
      <c r="X9" s="185">
        <v>0</v>
      </c>
      <c r="Y9" s="186">
        <f>IFERROR(X9/P9,"-")</f>
        <v>0</v>
      </c>
      <c r="Z9" s="186" t="str">
        <f>IFERROR(X9/V9,"-")</f>
        <v>-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>
        <v>2</v>
      </c>
      <c r="AW9" s="105">
        <f>IF(P9=0,"",IF(AV9=0,"",(AV9/P9)))</f>
        <v>0.5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75</v>
      </c>
      <c r="C10" s="189"/>
      <c r="D10" s="189" t="s">
        <v>76</v>
      </c>
      <c r="E10" s="189" t="s">
        <v>76</v>
      </c>
      <c r="F10" s="189" t="s">
        <v>77</v>
      </c>
      <c r="G10" s="88" t="s">
        <v>78</v>
      </c>
      <c r="H10" s="88"/>
      <c r="I10" s="88"/>
      <c r="J10" s="180"/>
      <c r="K10" s="79">
        <v>376</v>
      </c>
      <c r="L10" s="79">
        <v>177</v>
      </c>
      <c r="M10" s="79">
        <v>133</v>
      </c>
      <c r="N10" s="89">
        <v>53</v>
      </c>
      <c r="O10" s="90">
        <v>2</v>
      </c>
      <c r="P10" s="91">
        <f>N10+O10</f>
        <v>55</v>
      </c>
      <c r="Q10" s="80">
        <f>IFERROR(P10/M10,"-")</f>
        <v>0.41353383458647</v>
      </c>
      <c r="R10" s="79">
        <v>5</v>
      </c>
      <c r="S10" s="79">
        <v>9</v>
      </c>
      <c r="T10" s="80">
        <f>IFERROR(R10/(P10),"-")</f>
        <v>0.090909090909091</v>
      </c>
      <c r="U10" s="186"/>
      <c r="V10" s="82">
        <v>13</v>
      </c>
      <c r="W10" s="80">
        <f>IF(P10=0,"-",V10/P10)</f>
        <v>0.23636363636364</v>
      </c>
      <c r="X10" s="185">
        <v>168000</v>
      </c>
      <c r="Y10" s="186">
        <f>IFERROR(X10/P10,"-")</f>
        <v>3054.5454545455</v>
      </c>
      <c r="Z10" s="186">
        <f>IFERROR(X10/V10,"-")</f>
        <v>12923.076923077</v>
      </c>
      <c r="AA10" s="180"/>
      <c r="AB10" s="83"/>
      <c r="AC10" s="77"/>
      <c r="AD10" s="92">
        <v>2</v>
      </c>
      <c r="AE10" s="93">
        <f>IF(P10=0,"",IF(AD10=0,"",(AD10/P10)))</f>
        <v>0.036363636363636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2</v>
      </c>
      <c r="AN10" s="99">
        <f>IF(P10=0,"",IF(AM10=0,"",(AM10/P10)))</f>
        <v>0.036363636363636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12</v>
      </c>
      <c r="BF10" s="111">
        <f>IF(P10=0,"",IF(BE10=0,"",(BE10/P10)))</f>
        <v>0.21818181818182</v>
      </c>
      <c r="BG10" s="110">
        <v>3</v>
      </c>
      <c r="BH10" s="112">
        <f>IFERROR(BG10/BE10,"-")</f>
        <v>0.25</v>
      </c>
      <c r="BI10" s="113">
        <v>32000</v>
      </c>
      <c r="BJ10" s="114">
        <f>IFERROR(BI10/BE10,"-")</f>
        <v>2666.6666666667</v>
      </c>
      <c r="BK10" s="115">
        <v>1</v>
      </c>
      <c r="BL10" s="115">
        <v>1</v>
      </c>
      <c r="BM10" s="115">
        <v>1</v>
      </c>
      <c r="BN10" s="117">
        <v>21</v>
      </c>
      <c r="BO10" s="118">
        <f>IF(P10=0,"",IF(BN10=0,"",(BN10/P10)))</f>
        <v>0.38181818181818</v>
      </c>
      <c r="BP10" s="119">
        <v>6</v>
      </c>
      <c r="BQ10" s="120">
        <f>IFERROR(BP10/BN10,"-")</f>
        <v>0.28571428571429</v>
      </c>
      <c r="BR10" s="121">
        <v>101000</v>
      </c>
      <c r="BS10" s="122">
        <f>IFERROR(BR10/BN10,"-")</f>
        <v>4809.5238095238</v>
      </c>
      <c r="BT10" s="123">
        <v>4</v>
      </c>
      <c r="BU10" s="123"/>
      <c r="BV10" s="123">
        <v>2</v>
      </c>
      <c r="BW10" s="124">
        <v>15</v>
      </c>
      <c r="BX10" s="125">
        <f>IF(P10=0,"",IF(BW10=0,"",(BW10/P10)))</f>
        <v>0.27272727272727</v>
      </c>
      <c r="BY10" s="126">
        <v>3</v>
      </c>
      <c r="BZ10" s="127">
        <f>IFERROR(BY10/BW10,"-")</f>
        <v>0.2</v>
      </c>
      <c r="CA10" s="128">
        <v>25000</v>
      </c>
      <c r="CB10" s="129">
        <f>IFERROR(CA10/BW10,"-")</f>
        <v>1666.6666666667</v>
      </c>
      <c r="CC10" s="130">
        <v>1</v>
      </c>
      <c r="CD10" s="130">
        <v>1</v>
      </c>
      <c r="CE10" s="130">
        <v>1</v>
      </c>
      <c r="CF10" s="131">
        <v>3</v>
      </c>
      <c r="CG10" s="132">
        <f>IF(P10=0,"",IF(CF10=0,"",(CF10/P10)))</f>
        <v>0.054545454545455</v>
      </c>
      <c r="CH10" s="133">
        <v>1</v>
      </c>
      <c r="CI10" s="134">
        <f>IFERROR(CH10/CF10,"-")</f>
        <v>0.33333333333333</v>
      </c>
      <c r="CJ10" s="135">
        <v>10000</v>
      </c>
      <c r="CK10" s="136">
        <f>IFERROR(CJ10/CF10,"-")</f>
        <v>3333.3333333333</v>
      </c>
      <c r="CL10" s="137"/>
      <c r="CM10" s="137">
        <v>1</v>
      </c>
      <c r="CN10" s="137"/>
      <c r="CO10" s="138">
        <v>13</v>
      </c>
      <c r="CP10" s="139">
        <v>168000</v>
      </c>
      <c r="CQ10" s="139">
        <v>58000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>
        <f>AB11</f>
        <v>2.4908333333333</v>
      </c>
      <c r="B11" s="189" t="s">
        <v>79</v>
      </c>
      <c r="C11" s="189"/>
      <c r="D11" s="189" t="s">
        <v>80</v>
      </c>
      <c r="E11" s="189" t="s">
        <v>81</v>
      </c>
      <c r="F11" s="189" t="s">
        <v>65</v>
      </c>
      <c r="G11" s="88" t="s">
        <v>82</v>
      </c>
      <c r="H11" s="88" t="s">
        <v>83</v>
      </c>
      <c r="I11" s="88" t="s">
        <v>84</v>
      </c>
      <c r="J11" s="180">
        <v>600000</v>
      </c>
      <c r="K11" s="79">
        <v>6</v>
      </c>
      <c r="L11" s="79">
        <v>0</v>
      </c>
      <c r="M11" s="79">
        <v>25</v>
      </c>
      <c r="N11" s="89">
        <v>2</v>
      </c>
      <c r="O11" s="90">
        <v>0</v>
      </c>
      <c r="P11" s="91">
        <f>N11+O11</f>
        <v>2</v>
      </c>
      <c r="Q11" s="80">
        <f>IFERROR(P11/M11,"-")</f>
        <v>0.08</v>
      </c>
      <c r="R11" s="79">
        <v>0</v>
      </c>
      <c r="S11" s="79">
        <v>1</v>
      </c>
      <c r="T11" s="80">
        <f>IFERROR(R11/(P11),"-")</f>
        <v>0</v>
      </c>
      <c r="U11" s="186">
        <f>IFERROR(J11/SUM(N11:O18),"-")</f>
        <v>13636.363636364</v>
      </c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>
        <f>SUM(X11:X18)-SUM(J11:J18)</f>
        <v>894500</v>
      </c>
      <c r="AB11" s="83">
        <f>SUM(X11:X18)/SUM(J11:J18)</f>
        <v>2.4908333333333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0.5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>
        <f>IF(P11=0,"",IF(BE11=0,"",(BE11/P11)))</f>
        <v>0</v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>
        <v>1</v>
      </c>
      <c r="BO11" s="118">
        <f>IF(P11=0,"",IF(BN11=0,"",(BN11/P11)))</f>
        <v>0.5</v>
      </c>
      <c r="BP11" s="119"/>
      <c r="BQ11" s="120">
        <f>IFERROR(BP11/BN11,"-")</f>
        <v>0</v>
      </c>
      <c r="BR11" s="121"/>
      <c r="BS11" s="122">
        <f>IFERROR(BR11/BN11,"-")</f>
        <v>0</v>
      </c>
      <c r="BT11" s="123"/>
      <c r="BU11" s="123"/>
      <c r="BV11" s="123"/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85</v>
      </c>
      <c r="C12" s="189"/>
      <c r="D12" s="189" t="s">
        <v>80</v>
      </c>
      <c r="E12" s="189" t="s">
        <v>86</v>
      </c>
      <c r="F12" s="189" t="s">
        <v>65</v>
      </c>
      <c r="G12" s="88"/>
      <c r="H12" s="88" t="s">
        <v>83</v>
      </c>
      <c r="I12" s="88" t="s">
        <v>87</v>
      </c>
      <c r="J12" s="180"/>
      <c r="K12" s="79">
        <v>10</v>
      </c>
      <c r="L12" s="79">
        <v>0</v>
      </c>
      <c r="M12" s="79">
        <v>49</v>
      </c>
      <c r="N12" s="89">
        <v>3</v>
      </c>
      <c r="O12" s="90">
        <v>0</v>
      </c>
      <c r="P12" s="91">
        <f>N12+O12</f>
        <v>3</v>
      </c>
      <c r="Q12" s="80">
        <f>IFERROR(P12/M12,"-")</f>
        <v>0.061224489795918</v>
      </c>
      <c r="R12" s="79">
        <v>0</v>
      </c>
      <c r="S12" s="79">
        <v>0</v>
      </c>
      <c r="T12" s="80">
        <f>IFERROR(R12/(P12),"-")</f>
        <v>0</v>
      </c>
      <c r="U12" s="186"/>
      <c r="V12" s="82">
        <v>1</v>
      </c>
      <c r="W12" s="80">
        <f>IF(P12=0,"-",V12/P12)</f>
        <v>0.33333333333333</v>
      </c>
      <c r="X12" s="185">
        <v>3000</v>
      </c>
      <c r="Y12" s="186">
        <f>IFERROR(X12/P12,"-")</f>
        <v>1000</v>
      </c>
      <c r="Z12" s="186">
        <f>IFERROR(X12/V12,"-")</f>
        <v>3000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>
        <f>IF(P12=0,"",IF(BE12=0,"",(BE12/P12)))</f>
        <v>0</v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>
        <v>1</v>
      </c>
      <c r="BO12" s="118">
        <f>IF(P12=0,"",IF(BN12=0,"",(BN12/P12)))</f>
        <v>0.33333333333333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>
        <v>2</v>
      </c>
      <c r="BX12" s="125">
        <f>IF(P12=0,"",IF(BW12=0,"",(BW12/P12)))</f>
        <v>0.66666666666667</v>
      </c>
      <c r="BY12" s="126">
        <v>1</v>
      </c>
      <c r="BZ12" s="127">
        <f>IFERROR(BY12/BW12,"-")</f>
        <v>0.5</v>
      </c>
      <c r="CA12" s="128">
        <v>3000</v>
      </c>
      <c r="CB12" s="129">
        <f>IFERROR(CA12/BW12,"-")</f>
        <v>1500</v>
      </c>
      <c r="CC12" s="130">
        <v>1</v>
      </c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88</v>
      </c>
      <c r="C13" s="189"/>
      <c r="D13" s="189" t="s">
        <v>80</v>
      </c>
      <c r="E13" s="189" t="s">
        <v>89</v>
      </c>
      <c r="F13" s="189" t="s">
        <v>65</v>
      </c>
      <c r="G13" s="88"/>
      <c r="H13" s="88" t="s">
        <v>83</v>
      </c>
      <c r="I13" s="88" t="s">
        <v>90</v>
      </c>
      <c r="J13" s="180"/>
      <c r="K13" s="79">
        <v>6</v>
      </c>
      <c r="L13" s="79">
        <v>0</v>
      </c>
      <c r="M13" s="79">
        <v>30</v>
      </c>
      <c r="N13" s="89">
        <v>3</v>
      </c>
      <c r="O13" s="90">
        <v>0</v>
      </c>
      <c r="P13" s="91">
        <f>N13+O13</f>
        <v>3</v>
      </c>
      <c r="Q13" s="80">
        <f>IFERROR(P13/M13,"-")</f>
        <v>0.1</v>
      </c>
      <c r="R13" s="79">
        <v>2</v>
      </c>
      <c r="S13" s="79">
        <v>1</v>
      </c>
      <c r="T13" s="80">
        <f>IFERROR(R13/(P13),"-")</f>
        <v>0.66666666666667</v>
      </c>
      <c r="U13" s="186"/>
      <c r="V13" s="82">
        <v>2</v>
      </c>
      <c r="W13" s="80">
        <f>IF(P13=0,"-",V13/P13)</f>
        <v>0.66666666666667</v>
      </c>
      <c r="X13" s="185">
        <v>111500</v>
      </c>
      <c r="Y13" s="186">
        <f>IFERROR(X13/P13,"-")</f>
        <v>37166.666666667</v>
      </c>
      <c r="Z13" s="186">
        <f>IFERROR(X13/V13,"-")</f>
        <v>55750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>
        <f>IF(P13=0,"",IF(BE13=0,"",(BE13/P13)))</f>
        <v>0</v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>
        <f>IF(P13=0,"",IF(BN13=0,"",(BN13/P13)))</f>
        <v>0</v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>
        <v>3</v>
      </c>
      <c r="BX13" s="125">
        <f>IF(P13=0,"",IF(BW13=0,"",(BW13/P13)))</f>
        <v>1</v>
      </c>
      <c r="BY13" s="126">
        <v>2</v>
      </c>
      <c r="BZ13" s="127">
        <f>IFERROR(BY13/BW13,"-")</f>
        <v>0.66666666666667</v>
      </c>
      <c r="CA13" s="128">
        <v>111500</v>
      </c>
      <c r="CB13" s="129">
        <f>IFERROR(CA13/BW13,"-")</f>
        <v>37166.666666667</v>
      </c>
      <c r="CC13" s="130"/>
      <c r="CD13" s="130"/>
      <c r="CE13" s="130">
        <v>2</v>
      </c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2</v>
      </c>
      <c r="CP13" s="139">
        <v>111500</v>
      </c>
      <c r="CQ13" s="139">
        <v>85000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91</v>
      </c>
      <c r="C14" s="189"/>
      <c r="D14" s="189" t="s">
        <v>76</v>
      </c>
      <c r="E14" s="189" t="s">
        <v>76</v>
      </c>
      <c r="F14" s="189" t="s">
        <v>77</v>
      </c>
      <c r="G14" s="88"/>
      <c r="H14" s="88"/>
      <c r="I14" s="88"/>
      <c r="J14" s="180"/>
      <c r="K14" s="79">
        <v>50</v>
      </c>
      <c r="L14" s="79">
        <v>38</v>
      </c>
      <c r="M14" s="79">
        <v>22</v>
      </c>
      <c r="N14" s="89">
        <v>10</v>
      </c>
      <c r="O14" s="90">
        <v>1</v>
      </c>
      <c r="P14" s="91">
        <f>N14+O14</f>
        <v>11</v>
      </c>
      <c r="Q14" s="80">
        <f>IFERROR(P14/M14,"-")</f>
        <v>0.5</v>
      </c>
      <c r="R14" s="79">
        <v>3</v>
      </c>
      <c r="S14" s="79">
        <v>2</v>
      </c>
      <c r="T14" s="80">
        <f>IFERROR(R14/(P14),"-")</f>
        <v>0.27272727272727</v>
      </c>
      <c r="U14" s="186"/>
      <c r="V14" s="82">
        <v>4</v>
      </c>
      <c r="W14" s="80">
        <f>IF(P14=0,"-",V14/P14)</f>
        <v>0.36363636363636</v>
      </c>
      <c r="X14" s="185">
        <v>592000</v>
      </c>
      <c r="Y14" s="186">
        <f>IFERROR(X14/P14,"-")</f>
        <v>53818.181818182</v>
      </c>
      <c r="Z14" s="186">
        <f>IFERROR(X14/V14,"-")</f>
        <v>148000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3</v>
      </c>
      <c r="BF14" s="111">
        <f>IF(P14=0,"",IF(BE14=0,"",(BE14/P14)))</f>
        <v>0.27272727272727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0.27272727272727</v>
      </c>
      <c r="BP14" s="119">
        <v>2</v>
      </c>
      <c r="BQ14" s="120">
        <f>IFERROR(BP14/BN14,"-")</f>
        <v>0.66666666666667</v>
      </c>
      <c r="BR14" s="121">
        <v>334000</v>
      </c>
      <c r="BS14" s="122">
        <f>IFERROR(BR14/BN14,"-")</f>
        <v>111333.33333333</v>
      </c>
      <c r="BT14" s="123"/>
      <c r="BU14" s="123"/>
      <c r="BV14" s="123">
        <v>2</v>
      </c>
      <c r="BW14" s="124">
        <v>3</v>
      </c>
      <c r="BX14" s="125">
        <f>IF(P14=0,"",IF(BW14=0,"",(BW14/P14)))</f>
        <v>0.27272727272727</v>
      </c>
      <c r="BY14" s="126">
        <v>1</v>
      </c>
      <c r="BZ14" s="127">
        <f>IFERROR(BY14/BW14,"-")</f>
        <v>0.33333333333333</v>
      </c>
      <c r="CA14" s="128">
        <v>13000</v>
      </c>
      <c r="CB14" s="129">
        <f>IFERROR(CA14/BW14,"-")</f>
        <v>4333.3333333333</v>
      </c>
      <c r="CC14" s="130"/>
      <c r="CD14" s="130"/>
      <c r="CE14" s="130">
        <v>1</v>
      </c>
      <c r="CF14" s="131">
        <v>2</v>
      </c>
      <c r="CG14" s="132">
        <f>IF(P14=0,"",IF(CF14=0,"",(CF14/P14)))</f>
        <v>0.18181818181818</v>
      </c>
      <c r="CH14" s="133">
        <v>1</v>
      </c>
      <c r="CI14" s="134">
        <f>IFERROR(CH14/CF14,"-")</f>
        <v>0.5</v>
      </c>
      <c r="CJ14" s="135">
        <v>245000</v>
      </c>
      <c r="CK14" s="136">
        <f>IFERROR(CJ14/CF14,"-")</f>
        <v>122500</v>
      </c>
      <c r="CL14" s="137"/>
      <c r="CM14" s="137"/>
      <c r="CN14" s="137">
        <v>1</v>
      </c>
      <c r="CO14" s="138">
        <v>4</v>
      </c>
      <c r="CP14" s="139">
        <v>592000</v>
      </c>
      <c r="CQ14" s="139">
        <v>321000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92</v>
      </c>
      <c r="C15" s="189"/>
      <c r="D15" s="189" t="s">
        <v>80</v>
      </c>
      <c r="E15" s="189" t="s">
        <v>81</v>
      </c>
      <c r="F15" s="189" t="s">
        <v>65</v>
      </c>
      <c r="G15" s="88" t="s">
        <v>93</v>
      </c>
      <c r="H15" s="88" t="s">
        <v>83</v>
      </c>
      <c r="I15" s="88" t="s">
        <v>84</v>
      </c>
      <c r="J15" s="180"/>
      <c r="K15" s="79">
        <v>18</v>
      </c>
      <c r="L15" s="79">
        <v>0</v>
      </c>
      <c r="M15" s="79">
        <v>53</v>
      </c>
      <c r="N15" s="89">
        <v>4</v>
      </c>
      <c r="O15" s="90">
        <v>0</v>
      </c>
      <c r="P15" s="91">
        <f>N15+O15</f>
        <v>4</v>
      </c>
      <c r="Q15" s="80">
        <f>IFERROR(P15/M15,"-")</f>
        <v>0.075471698113208</v>
      </c>
      <c r="R15" s="79">
        <v>1</v>
      </c>
      <c r="S15" s="79">
        <v>0</v>
      </c>
      <c r="T15" s="80">
        <f>IFERROR(R15/(P15),"-")</f>
        <v>0.25</v>
      </c>
      <c r="U15" s="186"/>
      <c r="V15" s="82">
        <v>1</v>
      </c>
      <c r="W15" s="80">
        <f>IF(P15=0,"-",V15/P15)</f>
        <v>0.25</v>
      </c>
      <c r="X15" s="185">
        <v>23000</v>
      </c>
      <c r="Y15" s="186">
        <f>IFERROR(X15/P15,"-")</f>
        <v>5750</v>
      </c>
      <c r="Z15" s="186">
        <f>IFERROR(X15/V15,"-")</f>
        <v>23000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>
        <v>2</v>
      </c>
      <c r="BF15" s="111">
        <f>IF(P15=0,"",IF(BE15=0,"",(BE15/P15)))</f>
        <v>0.5</v>
      </c>
      <c r="BG15" s="110">
        <v>1</v>
      </c>
      <c r="BH15" s="112">
        <f>IFERROR(BG15/BE15,"-")</f>
        <v>0.5</v>
      </c>
      <c r="BI15" s="113">
        <v>23000</v>
      </c>
      <c r="BJ15" s="114">
        <f>IFERROR(BI15/BE15,"-")</f>
        <v>11500</v>
      </c>
      <c r="BK15" s="115"/>
      <c r="BL15" s="115"/>
      <c r="BM15" s="115">
        <v>1</v>
      </c>
      <c r="BN15" s="117">
        <v>2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/>
      <c r="BX15" s="125">
        <f>IF(P15=0,"",IF(BW15=0,"",(BW15/P15)))</f>
        <v>0</v>
      </c>
      <c r="BY15" s="126"/>
      <c r="BZ15" s="127" t="str">
        <f>IFERROR(BY15/BW15,"-")</f>
        <v>-</v>
      </c>
      <c r="CA15" s="128"/>
      <c r="CB15" s="129" t="str">
        <f>IFERROR(CA15/BW15,"-")</f>
        <v>-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23000</v>
      </c>
      <c r="CQ15" s="139">
        <v>23000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94</v>
      </c>
      <c r="C16" s="189"/>
      <c r="D16" s="189" t="s">
        <v>80</v>
      </c>
      <c r="E16" s="189" t="s">
        <v>86</v>
      </c>
      <c r="F16" s="189" t="s">
        <v>65</v>
      </c>
      <c r="G16" s="88"/>
      <c r="H16" s="88" t="s">
        <v>83</v>
      </c>
      <c r="I16" s="88" t="s">
        <v>87</v>
      </c>
      <c r="J16" s="180"/>
      <c r="K16" s="79">
        <v>11</v>
      </c>
      <c r="L16" s="79">
        <v>0</v>
      </c>
      <c r="M16" s="79">
        <v>73</v>
      </c>
      <c r="N16" s="89">
        <v>2</v>
      </c>
      <c r="O16" s="90">
        <v>0</v>
      </c>
      <c r="P16" s="91">
        <f>N16+O16</f>
        <v>2</v>
      </c>
      <c r="Q16" s="80">
        <f>IFERROR(P16/M16,"-")</f>
        <v>0.027397260273973</v>
      </c>
      <c r="R16" s="79">
        <v>0</v>
      </c>
      <c r="S16" s="79">
        <v>0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2</v>
      </c>
      <c r="BO16" s="118">
        <f>IF(P16=0,"",IF(BN16=0,"",(BN16/P16)))</f>
        <v>1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95</v>
      </c>
      <c r="C17" s="189"/>
      <c r="D17" s="189" t="s">
        <v>80</v>
      </c>
      <c r="E17" s="189" t="s">
        <v>89</v>
      </c>
      <c r="F17" s="189" t="s">
        <v>65</v>
      </c>
      <c r="G17" s="88"/>
      <c r="H17" s="88" t="s">
        <v>83</v>
      </c>
      <c r="I17" s="88" t="s">
        <v>90</v>
      </c>
      <c r="J17" s="180"/>
      <c r="K17" s="79">
        <v>10</v>
      </c>
      <c r="L17" s="79">
        <v>0</v>
      </c>
      <c r="M17" s="79">
        <v>17</v>
      </c>
      <c r="N17" s="89">
        <v>1</v>
      </c>
      <c r="O17" s="90">
        <v>0</v>
      </c>
      <c r="P17" s="91">
        <f>N17+O17</f>
        <v>1</v>
      </c>
      <c r="Q17" s="80">
        <f>IFERROR(P17/M17,"-")</f>
        <v>0.058823529411765</v>
      </c>
      <c r="R17" s="79">
        <v>1</v>
      </c>
      <c r="S17" s="79">
        <v>0</v>
      </c>
      <c r="T17" s="80">
        <f>IFERROR(R17/(P17),"-")</f>
        <v>1</v>
      </c>
      <c r="U17" s="186"/>
      <c r="V17" s="82">
        <v>1</v>
      </c>
      <c r="W17" s="80">
        <f>IF(P17=0,"-",V17/P17)</f>
        <v>1</v>
      </c>
      <c r="X17" s="185">
        <v>22000</v>
      </c>
      <c r="Y17" s="186">
        <f>IFERROR(X17/P17,"-")</f>
        <v>22000</v>
      </c>
      <c r="Z17" s="186">
        <f>IFERROR(X17/V17,"-")</f>
        <v>22000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>
        <v>1</v>
      </c>
      <c r="BO17" s="118">
        <f>IF(P17=0,"",IF(BN17=0,"",(BN17/P17)))</f>
        <v>1</v>
      </c>
      <c r="BP17" s="119">
        <v>1</v>
      </c>
      <c r="BQ17" s="120">
        <f>IFERROR(BP17/BN17,"-")</f>
        <v>1</v>
      </c>
      <c r="BR17" s="121">
        <v>22000</v>
      </c>
      <c r="BS17" s="122">
        <f>IFERROR(BR17/BN17,"-")</f>
        <v>22000</v>
      </c>
      <c r="BT17" s="123"/>
      <c r="BU17" s="123"/>
      <c r="BV17" s="123">
        <v>1</v>
      </c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1</v>
      </c>
      <c r="CP17" s="139">
        <v>22000</v>
      </c>
      <c r="CQ17" s="139">
        <v>22000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96</v>
      </c>
      <c r="C18" s="189"/>
      <c r="D18" s="189" t="s">
        <v>76</v>
      </c>
      <c r="E18" s="189" t="s">
        <v>76</v>
      </c>
      <c r="F18" s="189" t="s">
        <v>77</v>
      </c>
      <c r="G18" s="88"/>
      <c r="H18" s="88"/>
      <c r="I18" s="88"/>
      <c r="J18" s="180"/>
      <c r="K18" s="79">
        <v>188</v>
      </c>
      <c r="L18" s="79">
        <v>71</v>
      </c>
      <c r="M18" s="79">
        <v>46</v>
      </c>
      <c r="N18" s="89">
        <v>18</v>
      </c>
      <c r="O18" s="90">
        <v>0</v>
      </c>
      <c r="P18" s="91">
        <f>N18+O18</f>
        <v>18</v>
      </c>
      <c r="Q18" s="80">
        <f>IFERROR(P18/M18,"-")</f>
        <v>0.39130434782609</v>
      </c>
      <c r="R18" s="79">
        <v>6</v>
      </c>
      <c r="S18" s="79">
        <v>2</v>
      </c>
      <c r="T18" s="80">
        <f>IFERROR(R18/(P18),"-")</f>
        <v>0.33333333333333</v>
      </c>
      <c r="U18" s="186"/>
      <c r="V18" s="82">
        <v>10</v>
      </c>
      <c r="W18" s="80">
        <f>IF(P18=0,"-",V18/P18)</f>
        <v>0.55555555555556</v>
      </c>
      <c r="X18" s="185">
        <v>743000</v>
      </c>
      <c r="Y18" s="186">
        <f>IFERROR(X18/P18,"-")</f>
        <v>41277.777777778</v>
      </c>
      <c r="Z18" s="186">
        <f>IFERROR(X18/V18,"-")</f>
        <v>74300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>
        <v>1</v>
      </c>
      <c r="BF18" s="111">
        <f>IF(P18=0,"",IF(BE18=0,"",(BE18/P18)))</f>
        <v>0.055555555555556</v>
      </c>
      <c r="BG18" s="110"/>
      <c r="BH18" s="112">
        <f>IFERROR(BG18/BE18,"-")</f>
        <v>0</v>
      </c>
      <c r="BI18" s="113"/>
      <c r="BJ18" s="114">
        <f>IFERROR(BI18/BE18,"-")</f>
        <v>0</v>
      </c>
      <c r="BK18" s="115"/>
      <c r="BL18" s="115"/>
      <c r="BM18" s="115"/>
      <c r="BN18" s="117">
        <v>7</v>
      </c>
      <c r="BO18" s="118">
        <f>IF(P18=0,"",IF(BN18=0,"",(BN18/P18)))</f>
        <v>0.38888888888889</v>
      </c>
      <c r="BP18" s="119">
        <v>5</v>
      </c>
      <c r="BQ18" s="120">
        <f>IFERROR(BP18/BN18,"-")</f>
        <v>0.71428571428571</v>
      </c>
      <c r="BR18" s="121">
        <v>656000</v>
      </c>
      <c r="BS18" s="122">
        <f>IFERROR(BR18/BN18,"-")</f>
        <v>93714.285714286</v>
      </c>
      <c r="BT18" s="123"/>
      <c r="BU18" s="123">
        <v>1</v>
      </c>
      <c r="BV18" s="123">
        <v>4</v>
      </c>
      <c r="BW18" s="124">
        <v>7</v>
      </c>
      <c r="BX18" s="125">
        <f>IF(P18=0,"",IF(BW18=0,"",(BW18/P18)))</f>
        <v>0.38888888888889</v>
      </c>
      <c r="BY18" s="126">
        <v>4</v>
      </c>
      <c r="BZ18" s="127">
        <f>IFERROR(BY18/BW18,"-")</f>
        <v>0.57142857142857</v>
      </c>
      <c r="CA18" s="128">
        <v>84000</v>
      </c>
      <c r="CB18" s="129">
        <f>IFERROR(CA18/BW18,"-")</f>
        <v>12000</v>
      </c>
      <c r="CC18" s="130"/>
      <c r="CD18" s="130">
        <v>1</v>
      </c>
      <c r="CE18" s="130">
        <v>3</v>
      </c>
      <c r="CF18" s="131">
        <v>3</v>
      </c>
      <c r="CG18" s="132">
        <f>IF(P18=0,"",IF(CF18=0,"",(CF18/P18)))</f>
        <v>0.16666666666667</v>
      </c>
      <c r="CH18" s="133">
        <v>1</v>
      </c>
      <c r="CI18" s="134">
        <f>IFERROR(CH18/CF18,"-")</f>
        <v>0.33333333333333</v>
      </c>
      <c r="CJ18" s="135">
        <v>3000</v>
      </c>
      <c r="CK18" s="136">
        <f>IFERROR(CJ18/CF18,"-")</f>
        <v>1000</v>
      </c>
      <c r="CL18" s="137">
        <v>1</v>
      </c>
      <c r="CM18" s="137"/>
      <c r="CN18" s="137"/>
      <c r="CO18" s="138">
        <v>10</v>
      </c>
      <c r="CP18" s="139">
        <v>743000</v>
      </c>
      <c r="CQ18" s="139">
        <v>381000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0.175</v>
      </c>
      <c r="B19" s="189" t="s">
        <v>97</v>
      </c>
      <c r="C19" s="189"/>
      <c r="D19" s="189" t="s">
        <v>80</v>
      </c>
      <c r="E19" s="189" t="s">
        <v>81</v>
      </c>
      <c r="F19" s="189" t="s">
        <v>65</v>
      </c>
      <c r="G19" s="88" t="s">
        <v>98</v>
      </c>
      <c r="H19" s="88" t="s">
        <v>99</v>
      </c>
      <c r="I19" s="88" t="s">
        <v>84</v>
      </c>
      <c r="J19" s="180">
        <v>600000</v>
      </c>
      <c r="K19" s="79">
        <v>27</v>
      </c>
      <c r="L19" s="79">
        <v>0</v>
      </c>
      <c r="M19" s="79">
        <v>127</v>
      </c>
      <c r="N19" s="89">
        <v>10</v>
      </c>
      <c r="O19" s="90">
        <v>0</v>
      </c>
      <c r="P19" s="91">
        <f>N19+O19</f>
        <v>10</v>
      </c>
      <c r="Q19" s="80">
        <f>IFERROR(P19/M19,"-")</f>
        <v>0.078740157480315</v>
      </c>
      <c r="R19" s="79">
        <v>0</v>
      </c>
      <c r="S19" s="79">
        <v>4</v>
      </c>
      <c r="T19" s="80">
        <f>IFERROR(R19/(P19),"-")</f>
        <v>0</v>
      </c>
      <c r="U19" s="186">
        <f>IFERROR(J19/SUM(N19:O22),"-")</f>
        <v>15000</v>
      </c>
      <c r="V19" s="82">
        <v>1</v>
      </c>
      <c r="W19" s="80">
        <f>IF(P19=0,"-",V19/P19)</f>
        <v>0.1</v>
      </c>
      <c r="X19" s="185">
        <v>3000</v>
      </c>
      <c r="Y19" s="186">
        <f>IFERROR(X19/P19,"-")</f>
        <v>300</v>
      </c>
      <c r="Z19" s="186">
        <f>IFERROR(X19/V19,"-")</f>
        <v>3000</v>
      </c>
      <c r="AA19" s="180">
        <f>SUM(X19:X22)-SUM(J19:J22)</f>
        <v>-495000</v>
      </c>
      <c r="AB19" s="83">
        <f>SUM(X19:X22)/SUM(J19:J22)</f>
        <v>0.175</v>
      </c>
      <c r="AC19" s="77"/>
      <c r="AD19" s="92">
        <v>1</v>
      </c>
      <c r="AE19" s="93">
        <f>IF(P19=0,"",IF(AD19=0,"",(AD19/P19)))</f>
        <v>0.1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3</v>
      </c>
      <c r="BF19" s="111">
        <f>IF(P19=0,"",IF(BE19=0,"",(BE19/P19)))</f>
        <v>0.3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4</v>
      </c>
      <c r="BO19" s="118">
        <f>IF(P19=0,"",IF(BN19=0,"",(BN19/P19)))</f>
        <v>0.4</v>
      </c>
      <c r="BP19" s="119">
        <v>1</v>
      </c>
      <c r="BQ19" s="120">
        <f>IFERROR(BP19/BN19,"-")</f>
        <v>0.25</v>
      </c>
      <c r="BR19" s="121">
        <v>3000</v>
      </c>
      <c r="BS19" s="122">
        <f>IFERROR(BR19/BN19,"-")</f>
        <v>750</v>
      </c>
      <c r="BT19" s="123">
        <v>1</v>
      </c>
      <c r="BU19" s="123"/>
      <c r="BV19" s="123"/>
      <c r="BW19" s="124">
        <v>2</v>
      </c>
      <c r="BX19" s="125">
        <f>IF(P19=0,"",IF(BW19=0,"",(BW19/P19)))</f>
        <v>0.2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1</v>
      </c>
      <c r="CP19" s="139">
        <v>3000</v>
      </c>
      <c r="CQ19" s="139">
        <v>3000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100</v>
      </c>
      <c r="C20" s="189"/>
      <c r="D20" s="189" t="s">
        <v>80</v>
      </c>
      <c r="E20" s="189" t="s">
        <v>86</v>
      </c>
      <c r="F20" s="189" t="s">
        <v>65</v>
      </c>
      <c r="G20" s="88"/>
      <c r="H20" s="88" t="s">
        <v>99</v>
      </c>
      <c r="I20" s="88" t="s">
        <v>87</v>
      </c>
      <c r="J20" s="180"/>
      <c r="K20" s="79">
        <v>8</v>
      </c>
      <c r="L20" s="79">
        <v>0</v>
      </c>
      <c r="M20" s="79">
        <v>28</v>
      </c>
      <c r="N20" s="89">
        <v>4</v>
      </c>
      <c r="O20" s="90">
        <v>1</v>
      </c>
      <c r="P20" s="91">
        <f>N20+O20</f>
        <v>5</v>
      </c>
      <c r="Q20" s="80">
        <f>IFERROR(P20/M20,"-")</f>
        <v>0.17857142857143</v>
      </c>
      <c r="R20" s="79">
        <v>0</v>
      </c>
      <c r="S20" s="79">
        <v>3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0.2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3</v>
      </c>
      <c r="BF20" s="111">
        <f>IF(P20=0,"",IF(BE20=0,"",(BE20/P20)))</f>
        <v>0.6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>
        <v>1</v>
      </c>
      <c r="BX20" s="125">
        <f>IF(P20=0,"",IF(BW20=0,"",(BW20/P20)))</f>
        <v>0.2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101</v>
      </c>
      <c r="C21" s="189"/>
      <c r="D21" s="189" t="s">
        <v>80</v>
      </c>
      <c r="E21" s="189" t="s">
        <v>89</v>
      </c>
      <c r="F21" s="189" t="s">
        <v>65</v>
      </c>
      <c r="G21" s="88"/>
      <c r="H21" s="88" t="s">
        <v>99</v>
      </c>
      <c r="I21" s="88" t="s">
        <v>90</v>
      </c>
      <c r="J21" s="180"/>
      <c r="K21" s="79">
        <v>19</v>
      </c>
      <c r="L21" s="79">
        <v>0</v>
      </c>
      <c r="M21" s="79">
        <v>45</v>
      </c>
      <c r="N21" s="89">
        <v>10</v>
      </c>
      <c r="O21" s="90">
        <v>0</v>
      </c>
      <c r="P21" s="91">
        <f>N21+O21</f>
        <v>10</v>
      </c>
      <c r="Q21" s="80">
        <f>IFERROR(P21/M21,"-")</f>
        <v>0.22222222222222</v>
      </c>
      <c r="R21" s="79">
        <v>1</v>
      </c>
      <c r="S21" s="79">
        <v>4</v>
      </c>
      <c r="T21" s="80">
        <f>IFERROR(R21/(P21),"-")</f>
        <v>0.1</v>
      </c>
      <c r="U21" s="186"/>
      <c r="V21" s="82">
        <v>1</v>
      </c>
      <c r="W21" s="80">
        <f>IF(P21=0,"-",V21/P21)</f>
        <v>0.1</v>
      </c>
      <c r="X21" s="185">
        <v>3000</v>
      </c>
      <c r="Y21" s="186">
        <f>IFERROR(X21/P21,"-")</f>
        <v>300</v>
      </c>
      <c r="Z21" s="186">
        <f>IFERROR(X21/V21,"-")</f>
        <v>3000</v>
      </c>
      <c r="AA21" s="180"/>
      <c r="AB21" s="83"/>
      <c r="AC21" s="77"/>
      <c r="AD21" s="92">
        <v>1</v>
      </c>
      <c r="AE21" s="93">
        <f>IF(P21=0,"",IF(AD21=0,"",(AD21/P21)))</f>
        <v>0.1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>
        <v>2</v>
      </c>
      <c r="AW21" s="105">
        <f>IF(P21=0,"",IF(AV21=0,"",(AV21/P21)))</f>
        <v>0.2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</v>
      </c>
      <c r="BF21" s="111">
        <f>IF(P21=0,"",IF(BE21=0,"",(BE21/P21)))</f>
        <v>0.1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6</v>
      </c>
      <c r="BO21" s="118">
        <f>IF(P21=0,"",IF(BN21=0,"",(BN21/P21)))</f>
        <v>0.6</v>
      </c>
      <c r="BP21" s="119">
        <v>1</v>
      </c>
      <c r="BQ21" s="120">
        <f>IFERROR(BP21/BN21,"-")</f>
        <v>0.16666666666667</v>
      </c>
      <c r="BR21" s="121">
        <v>3000</v>
      </c>
      <c r="BS21" s="122">
        <f>IFERROR(BR21/BN21,"-")</f>
        <v>500</v>
      </c>
      <c r="BT21" s="123">
        <v>1</v>
      </c>
      <c r="BU21" s="123"/>
      <c r="BV21" s="123"/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3000</v>
      </c>
      <c r="CQ21" s="139">
        <v>3000</v>
      </c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/>
      <c r="B22" s="189" t="s">
        <v>102</v>
      </c>
      <c r="C22" s="189"/>
      <c r="D22" s="189" t="s">
        <v>76</v>
      </c>
      <c r="E22" s="189" t="s">
        <v>76</v>
      </c>
      <c r="F22" s="189" t="s">
        <v>77</v>
      </c>
      <c r="G22" s="88"/>
      <c r="H22" s="88"/>
      <c r="I22" s="88"/>
      <c r="J22" s="180"/>
      <c r="K22" s="79">
        <v>105</v>
      </c>
      <c r="L22" s="79">
        <v>66</v>
      </c>
      <c r="M22" s="79">
        <v>27</v>
      </c>
      <c r="N22" s="89">
        <v>14</v>
      </c>
      <c r="O22" s="90">
        <v>1</v>
      </c>
      <c r="P22" s="91">
        <f>N22+O22</f>
        <v>15</v>
      </c>
      <c r="Q22" s="80">
        <f>IFERROR(P22/M22,"-")</f>
        <v>0.55555555555556</v>
      </c>
      <c r="R22" s="79">
        <v>2</v>
      </c>
      <c r="S22" s="79">
        <v>5</v>
      </c>
      <c r="T22" s="80">
        <f>IFERROR(R22/(P22),"-")</f>
        <v>0.13333333333333</v>
      </c>
      <c r="U22" s="186"/>
      <c r="V22" s="82">
        <v>4</v>
      </c>
      <c r="W22" s="80">
        <f>IF(P22=0,"-",V22/P22)</f>
        <v>0.26666666666667</v>
      </c>
      <c r="X22" s="185">
        <v>99000</v>
      </c>
      <c r="Y22" s="186">
        <f>IFERROR(X22/P22,"-")</f>
        <v>6600</v>
      </c>
      <c r="Z22" s="186">
        <f>IFERROR(X22/V22,"-")</f>
        <v>24750</v>
      </c>
      <c r="AA22" s="180"/>
      <c r="AB22" s="83"/>
      <c r="AC22" s="77"/>
      <c r="AD22" s="92">
        <v>1</v>
      </c>
      <c r="AE22" s="93">
        <f>IF(P22=0,"",IF(AD22=0,"",(AD22/P22)))</f>
        <v>0.066666666666667</v>
      </c>
      <c r="AF22" s="92"/>
      <c r="AG22" s="94">
        <f>IFERROR(AF22/AD22,"-")</f>
        <v>0</v>
      </c>
      <c r="AH22" s="95"/>
      <c r="AI22" s="96">
        <f>IFERROR(AH22/AD22,"-")</f>
        <v>0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>
        <v>9</v>
      </c>
      <c r="BO22" s="118">
        <f>IF(P22=0,"",IF(BN22=0,"",(BN22/P22)))</f>
        <v>0.6</v>
      </c>
      <c r="BP22" s="119">
        <v>2</v>
      </c>
      <c r="BQ22" s="120">
        <f>IFERROR(BP22/BN22,"-")</f>
        <v>0.22222222222222</v>
      </c>
      <c r="BR22" s="121">
        <v>8000</v>
      </c>
      <c r="BS22" s="122">
        <f>IFERROR(BR22/BN22,"-")</f>
        <v>888.88888888889</v>
      </c>
      <c r="BT22" s="123">
        <v>2</v>
      </c>
      <c r="BU22" s="123"/>
      <c r="BV22" s="123"/>
      <c r="BW22" s="124">
        <v>5</v>
      </c>
      <c r="BX22" s="125">
        <f>IF(P22=0,"",IF(BW22=0,"",(BW22/P22)))</f>
        <v>0.33333333333333</v>
      </c>
      <c r="BY22" s="126">
        <v>2</v>
      </c>
      <c r="BZ22" s="127">
        <f>IFERROR(BY22/BW22,"-")</f>
        <v>0.4</v>
      </c>
      <c r="CA22" s="128">
        <v>96000</v>
      </c>
      <c r="CB22" s="129">
        <f>IFERROR(CA22/BW22,"-")</f>
        <v>19200</v>
      </c>
      <c r="CC22" s="130">
        <v>1</v>
      </c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4</v>
      </c>
      <c r="CP22" s="139">
        <v>99000</v>
      </c>
      <c r="CQ22" s="139">
        <v>93000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4.3611111111111</v>
      </c>
      <c r="B23" s="189" t="s">
        <v>103</v>
      </c>
      <c r="C23" s="189"/>
      <c r="D23" s="189" t="s">
        <v>104</v>
      </c>
      <c r="E23" s="189" t="s">
        <v>105</v>
      </c>
      <c r="F23" s="189" t="s">
        <v>65</v>
      </c>
      <c r="G23" s="88" t="s">
        <v>66</v>
      </c>
      <c r="H23" s="88" t="s">
        <v>106</v>
      </c>
      <c r="I23" s="190" t="s">
        <v>107</v>
      </c>
      <c r="J23" s="180">
        <v>144000</v>
      </c>
      <c r="K23" s="79">
        <v>23</v>
      </c>
      <c r="L23" s="79">
        <v>0</v>
      </c>
      <c r="M23" s="79">
        <v>69</v>
      </c>
      <c r="N23" s="89">
        <v>6</v>
      </c>
      <c r="O23" s="90">
        <v>0</v>
      </c>
      <c r="P23" s="91">
        <f>N23+O23</f>
        <v>6</v>
      </c>
      <c r="Q23" s="80">
        <f>IFERROR(P23/M23,"-")</f>
        <v>0.08695652173913</v>
      </c>
      <c r="R23" s="79">
        <v>0</v>
      </c>
      <c r="S23" s="79">
        <v>3</v>
      </c>
      <c r="T23" s="80">
        <f>IFERROR(R23/(P23),"-")</f>
        <v>0</v>
      </c>
      <c r="U23" s="186">
        <f>IFERROR(J23/SUM(N23:O24),"-")</f>
        <v>9000</v>
      </c>
      <c r="V23" s="82">
        <v>5</v>
      </c>
      <c r="W23" s="80">
        <f>IF(P23=0,"-",V23/P23)</f>
        <v>0.83333333333333</v>
      </c>
      <c r="X23" s="185">
        <v>33000</v>
      </c>
      <c r="Y23" s="186">
        <f>IFERROR(X23/P23,"-")</f>
        <v>5500</v>
      </c>
      <c r="Z23" s="186">
        <f>IFERROR(X23/V23,"-")</f>
        <v>6600</v>
      </c>
      <c r="AA23" s="180">
        <f>SUM(X23:X24)-SUM(J23:J24)</f>
        <v>484000</v>
      </c>
      <c r="AB23" s="83">
        <f>SUM(X23:X24)/SUM(J23:J24)</f>
        <v>4.3611111111111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4</v>
      </c>
      <c r="BF23" s="111">
        <f>IF(P23=0,"",IF(BE23=0,"",(BE23/P23)))</f>
        <v>0.66666666666667</v>
      </c>
      <c r="BG23" s="110">
        <v>3</v>
      </c>
      <c r="BH23" s="112">
        <f>IFERROR(BG23/BE23,"-")</f>
        <v>0.75</v>
      </c>
      <c r="BI23" s="113">
        <v>19000</v>
      </c>
      <c r="BJ23" s="114">
        <f>IFERROR(BI23/BE23,"-")</f>
        <v>4750</v>
      </c>
      <c r="BK23" s="115">
        <v>1</v>
      </c>
      <c r="BL23" s="115">
        <v>2</v>
      </c>
      <c r="BM23" s="115"/>
      <c r="BN23" s="117">
        <v>1</v>
      </c>
      <c r="BO23" s="118">
        <f>IF(P23=0,"",IF(BN23=0,"",(BN23/P23)))</f>
        <v>0.16666666666667</v>
      </c>
      <c r="BP23" s="119">
        <v>1</v>
      </c>
      <c r="BQ23" s="120">
        <f>IFERROR(BP23/BN23,"-")</f>
        <v>1</v>
      </c>
      <c r="BR23" s="121">
        <v>4000</v>
      </c>
      <c r="BS23" s="122">
        <f>IFERROR(BR23/BN23,"-")</f>
        <v>4000</v>
      </c>
      <c r="BT23" s="123"/>
      <c r="BU23" s="123">
        <v>1</v>
      </c>
      <c r="BV23" s="123"/>
      <c r="BW23" s="124">
        <v>1</v>
      </c>
      <c r="BX23" s="125">
        <f>IF(P23=0,"",IF(BW23=0,"",(BW23/P23)))</f>
        <v>0.16666666666667</v>
      </c>
      <c r="BY23" s="126">
        <v>1</v>
      </c>
      <c r="BZ23" s="127">
        <f>IFERROR(BY23/BW23,"-")</f>
        <v>1</v>
      </c>
      <c r="CA23" s="128">
        <v>10000</v>
      </c>
      <c r="CB23" s="129">
        <f>IFERROR(CA23/BW23,"-")</f>
        <v>10000</v>
      </c>
      <c r="CC23" s="130"/>
      <c r="CD23" s="130">
        <v>1</v>
      </c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5</v>
      </c>
      <c r="CP23" s="139">
        <v>33000</v>
      </c>
      <c r="CQ23" s="139">
        <v>10000</v>
      </c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108</v>
      </c>
      <c r="C24" s="189"/>
      <c r="D24" s="189" t="s">
        <v>104</v>
      </c>
      <c r="E24" s="189" t="s">
        <v>105</v>
      </c>
      <c r="F24" s="189" t="s">
        <v>77</v>
      </c>
      <c r="G24" s="88"/>
      <c r="H24" s="88"/>
      <c r="I24" s="88"/>
      <c r="J24" s="180"/>
      <c r="K24" s="79">
        <v>75</v>
      </c>
      <c r="L24" s="79">
        <v>32</v>
      </c>
      <c r="M24" s="79">
        <v>51</v>
      </c>
      <c r="N24" s="89">
        <v>10</v>
      </c>
      <c r="O24" s="90">
        <v>0</v>
      </c>
      <c r="P24" s="91">
        <f>N24+O24</f>
        <v>10</v>
      </c>
      <c r="Q24" s="80">
        <f>IFERROR(P24/M24,"-")</f>
        <v>0.19607843137255</v>
      </c>
      <c r="R24" s="79">
        <v>3</v>
      </c>
      <c r="S24" s="79">
        <v>2</v>
      </c>
      <c r="T24" s="80">
        <f>IFERROR(R24/(P24),"-")</f>
        <v>0.3</v>
      </c>
      <c r="U24" s="186"/>
      <c r="V24" s="82">
        <v>4</v>
      </c>
      <c r="W24" s="80">
        <f>IF(P24=0,"-",V24/P24)</f>
        <v>0.4</v>
      </c>
      <c r="X24" s="185">
        <v>595000</v>
      </c>
      <c r="Y24" s="186">
        <f>IFERROR(X24/P24,"-")</f>
        <v>59500</v>
      </c>
      <c r="Z24" s="186">
        <f>IFERROR(X24/V24,"-")</f>
        <v>148750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0.1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>
        <v>1</v>
      </c>
      <c r="BF24" s="111">
        <f>IF(P24=0,"",IF(BE24=0,"",(BE24/P24)))</f>
        <v>0.1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3</v>
      </c>
      <c r="BO24" s="118">
        <f>IF(P24=0,"",IF(BN24=0,"",(BN24/P24)))</f>
        <v>0.3</v>
      </c>
      <c r="BP24" s="119">
        <v>1</v>
      </c>
      <c r="BQ24" s="120">
        <f>IFERROR(BP24/BN24,"-")</f>
        <v>0.33333333333333</v>
      </c>
      <c r="BR24" s="121">
        <v>41000</v>
      </c>
      <c r="BS24" s="122">
        <f>IFERROR(BR24/BN24,"-")</f>
        <v>13666.666666667</v>
      </c>
      <c r="BT24" s="123"/>
      <c r="BU24" s="123"/>
      <c r="BV24" s="123">
        <v>1</v>
      </c>
      <c r="BW24" s="124">
        <v>4</v>
      </c>
      <c r="BX24" s="125">
        <f>IF(P24=0,"",IF(BW24=0,"",(BW24/P24)))</f>
        <v>0.4</v>
      </c>
      <c r="BY24" s="126">
        <v>2</v>
      </c>
      <c r="BZ24" s="127">
        <f>IFERROR(BY24/BW24,"-")</f>
        <v>0.5</v>
      </c>
      <c r="CA24" s="128">
        <v>443000</v>
      </c>
      <c r="CB24" s="129">
        <f>IFERROR(CA24/BW24,"-")</f>
        <v>110750</v>
      </c>
      <c r="CC24" s="130">
        <v>1</v>
      </c>
      <c r="CD24" s="130"/>
      <c r="CE24" s="130">
        <v>1</v>
      </c>
      <c r="CF24" s="131">
        <v>1</v>
      </c>
      <c r="CG24" s="132">
        <f>IF(P24=0,"",IF(CF24=0,"",(CF24/P24)))</f>
        <v>0.1</v>
      </c>
      <c r="CH24" s="133">
        <v>1</v>
      </c>
      <c r="CI24" s="134">
        <f>IFERROR(CH24/CF24,"-")</f>
        <v>1</v>
      </c>
      <c r="CJ24" s="135">
        <v>111000</v>
      </c>
      <c r="CK24" s="136">
        <f>IFERROR(CJ24/CF24,"-")</f>
        <v>111000</v>
      </c>
      <c r="CL24" s="137"/>
      <c r="CM24" s="137"/>
      <c r="CN24" s="137">
        <v>1</v>
      </c>
      <c r="CO24" s="138">
        <v>4</v>
      </c>
      <c r="CP24" s="139">
        <v>595000</v>
      </c>
      <c r="CQ24" s="139">
        <v>440000</v>
      </c>
      <c r="CR24" s="139"/>
      <c r="CS24" s="140" t="str">
        <f>IF(AND(CQ24=0,CR24=0),"",IF(AND(CQ24&lt;=100000,CR24&lt;=100000),"",IF(CQ24/CP24&gt;0.7,"男高",IF(CR24/CP24&gt;0.7,"女高",""))))</f>
        <v>男高</v>
      </c>
    </row>
    <row r="25" spans="1:98">
      <c r="A25" s="78">
        <f>AB25</f>
        <v>0.16666666666667</v>
      </c>
      <c r="B25" s="189" t="s">
        <v>109</v>
      </c>
      <c r="C25" s="189"/>
      <c r="D25" s="189" t="s">
        <v>110</v>
      </c>
      <c r="E25" s="189" t="s">
        <v>111</v>
      </c>
      <c r="F25" s="189" t="s">
        <v>65</v>
      </c>
      <c r="G25" s="88" t="s">
        <v>70</v>
      </c>
      <c r="H25" s="88" t="s">
        <v>106</v>
      </c>
      <c r="I25" s="190" t="s">
        <v>107</v>
      </c>
      <c r="J25" s="180">
        <v>180000</v>
      </c>
      <c r="K25" s="79">
        <v>17</v>
      </c>
      <c r="L25" s="79">
        <v>0</v>
      </c>
      <c r="M25" s="79">
        <v>52</v>
      </c>
      <c r="N25" s="89">
        <v>3</v>
      </c>
      <c r="O25" s="90">
        <v>0</v>
      </c>
      <c r="P25" s="91">
        <f>N25+O25</f>
        <v>3</v>
      </c>
      <c r="Q25" s="80">
        <f>IFERROR(P25/M25,"-")</f>
        <v>0.057692307692308</v>
      </c>
      <c r="R25" s="79">
        <v>0</v>
      </c>
      <c r="S25" s="79">
        <v>0</v>
      </c>
      <c r="T25" s="80">
        <f>IFERROR(R25/(P25),"-")</f>
        <v>0</v>
      </c>
      <c r="U25" s="186">
        <f>IFERROR(J25/SUM(N25:O26),"-")</f>
        <v>15000</v>
      </c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>
        <f>SUM(X25:X26)-SUM(J25:J26)</f>
        <v>-150000</v>
      </c>
      <c r="AB25" s="83">
        <f>SUM(X25:X26)/SUM(J25:J26)</f>
        <v>0.16666666666667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>
        <v>3</v>
      </c>
      <c r="BO25" s="118">
        <f>IF(P25=0,"",IF(BN25=0,"",(BN25/P25)))</f>
        <v>1</v>
      </c>
      <c r="BP25" s="119"/>
      <c r="BQ25" s="120">
        <f>IFERROR(BP25/BN25,"-")</f>
        <v>0</v>
      </c>
      <c r="BR25" s="121"/>
      <c r="BS25" s="122">
        <f>IFERROR(BR25/BN25,"-")</f>
        <v>0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112</v>
      </c>
      <c r="C26" s="189"/>
      <c r="D26" s="189" t="s">
        <v>110</v>
      </c>
      <c r="E26" s="189" t="s">
        <v>111</v>
      </c>
      <c r="F26" s="189" t="s">
        <v>77</v>
      </c>
      <c r="G26" s="88"/>
      <c r="H26" s="88"/>
      <c r="I26" s="88"/>
      <c r="J26" s="180"/>
      <c r="K26" s="79">
        <v>42</v>
      </c>
      <c r="L26" s="79">
        <v>25</v>
      </c>
      <c r="M26" s="79">
        <v>21</v>
      </c>
      <c r="N26" s="89">
        <v>9</v>
      </c>
      <c r="O26" s="90">
        <v>0</v>
      </c>
      <c r="P26" s="91">
        <f>N26+O26</f>
        <v>9</v>
      </c>
      <c r="Q26" s="80">
        <f>IFERROR(P26/M26,"-")</f>
        <v>0.42857142857143</v>
      </c>
      <c r="R26" s="79">
        <v>3</v>
      </c>
      <c r="S26" s="79">
        <v>0</v>
      </c>
      <c r="T26" s="80">
        <f>IFERROR(R26/(P26),"-")</f>
        <v>0.33333333333333</v>
      </c>
      <c r="U26" s="186"/>
      <c r="V26" s="82">
        <v>1</v>
      </c>
      <c r="W26" s="80">
        <f>IF(P26=0,"-",V26/P26)</f>
        <v>0.11111111111111</v>
      </c>
      <c r="X26" s="185">
        <v>30000</v>
      </c>
      <c r="Y26" s="186">
        <f>IFERROR(X26/P26,"-")</f>
        <v>3333.3333333333</v>
      </c>
      <c r="Z26" s="186">
        <f>IFERROR(X26/V26,"-")</f>
        <v>30000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0.11111111111111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0.11111111111111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1</v>
      </c>
      <c r="BO26" s="118">
        <f>IF(P26=0,"",IF(BN26=0,"",(BN26/P26)))</f>
        <v>0.11111111111111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6</v>
      </c>
      <c r="BX26" s="125">
        <f>IF(P26=0,"",IF(BW26=0,"",(BW26/P26)))</f>
        <v>0.66666666666667</v>
      </c>
      <c r="BY26" s="126">
        <v>1</v>
      </c>
      <c r="BZ26" s="127">
        <f>IFERROR(BY26/BW26,"-")</f>
        <v>0.16666666666667</v>
      </c>
      <c r="CA26" s="128">
        <v>30000</v>
      </c>
      <c r="CB26" s="129">
        <f>IFERROR(CA26/BW26,"-")</f>
        <v>5000</v>
      </c>
      <c r="CC26" s="130"/>
      <c r="CD26" s="130"/>
      <c r="CE26" s="130">
        <v>1</v>
      </c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1</v>
      </c>
      <c r="CP26" s="139">
        <v>30000</v>
      </c>
      <c r="CQ26" s="139">
        <v>30000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3.3653846153846</v>
      </c>
      <c r="B27" s="189" t="s">
        <v>113</v>
      </c>
      <c r="C27" s="189"/>
      <c r="D27" s="189" t="s">
        <v>114</v>
      </c>
      <c r="E27" s="189" t="s">
        <v>115</v>
      </c>
      <c r="F27" s="189" t="s">
        <v>65</v>
      </c>
      <c r="G27" s="88" t="s">
        <v>82</v>
      </c>
      <c r="H27" s="88" t="s">
        <v>106</v>
      </c>
      <c r="I27" s="190" t="s">
        <v>107</v>
      </c>
      <c r="J27" s="180">
        <v>156000</v>
      </c>
      <c r="K27" s="79">
        <v>5</v>
      </c>
      <c r="L27" s="79">
        <v>0</v>
      </c>
      <c r="M27" s="79">
        <v>40</v>
      </c>
      <c r="N27" s="89">
        <v>1</v>
      </c>
      <c r="O27" s="90">
        <v>0</v>
      </c>
      <c r="P27" s="91">
        <f>N27+O27</f>
        <v>1</v>
      </c>
      <c r="Q27" s="80">
        <f>IFERROR(P27/M27,"-")</f>
        <v>0.025</v>
      </c>
      <c r="R27" s="79">
        <v>1</v>
      </c>
      <c r="S27" s="79">
        <v>0</v>
      </c>
      <c r="T27" s="80">
        <f>IFERROR(R27/(P27),"-")</f>
        <v>1</v>
      </c>
      <c r="U27" s="186">
        <f>IFERROR(J27/SUM(N27:O28),"-")</f>
        <v>26000</v>
      </c>
      <c r="V27" s="82">
        <v>1</v>
      </c>
      <c r="W27" s="80">
        <f>IF(P27=0,"-",V27/P27)</f>
        <v>1</v>
      </c>
      <c r="X27" s="185">
        <v>100000</v>
      </c>
      <c r="Y27" s="186">
        <f>IFERROR(X27/P27,"-")</f>
        <v>100000</v>
      </c>
      <c r="Z27" s="186">
        <f>IFERROR(X27/V27,"-")</f>
        <v>100000</v>
      </c>
      <c r="AA27" s="180">
        <f>SUM(X27:X28)-SUM(J27:J28)</f>
        <v>369000</v>
      </c>
      <c r="AB27" s="83">
        <f>SUM(X27:X28)/SUM(J27:J28)</f>
        <v>3.3653846153846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/>
      <c r="BO27" s="118">
        <f>IF(P27=0,"",IF(BN27=0,"",(BN27/P27)))</f>
        <v>0</v>
      </c>
      <c r="BP27" s="119"/>
      <c r="BQ27" s="120" t="str">
        <f>IFERROR(BP27/BN27,"-")</f>
        <v>-</v>
      </c>
      <c r="BR27" s="121"/>
      <c r="BS27" s="122" t="str">
        <f>IFERROR(BR27/BN27,"-")</f>
        <v>-</v>
      </c>
      <c r="BT27" s="123"/>
      <c r="BU27" s="123"/>
      <c r="BV27" s="123"/>
      <c r="BW27" s="124">
        <v>1</v>
      </c>
      <c r="BX27" s="125">
        <f>IF(P27=0,"",IF(BW27=0,"",(BW27/P27)))</f>
        <v>1</v>
      </c>
      <c r="BY27" s="126">
        <v>1</v>
      </c>
      <c r="BZ27" s="127">
        <f>IFERROR(BY27/BW27,"-")</f>
        <v>1</v>
      </c>
      <c r="CA27" s="128">
        <v>100000</v>
      </c>
      <c r="CB27" s="129">
        <f>IFERROR(CA27/BW27,"-")</f>
        <v>100000</v>
      </c>
      <c r="CC27" s="130"/>
      <c r="CD27" s="130"/>
      <c r="CE27" s="130">
        <v>1</v>
      </c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1</v>
      </c>
      <c r="CP27" s="139">
        <v>100000</v>
      </c>
      <c r="CQ27" s="139">
        <v>100000</v>
      </c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116</v>
      </c>
      <c r="C28" s="189"/>
      <c r="D28" s="189" t="s">
        <v>114</v>
      </c>
      <c r="E28" s="189" t="s">
        <v>115</v>
      </c>
      <c r="F28" s="189" t="s">
        <v>77</v>
      </c>
      <c r="G28" s="88"/>
      <c r="H28" s="88"/>
      <c r="I28" s="88"/>
      <c r="J28" s="180"/>
      <c r="K28" s="79">
        <v>32</v>
      </c>
      <c r="L28" s="79">
        <v>21</v>
      </c>
      <c r="M28" s="79">
        <v>19</v>
      </c>
      <c r="N28" s="89">
        <v>5</v>
      </c>
      <c r="O28" s="90">
        <v>0</v>
      </c>
      <c r="P28" s="91">
        <f>N28+O28</f>
        <v>5</v>
      </c>
      <c r="Q28" s="80">
        <f>IFERROR(P28/M28,"-")</f>
        <v>0.26315789473684</v>
      </c>
      <c r="R28" s="79">
        <v>1</v>
      </c>
      <c r="S28" s="79">
        <v>1</v>
      </c>
      <c r="T28" s="80">
        <f>IFERROR(R28/(P28),"-")</f>
        <v>0.2</v>
      </c>
      <c r="U28" s="186"/>
      <c r="V28" s="82">
        <v>1</v>
      </c>
      <c r="W28" s="80">
        <f>IF(P28=0,"-",V28/P28)</f>
        <v>0.2</v>
      </c>
      <c r="X28" s="185">
        <v>425000</v>
      </c>
      <c r="Y28" s="186">
        <f>IFERROR(X28/P28,"-")</f>
        <v>85000</v>
      </c>
      <c r="Z28" s="186">
        <f>IFERROR(X28/V28,"-")</f>
        <v>425000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/>
      <c r="BF28" s="111">
        <f>IF(P28=0,"",IF(BE28=0,"",(BE28/P28)))</f>
        <v>0</v>
      </c>
      <c r="BG28" s="110"/>
      <c r="BH28" s="112" t="str">
        <f>IFERROR(BG28/BE28,"-")</f>
        <v>-</v>
      </c>
      <c r="BI28" s="113"/>
      <c r="BJ28" s="114" t="str">
        <f>IFERROR(BI28/BE28,"-")</f>
        <v>-</v>
      </c>
      <c r="BK28" s="115"/>
      <c r="BL28" s="115"/>
      <c r="BM28" s="115"/>
      <c r="BN28" s="117"/>
      <c r="BO28" s="118">
        <f>IF(P28=0,"",IF(BN28=0,"",(BN28/P28)))</f>
        <v>0</v>
      </c>
      <c r="BP28" s="119"/>
      <c r="BQ28" s="120" t="str">
        <f>IFERROR(BP28/BN28,"-")</f>
        <v>-</v>
      </c>
      <c r="BR28" s="121"/>
      <c r="BS28" s="122" t="str">
        <f>IFERROR(BR28/BN28,"-")</f>
        <v>-</v>
      </c>
      <c r="BT28" s="123"/>
      <c r="BU28" s="123"/>
      <c r="BV28" s="123"/>
      <c r="BW28" s="124">
        <v>4</v>
      </c>
      <c r="BX28" s="125">
        <f>IF(P28=0,"",IF(BW28=0,"",(BW28/P28)))</f>
        <v>0.8</v>
      </c>
      <c r="BY28" s="126">
        <v>1</v>
      </c>
      <c r="BZ28" s="127">
        <f>IFERROR(BY28/BW28,"-")</f>
        <v>0.25</v>
      </c>
      <c r="CA28" s="128">
        <v>425000</v>
      </c>
      <c r="CB28" s="129">
        <f>IFERROR(CA28/BW28,"-")</f>
        <v>106250</v>
      </c>
      <c r="CC28" s="130"/>
      <c r="CD28" s="130"/>
      <c r="CE28" s="130">
        <v>1</v>
      </c>
      <c r="CF28" s="131">
        <v>1</v>
      </c>
      <c r="CG28" s="132">
        <f>IF(P28=0,"",IF(CF28=0,"",(CF28/P28)))</f>
        <v>0.2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425000</v>
      </c>
      <c r="CQ28" s="139">
        <v>425000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0.051282051282051</v>
      </c>
      <c r="B29" s="189" t="s">
        <v>117</v>
      </c>
      <c r="C29" s="189"/>
      <c r="D29" s="189" t="s">
        <v>114</v>
      </c>
      <c r="E29" s="189" t="s">
        <v>118</v>
      </c>
      <c r="F29" s="189" t="s">
        <v>65</v>
      </c>
      <c r="G29" s="88" t="s">
        <v>93</v>
      </c>
      <c r="H29" s="88" t="s">
        <v>106</v>
      </c>
      <c r="I29" s="190" t="s">
        <v>119</v>
      </c>
      <c r="J29" s="180">
        <v>156000</v>
      </c>
      <c r="K29" s="79">
        <v>5</v>
      </c>
      <c r="L29" s="79">
        <v>0</v>
      </c>
      <c r="M29" s="79">
        <v>29</v>
      </c>
      <c r="N29" s="89">
        <v>1</v>
      </c>
      <c r="O29" s="90">
        <v>0</v>
      </c>
      <c r="P29" s="91">
        <f>N29+O29</f>
        <v>1</v>
      </c>
      <c r="Q29" s="80">
        <f>IFERROR(P29/M29,"-")</f>
        <v>0.03448275862069</v>
      </c>
      <c r="R29" s="79">
        <v>0</v>
      </c>
      <c r="S29" s="79">
        <v>0</v>
      </c>
      <c r="T29" s="80">
        <f>IFERROR(R29/(P29),"-")</f>
        <v>0</v>
      </c>
      <c r="U29" s="186">
        <f>IFERROR(J29/SUM(N29:O30),"-")</f>
        <v>22285.714285714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-148000</v>
      </c>
      <c r="AB29" s="83">
        <f>SUM(X29:X30)/SUM(J29:J30)</f>
        <v>0.051282051282051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120</v>
      </c>
      <c r="C30" s="189"/>
      <c r="D30" s="189" t="s">
        <v>114</v>
      </c>
      <c r="E30" s="189" t="s">
        <v>118</v>
      </c>
      <c r="F30" s="189" t="s">
        <v>77</v>
      </c>
      <c r="G30" s="88"/>
      <c r="H30" s="88"/>
      <c r="I30" s="88"/>
      <c r="J30" s="180"/>
      <c r="K30" s="79">
        <v>26</v>
      </c>
      <c r="L30" s="79">
        <v>21</v>
      </c>
      <c r="M30" s="79">
        <v>13</v>
      </c>
      <c r="N30" s="89">
        <v>6</v>
      </c>
      <c r="O30" s="90">
        <v>0</v>
      </c>
      <c r="P30" s="91">
        <f>N30+O30</f>
        <v>6</v>
      </c>
      <c r="Q30" s="80">
        <f>IFERROR(P30/M30,"-")</f>
        <v>0.46153846153846</v>
      </c>
      <c r="R30" s="79">
        <v>1</v>
      </c>
      <c r="S30" s="79">
        <v>1</v>
      </c>
      <c r="T30" s="80">
        <f>IFERROR(R30/(P30),"-")</f>
        <v>0.16666666666667</v>
      </c>
      <c r="U30" s="186"/>
      <c r="V30" s="82">
        <v>1</v>
      </c>
      <c r="W30" s="80">
        <f>IF(P30=0,"-",V30/P30)</f>
        <v>0.16666666666667</v>
      </c>
      <c r="X30" s="185">
        <v>8000</v>
      </c>
      <c r="Y30" s="186">
        <f>IFERROR(X30/P30,"-")</f>
        <v>1333.3333333333</v>
      </c>
      <c r="Z30" s="186">
        <f>IFERROR(X30/V30,"-")</f>
        <v>8000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0.33333333333333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2</v>
      </c>
      <c r="BO30" s="118">
        <f>IF(P30=0,"",IF(BN30=0,"",(BN30/P30)))</f>
        <v>0.33333333333333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2</v>
      </c>
      <c r="BX30" s="125">
        <f>IF(P30=0,"",IF(BW30=0,"",(BW30/P30)))</f>
        <v>0.33333333333333</v>
      </c>
      <c r="BY30" s="126">
        <v>1</v>
      </c>
      <c r="BZ30" s="127">
        <f>IFERROR(BY30/BW30,"-")</f>
        <v>0.5</v>
      </c>
      <c r="CA30" s="128">
        <v>8000</v>
      </c>
      <c r="CB30" s="129">
        <f>IFERROR(CA30/BW30,"-")</f>
        <v>4000</v>
      </c>
      <c r="CC30" s="130"/>
      <c r="CD30" s="130">
        <v>1</v>
      </c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1</v>
      </c>
      <c r="CP30" s="139">
        <v>8000</v>
      </c>
      <c r="CQ30" s="139">
        <v>8000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>
        <f>AB31</f>
        <v>0.75666666666667</v>
      </c>
      <c r="B31" s="189" t="s">
        <v>121</v>
      </c>
      <c r="C31" s="189"/>
      <c r="D31" s="189" t="s">
        <v>122</v>
      </c>
      <c r="E31" s="189" t="s">
        <v>123</v>
      </c>
      <c r="F31" s="189" t="s">
        <v>65</v>
      </c>
      <c r="G31" s="88" t="s">
        <v>124</v>
      </c>
      <c r="H31" s="88" t="s">
        <v>125</v>
      </c>
      <c r="I31" s="190" t="s">
        <v>68</v>
      </c>
      <c r="J31" s="180">
        <v>300000</v>
      </c>
      <c r="K31" s="79">
        <v>40</v>
      </c>
      <c r="L31" s="79">
        <v>0</v>
      </c>
      <c r="M31" s="79">
        <v>97</v>
      </c>
      <c r="N31" s="89">
        <v>10</v>
      </c>
      <c r="O31" s="90">
        <v>0</v>
      </c>
      <c r="P31" s="91">
        <f>N31+O31</f>
        <v>10</v>
      </c>
      <c r="Q31" s="80">
        <f>IFERROR(P31/M31,"-")</f>
        <v>0.10309278350515</v>
      </c>
      <c r="R31" s="79">
        <v>2</v>
      </c>
      <c r="S31" s="79">
        <v>1</v>
      </c>
      <c r="T31" s="80">
        <f>IFERROR(R31/(P31),"-")</f>
        <v>0.2</v>
      </c>
      <c r="U31" s="186">
        <f>IFERROR(J31/SUM(N31:O32),"-")</f>
        <v>13043.47826087</v>
      </c>
      <c r="V31" s="82">
        <v>5</v>
      </c>
      <c r="W31" s="80">
        <f>IF(P31=0,"-",V31/P31)</f>
        <v>0.5</v>
      </c>
      <c r="X31" s="185">
        <v>65000</v>
      </c>
      <c r="Y31" s="186">
        <f>IFERROR(X31/P31,"-")</f>
        <v>6500</v>
      </c>
      <c r="Z31" s="186">
        <f>IFERROR(X31/V31,"-")</f>
        <v>13000</v>
      </c>
      <c r="AA31" s="180">
        <f>SUM(X31:X32)-SUM(J31:J32)</f>
        <v>-73000</v>
      </c>
      <c r="AB31" s="83">
        <f>SUM(X31:X32)/SUM(J31:J32)</f>
        <v>0.75666666666667</v>
      </c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</v>
      </c>
      <c r="AX31" s="104">
        <v>1</v>
      </c>
      <c r="AY31" s="106">
        <f>IFERROR(AX31/AV31,"-")</f>
        <v>1</v>
      </c>
      <c r="AZ31" s="107">
        <v>5000</v>
      </c>
      <c r="BA31" s="108">
        <f>IFERROR(AZ31/AV31,"-")</f>
        <v>5000</v>
      </c>
      <c r="BB31" s="109">
        <v>1</v>
      </c>
      <c r="BC31" s="109"/>
      <c r="BD31" s="109"/>
      <c r="BE31" s="110">
        <v>5</v>
      </c>
      <c r="BF31" s="111">
        <f>IF(P31=0,"",IF(BE31=0,"",(BE31/P31)))</f>
        <v>0.5</v>
      </c>
      <c r="BG31" s="110">
        <v>2</v>
      </c>
      <c r="BH31" s="112">
        <f>IFERROR(BG31/BE31,"-")</f>
        <v>0.4</v>
      </c>
      <c r="BI31" s="113">
        <v>19000</v>
      </c>
      <c r="BJ31" s="114">
        <f>IFERROR(BI31/BE31,"-")</f>
        <v>3800</v>
      </c>
      <c r="BK31" s="115">
        <v>1</v>
      </c>
      <c r="BL31" s="115"/>
      <c r="BM31" s="115">
        <v>1</v>
      </c>
      <c r="BN31" s="117">
        <v>2</v>
      </c>
      <c r="BO31" s="118">
        <f>IF(P31=0,"",IF(BN31=0,"",(BN31/P31)))</f>
        <v>0.2</v>
      </c>
      <c r="BP31" s="119">
        <v>2</v>
      </c>
      <c r="BQ31" s="120">
        <f>IFERROR(BP31/BN31,"-")</f>
        <v>1</v>
      </c>
      <c r="BR31" s="121">
        <v>41000</v>
      </c>
      <c r="BS31" s="122">
        <f>IFERROR(BR31/BN31,"-")</f>
        <v>20500</v>
      </c>
      <c r="BT31" s="123">
        <v>1</v>
      </c>
      <c r="BU31" s="123"/>
      <c r="BV31" s="123">
        <v>1</v>
      </c>
      <c r="BW31" s="124">
        <v>2</v>
      </c>
      <c r="BX31" s="125">
        <f>IF(P31=0,"",IF(BW31=0,"",(BW31/P31)))</f>
        <v>0.2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5</v>
      </c>
      <c r="CP31" s="139">
        <v>65000</v>
      </c>
      <c r="CQ31" s="139">
        <v>38000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126</v>
      </c>
      <c r="C32" s="189"/>
      <c r="D32" s="189" t="s">
        <v>122</v>
      </c>
      <c r="E32" s="189" t="s">
        <v>123</v>
      </c>
      <c r="F32" s="189" t="s">
        <v>77</v>
      </c>
      <c r="G32" s="88"/>
      <c r="H32" s="88"/>
      <c r="I32" s="88"/>
      <c r="J32" s="180"/>
      <c r="K32" s="79">
        <v>74</v>
      </c>
      <c r="L32" s="79">
        <v>49</v>
      </c>
      <c r="M32" s="79">
        <v>23</v>
      </c>
      <c r="N32" s="89">
        <v>13</v>
      </c>
      <c r="O32" s="90">
        <v>0</v>
      </c>
      <c r="P32" s="91">
        <f>N32+O32</f>
        <v>13</v>
      </c>
      <c r="Q32" s="80">
        <f>IFERROR(P32/M32,"-")</f>
        <v>0.56521739130435</v>
      </c>
      <c r="R32" s="79">
        <v>5</v>
      </c>
      <c r="S32" s="79">
        <v>2</v>
      </c>
      <c r="T32" s="80">
        <f>IFERROR(R32/(P32),"-")</f>
        <v>0.38461538461538</v>
      </c>
      <c r="U32" s="186"/>
      <c r="V32" s="82">
        <v>5</v>
      </c>
      <c r="W32" s="80">
        <f>IF(P32=0,"-",V32/P32)</f>
        <v>0.38461538461538</v>
      </c>
      <c r="X32" s="185">
        <v>162000</v>
      </c>
      <c r="Y32" s="186">
        <f>IFERROR(X32/P32,"-")</f>
        <v>12461.538461538</v>
      </c>
      <c r="Z32" s="186">
        <f>IFERROR(X32/V32,"-")</f>
        <v>32400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>
        <v>2</v>
      </c>
      <c r="AW32" s="105">
        <f>IF(P32=0,"",IF(AV32=0,"",(AV32/P32)))</f>
        <v>0.15384615384615</v>
      </c>
      <c r="AX32" s="104"/>
      <c r="AY32" s="106">
        <f>IFERROR(AX32/AV32,"-")</f>
        <v>0</v>
      </c>
      <c r="AZ32" s="107"/>
      <c r="BA32" s="108">
        <f>IFERROR(AZ32/AV32,"-")</f>
        <v>0</v>
      </c>
      <c r="BB32" s="109"/>
      <c r="BC32" s="109"/>
      <c r="BD32" s="109"/>
      <c r="BE32" s="110">
        <v>3</v>
      </c>
      <c r="BF32" s="111">
        <f>IF(P32=0,"",IF(BE32=0,"",(BE32/P32)))</f>
        <v>0.23076923076923</v>
      </c>
      <c r="BG32" s="110">
        <v>2</v>
      </c>
      <c r="BH32" s="112">
        <f>IFERROR(BG32/BE32,"-")</f>
        <v>0.66666666666667</v>
      </c>
      <c r="BI32" s="113">
        <v>8000</v>
      </c>
      <c r="BJ32" s="114">
        <f>IFERROR(BI32/BE32,"-")</f>
        <v>2666.6666666667</v>
      </c>
      <c r="BK32" s="115">
        <v>2</v>
      </c>
      <c r="BL32" s="115"/>
      <c r="BM32" s="115"/>
      <c r="BN32" s="117">
        <v>5</v>
      </c>
      <c r="BO32" s="118">
        <f>IF(P32=0,"",IF(BN32=0,"",(BN32/P32)))</f>
        <v>0.38461538461538</v>
      </c>
      <c r="BP32" s="119">
        <v>2</v>
      </c>
      <c r="BQ32" s="120">
        <f>IFERROR(BP32/BN32,"-")</f>
        <v>0.4</v>
      </c>
      <c r="BR32" s="121">
        <v>9000</v>
      </c>
      <c r="BS32" s="122">
        <f>IFERROR(BR32/BN32,"-")</f>
        <v>1800</v>
      </c>
      <c r="BT32" s="123">
        <v>1</v>
      </c>
      <c r="BU32" s="123">
        <v>1</v>
      </c>
      <c r="BV32" s="123"/>
      <c r="BW32" s="124">
        <v>3</v>
      </c>
      <c r="BX32" s="125">
        <f>IF(P32=0,"",IF(BW32=0,"",(BW32/P32)))</f>
        <v>0.23076923076923</v>
      </c>
      <c r="BY32" s="126">
        <v>1</v>
      </c>
      <c r="BZ32" s="127">
        <f>IFERROR(BY32/BW32,"-")</f>
        <v>0.33333333333333</v>
      </c>
      <c r="CA32" s="128">
        <v>145000</v>
      </c>
      <c r="CB32" s="129">
        <f>IFERROR(CA32/BW32,"-")</f>
        <v>48333.333333333</v>
      </c>
      <c r="CC32" s="130"/>
      <c r="CD32" s="130"/>
      <c r="CE32" s="130">
        <v>1</v>
      </c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5</v>
      </c>
      <c r="CP32" s="139">
        <v>162000</v>
      </c>
      <c r="CQ32" s="139">
        <v>145000</v>
      </c>
      <c r="CR32" s="139"/>
      <c r="CS32" s="140" t="str">
        <f>IF(AND(CQ32=0,CR32=0),"",IF(AND(CQ32&lt;=100000,CR32&lt;=100000),"",IF(CQ32/CP32&gt;0.7,"男高",IF(CR32/CP32&gt;0.7,"女高",""))))</f>
        <v>男高</v>
      </c>
    </row>
    <row r="33" spans="1:98">
      <c r="A33" s="78">
        <f>AB33</f>
        <v>0.027777777777778</v>
      </c>
      <c r="B33" s="189" t="s">
        <v>127</v>
      </c>
      <c r="C33" s="189"/>
      <c r="D33" s="189" t="s">
        <v>128</v>
      </c>
      <c r="E33" s="189" t="s">
        <v>129</v>
      </c>
      <c r="F33" s="189" t="s">
        <v>65</v>
      </c>
      <c r="G33" s="88" t="s">
        <v>124</v>
      </c>
      <c r="H33" s="88" t="s">
        <v>106</v>
      </c>
      <c r="I33" s="190" t="s">
        <v>107</v>
      </c>
      <c r="J33" s="180">
        <v>180000</v>
      </c>
      <c r="K33" s="79">
        <v>18</v>
      </c>
      <c r="L33" s="79">
        <v>0</v>
      </c>
      <c r="M33" s="79">
        <v>57</v>
      </c>
      <c r="N33" s="89">
        <v>3</v>
      </c>
      <c r="O33" s="90">
        <v>0</v>
      </c>
      <c r="P33" s="91">
        <f>N33+O33</f>
        <v>3</v>
      </c>
      <c r="Q33" s="80">
        <f>IFERROR(P33/M33,"-")</f>
        <v>0.052631578947368</v>
      </c>
      <c r="R33" s="79">
        <v>1</v>
      </c>
      <c r="S33" s="79">
        <v>0</v>
      </c>
      <c r="T33" s="80">
        <f>IFERROR(R33/(P33),"-")</f>
        <v>0.33333333333333</v>
      </c>
      <c r="U33" s="186">
        <f>IFERROR(J33/SUM(N33:O34),"-")</f>
        <v>25714.285714286</v>
      </c>
      <c r="V33" s="82">
        <v>0</v>
      </c>
      <c r="W33" s="80">
        <f>IF(P33=0,"-",V33/P33)</f>
        <v>0</v>
      </c>
      <c r="X33" s="185">
        <v>0</v>
      </c>
      <c r="Y33" s="186">
        <f>IFERROR(X33/P33,"-")</f>
        <v>0</v>
      </c>
      <c r="Z33" s="186" t="str">
        <f>IFERROR(X33/V33,"-")</f>
        <v>-</v>
      </c>
      <c r="AA33" s="180">
        <f>SUM(X33:X34)-SUM(J33:J34)</f>
        <v>-175000</v>
      </c>
      <c r="AB33" s="83">
        <f>SUM(X33:X34)/SUM(J33:J34)</f>
        <v>0.027777777777778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0.33333333333333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>
        <v>1</v>
      </c>
      <c r="BX33" s="125">
        <f>IF(P33=0,"",IF(BW33=0,"",(BW33/P33)))</f>
        <v>0.33333333333333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0.33333333333333</v>
      </c>
      <c r="CH33" s="133"/>
      <c r="CI33" s="134">
        <f>IFERROR(CH33/CF33,"-")</f>
        <v>0</v>
      </c>
      <c r="CJ33" s="135"/>
      <c r="CK33" s="136">
        <f>IFERROR(CJ33/CF33,"-")</f>
        <v>0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130</v>
      </c>
      <c r="C34" s="189"/>
      <c r="D34" s="189" t="s">
        <v>128</v>
      </c>
      <c r="E34" s="189" t="s">
        <v>129</v>
      </c>
      <c r="F34" s="189" t="s">
        <v>77</v>
      </c>
      <c r="G34" s="88"/>
      <c r="H34" s="88"/>
      <c r="I34" s="88"/>
      <c r="J34" s="180"/>
      <c r="K34" s="79">
        <v>28</v>
      </c>
      <c r="L34" s="79">
        <v>16</v>
      </c>
      <c r="M34" s="79">
        <v>8</v>
      </c>
      <c r="N34" s="89">
        <v>4</v>
      </c>
      <c r="O34" s="90">
        <v>0</v>
      </c>
      <c r="P34" s="91">
        <f>N34+O34</f>
        <v>4</v>
      </c>
      <c r="Q34" s="80">
        <f>IFERROR(P34/M34,"-")</f>
        <v>0.5</v>
      </c>
      <c r="R34" s="79">
        <v>2</v>
      </c>
      <c r="S34" s="79">
        <v>0</v>
      </c>
      <c r="T34" s="80">
        <f>IFERROR(R34/(P34),"-")</f>
        <v>0.5</v>
      </c>
      <c r="U34" s="186"/>
      <c r="V34" s="82">
        <v>1</v>
      </c>
      <c r="W34" s="80">
        <f>IF(P34=0,"-",V34/P34)</f>
        <v>0.25</v>
      </c>
      <c r="X34" s="185">
        <v>5000</v>
      </c>
      <c r="Y34" s="186">
        <f>IFERROR(X34/P34,"-")</f>
        <v>1250</v>
      </c>
      <c r="Z34" s="186">
        <f>IFERROR(X34/V34,"-")</f>
        <v>5000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>
        <v>1</v>
      </c>
      <c r="BF34" s="111">
        <f>IF(P34=0,"",IF(BE34=0,"",(BE34/P34)))</f>
        <v>0.25</v>
      </c>
      <c r="BG34" s="110"/>
      <c r="BH34" s="112">
        <f>IFERROR(BG34/BE34,"-")</f>
        <v>0</v>
      </c>
      <c r="BI34" s="113"/>
      <c r="BJ34" s="114">
        <f>IFERROR(BI34/BE34,"-")</f>
        <v>0</v>
      </c>
      <c r="BK34" s="115"/>
      <c r="BL34" s="115"/>
      <c r="BM34" s="115"/>
      <c r="BN34" s="117">
        <v>2</v>
      </c>
      <c r="BO34" s="118">
        <f>IF(P34=0,"",IF(BN34=0,"",(BN34/P34)))</f>
        <v>0.5</v>
      </c>
      <c r="BP34" s="119">
        <v>1</v>
      </c>
      <c r="BQ34" s="120">
        <f>IFERROR(BP34/BN34,"-")</f>
        <v>0.5</v>
      </c>
      <c r="BR34" s="121">
        <v>5000</v>
      </c>
      <c r="BS34" s="122">
        <f>IFERROR(BR34/BN34,"-")</f>
        <v>2500</v>
      </c>
      <c r="BT34" s="123">
        <v>1</v>
      </c>
      <c r="BU34" s="123"/>
      <c r="BV34" s="123"/>
      <c r="BW34" s="124">
        <v>1</v>
      </c>
      <c r="BX34" s="125">
        <f>IF(P34=0,"",IF(BW34=0,"",(BW34/P34)))</f>
        <v>0.25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1</v>
      </c>
      <c r="CP34" s="139">
        <v>5000</v>
      </c>
      <c r="CQ34" s="139">
        <v>5000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0.28472222222222</v>
      </c>
      <c r="B35" s="189" t="s">
        <v>131</v>
      </c>
      <c r="C35" s="189"/>
      <c r="D35" s="189" t="s">
        <v>132</v>
      </c>
      <c r="E35" s="189" t="s">
        <v>129</v>
      </c>
      <c r="F35" s="189" t="s">
        <v>65</v>
      </c>
      <c r="G35" s="88" t="s">
        <v>133</v>
      </c>
      <c r="H35" s="88" t="s">
        <v>67</v>
      </c>
      <c r="I35" s="191" t="s">
        <v>134</v>
      </c>
      <c r="J35" s="180">
        <v>144000</v>
      </c>
      <c r="K35" s="79">
        <v>14</v>
      </c>
      <c r="L35" s="79">
        <v>0</v>
      </c>
      <c r="M35" s="79">
        <v>77</v>
      </c>
      <c r="N35" s="89">
        <v>4</v>
      </c>
      <c r="O35" s="90">
        <v>0</v>
      </c>
      <c r="P35" s="91">
        <f>N35+O35</f>
        <v>4</v>
      </c>
      <c r="Q35" s="80">
        <f>IFERROR(P35/M35,"-")</f>
        <v>0.051948051948052</v>
      </c>
      <c r="R35" s="79">
        <v>1</v>
      </c>
      <c r="S35" s="79">
        <v>3</v>
      </c>
      <c r="T35" s="80">
        <f>IFERROR(R35/(P35),"-")</f>
        <v>0.25</v>
      </c>
      <c r="U35" s="186">
        <f>IFERROR(J35/SUM(N35:O36),"-")</f>
        <v>13090.909090909</v>
      </c>
      <c r="V35" s="82">
        <v>1</v>
      </c>
      <c r="W35" s="80">
        <f>IF(P35=0,"-",V35/P35)</f>
        <v>0.25</v>
      </c>
      <c r="X35" s="185">
        <v>3000</v>
      </c>
      <c r="Y35" s="186">
        <f>IFERROR(X35/P35,"-")</f>
        <v>750</v>
      </c>
      <c r="Z35" s="186">
        <f>IFERROR(X35/V35,"-")</f>
        <v>3000</v>
      </c>
      <c r="AA35" s="180">
        <f>SUM(X35:X36)-SUM(J35:J36)</f>
        <v>-103000</v>
      </c>
      <c r="AB35" s="83">
        <f>SUM(X35:X36)/SUM(J35:J36)</f>
        <v>0.28472222222222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>
        <v>2</v>
      </c>
      <c r="BF35" s="111">
        <f>IF(P35=0,"",IF(BE35=0,"",(BE35/P35)))</f>
        <v>0.5</v>
      </c>
      <c r="BG35" s="110"/>
      <c r="BH35" s="112">
        <f>IFERROR(BG35/BE35,"-")</f>
        <v>0</v>
      </c>
      <c r="BI35" s="113"/>
      <c r="BJ35" s="114">
        <f>IFERROR(BI35/BE35,"-")</f>
        <v>0</v>
      </c>
      <c r="BK35" s="115"/>
      <c r="BL35" s="115"/>
      <c r="BM35" s="115"/>
      <c r="BN35" s="117">
        <v>2</v>
      </c>
      <c r="BO35" s="118">
        <f>IF(P35=0,"",IF(BN35=0,"",(BN35/P35)))</f>
        <v>0.5</v>
      </c>
      <c r="BP35" s="119">
        <v>1</v>
      </c>
      <c r="BQ35" s="120">
        <f>IFERROR(BP35/BN35,"-")</f>
        <v>0.5</v>
      </c>
      <c r="BR35" s="121">
        <v>3000</v>
      </c>
      <c r="BS35" s="122">
        <f>IFERROR(BR35/BN35,"-")</f>
        <v>1500</v>
      </c>
      <c r="BT35" s="123">
        <v>1</v>
      </c>
      <c r="BU35" s="123"/>
      <c r="BV35" s="123"/>
      <c r="BW35" s="124"/>
      <c r="BX35" s="125">
        <f>IF(P35=0,"",IF(BW35=0,"",(BW35/P35)))</f>
        <v>0</v>
      </c>
      <c r="BY35" s="126"/>
      <c r="BZ35" s="127" t="str">
        <f>IFERROR(BY35/BW35,"-")</f>
        <v>-</v>
      </c>
      <c r="CA35" s="128"/>
      <c r="CB35" s="129" t="str">
        <f>IFERROR(CA35/BW35,"-")</f>
        <v>-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1</v>
      </c>
      <c r="CP35" s="139">
        <v>3000</v>
      </c>
      <c r="CQ35" s="139">
        <v>3000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135</v>
      </c>
      <c r="C36" s="189"/>
      <c r="D36" s="189" t="s">
        <v>132</v>
      </c>
      <c r="E36" s="189" t="s">
        <v>129</v>
      </c>
      <c r="F36" s="189" t="s">
        <v>77</v>
      </c>
      <c r="G36" s="88"/>
      <c r="H36" s="88"/>
      <c r="I36" s="88"/>
      <c r="J36" s="180"/>
      <c r="K36" s="79">
        <v>37</v>
      </c>
      <c r="L36" s="79">
        <v>29</v>
      </c>
      <c r="M36" s="79">
        <v>8</v>
      </c>
      <c r="N36" s="89">
        <v>7</v>
      </c>
      <c r="O36" s="90">
        <v>0</v>
      </c>
      <c r="P36" s="91">
        <f>N36+O36</f>
        <v>7</v>
      </c>
      <c r="Q36" s="80">
        <f>IFERROR(P36/M36,"-")</f>
        <v>0.875</v>
      </c>
      <c r="R36" s="79">
        <v>3</v>
      </c>
      <c r="S36" s="79">
        <v>0</v>
      </c>
      <c r="T36" s="80">
        <f>IFERROR(R36/(P36),"-")</f>
        <v>0.42857142857143</v>
      </c>
      <c r="U36" s="186"/>
      <c r="V36" s="82">
        <v>2</v>
      </c>
      <c r="W36" s="80">
        <f>IF(P36=0,"-",V36/P36)</f>
        <v>0.28571428571429</v>
      </c>
      <c r="X36" s="185">
        <v>38000</v>
      </c>
      <c r="Y36" s="186">
        <f>IFERROR(X36/P36,"-")</f>
        <v>5428.5714285714</v>
      </c>
      <c r="Z36" s="186">
        <f>IFERROR(X36/V36,"-")</f>
        <v>19000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>
        <v>1</v>
      </c>
      <c r="BF36" s="111">
        <f>IF(P36=0,"",IF(BE36=0,"",(BE36/P36)))</f>
        <v>0.14285714285714</v>
      </c>
      <c r="BG36" s="110"/>
      <c r="BH36" s="112">
        <f>IFERROR(BG36/BE36,"-")</f>
        <v>0</v>
      </c>
      <c r="BI36" s="113"/>
      <c r="BJ36" s="114">
        <f>IFERROR(BI36/BE36,"-")</f>
        <v>0</v>
      </c>
      <c r="BK36" s="115"/>
      <c r="BL36" s="115"/>
      <c r="BM36" s="115"/>
      <c r="BN36" s="117">
        <v>2</v>
      </c>
      <c r="BO36" s="118">
        <f>IF(P36=0,"",IF(BN36=0,"",(BN36/P36)))</f>
        <v>0.28571428571429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3</v>
      </c>
      <c r="BX36" s="125">
        <f>IF(P36=0,"",IF(BW36=0,"",(BW36/P36)))</f>
        <v>0.42857142857143</v>
      </c>
      <c r="BY36" s="126">
        <v>1</v>
      </c>
      <c r="BZ36" s="127">
        <f>IFERROR(BY36/BW36,"-")</f>
        <v>0.33333333333333</v>
      </c>
      <c r="CA36" s="128">
        <v>10000</v>
      </c>
      <c r="CB36" s="129">
        <f>IFERROR(CA36/BW36,"-")</f>
        <v>3333.3333333333</v>
      </c>
      <c r="CC36" s="130"/>
      <c r="CD36" s="130">
        <v>1</v>
      </c>
      <c r="CE36" s="130"/>
      <c r="CF36" s="131">
        <v>1</v>
      </c>
      <c r="CG36" s="132">
        <f>IF(P36=0,"",IF(CF36=0,"",(CF36/P36)))</f>
        <v>0.14285714285714</v>
      </c>
      <c r="CH36" s="133">
        <v>1</v>
      </c>
      <c r="CI36" s="134">
        <f>IFERROR(CH36/CF36,"-")</f>
        <v>1</v>
      </c>
      <c r="CJ36" s="135">
        <v>28000</v>
      </c>
      <c r="CK36" s="136">
        <f>IFERROR(CJ36/CF36,"-")</f>
        <v>28000</v>
      </c>
      <c r="CL36" s="137"/>
      <c r="CM36" s="137"/>
      <c r="CN36" s="137">
        <v>1</v>
      </c>
      <c r="CO36" s="138">
        <v>2</v>
      </c>
      <c r="CP36" s="139">
        <v>38000</v>
      </c>
      <c r="CQ36" s="139">
        <v>28000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>
        <f>AB37</f>
        <v>0.32407407407407</v>
      </c>
      <c r="B37" s="189" t="s">
        <v>136</v>
      </c>
      <c r="C37" s="189"/>
      <c r="D37" s="189" t="s">
        <v>122</v>
      </c>
      <c r="E37" s="189" t="s">
        <v>64</v>
      </c>
      <c r="F37" s="189" t="s">
        <v>65</v>
      </c>
      <c r="G37" s="88" t="s">
        <v>137</v>
      </c>
      <c r="H37" s="88" t="s">
        <v>106</v>
      </c>
      <c r="I37" s="191" t="s">
        <v>138</v>
      </c>
      <c r="J37" s="180">
        <v>108000</v>
      </c>
      <c r="K37" s="79">
        <v>12</v>
      </c>
      <c r="L37" s="79">
        <v>0</v>
      </c>
      <c r="M37" s="79">
        <v>46</v>
      </c>
      <c r="N37" s="89">
        <v>7</v>
      </c>
      <c r="O37" s="90">
        <v>0</v>
      </c>
      <c r="P37" s="91">
        <f>N37+O37</f>
        <v>7</v>
      </c>
      <c r="Q37" s="80">
        <f>IFERROR(P37/M37,"-")</f>
        <v>0.15217391304348</v>
      </c>
      <c r="R37" s="79">
        <v>1</v>
      </c>
      <c r="S37" s="79">
        <v>3</v>
      </c>
      <c r="T37" s="80">
        <f>IFERROR(R37/(P37),"-")</f>
        <v>0.14285714285714</v>
      </c>
      <c r="U37" s="186">
        <f>IFERROR(J37/SUM(N37:O38),"-")</f>
        <v>10800</v>
      </c>
      <c r="V37" s="82">
        <v>2</v>
      </c>
      <c r="W37" s="80">
        <f>IF(P37=0,"-",V37/P37)</f>
        <v>0.28571428571429</v>
      </c>
      <c r="X37" s="185">
        <v>16000</v>
      </c>
      <c r="Y37" s="186">
        <f>IFERROR(X37/P37,"-")</f>
        <v>2285.7142857143</v>
      </c>
      <c r="Z37" s="186">
        <f>IFERROR(X37/V37,"-")</f>
        <v>8000</v>
      </c>
      <c r="AA37" s="180">
        <f>SUM(X37:X38)-SUM(J37:J38)</f>
        <v>-73000</v>
      </c>
      <c r="AB37" s="83">
        <f>SUM(X37:X38)/SUM(J37:J38)</f>
        <v>0.32407407407407</v>
      </c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>
        <v>2</v>
      </c>
      <c r="BF37" s="111">
        <f>IF(P37=0,"",IF(BE37=0,"",(BE37/P37)))</f>
        <v>0.28571428571429</v>
      </c>
      <c r="BG37" s="110"/>
      <c r="BH37" s="112">
        <f>IFERROR(BG37/BE37,"-")</f>
        <v>0</v>
      </c>
      <c r="BI37" s="113"/>
      <c r="BJ37" s="114">
        <f>IFERROR(BI37/BE37,"-")</f>
        <v>0</v>
      </c>
      <c r="BK37" s="115"/>
      <c r="BL37" s="115"/>
      <c r="BM37" s="115"/>
      <c r="BN37" s="117">
        <v>3</v>
      </c>
      <c r="BO37" s="118">
        <f>IF(P37=0,"",IF(BN37=0,"",(BN37/P37)))</f>
        <v>0.42857142857143</v>
      </c>
      <c r="BP37" s="119">
        <v>1</v>
      </c>
      <c r="BQ37" s="120">
        <f>IFERROR(BP37/BN37,"-")</f>
        <v>0.33333333333333</v>
      </c>
      <c r="BR37" s="121">
        <v>3000</v>
      </c>
      <c r="BS37" s="122">
        <f>IFERROR(BR37/BN37,"-")</f>
        <v>1000</v>
      </c>
      <c r="BT37" s="123">
        <v>1</v>
      </c>
      <c r="BU37" s="123"/>
      <c r="BV37" s="123"/>
      <c r="BW37" s="124">
        <v>2</v>
      </c>
      <c r="BX37" s="125">
        <f>IF(P37=0,"",IF(BW37=0,"",(BW37/P37)))</f>
        <v>0.28571428571429</v>
      </c>
      <c r="BY37" s="126">
        <v>1</v>
      </c>
      <c r="BZ37" s="127">
        <f>IFERROR(BY37/BW37,"-")</f>
        <v>0.5</v>
      </c>
      <c r="CA37" s="128">
        <v>13000</v>
      </c>
      <c r="CB37" s="129">
        <f>IFERROR(CA37/BW37,"-")</f>
        <v>6500</v>
      </c>
      <c r="CC37" s="130"/>
      <c r="CD37" s="130"/>
      <c r="CE37" s="130">
        <v>1</v>
      </c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2</v>
      </c>
      <c r="CP37" s="139">
        <v>16000</v>
      </c>
      <c r="CQ37" s="139">
        <v>13000</v>
      </c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/>
      <c r="B38" s="189" t="s">
        <v>139</v>
      </c>
      <c r="C38" s="189"/>
      <c r="D38" s="189" t="s">
        <v>122</v>
      </c>
      <c r="E38" s="189" t="s">
        <v>64</v>
      </c>
      <c r="F38" s="189" t="s">
        <v>77</v>
      </c>
      <c r="G38" s="88"/>
      <c r="H38" s="88"/>
      <c r="I38" s="88"/>
      <c r="J38" s="180"/>
      <c r="K38" s="79">
        <v>24</v>
      </c>
      <c r="L38" s="79">
        <v>17</v>
      </c>
      <c r="M38" s="79">
        <v>6</v>
      </c>
      <c r="N38" s="89">
        <v>3</v>
      </c>
      <c r="O38" s="90">
        <v>0</v>
      </c>
      <c r="P38" s="91">
        <f>N38+O38</f>
        <v>3</v>
      </c>
      <c r="Q38" s="80">
        <f>IFERROR(P38/M38,"-")</f>
        <v>0.5</v>
      </c>
      <c r="R38" s="79">
        <v>1</v>
      </c>
      <c r="S38" s="79">
        <v>0</v>
      </c>
      <c r="T38" s="80">
        <f>IFERROR(R38/(P38),"-")</f>
        <v>0.33333333333333</v>
      </c>
      <c r="U38" s="186"/>
      <c r="V38" s="82">
        <v>2</v>
      </c>
      <c r="W38" s="80">
        <f>IF(P38=0,"-",V38/P38)</f>
        <v>0.66666666666667</v>
      </c>
      <c r="X38" s="185">
        <v>19000</v>
      </c>
      <c r="Y38" s="186">
        <f>IFERROR(X38/P38,"-")</f>
        <v>6333.3333333333</v>
      </c>
      <c r="Z38" s="186">
        <f>IFERROR(X38/V38,"-")</f>
        <v>9500</v>
      </c>
      <c r="AA38" s="180"/>
      <c r="AB38" s="83"/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>
        <f>IF(P38=0,"",IF(AM38=0,"",(AM38/P38)))</f>
        <v>0</v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>
        <f>IF(P38=0,"",IF(AV38=0,"",(AV38/P38)))</f>
        <v>0</v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>
        <v>2</v>
      </c>
      <c r="BO38" s="118">
        <f>IF(P38=0,"",IF(BN38=0,"",(BN38/P38)))</f>
        <v>0.66666666666667</v>
      </c>
      <c r="BP38" s="119">
        <v>1</v>
      </c>
      <c r="BQ38" s="120">
        <f>IFERROR(BP38/BN38,"-")</f>
        <v>0.5</v>
      </c>
      <c r="BR38" s="121">
        <v>9000</v>
      </c>
      <c r="BS38" s="122">
        <f>IFERROR(BR38/BN38,"-")</f>
        <v>4500</v>
      </c>
      <c r="BT38" s="123"/>
      <c r="BU38" s="123"/>
      <c r="BV38" s="123">
        <v>1</v>
      </c>
      <c r="BW38" s="124"/>
      <c r="BX38" s="125">
        <f>IF(P38=0,"",IF(BW38=0,"",(BW38/P38)))</f>
        <v>0</v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>
        <v>1</v>
      </c>
      <c r="CG38" s="132">
        <f>IF(P38=0,"",IF(CF38=0,"",(CF38/P38)))</f>
        <v>0.33333333333333</v>
      </c>
      <c r="CH38" s="133">
        <v>1</v>
      </c>
      <c r="CI38" s="134">
        <f>IFERROR(CH38/CF38,"-")</f>
        <v>1</v>
      </c>
      <c r="CJ38" s="135">
        <v>10000</v>
      </c>
      <c r="CK38" s="136">
        <f>IFERROR(CJ38/CF38,"-")</f>
        <v>10000</v>
      </c>
      <c r="CL38" s="137">
        <v>1</v>
      </c>
      <c r="CM38" s="137"/>
      <c r="CN38" s="137"/>
      <c r="CO38" s="138">
        <v>2</v>
      </c>
      <c r="CP38" s="139">
        <v>19000</v>
      </c>
      <c r="CQ38" s="139">
        <v>10000</v>
      </c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>
        <f>AB39</f>
        <v>0.63680555555556</v>
      </c>
      <c r="B39" s="189" t="s">
        <v>140</v>
      </c>
      <c r="C39" s="189"/>
      <c r="D39" s="189" t="s">
        <v>141</v>
      </c>
      <c r="E39" s="189" t="s">
        <v>105</v>
      </c>
      <c r="F39" s="189" t="s">
        <v>65</v>
      </c>
      <c r="G39" s="88" t="s">
        <v>98</v>
      </c>
      <c r="H39" s="88" t="s">
        <v>67</v>
      </c>
      <c r="I39" s="190" t="s">
        <v>142</v>
      </c>
      <c r="J39" s="180">
        <v>720000</v>
      </c>
      <c r="K39" s="79">
        <v>82</v>
      </c>
      <c r="L39" s="79">
        <v>0</v>
      </c>
      <c r="M39" s="79">
        <v>229</v>
      </c>
      <c r="N39" s="89">
        <v>28</v>
      </c>
      <c r="O39" s="90">
        <v>0</v>
      </c>
      <c r="P39" s="91">
        <f>N39+O39</f>
        <v>28</v>
      </c>
      <c r="Q39" s="80">
        <f>IFERROR(P39/M39,"-")</f>
        <v>0.12227074235808</v>
      </c>
      <c r="R39" s="79">
        <v>3</v>
      </c>
      <c r="S39" s="79">
        <v>6</v>
      </c>
      <c r="T39" s="80">
        <f>IFERROR(R39/(P39),"-")</f>
        <v>0.10714285714286</v>
      </c>
      <c r="U39" s="186">
        <f>IFERROR(J39/SUM(N39:O40),"-")</f>
        <v>13333.333333333</v>
      </c>
      <c r="V39" s="82">
        <v>9</v>
      </c>
      <c r="W39" s="80">
        <f>IF(P39=0,"-",V39/P39)</f>
        <v>0.32142857142857</v>
      </c>
      <c r="X39" s="185">
        <v>64000</v>
      </c>
      <c r="Y39" s="186">
        <f>IFERROR(X39/P39,"-")</f>
        <v>2285.7142857143</v>
      </c>
      <c r="Z39" s="186">
        <f>IFERROR(X39/V39,"-")</f>
        <v>7111.1111111111</v>
      </c>
      <c r="AA39" s="180">
        <f>SUM(X39:X40)-SUM(J39:J40)</f>
        <v>-261500</v>
      </c>
      <c r="AB39" s="83">
        <f>SUM(X39:X40)/SUM(J39:J40)</f>
        <v>0.63680555555556</v>
      </c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2</v>
      </c>
      <c r="AN39" s="99">
        <f>IF(P39=0,"",IF(AM39=0,"",(AM39/P39)))</f>
        <v>0.071428571428571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>
        <v>2</v>
      </c>
      <c r="AW39" s="105">
        <f>IF(P39=0,"",IF(AV39=0,"",(AV39/P39)))</f>
        <v>0.071428571428571</v>
      </c>
      <c r="AX39" s="104">
        <v>1</v>
      </c>
      <c r="AY39" s="106">
        <f>IFERROR(AX39/AV39,"-")</f>
        <v>0.5</v>
      </c>
      <c r="AZ39" s="107">
        <v>8000</v>
      </c>
      <c r="BA39" s="108">
        <f>IFERROR(AZ39/AV39,"-")</f>
        <v>4000</v>
      </c>
      <c r="BB39" s="109"/>
      <c r="BC39" s="109">
        <v>1</v>
      </c>
      <c r="BD39" s="109"/>
      <c r="BE39" s="110">
        <v>9</v>
      </c>
      <c r="BF39" s="111">
        <f>IF(P39=0,"",IF(BE39=0,"",(BE39/P39)))</f>
        <v>0.32142857142857</v>
      </c>
      <c r="BG39" s="110">
        <v>4</v>
      </c>
      <c r="BH39" s="112">
        <f>IFERROR(BG39/BE39,"-")</f>
        <v>0.44444444444444</v>
      </c>
      <c r="BI39" s="113">
        <v>39000</v>
      </c>
      <c r="BJ39" s="114">
        <f>IFERROR(BI39/BE39,"-")</f>
        <v>4333.3333333333</v>
      </c>
      <c r="BK39" s="115">
        <v>1</v>
      </c>
      <c r="BL39" s="115">
        <v>2</v>
      </c>
      <c r="BM39" s="115">
        <v>1</v>
      </c>
      <c r="BN39" s="117">
        <v>10</v>
      </c>
      <c r="BO39" s="118">
        <f>IF(P39=0,"",IF(BN39=0,"",(BN39/P39)))</f>
        <v>0.35714285714286</v>
      </c>
      <c r="BP39" s="119">
        <v>3</v>
      </c>
      <c r="BQ39" s="120">
        <f>IFERROR(BP39/BN39,"-")</f>
        <v>0.3</v>
      </c>
      <c r="BR39" s="121">
        <v>14000</v>
      </c>
      <c r="BS39" s="122">
        <f>IFERROR(BR39/BN39,"-")</f>
        <v>1400</v>
      </c>
      <c r="BT39" s="123">
        <v>2</v>
      </c>
      <c r="BU39" s="123">
        <v>1</v>
      </c>
      <c r="BV39" s="123"/>
      <c r="BW39" s="124">
        <v>5</v>
      </c>
      <c r="BX39" s="125">
        <f>IF(P39=0,"",IF(BW39=0,"",(BW39/P39)))</f>
        <v>0.17857142857143</v>
      </c>
      <c r="BY39" s="126">
        <v>1</v>
      </c>
      <c r="BZ39" s="127">
        <f>IFERROR(BY39/BW39,"-")</f>
        <v>0.2</v>
      </c>
      <c r="CA39" s="128">
        <v>3000</v>
      </c>
      <c r="CB39" s="129">
        <f>IFERROR(CA39/BW39,"-")</f>
        <v>600</v>
      </c>
      <c r="CC39" s="130">
        <v>1</v>
      </c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9</v>
      </c>
      <c r="CP39" s="139">
        <v>64000</v>
      </c>
      <c r="CQ39" s="139">
        <v>10000</v>
      </c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189" t="s">
        <v>143</v>
      </c>
      <c r="C40" s="189"/>
      <c r="D40" s="189" t="s">
        <v>141</v>
      </c>
      <c r="E40" s="189" t="s">
        <v>105</v>
      </c>
      <c r="F40" s="189" t="s">
        <v>77</v>
      </c>
      <c r="G40" s="88"/>
      <c r="H40" s="88"/>
      <c r="I40" s="88"/>
      <c r="J40" s="180"/>
      <c r="K40" s="79">
        <v>109</v>
      </c>
      <c r="L40" s="79">
        <v>78</v>
      </c>
      <c r="M40" s="79">
        <v>75</v>
      </c>
      <c r="N40" s="89">
        <v>26</v>
      </c>
      <c r="O40" s="90">
        <v>0</v>
      </c>
      <c r="P40" s="91">
        <f>N40+O40</f>
        <v>26</v>
      </c>
      <c r="Q40" s="80">
        <f>IFERROR(P40/M40,"-")</f>
        <v>0.34666666666667</v>
      </c>
      <c r="R40" s="79">
        <v>4</v>
      </c>
      <c r="S40" s="79">
        <v>3</v>
      </c>
      <c r="T40" s="80">
        <f>IFERROR(R40/(P40),"-")</f>
        <v>0.15384615384615</v>
      </c>
      <c r="U40" s="186"/>
      <c r="V40" s="82">
        <v>6</v>
      </c>
      <c r="W40" s="80">
        <f>IF(P40=0,"-",V40/P40)</f>
        <v>0.23076923076923</v>
      </c>
      <c r="X40" s="185">
        <v>394500</v>
      </c>
      <c r="Y40" s="186">
        <f>IFERROR(X40/P40,"-")</f>
        <v>15173.076923077</v>
      </c>
      <c r="Z40" s="186">
        <f>IFERROR(X40/V40,"-")</f>
        <v>65750</v>
      </c>
      <c r="AA40" s="18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>
        <v>1</v>
      </c>
      <c r="AN40" s="99">
        <f>IF(P40=0,"",IF(AM40=0,"",(AM40/P40)))</f>
        <v>0.038461538461538</v>
      </c>
      <c r="AO40" s="98"/>
      <c r="AP40" s="100">
        <f>IFERROR(AO40/AM40,"-")</f>
        <v>0</v>
      </c>
      <c r="AQ40" s="101"/>
      <c r="AR40" s="102">
        <f>IFERROR(AQ40/AM40,"-")</f>
        <v>0</v>
      </c>
      <c r="AS40" s="103"/>
      <c r="AT40" s="103"/>
      <c r="AU40" s="103"/>
      <c r="AV40" s="104">
        <v>1</v>
      </c>
      <c r="AW40" s="105">
        <f>IF(P40=0,"",IF(AV40=0,"",(AV40/P40)))</f>
        <v>0.038461538461538</v>
      </c>
      <c r="AX40" s="104"/>
      <c r="AY40" s="106">
        <f>IFERROR(AX40/AV40,"-")</f>
        <v>0</v>
      </c>
      <c r="AZ40" s="107"/>
      <c r="BA40" s="108">
        <f>IFERROR(AZ40/AV40,"-")</f>
        <v>0</v>
      </c>
      <c r="BB40" s="109"/>
      <c r="BC40" s="109"/>
      <c r="BD40" s="109"/>
      <c r="BE40" s="110">
        <v>8</v>
      </c>
      <c r="BF40" s="111">
        <f>IF(P40=0,"",IF(BE40=0,"",(BE40/P40)))</f>
        <v>0.30769230769231</v>
      </c>
      <c r="BG40" s="110">
        <v>1</v>
      </c>
      <c r="BH40" s="112">
        <f>IFERROR(BG40/BE40,"-")</f>
        <v>0.125</v>
      </c>
      <c r="BI40" s="113">
        <v>3000</v>
      </c>
      <c r="BJ40" s="114">
        <f>IFERROR(BI40/BE40,"-")</f>
        <v>375</v>
      </c>
      <c r="BK40" s="115">
        <v>1</v>
      </c>
      <c r="BL40" s="115"/>
      <c r="BM40" s="115"/>
      <c r="BN40" s="117">
        <v>9</v>
      </c>
      <c r="BO40" s="118">
        <f>IF(P40=0,"",IF(BN40=0,"",(BN40/P40)))</f>
        <v>0.34615384615385</v>
      </c>
      <c r="BP40" s="119">
        <v>2</v>
      </c>
      <c r="BQ40" s="120">
        <f>IFERROR(BP40/BN40,"-")</f>
        <v>0.22222222222222</v>
      </c>
      <c r="BR40" s="121">
        <v>199000</v>
      </c>
      <c r="BS40" s="122">
        <f>IFERROR(BR40/BN40,"-")</f>
        <v>22111.111111111</v>
      </c>
      <c r="BT40" s="123"/>
      <c r="BU40" s="123"/>
      <c r="BV40" s="123">
        <v>2</v>
      </c>
      <c r="BW40" s="124">
        <v>2</v>
      </c>
      <c r="BX40" s="125">
        <f>IF(P40=0,"",IF(BW40=0,"",(BW40/P40)))</f>
        <v>0.076923076923077</v>
      </c>
      <c r="BY40" s="126">
        <v>1</v>
      </c>
      <c r="BZ40" s="127">
        <f>IFERROR(BY40/BW40,"-")</f>
        <v>0.5</v>
      </c>
      <c r="CA40" s="128">
        <v>80000</v>
      </c>
      <c r="CB40" s="129">
        <f>IFERROR(CA40/BW40,"-")</f>
        <v>40000</v>
      </c>
      <c r="CC40" s="130"/>
      <c r="CD40" s="130"/>
      <c r="CE40" s="130">
        <v>1</v>
      </c>
      <c r="CF40" s="131">
        <v>5</v>
      </c>
      <c r="CG40" s="132">
        <f>IF(P40=0,"",IF(CF40=0,"",(CF40/P40)))</f>
        <v>0.19230769230769</v>
      </c>
      <c r="CH40" s="133">
        <v>2</v>
      </c>
      <c r="CI40" s="134">
        <f>IFERROR(CH40/CF40,"-")</f>
        <v>0.4</v>
      </c>
      <c r="CJ40" s="135">
        <v>112500</v>
      </c>
      <c r="CK40" s="136">
        <f>IFERROR(CJ40/CF40,"-")</f>
        <v>22500</v>
      </c>
      <c r="CL40" s="137"/>
      <c r="CM40" s="137"/>
      <c r="CN40" s="137">
        <v>2</v>
      </c>
      <c r="CO40" s="138">
        <v>6</v>
      </c>
      <c r="CP40" s="139">
        <v>394500</v>
      </c>
      <c r="CQ40" s="139">
        <v>190000</v>
      </c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 t="str">
        <f>AB41</f>
        <v>0</v>
      </c>
      <c r="B41" s="189" t="s">
        <v>144</v>
      </c>
      <c r="C41" s="189"/>
      <c r="D41" s="189"/>
      <c r="E41" s="189"/>
      <c r="F41" s="189" t="s">
        <v>65</v>
      </c>
      <c r="G41" s="88" t="s">
        <v>145</v>
      </c>
      <c r="H41" s="88" t="s">
        <v>146</v>
      </c>
      <c r="I41" s="191" t="s">
        <v>147</v>
      </c>
      <c r="J41" s="180">
        <v>0</v>
      </c>
      <c r="K41" s="79">
        <v>5</v>
      </c>
      <c r="L41" s="79">
        <v>0</v>
      </c>
      <c r="M41" s="79">
        <v>48</v>
      </c>
      <c r="N41" s="89">
        <v>1</v>
      </c>
      <c r="O41" s="90">
        <v>0</v>
      </c>
      <c r="P41" s="91">
        <f>N41+O41</f>
        <v>1</v>
      </c>
      <c r="Q41" s="80">
        <f>IFERROR(P41/M41,"-")</f>
        <v>0.020833333333333</v>
      </c>
      <c r="R41" s="79">
        <v>0</v>
      </c>
      <c r="S41" s="79">
        <v>0</v>
      </c>
      <c r="T41" s="80">
        <f>IFERROR(R41/(P41),"-")</f>
        <v>0</v>
      </c>
      <c r="U41" s="186">
        <f>IFERROR(J41/SUM(N41:O42),"-")</f>
        <v>0</v>
      </c>
      <c r="V41" s="82">
        <v>0</v>
      </c>
      <c r="W41" s="80">
        <f>IF(P41=0,"-",V41/P41)</f>
        <v>0</v>
      </c>
      <c r="X41" s="185">
        <v>0</v>
      </c>
      <c r="Y41" s="186">
        <f>IFERROR(X41/P41,"-")</f>
        <v>0</v>
      </c>
      <c r="Z41" s="186" t="str">
        <f>IFERROR(X41/V41,"-")</f>
        <v>-</v>
      </c>
      <c r="AA41" s="180">
        <f>SUM(X41:X42)-SUM(J41:J42)</f>
        <v>0</v>
      </c>
      <c r="AB41" s="83" t="str">
        <f>SUM(X41:X42)/SUM(J41:J42)</f>
        <v>0</v>
      </c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/>
      <c r="BF41" s="111">
        <f>IF(P41=0,"",IF(BE41=0,"",(BE41/P41)))</f>
        <v>0</v>
      </c>
      <c r="BG41" s="110"/>
      <c r="BH41" s="112" t="str">
        <f>IFERROR(BG41/BE41,"-")</f>
        <v>-</v>
      </c>
      <c r="BI41" s="113"/>
      <c r="BJ41" s="114" t="str">
        <f>IFERROR(BI41/BE41,"-")</f>
        <v>-</v>
      </c>
      <c r="BK41" s="115"/>
      <c r="BL41" s="115"/>
      <c r="BM41" s="115"/>
      <c r="BN41" s="117">
        <v>1</v>
      </c>
      <c r="BO41" s="118">
        <f>IF(P41=0,"",IF(BN41=0,"",(BN41/P41)))</f>
        <v>1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189" t="s">
        <v>148</v>
      </c>
      <c r="C42" s="189"/>
      <c r="D42" s="189"/>
      <c r="E42" s="189"/>
      <c r="F42" s="189" t="s">
        <v>77</v>
      </c>
      <c r="G42" s="88"/>
      <c r="H42" s="88"/>
      <c r="I42" s="88"/>
      <c r="J42" s="180"/>
      <c r="K42" s="79">
        <v>12</v>
      </c>
      <c r="L42" s="79">
        <v>8</v>
      </c>
      <c r="M42" s="79">
        <v>12</v>
      </c>
      <c r="N42" s="89">
        <v>3</v>
      </c>
      <c r="O42" s="90">
        <v>0</v>
      </c>
      <c r="P42" s="91">
        <f>N42+O42</f>
        <v>3</v>
      </c>
      <c r="Q42" s="80">
        <f>IFERROR(P42/M42,"-")</f>
        <v>0.25</v>
      </c>
      <c r="R42" s="79">
        <v>0</v>
      </c>
      <c r="S42" s="79">
        <v>1</v>
      </c>
      <c r="T42" s="80">
        <f>IFERROR(R42/(P42),"-")</f>
        <v>0</v>
      </c>
      <c r="U42" s="186"/>
      <c r="V42" s="82">
        <v>0</v>
      </c>
      <c r="W42" s="80">
        <f>IF(P42=0,"-",V42/P42)</f>
        <v>0</v>
      </c>
      <c r="X42" s="185">
        <v>0</v>
      </c>
      <c r="Y42" s="186">
        <f>IFERROR(X42/P42,"-")</f>
        <v>0</v>
      </c>
      <c r="Z42" s="186" t="str">
        <f>IFERROR(X42/V42,"-")</f>
        <v>-</v>
      </c>
      <c r="AA42" s="18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/>
      <c r="AN42" s="99">
        <f>IF(P42=0,"",IF(AM42=0,"",(AM42/P42)))</f>
        <v>0</v>
      </c>
      <c r="AO42" s="98"/>
      <c r="AP42" s="100" t="str">
        <f>IFERROR(AO42/AM42,"-")</f>
        <v>-</v>
      </c>
      <c r="AQ42" s="101"/>
      <c r="AR42" s="102" t="str">
        <f>IFERROR(AQ42/AM42,"-")</f>
        <v>-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0.33333333333333</v>
      </c>
      <c r="BP42" s="119"/>
      <c r="BQ42" s="120">
        <f>IFERROR(BP42/BN42,"-")</f>
        <v>0</v>
      </c>
      <c r="BR42" s="121"/>
      <c r="BS42" s="122">
        <f>IFERROR(BR42/BN42,"-")</f>
        <v>0</v>
      </c>
      <c r="BT42" s="123"/>
      <c r="BU42" s="123"/>
      <c r="BV42" s="123"/>
      <c r="BW42" s="124">
        <v>2</v>
      </c>
      <c r="BX42" s="125">
        <f>IF(P42=0,"",IF(BW42=0,"",(BW42/P42)))</f>
        <v>0.66666666666667</v>
      </c>
      <c r="BY42" s="126"/>
      <c r="BZ42" s="127">
        <f>IFERROR(BY42/BW42,"-")</f>
        <v>0</v>
      </c>
      <c r="CA42" s="128"/>
      <c r="CB42" s="129">
        <f>IFERROR(CA42/BW42,"-")</f>
        <v>0</v>
      </c>
      <c r="CC42" s="130"/>
      <c r="CD42" s="130"/>
      <c r="CE42" s="130"/>
      <c r="CF42" s="131"/>
      <c r="CG42" s="132">
        <f>IF(P42=0,"",IF(CF42=0,"",(CF42/P42)))</f>
        <v>0</v>
      </c>
      <c r="CH42" s="133"/>
      <c r="CI42" s="134" t="str">
        <f>IFERROR(CH42/CF42,"-")</f>
        <v>-</v>
      </c>
      <c r="CJ42" s="135"/>
      <c r="CK42" s="136" t="str">
        <f>IFERROR(CJ42/CF42,"-")</f>
        <v>-</v>
      </c>
      <c r="CL42" s="137"/>
      <c r="CM42" s="137"/>
      <c r="CN42" s="137"/>
      <c r="CO42" s="138">
        <v>0</v>
      </c>
      <c r="CP42" s="139">
        <v>0</v>
      </c>
      <c r="CQ42" s="139"/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30"/>
      <c r="B43" s="85"/>
      <c r="C43" s="86"/>
      <c r="D43" s="86"/>
      <c r="E43" s="86"/>
      <c r="F43" s="87"/>
      <c r="G43" s="88"/>
      <c r="H43" s="88"/>
      <c r="I43" s="88"/>
      <c r="J43" s="181"/>
      <c r="K43" s="34"/>
      <c r="L43" s="34"/>
      <c r="M43" s="31"/>
      <c r="N43" s="23"/>
      <c r="O43" s="23"/>
      <c r="P43" s="23"/>
      <c r="Q43" s="32"/>
      <c r="R43" s="32"/>
      <c r="S43" s="23"/>
      <c r="T43" s="32"/>
      <c r="U43" s="187"/>
      <c r="V43" s="25"/>
      <c r="W43" s="25"/>
      <c r="X43" s="187"/>
      <c r="Y43" s="187"/>
      <c r="Z43" s="187"/>
      <c r="AA43" s="187"/>
      <c r="AB43" s="33"/>
      <c r="AC43" s="57"/>
      <c r="AD43" s="61"/>
      <c r="AE43" s="62"/>
      <c r="AF43" s="61"/>
      <c r="AG43" s="65"/>
      <c r="AH43" s="66"/>
      <c r="AI43" s="67"/>
      <c r="AJ43" s="68"/>
      <c r="AK43" s="68"/>
      <c r="AL43" s="68"/>
      <c r="AM43" s="61"/>
      <c r="AN43" s="62"/>
      <c r="AO43" s="61"/>
      <c r="AP43" s="65"/>
      <c r="AQ43" s="66"/>
      <c r="AR43" s="67"/>
      <c r="AS43" s="68"/>
      <c r="AT43" s="68"/>
      <c r="AU43" s="68"/>
      <c r="AV43" s="61"/>
      <c r="AW43" s="62"/>
      <c r="AX43" s="61"/>
      <c r="AY43" s="65"/>
      <c r="AZ43" s="66"/>
      <c r="BA43" s="67"/>
      <c r="BB43" s="68"/>
      <c r="BC43" s="68"/>
      <c r="BD43" s="68"/>
      <c r="BE43" s="61"/>
      <c r="BF43" s="62"/>
      <c r="BG43" s="61"/>
      <c r="BH43" s="65"/>
      <c r="BI43" s="66"/>
      <c r="BJ43" s="67"/>
      <c r="BK43" s="68"/>
      <c r="BL43" s="68"/>
      <c r="BM43" s="68"/>
      <c r="BN43" s="63"/>
      <c r="BO43" s="64"/>
      <c r="BP43" s="61"/>
      <c r="BQ43" s="65"/>
      <c r="BR43" s="66"/>
      <c r="BS43" s="67"/>
      <c r="BT43" s="68"/>
      <c r="BU43" s="68"/>
      <c r="BV43" s="68"/>
      <c r="BW43" s="63"/>
      <c r="BX43" s="64"/>
      <c r="BY43" s="61"/>
      <c r="BZ43" s="65"/>
      <c r="CA43" s="66"/>
      <c r="CB43" s="67"/>
      <c r="CC43" s="68"/>
      <c r="CD43" s="68"/>
      <c r="CE43" s="68"/>
      <c r="CF43" s="63"/>
      <c r="CG43" s="64"/>
      <c r="CH43" s="61"/>
      <c r="CI43" s="65"/>
      <c r="CJ43" s="66"/>
      <c r="CK43" s="67"/>
      <c r="CL43" s="68"/>
      <c r="CM43" s="68"/>
      <c r="CN43" s="68"/>
      <c r="CO43" s="69"/>
      <c r="CP43" s="66"/>
      <c r="CQ43" s="66"/>
      <c r="CR43" s="66"/>
      <c r="CS43" s="70"/>
    </row>
    <row r="44" spans="1:98">
      <c r="A44" s="30"/>
      <c r="B44" s="37"/>
      <c r="C44" s="21"/>
      <c r="D44" s="21"/>
      <c r="E44" s="21"/>
      <c r="F44" s="22"/>
      <c r="G44" s="36"/>
      <c r="H44" s="36"/>
      <c r="I44" s="73"/>
      <c r="J44" s="182"/>
      <c r="K44" s="34"/>
      <c r="L44" s="34"/>
      <c r="M44" s="31"/>
      <c r="N44" s="23"/>
      <c r="O44" s="23"/>
      <c r="P44" s="23"/>
      <c r="Q44" s="32"/>
      <c r="R44" s="32"/>
      <c r="S44" s="23"/>
      <c r="T44" s="32"/>
      <c r="U44" s="187"/>
      <c r="V44" s="25"/>
      <c r="W44" s="25"/>
      <c r="X44" s="187"/>
      <c r="Y44" s="187"/>
      <c r="Z44" s="187"/>
      <c r="AA44" s="187"/>
      <c r="AB44" s="33"/>
      <c r="AC44" s="59"/>
      <c r="AD44" s="61"/>
      <c r="AE44" s="62"/>
      <c r="AF44" s="61"/>
      <c r="AG44" s="65"/>
      <c r="AH44" s="66"/>
      <c r="AI44" s="67"/>
      <c r="AJ44" s="68"/>
      <c r="AK44" s="68"/>
      <c r="AL44" s="68"/>
      <c r="AM44" s="61"/>
      <c r="AN44" s="62"/>
      <c r="AO44" s="61"/>
      <c r="AP44" s="65"/>
      <c r="AQ44" s="66"/>
      <c r="AR44" s="67"/>
      <c r="AS44" s="68"/>
      <c r="AT44" s="68"/>
      <c r="AU44" s="68"/>
      <c r="AV44" s="61"/>
      <c r="AW44" s="62"/>
      <c r="AX44" s="61"/>
      <c r="AY44" s="65"/>
      <c r="AZ44" s="66"/>
      <c r="BA44" s="67"/>
      <c r="BB44" s="68"/>
      <c r="BC44" s="68"/>
      <c r="BD44" s="68"/>
      <c r="BE44" s="61"/>
      <c r="BF44" s="62"/>
      <c r="BG44" s="61"/>
      <c r="BH44" s="65"/>
      <c r="BI44" s="66"/>
      <c r="BJ44" s="67"/>
      <c r="BK44" s="68"/>
      <c r="BL44" s="68"/>
      <c r="BM44" s="68"/>
      <c r="BN44" s="63"/>
      <c r="BO44" s="64"/>
      <c r="BP44" s="61"/>
      <c r="BQ44" s="65"/>
      <c r="BR44" s="66"/>
      <c r="BS44" s="67"/>
      <c r="BT44" s="68"/>
      <c r="BU44" s="68"/>
      <c r="BV44" s="68"/>
      <c r="BW44" s="63"/>
      <c r="BX44" s="64"/>
      <c r="BY44" s="61"/>
      <c r="BZ44" s="65"/>
      <c r="CA44" s="66"/>
      <c r="CB44" s="67"/>
      <c r="CC44" s="68"/>
      <c r="CD44" s="68"/>
      <c r="CE44" s="68"/>
      <c r="CF44" s="63"/>
      <c r="CG44" s="64"/>
      <c r="CH44" s="61"/>
      <c r="CI44" s="65"/>
      <c r="CJ44" s="66"/>
      <c r="CK44" s="67"/>
      <c r="CL44" s="68"/>
      <c r="CM44" s="68"/>
      <c r="CN44" s="68"/>
      <c r="CO44" s="69"/>
      <c r="CP44" s="66"/>
      <c r="CQ44" s="66"/>
      <c r="CR44" s="66"/>
      <c r="CS44" s="70"/>
    </row>
    <row r="45" spans="1:98">
      <c r="A45" s="19">
        <f>AB45</f>
        <v>0.95881782945736</v>
      </c>
      <c r="B45" s="39"/>
      <c r="C45" s="39"/>
      <c r="D45" s="39"/>
      <c r="E45" s="39"/>
      <c r="F45" s="39"/>
      <c r="G45" s="40" t="s">
        <v>149</v>
      </c>
      <c r="H45" s="40"/>
      <c r="I45" s="40"/>
      <c r="J45" s="183">
        <f>SUM(J6:J44)</f>
        <v>4128000</v>
      </c>
      <c r="K45" s="41">
        <f>SUM(K6:K44)</f>
        <v>1640</v>
      </c>
      <c r="L45" s="41">
        <f>SUM(L6:L44)</f>
        <v>648</v>
      </c>
      <c r="M45" s="41">
        <f>SUM(M6:M44)</f>
        <v>2033</v>
      </c>
      <c r="N45" s="41">
        <f>SUM(N6:N44)</f>
        <v>335</v>
      </c>
      <c r="O45" s="41">
        <f>SUM(O6:O44)</f>
        <v>5</v>
      </c>
      <c r="P45" s="41">
        <f>SUM(P6:P44)</f>
        <v>340</v>
      </c>
      <c r="Q45" s="42">
        <f>IFERROR(P45/M45,"-")</f>
        <v>0.16724053123463</v>
      </c>
      <c r="R45" s="76">
        <f>SUM(R6:R44)</f>
        <v>58</v>
      </c>
      <c r="S45" s="76">
        <f>SUM(S6:S44)</f>
        <v>80</v>
      </c>
      <c r="T45" s="42">
        <f>IFERROR(R45/P45,"-")</f>
        <v>0.17058823529412</v>
      </c>
      <c r="U45" s="188">
        <f>IFERROR(J45/P45,"-")</f>
        <v>12141.176470588</v>
      </c>
      <c r="V45" s="44">
        <f>SUM(V6:V44)</f>
        <v>95</v>
      </c>
      <c r="W45" s="42">
        <f>IFERROR(V45/P45,"-")</f>
        <v>0.27941176470588</v>
      </c>
      <c r="X45" s="183">
        <f>SUM(X6:X44)</f>
        <v>3958000</v>
      </c>
      <c r="Y45" s="183">
        <f>IFERROR(X45/P45,"-")</f>
        <v>11641.176470588</v>
      </c>
      <c r="Z45" s="183">
        <f>IFERROR(X45/V45,"-")</f>
        <v>41663.157894737</v>
      </c>
      <c r="AA45" s="183">
        <f>X45-J45</f>
        <v>-170000</v>
      </c>
      <c r="AB45" s="45">
        <f>X45/J45</f>
        <v>0.95881782945736</v>
      </c>
      <c r="AC45" s="58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60"/>
      <c r="AR45" s="60"/>
      <c r="AS45" s="60"/>
      <c r="AT45" s="60"/>
      <c r="AU45" s="60"/>
      <c r="AV45" s="60"/>
      <c r="AW45" s="60"/>
      <c r="AX45" s="60"/>
      <c r="AY45" s="60"/>
      <c r="AZ45" s="60"/>
      <c r="BA45" s="60"/>
      <c r="BB45" s="60"/>
      <c r="BC45" s="60"/>
      <c r="BD45" s="60"/>
      <c r="BE45" s="60"/>
      <c r="BF45" s="60"/>
      <c r="BG45" s="60"/>
      <c r="BH45" s="60"/>
      <c r="BI45" s="60"/>
      <c r="BJ45" s="60"/>
      <c r="BK45" s="60"/>
      <c r="BL45" s="60"/>
      <c r="BM45" s="60"/>
      <c r="BN45" s="60"/>
      <c r="BO45" s="60"/>
      <c r="BP45" s="60"/>
      <c r="BQ45" s="60"/>
      <c r="BR45" s="60"/>
      <c r="BS45" s="60"/>
      <c r="BT45" s="60"/>
      <c r="BU45" s="60"/>
      <c r="BV45" s="60"/>
      <c r="BW45" s="60"/>
      <c r="BX45" s="60"/>
      <c r="BY45" s="60"/>
      <c r="BZ45" s="60"/>
      <c r="CA45" s="60"/>
      <c r="CB45" s="60"/>
      <c r="CC45" s="60"/>
      <c r="CD45" s="60"/>
      <c r="CE45" s="60"/>
      <c r="CF45" s="60"/>
      <c r="CG45" s="60"/>
      <c r="CH45" s="60"/>
      <c r="CI45" s="60"/>
      <c r="CJ45" s="60"/>
      <c r="CK45" s="60"/>
      <c r="CL45" s="60"/>
      <c r="CM45" s="60"/>
      <c r="CN45" s="60"/>
      <c r="CO45" s="60"/>
      <c r="CP45" s="60"/>
      <c r="CQ45" s="60"/>
      <c r="CR45" s="60"/>
      <c r="CS4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8"/>
    <mergeCell ref="J11:J18"/>
    <mergeCell ref="U11:U18"/>
    <mergeCell ref="AA11:AA18"/>
    <mergeCell ref="AB11:AB18"/>
    <mergeCell ref="A19:A22"/>
    <mergeCell ref="J19:J22"/>
    <mergeCell ref="U19:U22"/>
    <mergeCell ref="AA19:AA22"/>
    <mergeCell ref="AB19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39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150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0.31041666666667</v>
      </c>
      <c r="B6" s="189" t="s">
        <v>151</v>
      </c>
      <c r="C6" s="189" t="s">
        <v>152</v>
      </c>
      <c r="D6" s="189" t="s">
        <v>153</v>
      </c>
      <c r="E6" s="189" t="s">
        <v>123</v>
      </c>
      <c r="F6" s="189" t="s">
        <v>65</v>
      </c>
      <c r="G6" s="88" t="s">
        <v>154</v>
      </c>
      <c r="H6" s="88" t="s">
        <v>155</v>
      </c>
      <c r="I6" s="88" t="s">
        <v>156</v>
      </c>
      <c r="J6" s="180">
        <v>240000</v>
      </c>
      <c r="K6" s="79">
        <v>54</v>
      </c>
      <c r="L6" s="79">
        <v>0</v>
      </c>
      <c r="M6" s="79">
        <v>129</v>
      </c>
      <c r="N6" s="89">
        <v>19</v>
      </c>
      <c r="O6" s="90">
        <v>0</v>
      </c>
      <c r="P6" s="91">
        <f>N6+O6</f>
        <v>19</v>
      </c>
      <c r="Q6" s="80">
        <f>IFERROR(P6/M6,"-")</f>
        <v>0.14728682170543</v>
      </c>
      <c r="R6" s="79">
        <v>4</v>
      </c>
      <c r="S6" s="79">
        <v>6</v>
      </c>
      <c r="T6" s="80">
        <f>IFERROR(R6/(P6),"-")</f>
        <v>0.21052631578947</v>
      </c>
      <c r="U6" s="186">
        <f>IFERROR(J6/SUM(N6:O7),"-")</f>
        <v>5454.5454545455</v>
      </c>
      <c r="V6" s="82">
        <v>3</v>
      </c>
      <c r="W6" s="80">
        <f>IF(P6=0,"-",V6/P6)</f>
        <v>0.15789473684211</v>
      </c>
      <c r="X6" s="185">
        <v>19500</v>
      </c>
      <c r="Y6" s="186">
        <f>IFERROR(X6/P6,"-")</f>
        <v>1026.3157894737</v>
      </c>
      <c r="Z6" s="186">
        <f>IFERROR(X6/V6,"-")</f>
        <v>6500</v>
      </c>
      <c r="AA6" s="180">
        <f>SUM(X6:X7)-SUM(J6:J7)</f>
        <v>-165500</v>
      </c>
      <c r="AB6" s="83">
        <f>SUM(X6:X7)/SUM(J6:J7)</f>
        <v>0.31041666666667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4</v>
      </c>
      <c r="AN6" s="99">
        <f>IF(P6=0,"",IF(AM6=0,"",(AM6/P6)))</f>
        <v>0.21052631578947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0.10526315789474</v>
      </c>
      <c r="AX6" s="104">
        <v>1</v>
      </c>
      <c r="AY6" s="106">
        <f>IFERROR(AX6/AV6,"-")</f>
        <v>0.5</v>
      </c>
      <c r="AZ6" s="107">
        <v>3000</v>
      </c>
      <c r="BA6" s="108">
        <f>IFERROR(AZ6/AV6,"-")</f>
        <v>1500</v>
      </c>
      <c r="BB6" s="109">
        <v>1</v>
      </c>
      <c r="BC6" s="109"/>
      <c r="BD6" s="109"/>
      <c r="BE6" s="110">
        <v>5</v>
      </c>
      <c r="BF6" s="111">
        <f>IF(P6=0,"",IF(BE6=0,"",(BE6/P6)))</f>
        <v>0.26315789473684</v>
      </c>
      <c r="BG6" s="110">
        <v>1</v>
      </c>
      <c r="BH6" s="112">
        <f>IFERROR(BG6/BE6,"-")</f>
        <v>0.2</v>
      </c>
      <c r="BI6" s="113">
        <v>15000</v>
      </c>
      <c r="BJ6" s="114">
        <f>IFERROR(BI6/BE6,"-")</f>
        <v>3000</v>
      </c>
      <c r="BK6" s="115"/>
      <c r="BL6" s="115">
        <v>1</v>
      </c>
      <c r="BM6" s="115"/>
      <c r="BN6" s="117">
        <v>5</v>
      </c>
      <c r="BO6" s="118">
        <f>IF(P6=0,"",IF(BN6=0,"",(BN6/P6)))</f>
        <v>0.26315789473684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0.15789473684211</v>
      </c>
      <c r="BY6" s="126">
        <v>1</v>
      </c>
      <c r="BZ6" s="127">
        <f>IFERROR(BY6/BW6,"-")</f>
        <v>0.33333333333333</v>
      </c>
      <c r="CA6" s="128">
        <v>1500</v>
      </c>
      <c r="CB6" s="129">
        <f>IFERROR(CA6/BW6,"-")</f>
        <v>500</v>
      </c>
      <c r="CC6" s="130">
        <v>1</v>
      </c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3</v>
      </c>
      <c r="CP6" s="139">
        <v>19500</v>
      </c>
      <c r="CQ6" s="139">
        <v>15000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157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143</v>
      </c>
      <c r="L7" s="79">
        <v>87</v>
      </c>
      <c r="M7" s="79">
        <v>46</v>
      </c>
      <c r="N7" s="89">
        <v>25</v>
      </c>
      <c r="O7" s="90">
        <v>0</v>
      </c>
      <c r="P7" s="91">
        <f>N7+O7</f>
        <v>25</v>
      </c>
      <c r="Q7" s="80">
        <f>IFERROR(P7/M7,"-")</f>
        <v>0.54347826086957</v>
      </c>
      <c r="R7" s="79">
        <v>8</v>
      </c>
      <c r="S7" s="79">
        <v>3</v>
      </c>
      <c r="T7" s="80">
        <f>IFERROR(R7/(P7),"-")</f>
        <v>0.32</v>
      </c>
      <c r="U7" s="186"/>
      <c r="V7" s="82">
        <v>4</v>
      </c>
      <c r="W7" s="80">
        <f>IF(P7=0,"-",V7/P7)</f>
        <v>0.16</v>
      </c>
      <c r="X7" s="185">
        <v>55000</v>
      </c>
      <c r="Y7" s="186">
        <f>IFERROR(X7/P7,"-")</f>
        <v>2200</v>
      </c>
      <c r="Z7" s="186">
        <f>IFERROR(X7/V7,"-")</f>
        <v>13750</v>
      </c>
      <c r="AA7" s="180"/>
      <c r="AB7" s="83"/>
      <c r="AC7" s="77"/>
      <c r="AD7" s="92">
        <v>1</v>
      </c>
      <c r="AE7" s="93">
        <f>IF(P7=0,"",IF(AD7=0,"",(AD7/P7)))</f>
        <v>0.04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3</v>
      </c>
      <c r="AN7" s="99">
        <f>IF(P7=0,"",IF(AM7=0,"",(AM7/P7)))</f>
        <v>0.12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</v>
      </c>
      <c r="AW7" s="105">
        <f>IF(P7=0,"",IF(AV7=0,"",(AV7/P7)))</f>
        <v>0.04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5</v>
      </c>
      <c r="BF7" s="111">
        <f>IF(P7=0,"",IF(BE7=0,"",(BE7/P7)))</f>
        <v>0.2</v>
      </c>
      <c r="BG7" s="110">
        <v>1</v>
      </c>
      <c r="BH7" s="112">
        <f>IFERROR(BG7/BE7,"-")</f>
        <v>0.2</v>
      </c>
      <c r="BI7" s="113">
        <v>33000</v>
      </c>
      <c r="BJ7" s="114">
        <f>IFERROR(BI7/BE7,"-")</f>
        <v>6600</v>
      </c>
      <c r="BK7" s="115"/>
      <c r="BL7" s="115"/>
      <c r="BM7" s="115">
        <v>1</v>
      </c>
      <c r="BN7" s="117">
        <v>9</v>
      </c>
      <c r="BO7" s="118">
        <f>IF(P7=0,"",IF(BN7=0,"",(BN7/P7)))</f>
        <v>0.36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6</v>
      </c>
      <c r="BX7" s="125">
        <f>IF(P7=0,"",IF(BW7=0,"",(BW7/P7)))</f>
        <v>0.24</v>
      </c>
      <c r="BY7" s="126">
        <v>3</v>
      </c>
      <c r="BZ7" s="127">
        <f>IFERROR(BY7/BW7,"-")</f>
        <v>0.5</v>
      </c>
      <c r="CA7" s="128">
        <v>22000</v>
      </c>
      <c r="CB7" s="129">
        <f>IFERROR(CA7/BW7,"-")</f>
        <v>3666.6666666667</v>
      </c>
      <c r="CC7" s="130">
        <v>1</v>
      </c>
      <c r="CD7" s="130">
        <v>1</v>
      </c>
      <c r="CE7" s="130">
        <v>1</v>
      </c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4</v>
      </c>
      <c r="CP7" s="139">
        <v>55000</v>
      </c>
      <c r="CQ7" s="139">
        <v>33000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2.7690476190476</v>
      </c>
      <c r="B8" s="189" t="s">
        <v>158</v>
      </c>
      <c r="C8" s="189" t="s">
        <v>159</v>
      </c>
      <c r="D8" s="189"/>
      <c r="E8" s="189" t="s">
        <v>160</v>
      </c>
      <c r="F8" s="189" t="s">
        <v>65</v>
      </c>
      <c r="G8" s="88" t="s">
        <v>161</v>
      </c>
      <c r="H8" s="88" t="s">
        <v>162</v>
      </c>
      <c r="I8" s="88" t="s">
        <v>163</v>
      </c>
      <c r="J8" s="180">
        <v>210000</v>
      </c>
      <c r="K8" s="79">
        <v>15</v>
      </c>
      <c r="L8" s="79">
        <v>0</v>
      </c>
      <c r="M8" s="79">
        <v>80</v>
      </c>
      <c r="N8" s="89">
        <v>5</v>
      </c>
      <c r="O8" s="90">
        <v>0</v>
      </c>
      <c r="P8" s="91">
        <f>N8+O8</f>
        <v>5</v>
      </c>
      <c r="Q8" s="80">
        <f>IFERROR(P8/M8,"-")</f>
        <v>0.0625</v>
      </c>
      <c r="R8" s="79">
        <v>2</v>
      </c>
      <c r="S8" s="79">
        <v>0</v>
      </c>
      <c r="T8" s="80">
        <f>IFERROR(R8/(P8),"-")</f>
        <v>0.4</v>
      </c>
      <c r="U8" s="186">
        <f>IFERROR(J8/SUM(N8:O11),"-")</f>
        <v>12352.941176471</v>
      </c>
      <c r="V8" s="82">
        <v>3</v>
      </c>
      <c r="W8" s="80">
        <f>IF(P8=0,"-",V8/P8)</f>
        <v>0.6</v>
      </c>
      <c r="X8" s="185">
        <v>20500</v>
      </c>
      <c r="Y8" s="186">
        <f>IFERROR(X8/P8,"-")</f>
        <v>4100</v>
      </c>
      <c r="Z8" s="186">
        <f>IFERROR(X8/V8,"-")</f>
        <v>6833.3333333333</v>
      </c>
      <c r="AA8" s="180">
        <f>SUM(X8:X11)-SUM(J8:J11)</f>
        <v>371500</v>
      </c>
      <c r="AB8" s="83">
        <f>SUM(X8:X11)/SUM(J8:J11)</f>
        <v>2.7690476190476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>
        <v>1</v>
      </c>
      <c r="BH8" s="112">
        <f>IFERROR(BG8/BE8,"-")</f>
        <v>1</v>
      </c>
      <c r="BI8" s="113">
        <v>500</v>
      </c>
      <c r="BJ8" s="114">
        <f>IFERROR(BI8/BE8,"-")</f>
        <v>500</v>
      </c>
      <c r="BK8" s="115">
        <v>1</v>
      </c>
      <c r="BL8" s="115"/>
      <c r="BM8" s="115"/>
      <c r="BN8" s="117">
        <v>3</v>
      </c>
      <c r="BO8" s="118">
        <f>IF(P8=0,"",IF(BN8=0,"",(BN8/P8)))</f>
        <v>0.6</v>
      </c>
      <c r="BP8" s="119">
        <v>1</v>
      </c>
      <c r="BQ8" s="120">
        <f>IFERROR(BP8/BN8,"-")</f>
        <v>0.33333333333333</v>
      </c>
      <c r="BR8" s="121">
        <v>15000</v>
      </c>
      <c r="BS8" s="122">
        <f>IFERROR(BR8/BN8,"-")</f>
        <v>5000</v>
      </c>
      <c r="BT8" s="123"/>
      <c r="BU8" s="123">
        <v>1</v>
      </c>
      <c r="BV8" s="123"/>
      <c r="BW8" s="124">
        <v>1</v>
      </c>
      <c r="BX8" s="125">
        <f>IF(P8=0,"",IF(BW8=0,"",(BW8/P8)))</f>
        <v>0.2</v>
      </c>
      <c r="BY8" s="126">
        <v>1</v>
      </c>
      <c r="BZ8" s="127">
        <f>IFERROR(BY8/BW8,"-")</f>
        <v>1</v>
      </c>
      <c r="CA8" s="128">
        <v>5000</v>
      </c>
      <c r="CB8" s="129">
        <f>IFERROR(CA8/BW8,"-")</f>
        <v>5000</v>
      </c>
      <c r="CC8" s="130">
        <v>1</v>
      </c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3</v>
      </c>
      <c r="CP8" s="139">
        <v>20500</v>
      </c>
      <c r="CQ8" s="139">
        <v>15000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164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127</v>
      </c>
      <c r="L9" s="79">
        <v>39</v>
      </c>
      <c r="M9" s="79">
        <v>22</v>
      </c>
      <c r="N9" s="89">
        <v>5</v>
      </c>
      <c r="O9" s="90">
        <v>2</v>
      </c>
      <c r="P9" s="91">
        <f>N9+O9</f>
        <v>7</v>
      </c>
      <c r="Q9" s="80">
        <f>IFERROR(P9/M9,"-")</f>
        <v>0.31818181818182</v>
      </c>
      <c r="R9" s="79">
        <v>1</v>
      </c>
      <c r="S9" s="79">
        <v>1</v>
      </c>
      <c r="T9" s="80">
        <f>IFERROR(R9/(P9),"-")</f>
        <v>0.14285714285714</v>
      </c>
      <c r="U9" s="186"/>
      <c r="V9" s="82">
        <v>1</v>
      </c>
      <c r="W9" s="80">
        <f>IF(P9=0,"-",V9/P9)</f>
        <v>0.14285714285714</v>
      </c>
      <c r="X9" s="185">
        <v>548000</v>
      </c>
      <c r="Y9" s="186">
        <f>IFERROR(X9/P9,"-")</f>
        <v>78285.714285714</v>
      </c>
      <c r="Z9" s="186">
        <f>IFERROR(X9/V9,"-")</f>
        <v>548000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3</v>
      </c>
      <c r="BF9" s="111">
        <f>IF(P9=0,"",IF(BE9=0,"",(BE9/P9)))</f>
        <v>0.42857142857143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4</v>
      </c>
      <c r="BO9" s="118">
        <f>IF(P9=0,"",IF(BN9=0,"",(BN9/P9)))</f>
        <v>0.57142857142857</v>
      </c>
      <c r="BP9" s="119">
        <v>1</v>
      </c>
      <c r="BQ9" s="120">
        <f>IFERROR(BP9/BN9,"-")</f>
        <v>0.25</v>
      </c>
      <c r="BR9" s="121">
        <v>548000</v>
      </c>
      <c r="BS9" s="122">
        <f>IFERROR(BR9/BN9,"-")</f>
        <v>137000</v>
      </c>
      <c r="BT9" s="123"/>
      <c r="BU9" s="123"/>
      <c r="BV9" s="123">
        <v>1</v>
      </c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548000</v>
      </c>
      <c r="CQ9" s="139">
        <v>548000</v>
      </c>
      <c r="CR9" s="139"/>
      <c r="CS9" s="140" t="str">
        <f>IF(AND(CQ9=0,CR9=0),"",IF(AND(CQ9&lt;=100000,CR9&lt;=100000),"",IF(CQ9/CP9&gt;0.7,"男高",IF(CR9/CP9&gt;0.7,"女高",""))))</f>
        <v>男高</v>
      </c>
    </row>
    <row r="10" spans="1:98">
      <c r="A10" s="78"/>
      <c r="B10" s="189" t="s">
        <v>165</v>
      </c>
      <c r="C10" s="189" t="s">
        <v>159</v>
      </c>
      <c r="D10" s="189"/>
      <c r="E10" s="189" t="s">
        <v>166</v>
      </c>
      <c r="F10" s="189" t="s">
        <v>65</v>
      </c>
      <c r="G10" s="88" t="s">
        <v>161</v>
      </c>
      <c r="H10" s="88" t="s">
        <v>162</v>
      </c>
      <c r="I10" s="88"/>
      <c r="J10" s="180"/>
      <c r="K10" s="79">
        <v>7</v>
      </c>
      <c r="L10" s="79">
        <v>0</v>
      </c>
      <c r="M10" s="79">
        <v>37</v>
      </c>
      <c r="N10" s="89">
        <v>3</v>
      </c>
      <c r="O10" s="90">
        <v>0</v>
      </c>
      <c r="P10" s="91">
        <f>N10+O10</f>
        <v>3</v>
      </c>
      <c r="Q10" s="80">
        <f>IFERROR(P10/M10,"-")</f>
        <v>0.081081081081081</v>
      </c>
      <c r="R10" s="79">
        <v>0</v>
      </c>
      <c r="S10" s="79">
        <v>0</v>
      </c>
      <c r="T10" s="80">
        <f>IFERROR(R10/(P10),"-")</f>
        <v>0</v>
      </c>
      <c r="U10" s="186"/>
      <c r="V10" s="82">
        <v>0</v>
      </c>
      <c r="W10" s="80">
        <f>IF(P10=0,"-",V10/P10)</f>
        <v>0</v>
      </c>
      <c r="X10" s="185">
        <v>0</v>
      </c>
      <c r="Y10" s="186">
        <f>IFERROR(X10/P10,"-")</f>
        <v>0</v>
      </c>
      <c r="Z10" s="186" t="str">
        <f>IFERROR(X10/V10,"-")</f>
        <v>-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2</v>
      </c>
      <c r="AN10" s="99">
        <f>IF(P10=0,"",IF(AM10=0,"",(AM10/P10)))</f>
        <v>0.66666666666667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0.33333333333333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/>
      <c r="BX10" s="125">
        <f>IF(P10=0,"",IF(BW10=0,"",(BW10/P10)))</f>
        <v>0</v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167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42</v>
      </c>
      <c r="L11" s="79">
        <v>23</v>
      </c>
      <c r="M11" s="79">
        <v>7</v>
      </c>
      <c r="N11" s="89">
        <v>2</v>
      </c>
      <c r="O11" s="90">
        <v>0</v>
      </c>
      <c r="P11" s="91">
        <f>N11+O11</f>
        <v>2</v>
      </c>
      <c r="Q11" s="80">
        <f>IFERROR(P11/M11,"-")</f>
        <v>0.28571428571429</v>
      </c>
      <c r="R11" s="79">
        <v>2</v>
      </c>
      <c r="S11" s="79">
        <v>0</v>
      </c>
      <c r="T11" s="80">
        <f>IFERROR(R11/(P11),"-")</f>
        <v>1</v>
      </c>
      <c r="U11" s="186"/>
      <c r="V11" s="82">
        <v>1</v>
      </c>
      <c r="W11" s="80">
        <f>IF(P11=0,"-",V11/P11)</f>
        <v>0.5</v>
      </c>
      <c r="X11" s="185">
        <v>13000</v>
      </c>
      <c r="Y11" s="186">
        <f>IFERROR(X11/P11,"-")</f>
        <v>6500</v>
      </c>
      <c r="Z11" s="186">
        <f>IFERROR(X11/V11,"-")</f>
        <v>13000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>
        <v>1</v>
      </c>
      <c r="BZ11" s="127">
        <f>IFERROR(BY11/BW11,"-")</f>
        <v>1</v>
      </c>
      <c r="CA11" s="128">
        <v>13000</v>
      </c>
      <c r="CB11" s="129">
        <f>IFERROR(CA11/BW11,"-")</f>
        <v>13000</v>
      </c>
      <c r="CC11" s="130"/>
      <c r="CD11" s="130">
        <v>1</v>
      </c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1</v>
      </c>
      <c r="CP11" s="139">
        <v>13000</v>
      </c>
      <c r="CQ11" s="139">
        <v>13000</v>
      </c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>
        <f>AB12</f>
        <v>0.036764705882353</v>
      </c>
      <c r="B12" s="189" t="s">
        <v>168</v>
      </c>
      <c r="C12" s="189" t="s">
        <v>169</v>
      </c>
      <c r="D12" s="189" t="s">
        <v>170</v>
      </c>
      <c r="E12" s="189"/>
      <c r="F12" s="189" t="s">
        <v>77</v>
      </c>
      <c r="G12" s="88" t="s">
        <v>171</v>
      </c>
      <c r="H12" s="88" t="s">
        <v>172</v>
      </c>
      <c r="I12" s="88" t="s">
        <v>173</v>
      </c>
      <c r="J12" s="180">
        <v>81600</v>
      </c>
      <c r="K12" s="79">
        <v>93</v>
      </c>
      <c r="L12" s="79">
        <v>58</v>
      </c>
      <c r="M12" s="79">
        <v>16</v>
      </c>
      <c r="N12" s="89">
        <v>7</v>
      </c>
      <c r="O12" s="90">
        <v>0</v>
      </c>
      <c r="P12" s="91">
        <f>N12+O12</f>
        <v>7</v>
      </c>
      <c r="Q12" s="80">
        <f>IFERROR(P12/M12,"-")</f>
        <v>0.4375</v>
      </c>
      <c r="R12" s="79">
        <v>0</v>
      </c>
      <c r="S12" s="79">
        <v>1</v>
      </c>
      <c r="T12" s="80">
        <f>IFERROR(R12/(P12),"-")</f>
        <v>0</v>
      </c>
      <c r="U12" s="186">
        <f>IFERROR(J12/SUM(N12:O12),"-")</f>
        <v>11657.142857143</v>
      </c>
      <c r="V12" s="82">
        <v>1</v>
      </c>
      <c r="W12" s="80">
        <f>IF(P12=0,"-",V12/P12)</f>
        <v>0.14285714285714</v>
      </c>
      <c r="X12" s="185">
        <v>3000</v>
      </c>
      <c r="Y12" s="186">
        <f>IFERROR(X12/P12,"-")</f>
        <v>428.57142857143</v>
      </c>
      <c r="Z12" s="186">
        <f>IFERROR(X12/V12,"-")</f>
        <v>3000</v>
      </c>
      <c r="AA12" s="180">
        <f>SUM(X12:X12)-SUM(J12:J12)</f>
        <v>-78600</v>
      </c>
      <c r="AB12" s="83">
        <f>SUM(X12:X12)/SUM(J12:J12)</f>
        <v>0.036764705882353</v>
      </c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>
        <v>2</v>
      </c>
      <c r="AN12" s="99">
        <f>IF(P12=0,"",IF(AM12=0,"",(AM12/P12)))</f>
        <v>0.28571428571429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1</v>
      </c>
      <c r="AW12" s="105">
        <f>IF(P12=0,"",IF(AV12=0,"",(AV12/P12)))</f>
        <v>0.14285714285714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2</v>
      </c>
      <c r="BF12" s="111">
        <f>IF(P12=0,"",IF(BE12=0,"",(BE12/P12)))</f>
        <v>0.28571428571429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0.28571428571429</v>
      </c>
      <c r="BP12" s="119">
        <v>1</v>
      </c>
      <c r="BQ12" s="120">
        <f>IFERROR(BP12/BN12,"-")</f>
        <v>0.5</v>
      </c>
      <c r="BR12" s="121">
        <v>3000</v>
      </c>
      <c r="BS12" s="122">
        <f>IFERROR(BR12/BN12,"-")</f>
        <v>1500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3000</v>
      </c>
      <c r="CQ12" s="139">
        <v>3000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>
        <f>AB13</f>
        <v>0.36666666666667</v>
      </c>
      <c r="B13" s="189" t="s">
        <v>174</v>
      </c>
      <c r="C13" s="189" t="s">
        <v>175</v>
      </c>
      <c r="D13" s="189" t="s">
        <v>176</v>
      </c>
      <c r="E13" s="189"/>
      <c r="F13" s="189" t="s">
        <v>77</v>
      </c>
      <c r="G13" s="88" t="s">
        <v>177</v>
      </c>
      <c r="H13" s="88" t="s">
        <v>172</v>
      </c>
      <c r="I13" s="88" t="s">
        <v>178</v>
      </c>
      <c r="J13" s="180">
        <v>90000</v>
      </c>
      <c r="K13" s="79">
        <v>258</v>
      </c>
      <c r="L13" s="79">
        <v>168</v>
      </c>
      <c r="M13" s="79">
        <v>83</v>
      </c>
      <c r="N13" s="89">
        <v>30</v>
      </c>
      <c r="O13" s="90">
        <v>0</v>
      </c>
      <c r="P13" s="91">
        <f>N13+O13</f>
        <v>30</v>
      </c>
      <c r="Q13" s="80">
        <f>IFERROR(P13/M13,"-")</f>
        <v>0.36144578313253</v>
      </c>
      <c r="R13" s="79">
        <v>3</v>
      </c>
      <c r="S13" s="79">
        <v>1</v>
      </c>
      <c r="T13" s="80">
        <f>IFERROR(R13/(P13),"-")</f>
        <v>0.1</v>
      </c>
      <c r="U13" s="186">
        <f>IFERROR(J13/SUM(N13:O13),"-")</f>
        <v>3000</v>
      </c>
      <c r="V13" s="82">
        <v>4</v>
      </c>
      <c r="W13" s="80">
        <f>IF(P13=0,"-",V13/P13)</f>
        <v>0.13333333333333</v>
      </c>
      <c r="X13" s="185">
        <v>33000</v>
      </c>
      <c r="Y13" s="186">
        <f>IFERROR(X13/P13,"-")</f>
        <v>1100</v>
      </c>
      <c r="Z13" s="186">
        <f>IFERROR(X13/V13,"-")</f>
        <v>8250</v>
      </c>
      <c r="AA13" s="180">
        <f>SUM(X13:X13)-SUM(J13:J13)</f>
        <v>-57000</v>
      </c>
      <c r="AB13" s="83">
        <f>SUM(X13:X13)/SUM(J13:J13)</f>
        <v>0.36666666666667</v>
      </c>
      <c r="AC13" s="77"/>
      <c r="AD13" s="92">
        <v>2</v>
      </c>
      <c r="AE13" s="93">
        <f>IF(P13=0,"",IF(AD13=0,"",(AD13/P13)))</f>
        <v>0.066666666666667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5</v>
      </c>
      <c r="AN13" s="99">
        <f>IF(P13=0,"",IF(AM13=0,"",(AM13/P13)))</f>
        <v>0.16666666666667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6</v>
      </c>
      <c r="AW13" s="105">
        <f>IF(P13=0,"",IF(AV13=0,"",(AV13/P13)))</f>
        <v>0.2</v>
      </c>
      <c r="AX13" s="104"/>
      <c r="AY13" s="106">
        <f>IFERROR(AX13/AV13,"-")</f>
        <v>0</v>
      </c>
      <c r="AZ13" s="107"/>
      <c r="BA13" s="108">
        <f>IFERROR(AZ13/AV13,"-")</f>
        <v>0</v>
      </c>
      <c r="BB13" s="109"/>
      <c r="BC13" s="109"/>
      <c r="BD13" s="109"/>
      <c r="BE13" s="110">
        <v>2</v>
      </c>
      <c r="BF13" s="111">
        <f>IF(P13=0,"",IF(BE13=0,"",(BE13/P13)))</f>
        <v>0.066666666666667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13</v>
      </c>
      <c r="BO13" s="118">
        <f>IF(P13=0,"",IF(BN13=0,"",(BN13/P13)))</f>
        <v>0.43333333333333</v>
      </c>
      <c r="BP13" s="119">
        <v>3</v>
      </c>
      <c r="BQ13" s="120">
        <f>IFERROR(BP13/BN13,"-")</f>
        <v>0.23076923076923</v>
      </c>
      <c r="BR13" s="121">
        <v>32000</v>
      </c>
      <c r="BS13" s="122">
        <f>IFERROR(BR13/BN13,"-")</f>
        <v>2461.5384615385</v>
      </c>
      <c r="BT13" s="123">
        <v>2</v>
      </c>
      <c r="BU13" s="123"/>
      <c r="BV13" s="123">
        <v>1</v>
      </c>
      <c r="BW13" s="124">
        <v>2</v>
      </c>
      <c r="BX13" s="125">
        <f>IF(P13=0,"",IF(BW13=0,"",(BW13/P13)))</f>
        <v>0.066666666666667</v>
      </c>
      <c r="BY13" s="126">
        <v>1</v>
      </c>
      <c r="BZ13" s="127">
        <f>IFERROR(BY13/BW13,"-")</f>
        <v>0.5</v>
      </c>
      <c r="CA13" s="128">
        <v>1000</v>
      </c>
      <c r="CB13" s="129">
        <f>IFERROR(CA13/BW13,"-")</f>
        <v>500</v>
      </c>
      <c r="CC13" s="130">
        <v>1</v>
      </c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4</v>
      </c>
      <c r="CP13" s="139">
        <v>33000</v>
      </c>
      <c r="CQ13" s="139">
        <v>19000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0.11111111111111</v>
      </c>
      <c r="B14" s="189" t="s">
        <v>179</v>
      </c>
      <c r="C14" s="189" t="s">
        <v>169</v>
      </c>
      <c r="D14" s="189" t="s">
        <v>180</v>
      </c>
      <c r="E14" s="189"/>
      <c r="F14" s="189" t="s">
        <v>77</v>
      </c>
      <c r="G14" s="88" t="s">
        <v>181</v>
      </c>
      <c r="H14" s="88" t="s">
        <v>172</v>
      </c>
      <c r="I14" s="88" t="s">
        <v>182</v>
      </c>
      <c r="J14" s="180">
        <v>72000</v>
      </c>
      <c r="K14" s="79">
        <v>80</v>
      </c>
      <c r="L14" s="79">
        <v>51</v>
      </c>
      <c r="M14" s="79">
        <v>17</v>
      </c>
      <c r="N14" s="89">
        <v>8</v>
      </c>
      <c r="O14" s="90">
        <v>0</v>
      </c>
      <c r="P14" s="91">
        <f>N14+O14</f>
        <v>8</v>
      </c>
      <c r="Q14" s="80">
        <f>IFERROR(P14/M14,"-")</f>
        <v>0.47058823529412</v>
      </c>
      <c r="R14" s="79">
        <v>1</v>
      </c>
      <c r="S14" s="79">
        <v>1</v>
      </c>
      <c r="T14" s="80">
        <f>IFERROR(R14/(P14),"-")</f>
        <v>0.125</v>
      </c>
      <c r="U14" s="186">
        <f>IFERROR(J14/SUM(N14:O14),"-")</f>
        <v>9000</v>
      </c>
      <c r="V14" s="82">
        <v>1</v>
      </c>
      <c r="W14" s="80">
        <f>IF(P14=0,"-",V14/P14)</f>
        <v>0.125</v>
      </c>
      <c r="X14" s="185">
        <v>8000</v>
      </c>
      <c r="Y14" s="186">
        <f>IFERROR(X14/P14,"-")</f>
        <v>1000</v>
      </c>
      <c r="Z14" s="186">
        <f>IFERROR(X14/V14,"-")</f>
        <v>8000</v>
      </c>
      <c r="AA14" s="180">
        <f>SUM(X14:X14)-SUM(J14:J14)</f>
        <v>-64000</v>
      </c>
      <c r="AB14" s="83">
        <f>SUM(X14:X14)/SUM(J14:J14)</f>
        <v>0.11111111111111</v>
      </c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1</v>
      </c>
      <c r="AN14" s="99">
        <f>IF(P14=0,"",IF(AM14=0,"",(AM14/P14)))</f>
        <v>0.125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1</v>
      </c>
      <c r="AW14" s="105">
        <f>IF(P14=0,"",IF(AV14=0,"",(AV14/P14)))</f>
        <v>0.125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>
        <v>3</v>
      </c>
      <c r="BF14" s="111">
        <f>IF(P14=0,"",IF(BE14=0,"",(BE14/P14)))</f>
        <v>0.375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3</v>
      </c>
      <c r="BO14" s="118">
        <f>IF(P14=0,"",IF(BN14=0,"",(BN14/P14)))</f>
        <v>0.375</v>
      </c>
      <c r="BP14" s="119">
        <v>1</v>
      </c>
      <c r="BQ14" s="120">
        <f>IFERROR(BP14/BN14,"-")</f>
        <v>0.33333333333333</v>
      </c>
      <c r="BR14" s="121">
        <v>8000</v>
      </c>
      <c r="BS14" s="122">
        <f>IFERROR(BR14/BN14,"-")</f>
        <v>2666.6666666667</v>
      </c>
      <c r="BT14" s="123"/>
      <c r="BU14" s="123">
        <v>1</v>
      </c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1</v>
      </c>
      <c r="CP14" s="139">
        <v>8000</v>
      </c>
      <c r="CQ14" s="139">
        <v>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>
        <f>AB15</f>
        <v>0.041666666666667</v>
      </c>
      <c r="B15" s="189" t="s">
        <v>183</v>
      </c>
      <c r="C15" s="189" t="s">
        <v>169</v>
      </c>
      <c r="D15" s="189" t="s">
        <v>180</v>
      </c>
      <c r="E15" s="189"/>
      <c r="F15" s="189" t="s">
        <v>77</v>
      </c>
      <c r="G15" s="88" t="s">
        <v>184</v>
      </c>
      <c r="H15" s="88" t="s">
        <v>172</v>
      </c>
      <c r="I15" s="88" t="s">
        <v>182</v>
      </c>
      <c r="J15" s="180">
        <v>72000</v>
      </c>
      <c r="K15" s="79">
        <v>73</v>
      </c>
      <c r="L15" s="79">
        <v>46</v>
      </c>
      <c r="M15" s="79">
        <v>13</v>
      </c>
      <c r="N15" s="89">
        <v>7</v>
      </c>
      <c r="O15" s="90">
        <v>1</v>
      </c>
      <c r="P15" s="91">
        <f>N15+O15</f>
        <v>8</v>
      </c>
      <c r="Q15" s="80">
        <f>IFERROR(P15/M15,"-")</f>
        <v>0.61538461538462</v>
      </c>
      <c r="R15" s="79">
        <v>0</v>
      </c>
      <c r="S15" s="79">
        <v>1</v>
      </c>
      <c r="T15" s="80">
        <f>IFERROR(R15/(P15),"-")</f>
        <v>0</v>
      </c>
      <c r="U15" s="186">
        <f>IFERROR(J15/SUM(N15:O15),"-")</f>
        <v>9000</v>
      </c>
      <c r="V15" s="82">
        <v>1</v>
      </c>
      <c r="W15" s="80">
        <f>IF(P15=0,"-",V15/P15)</f>
        <v>0.125</v>
      </c>
      <c r="X15" s="185">
        <v>3000</v>
      </c>
      <c r="Y15" s="186">
        <f>IFERROR(X15/P15,"-")</f>
        <v>375</v>
      </c>
      <c r="Z15" s="186">
        <f>IFERROR(X15/V15,"-")</f>
        <v>3000</v>
      </c>
      <c r="AA15" s="180">
        <f>SUM(X15:X15)-SUM(J15:J15)</f>
        <v>-69000</v>
      </c>
      <c r="AB15" s="83">
        <f>SUM(X15:X15)/SUM(J15:J15)</f>
        <v>0.041666666666667</v>
      </c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>
        <v>1</v>
      </c>
      <c r="AN15" s="99">
        <f>IF(P15=0,"",IF(AM15=0,"",(AM15/P15)))</f>
        <v>0.125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</v>
      </c>
      <c r="AW15" s="105">
        <f>IF(P15=0,"",IF(AV15=0,"",(AV15/P15)))</f>
        <v>0.125</v>
      </c>
      <c r="AX15" s="104">
        <v>1</v>
      </c>
      <c r="AY15" s="106">
        <f>IFERROR(AX15/AV15,"-")</f>
        <v>1</v>
      </c>
      <c r="AZ15" s="107">
        <v>3000</v>
      </c>
      <c r="BA15" s="108">
        <f>IFERROR(AZ15/AV15,"-")</f>
        <v>3000</v>
      </c>
      <c r="BB15" s="109">
        <v>1</v>
      </c>
      <c r="BC15" s="109"/>
      <c r="BD15" s="109"/>
      <c r="BE15" s="110">
        <v>3</v>
      </c>
      <c r="BF15" s="111">
        <f>IF(P15=0,"",IF(BE15=0,"",(BE15/P15)))</f>
        <v>0.375</v>
      </c>
      <c r="BG15" s="110"/>
      <c r="BH15" s="112">
        <f>IFERROR(BG15/BE15,"-")</f>
        <v>0</v>
      </c>
      <c r="BI15" s="113"/>
      <c r="BJ15" s="114">
        <f>IFERROR(BI15/BE15,"-")</f>
        <v>0</v>
      </c>
      <c r="BK15" s="115"/>
      <c r="BL15" s="115"/>
      <c r="BM15" s="115"/>
      <c r="BN15" s="117">
        <v>1</v>
      </c>
      <c r="BO15" s="118">
        <f>IF(P15=0,"",IF(BN15=0,"",(BN15/P15)))</f>
        <v>0.125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2</v>
      </c>
      <c r="BX15" s="125">
        <f>IF(P15=0,"",IF(BW15=0,"",(BW15/P15)))</f>
        <v>0.25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1</v>
      </c>
      <c r="CP15" s="139">
        <v>3000</v>
      </c>
      <c r="CQ15" s="139">
        <v>3000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>
        <f>AB16</f>
        <v>12.448717948718</v>
      </c>
      <c r="B16" s="189" t="s">
        <v>185</v>
      </c>
      <c r="C16" s="189" t="s">
        <v>169</v>
      </c>
      <c r="D16" s="189" t="s">
        <v>180</v>
      </c>
      <c r="E16" s="189"/>
      <c r="F16" s="189" t="s">
        <v>77</v>
      </c>
      <c r="G16" s="88" t="s">
        <v>186</v>
      </c>
      <c r="H16" s="88" t="s">
        <v>172</v>
      </c>
      <c r="I16" s="88" t="s">
        <v>187</v>
      </c>
      <c r="J16" s="180">
        <v>78000</v>
      </c>
      <c r="K16" s="79">
        <v>31</v>
      </c>
      <c r="L16" s="79">
        <v>22</v>
      </c>
      <c r="M16" s="79">
        <v>10</v>
      </c>
      <c r="N16" s="89">
        <v>6</v>
      </c>
      <c r="O16" s="90">
        <v>0</v>
      </c>
      <c r="P16" s="91">
        <f>N16+O16</f>
        <v>6</v>
      </c>
      <c r="Q16" s="80">
        <f>IFERROR(P16/M16,"-")</f>
        <v>0.6</v>
      </c>
      <c r="R16" s="79">
        <v>1</v>
      </c>
      <c r="S16" s="79">
        <v>0</v>
      </c>
      <c r="T16" s="80">
        <f>IFERROR(R16/(P16),"-")</f>
        <v>0.16666666666667</v>
      </c>
      <c r="U16" s="186">
        <f>IFERROR(J16/SUM(N16:O16),"-")</f>
        <v>13000</v>
      </c>
      <c r="V16" s="82">
        <v>3</v>
      </c>
      <c r="W16" s="80">
        <f>IF(P16=0,"-",V16/P16)</f>
        <v>0.5</v>
      </c>
      <c r="X16" s="185">
        <v>971000</v>
      </c>
      <c r="Y16" s="186">
        <f>IFERROR(X16/P16,"-")</f>
        <v>161833.33333333</v>
      </c>
      <c r="Z16" s="186">
        <f>IFERROR(X16/V16,"-")</f>
        <v>323666.66666667</v>
      </c>
      <c r="AA16" s="180">
        <f>SUM(X16:X16)-SUM(J16:J16)</f>
        <v>893000</v>
      </c>
      <c r="AB16" s="83">
        <f>SUM(X16:X16)/SUM(J16:J16)</f>
        <v>12.448717948718</v>
      </c>
      <c r="AC16" s="77"/>
      <c r="AD16" s="92">
        <v>2</v>
      </c>
      <c r="AE16" s="93">
        <f>IF(P16=0,"",IF(AD16=0,"",(AD16/P16)))</f>
        <v>0.33333333333333</v>
      </c>
      <c r="AF16" s="92">
        <v>1</v>
      </c>
      <c r="AG16" s="94">
        <f>IFERROR(AF16/AD16,"-")</f>
        <v>0.5</v>
      </c>
      <c r="AH16" s="95">
        <v>31000</v>
      </c>
      <c r="AI16" s="96">
        <f>IFERROR(AH16/AD16,"-")</f>
        <v>15500</v>
      </c>
      <c r="AJ16" s="97"/>
      <c r="AK16" s="97"/>
      <c r="AL16" s="97">
        <v>1</v>
      </c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>
        <f>IF(P16=0,"",IF(AV16=0,"",(AV16/P16)))</f>
        <v>0</v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4</v>
      </c>
      <c r="BO16" s="118">
        <f>IF(P16=0,"",IF(BN16=0,"",(BN16/P16)))</f>
        <v>0.66666666666667</v>
      </c>
      <c r="BP16" s="119">
        <v>2</v>
      </c>
      <c r="BQ16" s="120">
        <f>IFERROR(BP16/BN16,"-")</f>
        <v>0.5</v>
      </c>
      <c r="BR16" s="121">
        <v>940000</v>
      </c>
      <c r="BS16" s="122">
        <f>IFERROR(BR16/BN16,"-")</f>
        <v>235000</v>
      </c>
      <c r="BT16" s="123">
        <v>1</v>
      </c>
      <c r="BU16" s="123"/>
      <c r="BV16" s="123">
        <v>1</v>
      </c>
      <c r="BW16" s="124"/>
      <c r="BX16" s="125">
        <f>IF(P16=0,"",IF(BW16=0,"",(BW16/P16)))</f>
        <v>0</v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3</v>
      </c>
      <c r="CP16" s="139">
        <v>971000</v>
      </c>
      <c r="CQ16" s="139">
        <v>930000</v>
      </c>
      <c r="CR16" s="139"/>
      <c r="CS16" s="140" t="str">
        <f>IF(AND(CQ16=0,CR16=0),"",IF(AND(CQ16&lt;=100000,CR16&lt;=100000),"",IF(CQ16/CP16&gt;0.7,"男高",IF(CR16/CP16&gt;0.7,"女高",""))))</f>
        <v>男高</v>
      </c>
    </row>
    <row r="17" spans="1:98">
      <c r="A17" s="78">
        <f>AB17</f>
        <v>0.14102564102564</v>
      </c>
      <c r="B17" s="189" t="s">
        <v>188</v>
      </c>
      <c r="C17" s="189" t="s">
        <v>189</v>
      </c>
      <c r="D17" s="189" t="s">
        <v>190</v>
      </c>
      <c r="E17" s="189"/>
      <c r="F17" s="189" t="s">
        <v>65</v>
      </c>
      <c r="G17" s="88" t="s">
        <v>191</v>
      </c>
      <c r="H17" s="88" t="s">
        <v>192</v>
      </c>
      <c r="I17" s="88" t="s">
        <v>182</v>
      </c>
      <c r="J17" s="180">
        <v>78000</v>
      </c>
      <c r="K17" s="79">
        <v>6</v>
      </c>
      <c r="L17" s="79">
        <v>0</v>
      </c>
      <c r="M17" s="79">
        <v>21</v>
      </c>
      <c r="N17" s="89">
        <v>3</v>
      </c>
      <c r="O17" s="90">
        <v>0</v>
      </c>
      <c r="P17" s="91">
        <f>N17+O17</f>
        <v>3</v>
      </c>
      <c r="Q17" s="80">
        <f>IFERROR(P17/M17,"-")</f>
        <v>0.14285714285714</v>
      </c>
      <c r="R17" s="79">
        <v>0</v>
      </c>
      <c r="S17" s="79">
        <v>2</v>
      </c>
      <c r="T17" s="80">
        <f>IFERROR(R17/(P17),"-")</f>
        <v>0</v>
      </c>
      <c r="U17" s="186">
        <f>IFERROR(J17/SUM(N17:O18),"-")</f>
        <v>8666.6666666667</v>
      </c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>
        <f>SUM(X17:X18)-SUM(J17:J18)</f>
        <v>-67000</v>
      </c>
      <c r="AB17" s="83">
        <f>SUM(X17:X18)/SUM(J17:J18)</f>
        <v>0.14102564102564</v>
      </c>
      <c r="AC17" s="77"/>
      <c r="AD17" s="92">
        <v>1</v>
      </c>
      <c r="AE17" s="93">
        <f>IF(P17=0,"",IF(AD17=0,"",(AD17/P17)))</f>
        <v>0.33333333333333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>
        <v>1</v>
      </c>
      <c r="BF17" s="111">
        <f>IF(P17=0,"",IF(BE17=0,"",(BE17/P17)))</f>
        <v>0.33333333333333</v>
      </c>
      <c r="BG17" s="110"/>
      <c r="BH17" s="112">
        <f>IFERROR(BG17/BE17,"-")</f>
        <v>0</v>
      </c>
      <c r="BI17" s="113"/>
      <c r="BJ17" s="114">
        <f>IFERROR(BI17/BE17,"-")</f>
        <v>0</v>
      </c>
      <c r="BK17" s="115"/>
      <c r="BL17" s="115"/>
      <c r="BM17" s="115"/>
      <c r="BN17" s="117">
        <v>1</v>
      </c>
      <c r="BO17" s="118">
        <f>IF(P17=0,"",IF(BN17=0,"",(BN17/P17)))</f>
        <v>0.33333333333333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/>
      <c r="BX17" s="125">
        <f>IF(P17=0,"",IF(BW17=0,"",(BW17/P17)))</f>
        <v>0</v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193</v>
      </c>
      <c r="C18" s="189" t="s">
        <v>194</v>
      </c>
      <c r="D18" s="189"/>
      <c r="E18" s="189"/>
      <c r="F18" s="189" t="s">
        <v>77</v>
      </c>
      <c r="G18" s="88"/>
      <c r="H18" s="88"/>
      <c r="I18" s="88"/>
      <c r="J18" s="180"/>
      <c r="K18" s="79">
        <v>38</v>
      </c>
      <c r="L18" s="79">
        <v>32</v>
      </c>
      <c r="M18" s="79">
        <v>12</v>
      </c>
      <c r="N18" s="89">
        <v>5</v>
      </c>
      <c r="O18" s="90">
        <v>1</v>
      </c>
      <c r="P18" s="91">
        <f>N18+O18</f>
        <v>6</v>
      </c>
      <c r="Q18" s="80">
        <f>IFERROR(P18/M18,"-")</f>
        <v>0.5</v>
      </c>
      <c r="R18" s="79">
        <v>2</v>
      </c>
      <c r="S18" s="79">
        <v>1</v>
      </c>
      <c r="T18" s="80">
        <f>IFERROR(R18/(P18),"-")</f>
        <v>0.33333333333333</v>
      </c>
      <c r="U18" s="186"/>
      <c r="V18" s="82">
        <v>3</v>
      </c>
      <c r="W18" s="80">
        <f>IF(P18=0,"-",V18/P18)</f>
        <v>0.5</v>
      </c>
      <c r="X18" s="185">
        <v>11000</v>
      </c>
      <c r="Y18" s="186">
        <f>IFERROR(X18/P18,"-")</f>
        <v>1833.3333333333</v>
      </c>
      <c r="Z18" s="186">
        <f>IFERROR(X18/V18,"-")</f>
        <v>3666.6666666667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5</v>
      </c>
      <c r="BO18" s="118">
        <f>IF(P18=0,"",IF(BN18=0,"",(BN18/P18)))</f>
        <v>0.83333333333333</v>
      </c>
      <c r="BP18" s="119">
        <v>3</v>
      </c>
      <c r="BQ18" s="120">
        <f>IFERROR(BP18/BN18,"-")</f>
        <v>0.6</v>
      </c>
      <c r="BR18" s="121">
        <v>11000</v>
      </c>
      <c r="BS18" s="122">
        <f>IFERROR(BR18/BN18,"-")</f>
        <v>2200</v>
      </c>
      <c r="BT18" s="123">
        <v>3</v>
      </c>
      <c r="BU18" s="123"/>
      <c r="BV18" s="123"/>
      <c r="BW18" s="124">
        <v>1</v>
      </c>
      <c r="BX18" s="125">
        <f>IF(P18=0,"",IF(BW18=0,"",(BW18/P18)))</f>
        <v>0.16666666666667</v>
      </c>
      <c r="BY18" s="126"/>
      <c r="BZ18" s="127">
        <f>IFERROR(BY18/BW18,"-")</f>
        <v>0</v>
      </c>
      <c r="CA18" s="128"/>
      <c r="CB18" s="129">
        <f>IFERROR(CA18/BW18,"-")</f>
        <v>0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3</v>
      </c>
      <c r="CP18" s="139">
        <v>11000</v>
      </c>
      <c r="CQ18" s="139">
        <v>5000</v>
      </c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>
        <f>AB19</f>
        <v>0.055555555555556</v>
      </c>
      <c r="B19" s="189" t="s">
        <v>195</v>
      </c>
      <c r="C19" s="189" t="s">
        <v>196</v>
      </c>
      <c r="D19" s="189" t="s">
        <v>197</v>
      </c>
      <c r="E19" s="189"/>
      <c r="F19" s="189" t="s">
        <v>65</v>
      </c>
      <c r="G19" s="88" t="s">
        <v>198</v>
      </c>
      <c r="H19" s="88" t="s">
        <v>199</v>
      </c>
      <c r="I19" s="88" t="s">
        <v>178</v>
      </c>
      <c r="J19" s="180">
        <v>54000</v>
      </c>
      <c r="K19" s="79">
        <v>1</v>
      </c>
      <c r="L19" s="79">
        <v>0</v>
      </c>
      <c r="M19" s="79">
        <v>12</v>
      </c>
      <c r="N19" s="89">
        <v>1</v>
      </c>
      <c r="O19" s="90">
        <v>0</v>
      </c>
      <c r="P19" s="91">
        <f>N19+O19</f>
        <v>1</v>
      </c>
      <c r="Q19" s="80">
        <f>IFERROR(P19/M19,"-")</f>
        <v>0.083333333333333</v>
      </c>
      <c r="R19" s="79">
        <v>0</v>
      </c>
      <c r="S19" s="79">
        <v>1</v>
      </c>
      <c r="T19" s="80">
        <f>IFERROR(R19/(P19),"-")</f>
        <v>0</v>
      </c>
      <c r="U19" s="186">
        <f>IFERROR(J19/SUM(N19:O20),"-")</f>
        <v>9000</v>
      </c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>
        <f>SUM(X19:X20)-SUM(J19:J20)</f>
        <v>-51000</v>
      </c>
      <c r="AB19" s="83">
        <f>SUM(X19:X20)/SUM(J19:J20)</f>
        <v>0.055555555555556</v>
      </c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>
        <v>1</v>
      </c>
      <c r="AW19" s="105">
        <f>IF(P19=0,"",IF(AV19=0,"",(AV19/P19)))</f>
        <v>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/>
      <c r="BO19" s="118">
        <f>IF(P19=0,"",IF(BN19=0,"",(BN19/P19)))</f>
        <v>0</v>
      </c>
      <c r="BP19" s="119"/>
      <c r="BQ19" s="120" t="str">
        <f>IFERROR(BP19/BN19,"-")</f>
        <v>-</v>
      </c>
      <c r="BR19" s="121"/>
      <c r="BS19" s="122" t="str">
        <f>IFERROR(BR19/BN19,"-")</f>
        <v>-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200</v>
      </c>
      <c r="C20" s="189" t="s">
        <v>194</v>
      </c>
      <c r="D20" s="189"/>
      <c r="E20" s="189"/>
      <c r="F20" s="189" t="s">
        <v>77</v>
      </c>
      <c r="G20" s="88"/>
      <c r="H20" s="88"/>
      <c r="I20" s="88"/>
      <c r="J20" s="180"/>
      <c r="K20" s="79">
        <v>41</v>
      </c>
      <c r="L20" s="79">
        <v>18</v>
      </c>
      <c r="M20" s="79">
        <v>9</v>
      </c>
      <c r="N20" s="89">
        <v>5</v>
      </c>
      <c r="O20" s="90">
        <v>0</v>
      </c>
      <c r="P20" s="91">
        <f>N20+O20</f>
        <v>5</v>
      </c>
      <c r="Q20" s="80">
        <f>IFERROR(P20/M20,"-")</f>
        <v>0.55555555555556</v>
      </c>
      <c r="R20" s="79">
        <v>2</v>
      </c>
      <c r="S20" s="79">
        <v>1</v>
      </c>
      <c r="T20" s="80">
        <f>IFERROR(R20/(P20),"-")</f>
        <v>0.4</v>
      </c>
      <c r="U20" s="186"/>
      <c r="V20" s="82">
        <v>1</v>
      </c>
      <c r="W20" s="80">
        <f>IF(P20=0,"-",V20/P20)</f>
        <v>0.2</v>
      </c>
      <c r="X20" s="185">
        <v>3000</v>
      </c>
      <c r="Y20" s="186">
        <f>IFERROR(X20/P20,"-")</f>
        <v>600</v>
      </c>
      <c r="Z20" s="186">
        <f>IFERROR(X20/V20,"-")</f>
        <v>3000</v>
      </c>
      <c r="AA20" s="180"/>
      <c r="AB20" s="83"/>
      <c r="AC20" s="77"/>
      <c r="AD20" s="92">
        <v>1</v>
      </c>
      <c r="AE20" s="93">
        <f>IF(P20=0,"",IF(AD20=0,"",(AD20/P20)))</f>
        <v>0.2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2</v>
      </c>
      <c r="BF20" s="111">
        <f>IF(P20=0,"",IF(BE20=0,"",(BE20/P20)))</f>
        <v>0.4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0.2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1</v>
      </c>
      <c r="BX20" s="125">
        <f>IF(P20=0,"",IF(BW20=0,"",(BW20/P20)))</f>
        <v>0.2</v>
      </c>
      <c r="BY20" s="126">
        <v>1</v>
      </c>
      <c r="BZ20" s="127">
        <f>IFERROR(BY20/BW20,"-")</f>
        <v>1</v>
      </c>
      <c r="CA20" s="128">
        <v>3000</v>
      </c>
      <c r="CB20" s="129">
        <f>IFERROR(CA20/BW20,"-")</f>
        <v>3000</v>
      </c>
      <c r="CC20" s="130">
        <v>1</v>
      </c>
      <c r="CD20" s="130"/>
      <c r="CE20" s="130"/>
      <c r="CF20" s="131"/>
      <c r="CG20" s="132">
        <f>IF(P20=0,"",IF(CF20=0,"",(CF20/P20)))</f>
        <v>0</v>
      </c>
      <c r="CH20" s="133"/>
      <c r="CI20" s="134" t="str">
        <f>IFERROR(CH20/CF20,"-")</f>
        <v>-</v>
      </c>
      <c r="CJ20" s="135"/>
      <c r="CK20" s="136" t="str">
        <f>IFERROR(CJ20/CF20,"-")</f>
        <v>-</v>
      </c>
      <c r="CL20" s="137"/>
      <c r="CM20" s="137"/>
      <c r="CN20" s="137"/>
      <c r="CO20" s="138">
        <v>1</v>
      </c>
      <c r="CP20" s="139">
        <v>3000</v>
      </c>
      <c r="CQ20" s="139">
        <v>3000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>
        <f>AB21</f>
        <v>21.814814814815</v>
      </c>
      <c r="B21" s="189" t="s">
        <v>201</v>
      </c>
      <c r="C21" s="189" t="s">
        <v>196</v>
      </c>
      <c r="D21" s="189" t="s">
        <v>197</v>
      </c>
      <c r="E21" s="189"/>
      <c r="F21" s="189" t="s">
        <v>65</v>
      </c>
      <c r="G21" s="88" t="s">
        <v>202</v>
      </c>
      <c r="H21" s="88" t="s">
        <v>199</v>
      </c>
      <c r="I21" s="88" t="s">
        <v>203</v>
      </c>
      <c r="J21" s="180">
        <v>54000</v>
      </c>
      <c r="K21" s="79">
        <v>17</v>
      </c>
      <c r="L21" s="79">
        <v>0</v>
      </c>
      <c r="M21" s="79">
        <v>47</v>
      </c>
      <c r="N21" s="89">
        <v>6</v>
      </c>
      <c r="O21" s="90">
        <v>0</v>
      </c>
      <c r="P21" s="91">
        <f>N21+O21</f>
        <v>6</v>
      </c>
      <c r="Q21" s="80">
        <f>IFERROR(P21/M21,"-")</f>
        <v>0.12765957446809</v>
      </c>
      <c r="R21" s="79">
        <v>1</v>
      </c>
      <c r="S21" s="79">
        <v>1</v>
      </c>
      <c r="T21" s="80">
        <f>IFERROR(R21/(P21),"-")</f>
        <v>0.16666666666667</v>
      </c>
      <c r="U21" s="186">
        <f>IFERROR(J21/SUM(N21:O22),"-")</f>
        <v>4500</v>
      </c>
      <c r="V21" s="82">
        <v>1</v>
      </c>
      <c r="W21" s="80">
        <f>IF(P21=0,"-",V21/P21)</f>
        <v>0.16666666666667</v>
      </c>
      <c r="X21" s="185">
        <v>1155000</v>
      </c>
      <c r="Y21" s="186">
        <f>IFERROR(X21/P21,"-")</f>
        <v>192500</v>
      </c>
      <c r="Z21" s="186">
        <f>IFERROR(X21/V21,"-")</f>
        <v>1155000</v>
      </c>
      <c r="AA21" s="180">
        <f>SUM(X21:X22)-SUM(J21:J22)</f>
        <v>1124000</v>
      </c>
      <c r="AB21" s="83">
        <f>SUM(X21:X22)/SUM(J21:J22)</f>
        <v>21.814814814815</v>
      </c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>
        <v>1</v>
      </c>
      <c r="AN21" s="99">
        <f>IF(P21=0,"",IF(AM21=0,"",(AM21/P21)))</f>
        <v>0.16666666666667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3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>
        <v>2</v>
      </c>
      <c r="BO21" s="118">
        <f>IF(P21=0,"",IF(BN21=0,"",(BN21/P21)))</f>
        <v>0.33333333333333</v>
      </c>
      <c r="BP21" s="119">
        <v>1</v>
      </c>
      <c r="BQ21" s="120">
        <f>IFERROR(BP21/BN21,"-")</f>
        <v>0.5</v>
      </c>
      <c r="BR21" s="121">
        <v>1155000</v>
      </c>
      <c r="BS21" s="122">
        <f>IFERROR(BR21/BN21,"-")</f>
        <v>577500</v>
      </c>
      <c r="BT21" s="123"/>
      <c r="BU21" s="123"/>
      <c r="BV21" s="123">
        <v>1</v>
      </c>
      <c r="BW21" s="124"/>
      <c r="BX21" s="125">
        <f>IF(P21=0,"",IF(BW21=0,"",(BW21/P21)))</f>
        <v>0</v>
      </c>
      <c r="BY21" s="126"/>
      <c r="BZ21" s="127" t="str">
        <f>IFERROR(BY21/BW21,"-")</f>
        <v>-</v>
      </c>
      <c r="CA21" s="128"/>
      <c r="CB21" s="129" t="str">
        <f>IFERROR(CA21/BW21,"-")</f>
        <v>-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1</v>
      </c>
      <c r="CP21" s="139">
        <v>1155000</v>
      </c>
      <c r="CQ21" s="139">
        <v>1155000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/>
      <c r="B22" s="189" t="s">
        <v>204</v>
      </c>
      <c r="C22" s="189" t="s">
        <v>205</v>
      </c>
      <c r="D22" s="189"/>
      <c r="E22" s="189"/>
      <c r="F22" s="189" t="s">
        <v>77</v>
      </c>
      <c r="G22" s="88"/>
      <c r="H22" s="88"/>
      <c r="I22" s="88"/>
      <c r="J22" s="180"/>
      <c r="K22" s="79">
        <v>26</v>
      </c>
      <c r="L22" s="79">
        <v>19</v>
      </c>
      <c r="M22" s="79">
        <v>6</v>
      </c>
      <c r="N22" s="89">
        <v>6</v>
      </c>
      <c r="O22" s="90">
        <v>0</v>
      </c>
      <c r="P22" s="91">
        <f>N22+O22</f>
        <v>6</v>
      </c>
      <c r="Q22" s="80">
        <f>IFERROR(P22/M22,"-")</f>
        <v>1</v>
      </c>
      <c r="R22" s="79">
        <v>0</v>
      </c>
      <c r="S22" s="79">
        <v>2</v>
      </c>
      <c r="T22" s="80">
        <f>IFERROR(R22/(P22),"-")</f>
        <v>0</v>
      </c>
      <c r="U22" s="186"/>
      <c r="V22" s="82">
        <v>2</v>
      </c>
      <c r="W22" s="80">
        <f>IF(P22=0,"-",V22/P22)</f>
        <v>0.33333333333333</v>
      </c>
      <c r="X22" s="185">
        <v>23000</v>
      </c>
      <c r="Y22" s="186">
        <f>IFERROR(X22/P22,"-")</f>
        <v>3833.3333333333</v>
      </c>
      <c r="Z22" s="186">
        <f>IFERROR(X22/V22,"-")</f>
        <v>11500</v>
      </c>
      <c r="AA22" s="180"/>
      <c r="AB22" s="83"/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2</v>
      </c>
      <c r="BF22" s="111">
        <f>IF(P22=0,"",IF(BE22=0,"",(BE22/P22)))</f>
        <v>0.33333333333333</v>
      </c>
      <c r="BG22" s="110">
        <v>1</v>
      </c>
      <c r="BH22" s="112">
        <f>IFERROR(BG22/BE22,"-")</f>
        <v>0.5</v>
      </c>
      <c r="BI22" s="113">
        <v>3000</v>
      </c>
      <c r="BJ22" s="114">
        <f>IFERROR(BI22/BE22,"-")</f>
        <v>1500</v>
      </c>
      <c r="BK22" s="115">
        <v>1</v>
      </c>
      <c r="BL22" s="115"/>
      <c r="BM22" s="115"/>
      <c r="BN22" s="117">
        <v>3</v>
      </c>
      <c r="BO22" s="118">
        <f>IF(P22=0,"",IF(BN22=0,"",(BN22/P22)))</f>
        <v>0.5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0.16666666666667</v>
      </c>
      <c r="BY22" s="126">
        <v>1</v>
      </c>
      <c r="BZ22" s="127">
        <f>IFERROR(BY22/BW22,"-")</f>
        <v>1</v>
      </c>
      <c r="CA22" s="128">
        <v>20000</v>
      </c>
      <c r="CB22" s="129">
        <f>IFERROR(CA22/BW22,"-")</f>
        <v>20000</v>
      </c>
      <c r="CC22" s="130"/>
      <c r="CD22" s="130"/>
      <c r="CE22" s="130">
        <v>1</v>
      </c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2</v>
      </c>
      <c r="CP22" s="139">
        <v>23000</v>
      </c>
      <c r="CQ22" s="139">
        <v>20000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>
        <f>AB23</f>
        <v>0.0075757575757576</v>
      </c>
      <c r="B23" s="189" t="s">
        <v>206</v>
      </c>
      <c r="C23" s="189" t="s">
        <v>189</v>
      </c>
      <c r="D23" s="189" t="s">
        <v>197</v>
      </c>
      <c r="E23" s="189"/>
      <c r="F23" s="189" t="s">
        <v>65</v>
      </c>
      <c r="G23" s="88" t="s">
        <v>207</v>
      </c>
      <c r="H23" s="88" t="s">
        <v>208</v>
      </c>
      <c r="I23" s="88" t="s">
        <v>209</v>
      </c>
      <c r="J23" s="180">
        <v>66000</v>
      </c>
      <c r="K23" s="79">
        <v>2</v>
      </c>
      <c r="L23" s="79">
        <v>0</v>
      </c>
      <c r="M23" s="79">
        <v>11</v>
      </c>
      <c r="N23" s="89">
        <v>2</v>
      </c>
      <c r="O23" s="90">
        <v>0</v>
      </c>
      <c r="P23" s="91">
        <f>N23+O23</f>
        <v>2</v>
      </c>
      <c r="Q23" s="80">
        <f>IFERROR(P23/M23,"-")</f>
        <v>0.18181818181818</v>
      </c>
      <c r="R23" s="79">
        <v>0</v>
      </c>
      <c r="S23" s="79">
        <v>0</v>
      </c>
      <c r="T23" s="80">
        <f>IFERROR(R23/(P23),"-")</f>
        <v>0</v>
      </c>
      <c r="U23" s="186">
        <f>IFERROR(J23/SUM(N23:O24),"-")</f>
        <v>13200</v>
      </c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>
        <f>SUM(X23:X24)-SUM(J23:J24)</f>
        <v>-65500</v>
      </c>
      <c r="AB23" s="83">
        <f>SUM(X23:X24)/SUM(J23:J24)</f>
        <v>0.0075757575757576</v>
      </c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>
        <v>1</v>
      </c>
      <c r="BF23" s="111">
        <f>IF(P23=0,"",IF(BE23=0,"",(BE23/P23)))</f>
        <v>0.5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0.5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210</v>
      </c>
      <c r="C24" s="189" t="s">
        <v>211</v>
      </c>
      <c r="D24" s="189"/>
      <c r="E24" s="189"/>
      <c r="F24" s="189" t="s">
        <v>77</v>
      </c>
      <c r="G24" s="88"/>
      <c r="H24" s="88"/>
      <c r="I24" s="88"/>
      <c r="J24" s="180"/>
      <c r="K24" s="79">
        <v>39</v>
      </c>
      <c r="L24" s="79">
        <v>19</v>
      </c>
      <c r="M24" s="79">
        <v>7</v>
      </c>
      <c r="N24" s="89">
        <v>3</v>
      </c>
      <c r="O24" s="90">
        <v>0</v>
      </c>
      <c r="P24" s="91">
        <f>N24+O24</f>
        <v>3</v>
      </c>
      <c r="Q24" s="80">
        <f>IFERROR(P24/M24,"-")</f>
        <v>0.42857142857143</v>
      </c>
      <c r="R24" s="79">
        <v>0</v>
      </c>
      <c r="S24" s="79">
        <v>2</v>
      </c>
      <c r="T24" s="80">
        <f>IFERROR(R24/(P24),"-")</f>
        <v>0</v>
      </c>
      <c r="U24" s="186"/>
      <c r="V24" s="82">
        <v>1</v>
      </c>
      <c r="W24" s="80">
        <f>IF(P24=0,"-",V24/P24)</f>
        <v>0.33333333333333</v>
      </c>
      <c r="X24" s="185">
        <v>500</v>
      </c>
      <c r="Y24" s="186">
        <f>IFERROR(X24/P24,"-")</f>
        <v>166.66666666667</v>
      </c>
      <c r="Z24" s="186">
        <f>IFERROR(X24/V24,"-")</f>
        <v>500</v>
      </c>
      <c r="AA24" s="180"/>
      <c r="AB24" s="83"/>
      <c r="AC24" s="77"/>
      <c r="AD24" s="92">
        <v>1</v>
      </c>
      <c r="AE24" s="93">
        <f>IF(P24=0,"",IF(AD24=0,"",(AD24/P24)))</f>
        <v>0.33333333333333</v>
      </c>
      <c r="AF24" s="92"/>
      <c r="AG24" s="94">
        <f>IFERROR(AF24/AD24,"-")</f>
        <v>0</v>
      </c>
      <c r="AH24" s="95"/>
      <c r="AI24" s="96">
        <f>IFERROR(AH24/AD24,"-")</f>
        <v>0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>
        <v>1</v>
      </c>
      <c r="AW24" s="105">
        <f>IF(P24=0,"",IF(AV24=0,"",(AV24/P24)))</f>
        <v>0.33333333333333</v>
      </c>
      <c r="AX24" s="104"/>
      <c r="AY24" s="106">
        <f>IFERROR(AX24/AV24,"-")</f>
        <v>0</v>
      </c>
      <c r="AZ24" s="107"/>
      <c r="BA24" s="108">
        <f>IFERROR(AZ24/AV24,"-")</f>
        <v>0</v>
      </c>
      <c r="BB24" s="109"/>
      <c r="BC24" s="109"/>
      <c r="BD24" s="109"/>
      <c r="BE24" s="110"/>
      <c r="BF24" s="111">
        <f>IF(P24=0,"",IF(BE24=0,"",(BE24/P24)))</f>
        <v>0</v>
      </c>
      <c r="BG24" s="110"/>
      <c r="BH24" s="112" t="str">
        <f>IFERROR(BG24/BE24,"-")</f>
        <v>-</v>
      </c>
      <c r="BI24" s="113"/>
      <c r="BJ24" s="114" t="str">
        <f>IFERROR(BI24/BE24,"-")</f>
        <v>-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>
        <v>1</v>
      </c>
      <c r="BX24" s="125">
        <f>IF(P24=0,"",IF(BW24=0,"",(BW24/P24)))</f>
        <v>0.33333333333333</v>
      </c>
      <c r="BY24" s="126">
        <v>1</v>
      </c>
      <c r="BZ24" s="127">
        <f>IFERROR(BY24/BW24,"-")</f>
        <v>1</v>
      </c>
      <c r="CA24" s="128">
        <v>500</v>
      </c>
      <c r="CB24" s="129">
        <f>IFERROR(CA24/BW24,"-")</f>
        <v>500</v>
      </c>
      <c r="CC24" s="130">
        <v>1</v>
      </c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1</v>
      </c>
      <c r="CP24" s="139">
        <v>500</v>
      </c>
      <c r="CQ24" s="139">
        <v>500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>
        <f>AB25</f>
        <v>1.2777777777778</v>
      </c>
      <c r="B25" s="189" t="s">
        <v>212</v>
      </c>
      <c r="C25" s="189" t="s">
        <v>213</v>
      </c>
      <c r="D25" s="189" t="s">
        <v>197</v>
      </c>
      <c r="E25" s="189"/>
      <c r="F25" s="189" t="s">
        <v>65</v>
      </c>
      <c r="G25" s="88" t="s">
        <v>214</v>
      </c>
      <c r="H25" s="88" t="s">
        <v>208</v>
      </c>
      <c r="I25" s="88" t="s">
        <v>215</v>
      </c>
      <c r="J25" s="180">
        <v>54000</v>
      </c>
      <c r="K25" s="79">
        <v>12</v>
      </c>
      <c r="L25" s="79">
        <v>0</v>
      </c>
      <c r="M25" s="79">
        <v>30</v>
      </c>
      <c r="N25" s="89">
        <v>6</v>
      </c>
      <c r="O25" s="90">
        <v>0</v>
      </c>
      <c r="P25" s="91">
        <f>N25+O25</f>
        <v>6</v>
      </c>
      <c r="Q25" s="80">
        <f>IFERROR(P25/M25,"-")</f>
        <v>0.2</v>
      </c>
      <c r="R25" s="79">
        <v>0</v>
      </c>
      <c r="S25" s="79">
        <v>2</v>
      </c>
      <c r="T25" s="80">
        <f>IFERROR(R25/(P25),"-")</f>
        <v>0</v>
      </c>
      <c r="U25" s="186">
        <f>IFERROR(J25/SUM(N25:O26),"-")</f>
        <v>3600</v>
      </c>
      <c r="V25" s="82">
        <v>2</v>
      </c>
      <c r="W25" s="80">
        <f>IF(P25=0,"-",V25/P25)</f>
        <v>0.33333333333333</v>
      </c>
      <c r="X25" s="185">
        <v>40000</v>
      </c>
      <c r="Y25" s="186">
        <f>IFERROR(X25/P25,"-")</f>
        <v>6666.6666666667</v>
      </c>
      <c r="Z25" s="186">
        <f>IFERROR(X25/V25,"-")</f>
        <v>20000</v>
      </c>
      <c r="AA25" s="180">
        <f>SUM(X25:X26)-SUM(J25:J26)</f>
        <v>15000</v>
      </c>
      <c r="AB25" s="83">
        <f>SUM(X25:X26)/SUM(J25:J26)</f>
        <v>1.2777777777778</v>
      </c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>
        <v>2</v>
      </c>
      <c r="AN25" s="99">
        <f>IF(P25=0,"",IF(AM25=0,"",(AM25/P25)))</f>
        <v>0.33333333333333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1</v>
      </c>
      <c r="AW25" s="105">
        <f>IF(P25=0,"",IF(AV25=0,"",(AV25/P25)))</f>
        <v>0.16666666666667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</v>
      </c>
      <c r="BF25" s="111">
        <f>IF(P25=0,"",IF(BE25=0,"",(BE25/P25)))</f>
        <v>0.5</v>
      </c>
      <c r="BG25" s="110">
        <v>2</v>
      </c>
      <c r="BH25" s="112">
        <f>IFERROR(BG25/BE25,"-")</f>
        <v>0.66666666666667</v>
      </c>
      <c r="BI25" s="113">
        <v>40000</v>
      </c>
      <c r="BJ25" s="114">
        <f>IFERROR(BI25/BE25,"-")</f>
        <v>13333.333333333</v>
      </c>
      <c r="BK25" s="115">
        <v>1</v>
      </c>
      <c r="BL25" s="115"/>
      <c r="BM25" s="115">
        <v>1</v>
      </c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>
        <f>IF(P25=0,"",IF(BW25=0,"",(BW25/P25)))</f>
        <v>0</v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2</v>
      </c>
      <c r="CP25" s="139">
        <v>40000</v>
      </c>
      <c r="CQ25" s="139">
        <v>35000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216</v>
      </c>
      <c r="C26" s="189" t="s">
        <v>205</v>
      </c>
      <c r="D26" s="189"/>
      <c r="E26" s="189"/>
      <c r="F26" s="189" t="s">
        <v>77</v>
      </c>
      <c r="G26" s="88"/>
      <c r="H26" s="88"/>
      <c r="I26" s="88"/>
      <c r="J26" s="180"/>
      <c r="K26" s="79">
        <v>27</v>
      </c>
      <c r="L26" s="79">
        <v>22</v>
      </c>
      <c r="M26" s="79">
        <v>12</v>
      </c>
      <c r="N26" s="89">
        <v>9</v>
      </c>
      <c r="O26" s="90">
        <v>0</v>
      </c>
      <c r="P26" s="91">
        <f>N26+O26</f>
        <v>9</v>
      </c>
      <c r="Q26" s="80">
        <f>IFERROR(P26/M26,"-")</f>
        <v>0.75</v>
      </c>
      <c r="R26" s="79">
        <v>1</v>
      </c>
      <c r="S26" s="79">
        <v>0</v>
      </c>
      <c r="T26" s="80">
        <f>IFERROR(R26/(P26),"-")</f>
        <v>0.11111111111111</v>
      </c>
      <c r="U26" s="186"/>
      <c r="V26" s="82">
        <v>3</v>
      </c>
      <c r="W26" s="80">
        <f>IF(P26=0,"-",V26/P26)</f>
        <v>0.33333333333333</v>
      </c>
      <c r="X26" s="185">
        <v>29000</v>
      </c>
      <c r="Y26" s="186">
        <f>IFERROR(X26/P26,"-")</f>
        <v>3222.2222222222</v>
      </c>
      <c r="Z26" s="186">
        <f>IFERROR(X26/V26,"-")</f>
        <v>9666.6666666667</v>
      </c>
      <c r="AA26" s="180"/>
      <c r="AB26" s="83"/>
      <c r="AC26" s="77"/>
      <c r="AD26" s="92">
        <v>1</v>
      </c>
      <c r="AE26" s="93">
        <f>IF(P26=0,"",IF(AD26=0,"",(AD26/P26)))</f>
        <v>0.11111111111111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4</v>
      </c>
      <c r="AW26" s="105">
        <f>IF(P26=0,"",IF(AV26=0,"",(AV26/P26)))</f>
        <v>0.44444444444444</v>
      </c>
      <c r="AX26" s="104">
        <v>1</v>
      </c>
      <c r="AY26" s="106">
        <f>IFERROR(AX26/AV26,"-")</f>
        <v>0.25</v>
      </c>
      <c r="AZ26" s="107">
        <v>5000</v>
      </c>
      <c r="BA26" s="108">
        <f>IFERROR(AZ26/AV26,"-")</f>
        <v>1250</v>
      </c>
      <c r="BB26" s="109">
        <v>1</v>
      </c>
      <c r="BC26" s="109"/>
      <c r="BD26" s="109"/>
      <c r="BE26" s="110">
        <v>3</v>
      </c>
      <c r="BF26" s="111">
        <f>IF(P26=0,"",IF(BE26=0,"",(BE26/P26)))</f>
        <v>0.33333333333333</v>
      </c>
      <c r="BG26" s="110">
        <v>2</v>
      </c>
      <c r="BH26" s="112">
        <f>IFERROR(BG26/BE26,"-")</f>
        <v>0.66666666666667</v>
      </c>
      <c r="BI26" s="113">
        <v>24000</v>
      </c>
      <c r="BJ26" s="114">
        <f>IFERROR(BI26/BE26,"-")</f>
        <v>8000</v>
      </c>
      <c r="BK26" s="115">
        <v>1</v>
      </c>
      <c r="BL26" s="115"/>
      <c r="BM26" s="115">
        <v>1</v>
      </c>
      <c r="BN26" s="117">
        <v>1</v>
      </c>
      <c r="BO26" s="118">
        <f>IF(P26=0,"",IF(BN26=0,"",(BN26/P26)))</f>
        <v>0.11111111111111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3</v>
      </c>
      <c r="CP26" s="139">
        <v>29000</v>
      </c>
      <c r="CQ26" s="139">
        <v>14000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>
        <f>AB27</f>
        <v>2.1388888888889</v>
      </c>
      <c r="B27" s="189" t="s">
        <v>217</v>
      </c>
      <c r="C27" s="189" t="s">
        <v>218</v>
      </c>
      <c r="D27" s="189" t="s">
        <v>219</v>
      </c>
      <c r="E27" s="189"/>
      <c r="F27" s="189" t="s">
        <v>65</v>
      </c>
      <c r="G27" s="88" t="s">
        <v>220</v>
      </c>
      <c r="H27" s="88" t="s">
        <v>221</v>
      </c>
      <c r="I27" s="88" t="s">
        <v>215</v>
      </c>
      <c r="J27" s="180">
        <v>72000</v>
      </c>
      <c r="K27" s="79">
        <v>5</v>
      </c>
      <c r="L27" s="79">
        <v>0</v>
      </c>
      <c r="M27" s="79">
        <v>18</v>
      </c>
      <c r="N27" s="89">
        <v>2</v>
      </c>
      <c r="O27" s="90">
        <v>0</v>
      </c>
      <c r="P27" s="91">
        <f>N27+O27</f>
        <v>2</v>
      </c>
      <c r="Q27" s="80">
        <f>IFERROR(P27/M27,"-")</f>
        <v>0.11111111111111</v>
      </c>
      <c r="R27" s="79">
        <v>0</v>
      </c>
      <c r="S27" s="79">
        <v>1</v>
      </c>
      <c r="T27" s="80">
        <f>IFERROR(R27/(P27),"-")</f>
        <v>0</v>
      </c>
      <c r="U27" s="186">
        <f>IFERROR(J27/SUM(N27:O28),"-")</f>
        <v>8000</v>
      </c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>
        <f>SUM(X27:X28)-SUM(J27:J28)</f>
        <v>82000</v>
      </c>
      <c r="AB27" s="83">
        <f>SUM(X27:X28)/SUM(J27:J28)</f>
        <v>2.1388888888889</v>
      </c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0.5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/>
      <c r="CG27" s="132">
        <f>IF(P27=0,"",IF(CF27=0,"",(CF27/P27)))</f>
        <v>0</v>
      </c>
      <c r="CH27" s="133"/>
      <c r="CI27" s="134" t="str">
        <f>IFERROR(CH27/CF27,"-")</f>
        <v>-</v>
      </c>
      <c r="CJ27" s="135"/>
      <c r="CK27" s="136" t="str">
        <f>IFERROR(CJ27/CF27,"-")</f>
        <v>-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/>
      <c r="B28" s="189" t="s">
        <v>222</v>
      </c>
      <c r="C28" s="189" t="s">
        <v>221</v>
      </c>
      <c r="D28" s="189"/>
      <c r="E28" s="189"/>
      <c r="F28" s="189" t="s">
        <v>77</v>
      </c>
      <c r="G28" s="88"/>
      <c r="H28" s="88"/>
      <c r="I28" s="88"/>
      <c r="J28" s="180"/>
      <c r="K28" s="79">
        <v>38</v>
      </c>
      <c r="L28" s="79">
        <v>28</v>
      </c>
      <c r="M28" s="79">
        <v>11</v>
      </c>
      <c r="N28" s="89">
        <v>7</v>
      </c>
      <c r="O28" s="90">
        <v>0</v>
      </c>
      <c r="P28" s="91">
        <f>N28+O28</f>
        <v>7</v>
      </c>
      <c r="Q28" s="80">
        <f>IFERROR(P28/M28,"-")</f>
        <v>0.63636363636364</v>
      </c>
      <c r="R28" s="79">
        <v>1</v>
      </c>
      <c r="S28" s="79">
        <v>0</v>
      </c>
      <c r="T28" s="80">
        <f>IFERROR(R28/(P28),"-")</f>
        <v>0.14285714285714</v>
      </c>
      <c r="U28" s="186"/>
      <c r="V28" s="82">
        <v>2</v>
      </c>
      <c r="W28" s="80">
        <f>IF(P28=0,"-",V28/P28)</f>
        <v>0.28571428571429</v>
      </c>
      <c r="X28" s="185">
        <v>154000</v>
      </c>
      <c r="Y28" s="186">
        <f>IFERROR(X28/P28,"-")</f>
        <v>22000</v>
      </c>
      <c r="Z28" s="186">
        <f>IFERROR(X28/V28,"-")</f>
        <v>77000</v>
      </c>
      <c r="AA28" s="180"/>
      <c r="AB28" s="83"/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2</v>
      </c>
      <c r="BF28" s="111">
        <f>IF(P28=0,"",IF(BE28=0,"",(BE28/P28)))</f>
        <v>0.28571428571429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4</v>
      </c>
      <c r="BO28" s="118">
        <f>IF(P28=0,"",IF(BN28=0,"",(BN28/P28)))</f>
        <v>0.57142857142857</v>
      </c>
      <c r="BP28" s="119">
        <v>2</v>
      </c>
      <c r="BQ28" s="120">
        <f>IFERROR(BP28/BN28,"-")</f>
        <v>0.5</v>
      </c>
      <c r="BR28" s="121">
        <v>154000</v>
      </c>
      <c r="BS28" s="122">
        <f>IFERROR(BR28/BN28,"-")</f>
        <v>38500</v>
      </c>
      <c r="BT28" s="123"/>
      <c r="BU28" s="123">
        <v>1</v>
      </c>
      <c r="BV28" s="123">
        <v>1</v>
      </c>
      <c r="BW28" s="124">
        <v>1</v>
      </c>
      <c r="BX28" s="125">
        <f>IF(P28=0,"",IF(BW28=0,"",(BW28/P28)))</f>
        <v>0.14285714285714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2</v>
      </c>
      <c r="CP28" s="139">
        <v>154000</v>
      </c>
      <c r="CQ28" s="139">
        <v>146000</v>
      </c>
      <c r="CR28" s="139"/>
      <c r="CS28" s="140" t="str">
        <f>IF(AND(CQ28=0,CR28=0),"",IF(AND(CQ28&lt;=100000,CR28&lt;=100000),"",IF(CQ28/CP28&gt;0.7,"男高",IF(CR28/CP28&gt;0.7,"女高",""))))</f>
        <v>男高</v>
      </c>
    </row>
    <row r="29" spans="1:98">
      <c r="A29" s="78">
        <f>AB29</f>
        <v>9.2888888888889</v>
      </c>
      <c r="B29" s="189" t="s">
        <v>223</v>
      </c>
      <c r="C29" s="189" t="s">
        <v>196</v>
      </c>
      <c r="D29" s="189" t="s">
        <v>190</v>
      </c>
      <c r="E29" s="189"/>
      <c r="F29" s="189" t="s">
        <v>65</v>
      </c>
      <c r="G29" s="88" t="s">
        <v>224</v>
      </c>
      <c r="H29" s="88" t="s">
        <v>192</v>
      </c>
      <c r="I29" s="88" t="s">
        <v>225</v>
      </c>
      <c r="J29" s="180">
        <v>90000</v>
      </c>
      <c r="K29" s="79">
        <v>2</v>
      </c>
      <c r="L29" s="79">
        <v>0</v>
      </c>
      <c r="M29" s="79">
        <v>15</v>
      </c>
      <c r="N29" s="89">
        <v>1</v>
      </c>
      <c r="O29" s="90">
        <v>0</v>
      </c>
      <c r="P29" s="91">
        <f>N29+O29</f>
        <v>1</v>
      </c>
      <c r="Q29" s="80">
        <f>IFERROR(P29/M29,"-")</f>
        <v>0.066666666666667</v>
      </c>
      <c r="R29" s="79">
        <v>0</v>
      </c>
      <c r="S29" s="79">
        <v>1</v>
      </c>
      <c r="T29" s="80">
        <f>IFERROR(R29/(P29),"-")</f>
        <v>0</v>
      </c>
      <c r="U29" s="186">
        <f>IFERROR(J29/SUM(N29:O30),"-")</f>
        <v>4500</v>
      </c>
      <c r="V29" s="82">
        <v>0</v>
      </c>
      <c r="W29" s="80">
        <f>IF(P29=0,"-",V29/P29)</f>
        <v>0</v>
      </c>
      <c r="X29" s="185">
        <v>0</v>
      </c>
      <c r="Y29" s="186">
        <f>IFERROR(X29/P29,"-")</f>
        <v>0</v>
      </c>
      <c r="Z29" s="186" t="str">
        <f>IFERROR(X29/V29,"-")</f>
        <v>-</v>
      </c>
      <c r="AA29" s="180">
        <f>SUM(X29:X30)-SUM(J29:J30)</f>
        <v>746000</v>
      </c>
      <c r="AB29" s="83">
        <f>SUM(X29:X30)/SUM(J29:J30)</f>
        <v>9.2888888888889</v>
      </c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1</v>
      </c>
      <c r="BO29" s="118">
        <f>IF(P29=0,"",IF(BN29=0,"",(BN29/P29)))</f>
        <v>1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/>
      <c r="BX29" s="125">
        <f>IF(P29=0,"",IF(BW29=0,"",(BW29/P29)))</f>
        <v>0</v>
      </c>
      <c r="BY29" s="126"/>
      <c r="BZ29" s="127" t="str">
        <f>IFERROR(BY29/BW29,"-")</f>
        <v>-</v>
      </c>
      <c r="CA29" s="128"/>
      <c r="CB29" s="129" t="str">
        <f>IFERROR(CA29/BW29,"-")</f>
        <v>-</v>
      </c>
      <c r="CC29" s="130"/>
      <c r="CD29" s="130"/>
      <c r="CE29" s="130"/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226</v>
      </c>
      <c r="C30" s="189"/>
      <c r="D30" s="189"/>
      <c r="E30" s="189"/>
      <c r="F30" s="189" t="s">
        <v>77</v>
      </c>
      <c r="G30" s="88"/>
      <c r="H30" s="88"/>
      <c r="I30" s="88"/>
      <c r="J30" s="180"/>
      <c r="K30" s="79">
        <v>66</v>
      </c>
      <c r="L30" s="79">
        <v>50</v>
      </c>
      <c r="M30" s="79">
        <v>39</v>
      </c>
      <c r="N30" s="89">
        <v>19</v>
      </c>
      <c r="O30" s="90">
        <v>0</v>
      </c>
      <c r="P30" s="91">
        <f>N30+O30</f>
        <v>19</v>
      </c>
      <c r="Q30" s="80">
        <f>IFERROR(P30/M30,"-")</f>
        <v>0.48717948717949</v>
      </c>
      <c r="R30" s="79">
        <v>6</v>
      </c>
      <c r="S30" s="79">
        <v>1</v>
      </c>
      <c r="T30" s="80">
        <f>IFERROR(R30/(P30),"-")</f>
        <v>0.31578947368421</v>
      </c>
      <c r="U30" s="186"/>
      <c r="V30" s="82">
        <v>6</v>
      </c>
      <c r="W30" s="80">
        <f>IF(P30=0,"-",V30/P30)</f>
        <v>0.31578947368421</v>
      </c>
      <c r="X30" s="185">
        <v>836000</v>
      </c>
      <c r="Y30" s="186">
        <f>IFERROR(X30/P30,"-")</f>
        <v>44000</v>
      </c>
      <c r="Z30" s="186">
        <f>IFERROR(X30/V30,"-")</f>
        <v>139333.33333333</v>
      </c>
      <c r="AA30" s="180"/>
      <c r="AB30" s="83"/>
      <c r="AC30" s="77"/>
      <c r="AD30" s="92">
        <v>1</v>
      </c>
      <c r="AE30" s="93">
        <f>IF(P30=0,"",IF(AD30=0,"",(AD30/P30)))</f>
        <v>0.052631578947368</v>
      </c>
      <c r="AF30" s="92"/>
      <c r="AG30" s="94">
        <f>IFERROR(AF30/AD30,"-")</f>
        <v>0</v>
      </c>
      <c r="AH30" s="95"/>
      <c r="AI30" s="96">
        <f>IFERROR(AH30/AD30,"-")</f>
        <v>0</v>
      </c>
      <c r="AJ30" s="97"/>
      <c r="AK30" s="97"/>
      <c r="AL30" s="97"/>
      <c r="AM30" s="98">
        <v>1</v>
      </c>
      <c r="AN30" s="99">
        <f>IF(P30=0,"",IF(AM30=0,"",(AM30/P30)))</f>
        <v>0.052631578947368</v>
      </c>
      <c r="AO30" s="98">
        <v>1</v>
      </c>
      <c r="AP30" s="100">
        <f>IFERROR(AO30/AM30,"-")</f>
        <v>1</v>
      </c>
      <c r="AQ30" s="101">
        <v>8000</v>
      </c>
      <c r="AR30" s="102">
        <f>IFERROR(AQ30/AM30,"-")</f>
        <v>8000</v>
      </c>
      <c r="AS30" s="103"/>
      <c r="AT30" s="103">
        <v>1</v>
      </c>
      <c r="AU30" s="103"/>
      <c r="AV30" s="104">
        <v>2</v>
      </c>
      <c r="AW30" s="105">
        <f>IF(P30=0,"",IF(AV30=0,"",(AV30/P30)))</f>
        <v>0.10526315789474</v>
      </c>
      <c r="AX30" s="104"/>
      <c r="AY30" s="106">
        <f>IFERROR(AX30/AV30,"-")</f>
        <v>0</v>
      </c>
      <c r="AZ30" s="107"/>
      <c r="BA30" s="108">
        <f>IFERROR(AZ30/AV30,"-")</f>
        <v>0</v>
      </c>
      <c r="BB30" s="109"/>
      <c r="BC30" s="109"/>
      <c r="BD30" s="109"/>
      <c r="BE30" s="110">
        <v>6</v>
      </c>
      <c r="BF30" s="111">
        <f>IF(P30=0,"",IF(BE30=0,"",(BE30/P30)))</f>
        <v>0.31578947368421</v>
      </c>
      <c r="BG30" s="110">
        <v>1</v>
      </c>
      <c r="BH30" s="112">
        <f>IFERROR(BG30/BE30,"-")</f>
        <v>0.16666666666667</v>
      </c>
      <c r="BI30" s="113">
        <v>6000</v>
      </c>
      <c r="BJ30" s="114">
        <f>IFERROR(BI30/BE30,"-")</f>
        <v>1000</v>
      </c>
      <c r="BK30" s="115"/>
      <c r="BL30" s="115">
        <v>1</v>
      </c>
      <c r="BM30" s="115"/>
      <c r="BN30" s="117">
        <v>7</v>
      </c>
      <c r="BO30" s="118">
        <f>IF(P30=0,"",IF(BN30=0,"",(BN30/P30)))</f>
        <v>0.36842105263158</v>
      </c>
      <c r="BP30" s="119">
        <v>3</v>
      </c>
      <c r="BQ30" s="120">
        <f>IFERROR(BP30/BN30,"-")</f>
        <v>0.42857142857143</v>
      </c>
      <c r="BR30" s="121">
        <v>772000</v>
      </c>
      <c r="BS30" s="122">
        <f>IFERROR(BR30/BN30,"-")</f>
        <v>110285.71428571</v>
      </c>
      <c r="BT30" s="123"/>
      <c r="BU30" s="123"/>
      <c r="BV30" s="123">
        <v>3</v>
      </c>
      <c r="BW30" s="124">
        <v>2</v>
      </c>
      <c r="BX30" s="125">
        <f>IF(P30=0,"",IF(BW30=0,"",(BW30/P30)))</f>
        <v>0.10526315789474</v>
      </c>
      <c r="BY30" s="126">
        <v>1</v>
      </c>
      <c r="BZ30" s="127">
        <f>IFERROR(BY30/BW30,"-")</f>
        <v>0.5</v>
      </c>
      <c r="CA30" s="128">
        <v>50000</v>
      </c>
      <c r="CB30" s="129">
        <f>IFERROR(CA30/BW30,"-")</f>
        <v>25000</v>
      </c>
      <c r="CC30" s="130">
        <v>1</v>
      </c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6</v>
      </c>
      <c r="CP30" s="139">
        <v>836000</v>
      </c>
      <c r="CQ30" s="139">
        <v>720000</v>
      </c>
      <c r="CR30" s="139"/>
      <c r="CS30" s="140" t="str">
        <f>IF(AND(CQ30=0,CR30=0),"",IF(AND(CQ30&lt;=100000,CR30&lt;=100000),"",IF(CQ30/CP30&gt;0.7,"男高",IF(CR30/CP30&gt;0.7,"女高",""))))</f>
        <v>男高</v>
      </c>
    </row>
    <row r="31" spans="1:98">
      <c r="A31" s="78">
        <f>AB31</f>
        <v>2.4555555555556</v>
      </c>
      <c r="B31" s="189" t="s">
        <v>227</v>
      </c>
      <c r="C31" s="189" t="s">
        <v>196</v>
      </c>
      <c r="D31" s="189" t="s">
        <v>190</v>
      </c>
      <c r="E31" s="189"/>
      <c r="F31" s="189" t="s">
        <v>65</v>
      </c>
      <c r="G31" s="88" t="s">
        <v>228</v>
      </c>
      <c r="H31" s="88" t="s">
        <v>192</v>
      </c>
      <c r="I31" s="88" t="s">
        <v>225</v>
      </c>
      <c r="J31" s="180">
        <v>90000</v>
      </c>
      <c r="K31" s="79">
        <v>12</v>
      </c>
      <c r="L31" s="79">
        <v>0</v>
      </c>
      <c r="M31" s="79">
        <v>51</v>
      </c>
      <c r="N31" s="89">
        <v>6</v>
      </c>
      <c r="O31" s="90">
        <v>0</v>
      </c>
      <c r="P31" s="91">
        <f>N31+O31</f>
        <v>6</v>
      </c>
      <c r="Q31" s="80">
        <f>IFERROR(P31/M31,"-")</f>
        <v>0.11764705882353</v>
      </c>
      <c r="R31" s="79">
        <v>1</v>
      </c>
      <c r="S31" s="79">
        <v>1</v>
      </c>
      <c r="T31" s="80">
        <f>IFERROR(R31/(P31),"-")</f>
        <v>0.16666666666667</v>
      </c>
      <c r="U31" s="186">
        <f>IFERROR(J31/SUM(N31:O32),"-")</f>
        <v>4285.7142857143</v>
      </c>
      <c r="V31" s="82">
        <v>1</v>
      </c>
      <c r="W31" s="80">
        <f>IF(P31=0,"-",V31/P31)</f>
        <v>0.16666666666667</v>
      </c>
      <c r="X31" s="185">
        <v>40000</v>
      </c>
      <c r="Y31" s="186">
        <f>IFERROR(X31/P31,"-")</f>
        <v>6666.6666666667</v>
      </c>
      <c r="Z31" s="186">
        <f>IFERROR(X31/V31,"-")</f>
        <v>40000</v>
      </c>
      <c r="AA31" s="180">
        <f>SUM(X31:X32)-SUM(J31:J32)</f>
        <v>131000</v>
      </c>
      <c r="AB31" s="83">
        <f>SUM(X31:X32)/SUM(J31:J32)</f>
        <v>2.4555555555556</v>
      </c>
      <c r="AC31" s="77"/>
      <c r="AD31" s="92">
        <v>1</v>
      </c>
      <c r="AE31" s="93">
        <f>IF(P31=0,"",IF(AD31=0,"",(AD31/P31)))</f>
        <v>0.16666666666667</v>
      </c>
      <c r="AF31" s="92"/>
      <c r="AG31" s="94">
        <f>IFERROR(AF31/AD31,"-")</f>
        <v>0</v>
      </c>
      <c r="AH31" s="95"/>
      <c r="AI31" s="96">
        <f>IFERROR(AH31/AD31,"-")</f>
        <v>0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>
        <v>1</v>
      </c>
      <c r="AW31" s="105">
        <f>IF(P31=0,"",IF(AV31=0,"",(AV31/P31)))</f>
        <v>0.16666666666667</v>
      </c>
      <c r="AX31" s="104"/>
      <c r="AY31" s="106">
        <f>IFERROR(AX31/AV31,"-")</f>
        <v>0</v>
      </c>
      <c r="AZ31" s="107"/>
      <c r="BA31" s="108">
        <f>IFERROR(AZ31/AV31,"-")</f>
        <v>0</v>
      </c>
      <c r="BB31" s="109"/>
      <c r="BC31" s="109"/>
      <c r="BD31" s="109"/>
      <c r="BE31" s="110">
        <v>2</v>
      </c>
      <c r="BF31" s="111">
        <f>IF(P31=0,"",IF(BE31=0,"",(BE31/P31)))</f>
        <v>0.33333333333333</v>
      </c>
      <c r="BG31" s="110"/>
      <c r="BH31" s="112">
        <f>IFERROR(BG31/BE31,"-")</f>
        <v>0</v>
      </c>
      <c r="BI31" s="113"/>
      <c r="BJ31" s="114">
        <f>IFERROR(BI31/BE31,"-")</f>
        <v>0</v>
      </c>
      <c r="BK31" s="115"/>
      <c r="BL31" s="115"/>
      <c r="BM31" s="115"/>
      <c r="BN31" s="117">
        <v>2</v>
      </c>
      <c r="BO31" s="118">
        <f>IF(P31=0,"",IF(BN31=0,"",(BN31/P31)))</f>
        <v>0.33333333333333</v>
      </c>
      <c r="BP31" s="119">
        <v>1</v>
      </c>
      <c r="BQ31" s="120">
        <f>IFERROR(BP31/BN31,"-")</f>
        <v>0.5</v>
      </c>
      <c r="BR31" s="121">
        <v>40000</v>
      </c>
      <c r="BS31" s="122">
        <f>IFERROR(BR31/BN31,"-")</f>
        <v>20000</v>
      </c>
      <c r="BT31" s="123"/>
      <c r="BU31" s="123"/>
      <c r="BV31" s="123">
        <v>1</v>
      </c>
      <c r="BW31" s="124"/>
      <c r="BX31" s="125">
        <f>IF(P31=0,"",IF(BW31=0,"",(BW31/P31)))</f>
        <v>0</v>
      </c>
      <c r="BY31" s="126"/>
      <c r="BZ31" s="127" t="str">
        <f>IFERROR(BY31/BW31,"-")</f>
        <v>-</v>
      </c>
      <c r="CA31" s="128"/>
      <c r="CB31" s="129" t="str">
        <f>IFERROR(CA31/BW31,"-")</f>
        <v>-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1</v>
      </c>
      <c r="CP31" s="139">
        <v>40000</v>
      </c>
      <c r="CQ31" s="139">
        <v>40000</v>
      </c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229</v>
      </c>
      <c r="C32" s="189"/>
      <c r="D32" s="189"/>
      <c r="E32" s="189"/>
      <c r="F32" s="189" t="s">
        <v>77</v>
      </c>
      <c r="G32" s="88"/>
      <c r="H32" s="88"/>
      <c r="I32" s="88"/>
      <c r="J32" s="180"/>
      <c r="K32" s="79">
        <v>52</v>
      </c>
      <c r="L32" s="79">
        <v>39</v>
      </c>
      <c r="M32" s="79">
        <v>21</v>
      </c>
      <c r="N32" s="89">
        <v>15</v>
      </c>
      <c r="O32" s="90">
        <v>0</v>
      </c>
      <c r="P32" s="91">
        <f>N32+O32</f>
        <v>15</v>
      </c>
      <c r="Q32" s="80">
        <f>IFERROR(P32/M32,"-")</f>
        <v>0.71428571428571</v>
      </c>
      <c r="R32" s="79">
        <v>6</v>
      </c>
      <c r="S32" s="79">
        <v>2</v>
      </c>
      <c r="T32" s="80">
        <f>IFERROR(R32/(P32),"-")</f>
        <v>0.4</v>
      </c>
      <c r="U32" s="186"/>
      <c r="V32" s="82">
        <v>8</v>
      </c>
      <c r="W32" s="80">
        <f>IF(P32=0,"-",V32/P32)</f>
        <v>0.53333333333333</v>
      </c>
      <c r="X32" s="185">
        <v>181000</v>
      </c>
      <c r="Y32" s="186">
        <f>IFERROR(X32/P32,"-")</f>
        <v>12066.666666667</v>
      </c>
      <c r="Z32" s="186">
        <f>IFERROR(X32/V32,"-")</f>
        <v>22625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2</v>
      </c>
      <c r="AN32" s="99">
        <f>IF(P32=0,"",IF(AM32=0,"",(AM32/P32)))</f>
        <v>0.13333333333333</v>
      </c>
      <c r="AO32" s="98">
        <v>1</v>
      </c>
      <c r="AP32" s="100">
        <f>IFERROR(AO32/AM32,"-")</f>
        <v>0.5</v>
      </c>
      <c r="AQ32" s="101">
        <v>3000</v>
      </c>
      <c r="AR32" s="102">
        <f>IFERROR(AQ32/AM32,"-")</f>
        <v>1500</v>
      </c>
      <c r="AS32" s="103">
        <v>1</v>
      </c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5</v>
      </c>
      <c r="BF32" s="111">
        <f>IF(P32=0,"",IF(BE32=0,"",(BE32/P32)))</f>
        <v>0.33333333333333</v>
      </c>
      <c r="BG32" s="110">
        <v>2</v>
      </c>
      <c r="BH32" s="112">
        <f>IFERROR(BG32/BE32,"-")</f>
        <v>0.4</v>
      </c>
      <c r="BI32" s="113">
        <v>71000</v>
      </c>
      <c r="BJ32" s="114">
        <f>IFERROR(BI32/BE32,"-")</f>
        <v>14200</v>
      </c>
      <c r="BK32" s="115"/>
      <c r="BL32" s="115"/>
      <c r="BM32" s="115">
        <v>2</v>
      </c>
      <c r="BN32" s="117">
        <v>3</v>
      </c>
      <c r="BO32" s="118">
        <f>IF(P32=0,"",IF(BN32=0,"",(BN32/P32)))</f>
        <v>0.2</v>
      </c>
      <c r="BP32" s="119">
        <v>2</v>
      </c>
      <c r="BQ32" s="120">
        <f>IFERROR(BP32/BN32,"-")</f>
        <v>0.66666666666667</v>
      </c>
      <c r="BR32" s="121">
        <v>90000</v>
      </c>
      <c r="BS32" s="122">
        <f>IFERROR(BR32/BN32,"-")</f>
        <v>30000</v>
      </c>
      <c r="BT32" s="123">
        <v>1</v>
      </c>
      <c r="BU32" s="123"/>
      <c r="BV32" s="123">
        <v>1</v>
      </c>
      <c r="BW32" s="124">
        <v>4</v>
      </c>
      <c r="BX32" s="125">
        <f>IF(P32=0,"",IF(BW32=0,"",(BW32/P32)))</f>
        <v>0.26666666666667</v>
      </c>
      <c r="BY32" s="126">
        <v>2</v>
      </c>
      <c r="BZ32" s="127">
        <f>IFERROR(BY32/BW32,"-")</f>
        <v>0.5</v>
      </c>
      <c r="CA32" s="128">
        <v>4500</v>
      </c>
      <c r="CB32" s="129">
        <f>IFERROR(CA32/BW32,"-")</f>
        <v>1125</v>
      </c>
      <c r="CC32" s="130">
        <v>2</v>
      </c>
      <c r="CD32" s="130"/>
      <c r="CE32" s="130"/>
      <c r="CF32" s="131">
        <v>1</v>
      </c>
      <c r="CG32" s="132">
        <f>IF(P32=0,"",IF(CF32=0,"",(CF32/P32)))</f>
        <v>0.066666666666667</v>
      </c>
      <c r="CH32" s="133">
        <v>1</v>
      </c>
      <c r="CI32" s="134">
        <f>IFERROR(CH32/CF32,"-")</f>
        <v>1</v>
      </c>
      <c r="CJ32" s="135">
        <v>12500</v>
      </c>
      <c r="CK32" s="136">
        <f>IFERROR(CJ32/CF32,"-")</f>
        <v>12500</v>
      </c>
      <c r="CL32" s="137">
        <v>1</v>
      </c>
      <c r="CM32" s="137"/>
      <c r="CN32" s="137"/>
      <c r="CO32" s="138">
        <v>8</v>
      </c>
      <c r="CP32" s="139">
        <v>181000</v>
      </c>
      <c r="CQ32" s="139">
        <v>85000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1.8888888888889</v>
      </c>
      <c r="B33" s="189" t="s">
        <v>230</v>
      </c>
      <c r="C33" s="189" t="s">
        <v>231</v>
      </c>
      <c r="D33" s="189" t="s">
        <v>232</v>
      </c>
      <c r="E33" s="189"/>
      <c r="F33" s="189" t="s">
        <v>65</v>
      </c>
      <c r="G33" s="88" t="s">
        <v>233</v>
      </c>
      <c r="H33" s="88" t="s">
        <v>234</v>
      </c>
      <c r="I33" s="88" t="s">
        <v>235</v>
      </c>
      <c r="J33" s="180">
        <v>90000</v>
      </c>
      <c r="K33" s="79">
        <v>60</v>
      </c>
      <c r="L33" s="79">
        <v>0</v>
      </c>
      <c r="M33" s="79">
        <v>200</v>
      </c>
      <c r="N33" s="89">
        <v>21</v>
      </c>
      <c r="O33" s="90">
        <v>0</v>
      </c>
      <c r="P33" s="91">
        <f>N33+O33</f>
        <v>21</v>
      </c>
      <c r="Q33" s="80">
        <f>IFERROR(P33/M33,"-")</f>
        <v>0.105</v>
      </c>
      <c r="R33" s="79">
        <v>2</v>
      </c>
      <c r="S33" s="79">
        <v>4</v>
      </c>
      <c r="T33" s="80">
        <f>IFERROR(R33/(P33),"-")</f>
        <v>0.095238095238095</v>
      </c>
      <c r="U33" s="186">
        <f>IFERROR(J33/SUM(N33:O34),"-")</f>
        <v>1500</v>
      </c>
      <c r="V33" s="82">
        <v>4</v>
      </c>
      <c r="W33" s="80">
        <f>IF(P33=0,"-",V33/P33)</f>
        <v>0.19047619047619</v>
      </c>
      <c r="X33" s="185">
        <v>50000</v>
      </c>
      <c r="Y33" s="186">
        <f>IFERROR(X33/P33,"-")</f>
        <v>2380.9523809524</v>
      </c>
      <c r="Z33" s="186">
        <f>IFERROR(X33/V33,"-")</f>
        <v>12500</v>
      </c>
      <c r="AA33" s="180">
        <f>SUM(X33:X34)-SUM(J33:J34)</f>
        <v>80000</v>
      </c>
      <c r="AB33" s="83">
        <f>SUM(X33:X34)/SUM(J33:J34)</f>
        <v>1.8888888888889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>
        <v>4</v>
      </c>
      <c r="AN33" s="99">
        <f>IF(P33=0,"",IF(AM33=0,"",(AM33/P33)))</f>
        <v>0.19047619047619</v>
      </c>
      <c r="AO33" s="98"/>
      <c r="AP33" s="100">
        <f>IFERROR(AO33/AM33,"-")</f>
        <v>0</v>
      </c>
      <c r="AQ33" s="101"/>
      <c r="AR33" s="102">
        <f>IFERROR(AQ33/AM33,"-")</f>
        <v>0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8</v>
      </c>
      <c r="BF33" s="111">
        <f>IF(P33=0,"",IF(BE33=0,"",(BE33/P33)))</f>
        <v>0.38095238095238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6</v>
      </c>
      <c r="BO33" s="118">
        <f>IF(P33=0,"",IF(BN33=0,"",(BN33/P33)))</f>
        <v>0.28571428571429</v>
      </c>
      <c r="BP33" s="119">
        <v>3</v>
      </c>
      <c r="BQ33" s="120">
        <f>IFERROR(BP33/BN33,"-")</f>
        <v>0.5</v>
      </c>
      <c r="BR33" s="121">
        <v>22000</v>
      </c>
      <c r="BS33" s="122">
        <f>IFERROR(BR33/BN33,"-")</f>
        <v>3666.6666666667</v>
      </c>
      <c r="BT33" s="123">
        <v>1</v>
      </c>
      <c r="BU33" s="123">
        <v>1</v>
      </c>
      <c r="BV33" s="123">
        <v>1</v>
      </c>
      <c r="BW33" s="124">
        <v>3</v>
      </c>
      <c r="BX33" s="125">
        <f>IF(P33=0,"",IF(BW33=0,"",(BW33/P33)))</f>
        <v>0.14285714285714</v>
      </c>
      <c r="BY33" s="126">
        <v>1</v>
      </c>
      <c r="BZ33" s="127">
        <f>IFERROR(BY33/BW33,"-")</f>
        <v>0.33333333333333</v>
      </c>
      <c r="CA33" s="128">
        <v>28000</v>
      </c>
      <c r="CB33" s="129">
        <f>IFERROR(CA33/BW33,"-")</f>
        <v>9333.3333333333</v>
      </c>
      <c r="CC33" s="130"/>
      <c r="CD33" s="130"/>
      <c r="CE33" s="130">
        <v>1</v>
      </c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4</v>
      </c>
      <c r="CP33" s="139">
        <v>50000</v>
      </c>
      <c r="CQ33" s="139">
        <v>28000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236</v>
      </c>
      <c r="C34" s="189"/>
      <c r="D34" s="189"/>
      <c r="E34" s="189"/>
      <c r="F34" s="189" t="s">
        <v>77</v>
      </c>
      <c r="G34" s="88"/>
      <c r="H34" s="88"/>
      <c r="I34" s="88"/>
      <c r="J34" s="180"/>
      <c r="K34" s="79">
        <v>186</v>
      </c>
      <c r="L34" s="79">
        <v>143</v>
      </c>
      <c r="M34" s="79">
        <v>61</v>
      </c>
      <c r="N34" s="89">
        <v>39</v>
      </c>
      <c r="O34" s="90">
        <v>0</v>
      </c>
      <c r="P34" s="91">
        <f>N34+O34</f>
        <v>39</v>
      </c>
      <c r="Q34" s="80">
        <f>IFERROR(P34/M34,"-")</f>
        <v>0.63934426229508</v>
      </c>
      <c r="R34" s="79">
        <v>5</v>
      </c>
      <c r="S34" s="79">
        <v>6</v>
      </c>
      <c r="T34" s="80">
        <f>IFERROR(R34/(P34),"-")</f>
        <v>0.12820512820513</v>
      </c>
      <c r="U34" s="186"/>
      <c r="V34" s="82">
        <v>6</v>
      </c>
      <c r="W34" s="80">
        <f>IF(P34=0,"-",V34/P34)</f>
        <v>0.15384615384615</v>
      </c>
      <c r="X34" s="185">
        <v>120000</v>
      </c>
      <c r="Y34" s="186">
        <f>IFERROR(X34/P34,"-")</f>
        <v>3076.9230769231</v>
      </c>
      <c r="Z34" s="186">
        <f>IFERROR(X34/V34,"-")</f>
        <v>20000</v>
      </c>
      <c r="AA34" s="180"/>
      <c r="AB34" s="83"/>
      <c r="AC34" s="77"/>
      <c r="AD34" s="92">
        <v>2</v>
      </c>
      <c r="AE34" s="93">
        <f>IF(P34=0,"",IF(AD34=0,"",(AD34/P34)))</f>
        <v>0.051282051282051</v>
      </c>
      <c r="AF34" s="92"/>
      <c r="AG34" s="94">
        <f>IFERROR(AF34/AD34,"-")</f>
        <v>0</v>
      </c>
      <c r="AH34" s="95"/>
      <c r="AI34" s="96">
        <f>IFERROR(AH34/AD34,"-")</f>
        <v>0</v>
      </c>
      <c r="AJ34" s="97"/>
      <c r="AK34" s="97"/>
      <c r="AL34" s="97"/>
      <c r="AM34" s="98">
        <v>2</v>
      </c>
      <c r="AN34" s="99">
        <f>IF(P34=0,"",IF(AM34=0,"",(AM34/P34)))</f>
        <v>0.051282051282051</v>
      </c>
      <c r="AO34" s="98"/>
      <c r="AP34" s="100">
        <f>IFERROR(AO34/AM34,"-")</f>
        <v>0</v>
      </c>
      <c r="AQ34" s="101"/>
      <c r="AR34" s="102">
        <f>IFERROR(AQ34/AM34,"-")</f>
        <v>0</v>
      </c>
      <c r="AS34" s="103"/>
      <c r="AT34" s="103"/>
      <c r="AU34" s="103"/>
      <c r="AV34" s="104">
        <v>2</v>
      </c>
      <c r="AW34" s="105">
        <f>IF(P34=0,"",IF(AV34=0,"",(AV34/P34)))</f>
        <v>0.051282051282051</v>
      </c>
      <c r="AX34" s="104">
        <v>1</v>
      </c>
      <c r="AY34" s="106">
        <f>IFERROR(AX34/AV34,"-")</f>
        <v>0.5</v>
      </c>
      <c r="AZ34" s="107">
        <v>15000</v>
      </c>
      <c r="BA34" s="108">
        <f>IFERROR(AZ34/AV34,"-")</f>
        <v>7500</v>
      </c>
      <c r="BB34" s="109"/>
      <c r="BC34" s="109">
        <v>1</v>
      </c>
      <c r="BD34" s="109"/>
      <c r="BE34" s="110">
        <v>11</v>
      </c>
      <c r="BF34" s="111">
        <f>IF(P34=0,"",IF(BE34=0,"",(BE34/P34)))</f>
        <v>0.28205128205128</v>
      </c>
      <c r="BG34" s="110">
        <v>1</v>
      </c>
      <c r="BH34" s="112">
        <f>IFERROR(BG34/BE34,"-")</f>
        <v>0.090909090909091</v>
      </c>
      <c r="BI34" s="113">
        <v>5000</v>
      </c>
      <c r="BJ34" s="114">
        <f>IFERROR(BI34/BE34,"-")</f>
        <v>454.54545454545</v>
      </c>
      <c r="BK34" s="115">
        <v>1</v>
      </c>
      <c r="BL34" s="115"/>
      <c r="BM34" s="115"/>
      <c r="BN34" s="117">
        <v>11</v>
      </c>
      <c r="BO34" s="118">
        <f>IF(P34=0,"",IF(BN34=0,"",(BN34/P34)))</f>
        <v>0.28205128205128</v>
      </c>
      <c r="BP34" s="119">
        <v>2</v>
      </c>
      <c r="BQ34" s="120">
        <f>IFERROR(BP34/BN34,"-")</f>
        <v>0.18181818181818</v>
      </c>
      <c r="BR34" s="121">
        <v>31000</v>
      </c>
      <c r="BS34" s="122">
        <f>IFERROR(BR34/BN34,"-")</f>
        <v>2818.1818181818</v>
      </c>
      <c r="BT34" s="123">
        <v>1</v>
      </c>
      <c r="BU34" s="123"/>
      <c r="BV34" s="123">
        <v>1</v>
      </c>
      <c r="BW34" s="124">
        <v>8</v>
      </c>
      <c r="BX34" s="125">
        <f>IF(P34=0,"",IF(BW34=0,"",(BW34/P34)))</f>
        <v>0.20512820512821</v>
      </c>
      <c r="BY34" s="126">
        <v>2</v>
      </c>
      <c r="BZ34" s="127">
        <f>IFERROR(BY34/BW34,"-")</f>
        <v>0.25</v>
      </c>
      <c r="CA34" s="128">
        <v>69000</v>
      </c>
      <c r="CB34" s="129">
        <f>IFERROR(CA34/BW34,"-")</f>
        <v>8625</v>
      </c>
      <c r="CC34" s="130"/>
      <c r="CD34" s="130"/>
      <c r="CE34" s="130">
        <v>2</v>
      </c>
      <c r="CF34" s="131">
        <v>3</v>
      </c>
      <c r="CG34" s="132">
        <f>IF(P34=0,"",IF(CF34=0,"",(CF34/P34)))</f>
        <v>0.076923076923077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6</v>
      </c>
      <c r="CP34" s="139">
        <v>120000</v>
      </c>
      <c r="CQ34" s="139">
        <v>39000</v>
      </c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>
        <f>AB35</f>
        <v>1.469696969697</v>
      </c>
      <c r="B35" s="189" t="s">
        <v>237</v>
      </c>
      <c r="C35" s="189" t="s">
        <v>238</v>
      </c>
      <c r="D35" s="189" t="s">
        <v>197</v>
      </c>
      <c r="E35" s="189"/>
      <c r="F35" s="189" t="s">
        <v>65</v>
      </c>
      <c r="G35" s="88" t="s">
        <v>239</v>
      </c>
      <c r="H35" s="88" t="s">
        <v>208</v>
      </c>
      <c r="I35" s="88" t="s">
        <v>240</v>
      </c>
      <c r="J35" s="180">
        <v>66000</v>
      </c>
      <c r="K35" s="79">
        <v>2</v>
      </c>
      <c r="L35" s="79">
        <v>0</v>
      </c>
      <c r="M35" s="79">
        <v>14</v>
      </c>
      <c r="N35" s="89">
        <v>1</v>
      </c>
      <c r="O35" s="90">
        <v>0</v>
      </c>
      <c r="P35" s="91">
        <f>N35+O35</f>
        <v>1</v>
      </c>
      <c r="Q35" s="80">
        <f>IFERROR(P35/M35,"-")</f>
        <v>0.071428571428571</v>
      </c>
      <c r="R35" s="79">
        <v>1</v>
      </c>
      <c r="S35" s="79">
        <v>0</v>
      </c>
      <c r="T35" s="80">
        <f>IFERROR(R35/(P35),"-")</f>
        <v>1</v>
      </c>
      <c r="U35" s="186">
        <f>IFERROR(J35/SUM(N35:O36),"-")</f>
        <v>9428.5714285714</v>
      </c>
      <c r="V35" s="82">
        <v>0</v>
      </c>
      <c r="W35" s="80">
        <f>IF(P35=0,"-",V35/P35)</f>
        <v>0</v>
      </c>
      <c r="X35" s="185">
        <v>0</v>
      </c>
      <c r="Y35" s="186">
        <f>IFERROR(X35/P35,"-")</f>
        <v>0</v>
      </c>
      <c r="Z35" s="186" t="str">
        <f>IFERROR(X35/V35,"-")</f>
        <v>-</v>
      </c>
      <c r="AA35" s="180">
        <f>SUM(X35:X36)-SUM(J35:J36)</f>
        <v>31000</v>
      </c>
      <c r="AB35" s="83">
        <f>SUM(X35:X36)/SUM(J35:J36)</f>
        <v>1.469696969697</v>
      </c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/>
      <c r="AN35" s="99">
        <f>IF(P35=0,"",IF(AM35=0,"",(AM35/P35)))</f>
        <v>0</v>
      </c>
      <c r="AO35" s="98"/>
      <c r="AP35" s="100" t="str">
        <f>IFERROR(AO35/AM35,"-")</f>
        <v>-</v>
      </c>
      <c r="AQ35" s="101"/>
      <c r="AR35" s="102" t="str">
        <f>IFERROR(AQ35/AM35,"-")</f>
        <v>-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/>
      <c r="BO35" s="118">
        <f>IF(P35=0,"",IF(BN35=0,"",(BN35/P35)))</f>
        <v>0</v>
      </c>
      <c r="BP35" s="119"/>
      <c r="BQ35" s="120" t="str">
        <f>IFERROR(BP35/BN35,"-")</f>
        <v>-</v>
      </c>
      <c r="BR35" s="121"/>
      <c r="BS35" s="122" t="str">
        <f>IFERROR(BR35/BN35,"-")</f>
        <v>-</v>
      </c>
      <c r="BT35" s="123"/>
      <c r="BU35" s="123"/>
      <c r="BV35" s="123"/>
      <c r="BW35" s="124">
        <v>1</v>
      </c>
      <c r="BX35" s="125">
        <f>IF(P35=0,"",IF(BW35=0,"",(BW35/P35)))</f>
        <v>1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189" t="s">
        <v>241</v>
      </c>
      <c r="C36" s="189"/>
      <c r="D36" s="189"/>
      <c r="E36" s="189"/>
      <c r="F36" s="189" t="s">
        <v>77</v>
      </c>
      <c r="G36" s="88"/>
      <c r="H36" s="88"/>
      <c r="I36" s="88"/>
      <c r="J36" s="180"/>
      <c r="K36" s="79">
        <v>27</v>
      </c>
      <c r="L36" s="79">
        <v>15</v>
      </c>
      <c r="M36" s="79">
        <v>9</v>
      </c>
      <c r="N36" s="89">
        <v>6</v>
      </c>
      <c r="O36" s="90">
        <v>0</v>
      </c>
      <c r="P36" s="91">
        <f>N36+O36</f>
        <v>6</v>
      </c>
      <c r="Q36" s="80">
        <f>IFERROR(P36/M36,"-")</f>
        <v>0.66666666666667</v>
      </c>
      <c r="R36" s="79">
        <v>3</v>
      </c>
      <c r="S36" s="79">
        <v>0</v>
      </c>
      <c r="T36" s="80">
        <f>IFERROR(R36/(P36),"-")</f>
        <v>0.5</v>
      </c>
      <c r="U36" s="186"/>
      <c r="V36" s="82">
        <v>3</v>
      </c>
      <c r="W36" s="80">
        <f>IF(P36=0,"-",V36/P36)</f>
        <v>0.5</v>
      </c>
      <c r="X36" s="185">
        <v>97000</v>
      </c>
      <c r="Y36" s="186">
        <f>IFERROR(X36/P36,"-")</f>
        <v>16166.666666667</v>
      </c>
      <c r="Z36" s="186">
        <f>IFERROR(X36/V36,"-")</f>
        <v>32333.333333333</v>
      </c>
      <c r="AA36" s="18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>
        <v>1</v>
      </c>
      <c r="AN36" s="99">
        <f>IF(P36=0,"",IF(AM36=0,"",(AM36/P36)))</f>
        <v>0.16666666666667</v>
      </c>
      <c r="AO36" s="98"/>
      <c r="AP36" s="100">
        <f>IFERROR(AO36/AM36,"-")</f>
        <v>0</v>
      </c>
      <c r="AQ36" s="101"/>
      <c r="AR36" s="102">
        <f>IFERROR(AQ36/AM36,"-")</f>
        <v>0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0.33333333333333</v>
      </c>
      <c r="BP36" s="119">
        <v>1</v>
      </c>
      <c r="BQ36" s="120">
        <f>IFERROR(BP36/BN36,"-")</f>
        <v>0.5</v>
      </c>
      <c r="BR36" s="121">
        <v>10000</v>
      </c>
      <c r="BS36" s="122">
        <f>IFERROR(BR36/BN36,"-")</f>
        <v>5000</v>
      </c>
      <c r="BT36" s="123"/>
      <c r="BU36" s="123">
        <v>1</v>
      </c>
      <c r="BV36" s="123"/>
      <c r="BW36" s="124">
        <v>1</v>
      </c>
      <c r="BX36" s="125">
        <f>IF(P36=0,"",IF(BW36=0,"",(BW36/P36)))</f>
        <v>0.16666666666667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>
        <v>2</v>
      </c>
      <c r="CG36" s="132">
        <f>IF(P36=0,"",IF(CF36=0,"",(CF36/P36)))</f>
        <v>0.33333333333333</v>
      </c>
      <c r="CH36" s="133">
        <v>2</v>
      </c>
      <c r="CI36" s="134">
        <f>IFERROR(CH36/CF36,"-")</f>
        <v>1</v>
      </c>
      <c r="CJ36" s="135">
        <v>87000</v>
      </c>
      <c r="CK36" s="136">
        <f>IFERROR(CJ36/CF36,"-")</f>
        <v>43500</v>
      </c>
      <c r="CL36" s="137"/>
      <c r="CM36" s="137"/>
      <c r="CN36" s="137">
        <v>2</v>
      </c>
      <c r="CO36" s="138">
        <v>3</v>
      </c>
      <c r="CP36" s="139">
        <v>97000</v>
      </c>
      <c r="CQ36" s="139">
        <v>78000</v>
      </c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30"/>
      <c r="B37" s="85"/>
      <c r="C37" s="86"/>
      <c r="D37" s="86"/>
      <c r="E37" s="86"/>
      <c r="F37" s="87"/>
      <c r="G37" s="88"/>
      <c r="H37" s="88"/>
      <c r="I37" s="88"/>
      <c r="J37" s="181"/>
      <c r="K37" s="34"/>
      <c r="L37" s="34"/>
      <c r="M37" s="31"/>
      <c r="N37" s="23"/>
      <c r="O37" s="23"/>
      <c r="P37" s="23"/>
      <c r="Q37" s="32"/>
      <c r="R37" s="32"/>
      <c r="S37" s="23"/>
      <c r="T37" s="32"/>
      <c r="U37" s="187"/>
      <c r="V37" s="25"/>
      <c r="W37" s="25"/>
      <c r="X37" s="187"/>
      <c r="Y37" s="187"/>
      <c r="Z37" s="187"/>
      <c r="AA37" s="187"/>
      <c r="AB37" s="33"/>
      <c r="AC37" s="57"/>
      <c r="AD37" s="61"/>
      <c r="AE37" s="62"/>
      <c r="AF37" s="61"/>
      <c r="AG37" s="65"/>
      <c r="AH37" s="66"/>
      <c r="AI37" s="67"/>
      <c r="AJ37" s="68"/>
      <c r="AK37" s="68"/>
      <c r="AL37" s="68"/>
      <c r="AM37" s="61"/>
      <c r="AN37" s="62"/>
      <c r="AO37" s="61"/>
      <c r="AP37" s="65"/>
      <c r="AQ37" s="66"/>
      <c r="AR37" s="67"/>
      <c r="AS37" s="68"/>
      <c r="AT37" s="68"/>
      <c r="AU37" s="68"/>
      <c r="AV37" s="61"/>
      <c r="AW37" s="62"/>
      <c r="AX37" s="61"/>
      <c r="AY37" s="65"/>
      <c r="AZ37" s="66"/>
      <c r="BA37" s="67"/>
      <c r="BB37" s="68"/>
      <c r="BC37" s="68"/>
      <c r="BD37" s="68"/>
      <c r="BE37" s="61"/>
      <c r="BF37" s="62"/>
      <c r="BG37" s="61"/>
      <c r="BH37" s="65"/>
      <c r="BI37" s="66"/>
      <c r="BJ37" s="67"/>
      <c r="BK37" s="68"/>
      <c r="BL37" s="68"/>
      <c r="BM37" s="68"/>
      <c r="BN37" s="63"/>
      <c r="BO37" s="64"/>
      <c r="BP37" s="61"/>
      <c r="BQ37" s="65"/>
      <c r="BR37" s="66"/>
      <c r="BS37" s="67"/>
      <c r="BT37" s="68"/>
      <c r="BU37" s="68"/>
      <c r="BV37" s="68"/>
      <c r="BW37" s="63"/>
      <c r="BX37" s="64"/>
      <c r="BY37" s="61"/>
      <c r="BZ37" s="65"/>
      <c r="CA37" s="66"/>
      <c r="CB37" s="67"/>
      <c r="CC37" s="68"/>
      <c r="CD37" s="68"/>
      <c r="CE37" s="68"/>
      <c r="CF37" s="63"/>
      <c r="CG37" s="64"/>
      <c r="CH37" s="61"/>
      <c r="CI37" s="65"/>
      <c r="CJ37" s="66"/>
      <c r="CK37" s="67"/>
      <c r="CL37" s="68"/>
      <c r="CM37" s="68"/>
      <c r="CN37" s="68"/>
      <c r="CO37" s="69"/>
      <c r="CP37" s="66"/>
      <c r="CQ37" s="66"/>
      <c r="CR37" s="66"/>
      <c r="CS37" s="70"/>
    </row>
    <row r="38" spans="1:98">
      <c r="A38" s="30"/>
      <c r="B38" s="37"/>
      <c r="C38" s="21"/>
      <c r="D38" s="21"/>
      <c r="E38" s="21"/>
      <c r="F38" s="22"/>
      <c r="G38" s="36"/>
      <c r="H38" s="36"/>
      <c r="I38" s="73"/>
      <c r="J38" s="182"/>
      <c r="K38" s="34"/>
      <c r="L38" s="34"/>
      <c r="M38" s="31"/>
      <c r="N38" s="23"/>
      <c r="O38" s="23"/>
      <c r="P38" s="23"/>
      <c r="Q38" s="32"/>
      <c r="R38" s="32"/>
      <c r="S38" s="23"/>
      <c r="T38" s="32"/>
      <c r="U38" s="187"/>
      <c r="V38" s="25"/>
      <c r="W38" s="25"/>
      <c r="X38" s="187"/>
      <c r="Y38" s="187"/>
      <c r="Z38" s="187"/>
      <c r="AA38" s="187"/>
      <c r="AB38" s="33"/>
      <c r="AC38" s="59"/>
      <c r="AD38" s="61"/>
      <c r="AE38" s="62"/>
      <c r="AF38" s="61"/>
      <c r="AG38" s="65"/>
      <c r="AH38" s="66"/>
      <c r="AI38" s="67"/>
      <c r="AJ38" s="68"/>
      <c r="AK38" s="68"/>
      <c r="AL38" s="68"/>
      <c r="AM38" s="61"/>
      <c r="AN38" s="62"/>
      <c r="AO38" s="61"/>
      <c r="AP38" s="65"/>
      <c r="AQ38" s="66"/>
      <c r="AR38" s="67"/>
      <c r="AS38" s="68"/>
      <c r="AT38" s="68"/>
      <c r="AU38" s="68"/>
      <c r="AV38" s="61"/>
      <c r="AW38" s="62"/>
      <c r="AX38" s="61"/>
      <c r="AY38" s="65"/>
      <c r="AZ38" s="66"/>
      <c r="BA38" s="67"/>
      <c r="BB38" s="68"/>
      <c r="BC38" s="68"/>
      <c r="BD38" s="68"/>
      <c r="BE38" s="61"/>
      <c r="BF38" s="62"/>
      <c r="BG38" s="61"/>
      <c r="BH38" s="65"/>
      <c r="BI38" s="66"/>
      <c r="BJ38" s="67"/>
      <c r="BK38" s="68"/>
      <c r="BL38" s="68"/>
      <c r="BM38" s="68"/>
      <c r="BN38" s="63"/>
      <c r="BO38" s="64"/>
      <c r="BP38" s="61"/>
      <c r="BQ38" s="65"/>
      <c r="BR38" s="66"/>
      <c r="BS38" s="67"/>
      <c r="BT38" s="68"/>
      <c r="BU38" s="68"/>
      <c r="BV38" s="68"/>
      <c r="BW38" s="63"/>
      <c r="BX38" s="64"/>
      <c r="BY38" s="61"/>
      <c r="BZ38" s="65"/>
      <c r="CA38" s="66"/>
      <c r="CB38" s="67"/>
      <c r="CC38" s="68"/>
      <c r="CD38" s="68"/>
      <c r="CE38" s="68"/>
      <c r="CF38" s="63"/>
      <c r="CG38" s="64"/>
      <c r="CH38" s="61"/>
      <c r="CI38" s="65"/>
      <c r="CJ38" s="66"/>
      <c r="CK38" s="67"/>
      <c r="CL38" s="68"/>
      <c r="CM38" s="68"/>
      <c r="CN38" s="68"/>
      <c r="CO38" s="69"/>
      <c r="CP38" s="66"/>
      <c r="CQ38" s="66"/>
      <c r="CR38" s="66"/>
      <c r="CS38" s="70"/>
    </row>
    <row r="39" spans="1:98">
      <c r="A39" s="19">
        <f>AB39</f>
        <v>2.8335259373395</v>
      </c>
      <c r="B39" s="39"/>
      <c r="C39" s="39"/>
      <c r="D39" s="39"/>
      <c r="E39" s="39"/>
      <c r="F39" s="39"/>
      <c r="G39" s="40" t="s">
        <v>242</v>
      </c>
      <c r="H39" s="40"/>
      <c r="I39" s="40"/>
      <c r="J39" s="183">
        <f>SUM(J6:J38)</f>
        <v>1557600</v>
      </c>
      <c r="K39" s="41">
        <f>SUM(K6:K38)</f>
        <v>1582</v>
      </c>
      <c r="L39" s="41">
        <f>SUM(L6:L38)</f>
        <v>879</v>
      </c>
      <c r="M39" s="41">
        <f>SUM(M6:M38)</f>
        <v>1066</v>
      </c>
      <c r="N39" s="41">
        <f>SUM(N6:N38)</f>
        <v>280</v>
      </c>
      <c r="O39" s="41">
        <f>SUM(O6:O38)</f>
        <v>4</v>
      </c>
      <c r="P39" s="41">
        <f>SUM(P6:P38)</f>
        <v>284</v>
      </c>
      <c r="Q39" s="42">
        <f>IFERROR(P39/M39,"-")</f>
        <v>0.26641651031895</v>
      </c>
      <c r="R39" s="76">
        <f>SUM(R6:R38)</f>
        <v>53</v>
      </c>
      <c r="S39" s="76">
        <f>SUM(S6:S38)</f>
        <v>42</v>
      </c>
      <c r="T39" s="42">
        <f>IFERROR(R39/P39,"-")</f>
        <v>0.18661971830986</v>
      </c>
      <c r="U39" s="188">
        <f>IFERROR(J39/P39,"-")</f>
        <v>5484.5070422535</v>
      </c>
      <c r="V39" s="44">
        <f>SUM(V6:V38)</f>
        <v>65</v>
      </c>
      <c r="W39" s="42">
        <f>IFERROR(V39/P39,"-")</f>
        <v>0.22887323943662</v>
      </c>
      <c r="X39" s="183">
        <f>SUM(X6:X38)</f>
        <v>4413500</v>
      </c>
      <c r="Y39" s="183">
        <f>IFERROR(X39/P39,"-")</f>
        <v>15540.492957746</v>
      </c>
      <c r="Z39" s="183">
        <f>IFERROR(X39/V39,"-")</f>
        <v>67900</v>
      </c>
      <c r="AA39" s="183">
        <f>X39-J39</f>
        <v>2855900</v>
      </c>
      <c r="AB39" s="45">
        <f>X39/J39</f>
        <v>2.8335259373395</v>
      </c>
      <c r="AC39" s="58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0"/>
      <c r="BM39" s="60"/>
      <c r="BN39" s="60"/>
      <c r="BO39" s="60"/>
      <c r="BP39" s="60"/>
      <c r="BQ39" s="60"/>
      <c r="BR39" s="60"/>
      <c r="BS39" s="60"/>
      <c r="BT39" s="60"/>
      <c r="BU39" s="60"/>
      <c r="BV39" s="60"/>
      <c r="BW39" s="60"/>
      <c r="BX39" s="60"/>
      <c r="BY39" s="60"/>
      <c r="BZ39" s="60"/>
      <c r="CA39" s="60"/>
      <c r="CB39" s="60"/>
      <c r="CC39" s="60"/>
      <c r="CD39" s="60"/>
      <c r="CE39" s="60"/>
      <c r="CF39" s="60"/>
      <c r="CG39" s="60"/>
      <c r="CH39" s="60"/>
      <c r="CI39" s="60"/>
      <c r="CJ39" s="60"/>
      <c r="CK39" s="60"/>
      <c r="CL39" s="60"/>
      <c r="CM39" s="60"/>
      <c r="CN39" s="60"/>
      <c r="CO39" s="60"/>
      <c r="CP39" s="60"/>
      <c r="CQ39" s="60"/>
      <c r="CR39" s="60"/>
      <c r="CS39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11"/>
    <mergeCell ref="J8:J11"/>
    <mergeCell ref="U8:U11"/>
    <mergeCell ref="AA8:AA11"/>
    <mergeCell ref="AB8:AB11"/>
    <mergeCell ref="A12:A12"/>
    <mergeCell ref="J12:J12"/>
    <mergeCell ref="U12:U12"/>
    <mergeCell ref="AA12:AA12"/>
    <mergeCell ref="AB12:AB12"/>
    <mergeCell ref="A13:A13"/>
    <mergeCell ref="J13:J13"/>
    <mergeCell ref="U13:U13"/>
    <mergeCell ref="AA13:AA13"/>
    <mergeCell ref="AB13:AB13"/>
    <mergeCell ref="A14:A14"/>
    <mergeCell ref="J14:J14"/>
    <mergeCell ref="U14:U14"/>
    <mergeCell ref="AA14:AA14"/>
    <mergeCell ref="AB14:AB14"/>
    <mergeCell ref="A15:A15"/>
    <mergeCell ref="J15:J15"/>
    <mergeCell ref="U15:U15"/>
    <mergeCell ref="AA15:AA15"/>
    <mergeCell ref="AB15:AB15"/>
    <mergeCell ref="A16:A16"/>
    <mergeCell ref="J16:J16"/>
    <mergeCell ref="U16:U16"/>
    <mergeCell ref="AA16:AA16"/>
    <mergeCell ref="AB16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2"/>
    <mergeCell ref="J21:J22"/>
    <mergeCell ref="U21:U22"/>
    <mergeCell ref="AA21:AA22"/>
    <mergeCell ref="AB21:AB22"/>
    <mergeCell ref="A23:A24"/>
    <mergeCell ref="J23:J24"/>
    <mergeCell ref="U23:U24"/>
    <mergeCell ref="AA23:AA24"/>
    <mergeCell ref="AB23:AB24"/>
    <mergeCell ref="A25:A26"/>
    <mergeCell ref="J25:J26"/>
    <mergeCell ref="U25:U26"/>
    <mergeCell ref="AA25:AA26"/>
    <mergeCell ref="AB25:AB26"/>
    <mergeCell ref="A27:A28"/>
    <mergeCell ref="J27:J28"/>
    <mergeCell ref="U27:U28"/>
    <mergeCell ref="AA27:AA28"/>
    <mergeCell ref="AB27:AB28"/>
    <mergeCell ref="A29:A30"/>
    <mergeCell ref="J29:J30"/>
    <mergeCell ref="U29:U30"/>
    <mergeCell ref="AA29:AA30"/>
    <mergeCell ref="AB29:AB30"/>
    <mergeCell ref="A31:A32"/>
    <mergeCell ref="J31:J32"/>
    <mergeCell ref="U31:U32"/>
    <mergeCell ref="AA31:AA32"/>
    <mergeCell ref="AB31:AB32"/>
    <mergeCell ref="A33:A34"/>
    <mergeCell ref="J33:J34"/>
    <mergeCell ref="U33:U34"/>
    <mergeCell ref="AA33:AA34"/>
    <mergeCell ref="AB33:AB34"/>
    <mergeCell ref="A35:A36"/>
    <mergeCell ref="J35:J36"/>
    <mergeCell ref="U35:U36"/>
    <mergeCell ref="AA35:AA36"/>
    <mergeCell ref="AB35:AB36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28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26</v>
      </c>
      <c r="B2" s="27" t="s">
        <v>27</v>
      </c>
      <c r="C2" s="1"/>
      <c r="G2" s="74"/>
      <c r="H2" s="74"/>
      <c r="I2" s="74"/>
      <c r="J2" s="75"/>
      <c r="K2" s="75"/>
      <c r="L2" s="75" t="s">
        <v>28</v>
      </c>
      <c r="M2" s="1"/>
      <c r="N2" s="1"/>
      <c r="O2" s="12" t="s">
        <v>29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30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31</v>
      </c>
      <c r="CP2" s="158" t="s">
        <v>32</v>
      </c>
      <c r="CQ2" s="146" t="s">
        <v>33</v>
      </c>
      <c r="CR2" s="147"/>
      <c r="CS2" s="148"/>
    </row>
    <row r="3" spans="1:98" customHeight="1" ht="14.25">
      <c r="A3" s="11" t="s">
        <v>243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35</v>
      </c>
      <c r="AE3" s="150"/>
      <c r="AF3" s="150"/>
      <c r="AG3" s="150"/>
      <c r="AH3" s="150"/>
      <c r="AI3" s="150"/>
      <c r="AJ3" s="150"/>
      <c r="AK3" s="150"/>
      <c r="AL3" s="150"/>
      <c r="AM3" s="161" t="s">
        <v>36</v>
      </c>
      <c r="AN3" s="162"/>
      <c r="AO3" s="162"/>
      <c r="AP3" s="162"/>
      <c r="AQ3" s="162"/>
      <c r="AR3" s="162"/>
      <c r="AS3" s="162"/>
      <c r="AT3" s="162"/>
      <c r="AU3" s="163"/>
      <c r="AV3" s="164" t="s">
        <v>37</v>
      </c>
      <c r="AW3" s="165"/>
      <c r="AX3" s="165"/>
      <c r="AY3" s="165"/>
      <c r="AZ3" s="165"/>
      <c r="BA3" s="165"/>
      <c r="BB3" s="165"/>
      <c r="BC3" s="165"/>
      <c r="BD3" s="166"/>
      <c r="BE3" s="167" t="s">
        <v>38</v>
      </c>
      <c r="BF3" s="168"/>
      <c r="BG3" s="168"/>
      <c r="BH3" s="168"/>
      <c r="BI3" s="168"/>
      <c r="BJ3" s="168"/>
      <c r="BK3" s="168"/>
      <c r="BL3" s="168"/>
      <c r="BM3" s="169"/>
      <c r="BN3" s="170" t="s">
        <v>39</v>
      </c>
      <c r="BO3" s="171"/>
      <c r="BP3" s="171"/>
      <c r="BQ3" s="171"/>
      <c r="BR3" s="171"/>
      <c r="BS3" s="171"/>
      <c r="BT3" s="171"/>
      <c r="BU3" s="171"/>
      <c r="BV3" s="172"/>
      <c r="BW3" s="173" t="s">
        <v>40</v>
      </c>
      <c r="BX3" s="174"/>
      <c r="BY3" s="174"/>
      <c r="BZ3" s="174"/>
      <c r="CA3" s="174"/>
      <c r="CB3" s="174"/>
      <c r="CC3" s="174"/>
      <c r="CD3" s="174"/>
      <c r="CE3" s="175"/>
      <c r="CF3" s="176" t="s">
        <v>41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42</v>
      </c>
      <c r="CR3" s="152"/>
      <c r="CS3" s="153" t="s">
        <v>43</v>
      </c>
    </row>
    <row r="4" spans="1:98">
      <c r="A4" s="26"/>
      <c r="B4" s="5" t="s">
        <v>44</v>
      </c>
      <c r="C4" s="5" t="s">
        <v>45</v>
      </c>
      <c r="D4" s="5" t="s">
        <v>46</v>
      </c>
      <c r="E4" s="5" t="s">
        <v>47</v>
      </c>
      <c r="F4" s="20" t="s">
        <v>48</v>
      </c>
      <c r="G4" s="5" t="s">
        <v>49</v>
      </c>
      <c r="H4" s="14" t="s">
        <v>50</v>
      </c>
      <c r="I4" s="14" t="s">
        <v>51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52</v>
      </c>
      <c r="AE4" s="46" t="s">
        <v>53</v>
      </c>
      <c r="AF4" s="46" t="s">
        <v>54</v>
      </c>
      <c r="AG4" s="46" t="s">
        <v>17</v>
      </c>
      <c r="AH4" s="46" t="s">
        <v>55</v>
      </c>
      <c r="AI4" s="46" t="s">
        <v>56</v>
      </c>
      <c r="AJ4" s="46" t="s">
        <v>57</v>
      </c>
      <c r="AK4" s="46" t="s">
        <v>58</v>
      </c>
      <c r="AL4" s="46" t="s">
        <v>59</v>
      </c>
      <c r="AM4" s="47" t="s">
        <v>52</v>
      </c>
      <c r="AN4" s="47" t="s">
        <v>53</v>
      </c>
      <c r="AO4" s="47" t="s">
        <v>54</v>
      </c>
      <c r="AP4" s="47" t="s">
        <v>17</v>
      </c>
      <c r="AQ4" s="47" t="s">
        <v>55</v>
      </c>
      <c r="AR4" s="47" t="s">
        <v>56</v>
      </c>
      <c r="AS4" s="47" t="s">
        <v>57</v>
      </c>
      <c r="AT4" s="47" t="s">
        <v>58</v>
      </c>
      <c r="AU4" s="47" t="s">
        <v>59</v>
      </c>
      <c r="AV4" s="48" t="s">
        <v>52</v>
      </c>
      <c r="AW4" s="48" t="s">
        <v>53</v>
      </c>
      <c r="AX4" s="48" t="s">
        <v>54</v>
      </c>
      <c r="AY4" s="48" t="s">
        <v>17</v>
      </c>
      <c r="AZ4" s="48" t="s">
        <v>55</v>
      </c>
      <c r="BA4" s="48" t="s">
        <v>56</v>
      </c>
      <c r="BB4" s="48" t="s">
        <v>57</v>
      </c>
      <c r="BC4" s="48" t="s">
        <v>58</v>
      </c>
      <c r="BD4" s="48" t="s">
        <v>59</v>
      </c>
      <c r="BE4" s="49" t="s">
        <v>52</v>
      </c>
      <c r="BF4" s="49" t="s">
        <v>53</v>
      </c>
      <c r="BG4" s="49" t="s">
        <v>54</v>
      </c>
      <c r="BH4" s="49" t="s">
        <v>17</v>
      </c>
      <c r="BI4" s="49" t="s">
        <v>55</v>
      </c>
      <c r="BJ4" s="49" t="s">
        <v>56</v>
      </c>
      <c r="BK4" s="49" t="s">
        <v>57</v>
      </c>
      <c r="BL4" s="49" t="s">
        <v>58</v>
      </c>
      <c r="BM4" s="49" t="s">
        <v>59</v>
      </c>
      <c r="BN4" s="116" t="s">
        <v>52</v>
      </c>
      <c r="BO4" s="116" t="s">
        <v>53</v>
      </c>
      <c r="BP4" s="116" t="s">
        <v>54</v>
      </c>
      <c r="BQ4" s="116" t="s">
        <v>17</v>
      </c>
      <c r="BR4" s="116" t="s">
        <v>55</v>
      </c>
      <c r="BS4" s="116" t="s">
        <v>56</v>
      </c>
      <c r="BT4" s="116" t="s">
        <v>57</v>
      </c>
      <c r="BU4" s="116" t="s">
        <v>58</v>
      </c>
      <c r="BV4" s="116" t="s">
        <v>59</v>
      </c>
      <c r="BW4" s="50" t="s">
        <v>52</v>
      </c>
      <c r="BX4" s="50" t="s">
        <v>53</v>
      </c>
      <c r="BY4" s="50" t="s">
        <v>54</v>
      </c>
      <c r="BZ4" s="50" t="s">
        <v>17</v>
      </c>
      <c r="CA4" s="50" t="s">
        <v>55</v>
      </c>
      <c r="CB4" s="50" t="s">
        <v>56</v>
      </c>
      <c r="CC4" s="50" t="s">
        <v>57</v>
      </c>
      <c r="CD4" s="50" t="s">
        <v>58</v>
      </c>
      <c r="CE4" s="50" t="s">
        <v>59</v>
      </c>
      <c r="CF4" s="51" t="s">
        <v>52</v>
      </c>
      <c r="CG4" s="51" t="s">
        <v>53</v>
      </c>
      <c r="CH4" s="51" t="s">
        <v>54</v>
      </c>
      <c r="CI4" s="51" t="s">
        <v>17</v>
      </c>
      <c r="CJ4" s="51" t="s">
        <v>55</v>
      </c>
      <c r="CK4" s="51" t="s">
        <v>56</v>
      </c>
      <c r="CL4" s="51" t="s">
        <v>57</v>
      </c>
      <c r="CM4" s="51" t="s">
        <v>58</v>
      </c>
      <c r="CN4" s="51" t="s">
        <v>59</v>
      </c>
      <c r="CO4" s="157"/>
      <c r="CP4" s="160"/>
      <c r="CQ4" s="52" t="s">
        <v>60</v>
      </c>
      <c r="CR4" s="52" t="s">
        <v>61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0.28030303030303</v>
      </c>
      <c r="B6" s="189" t="s">
        <v>244</v>
      </c>
      <c r="C6" s="189" t="s">
        <v>245</v>
      </c>
      <c r="D6" s="189" t="s">
        <v>246</v>
      </c>
      <c r="E6" s="189" t="s">
        <v>247</v>
      </c>
      <c r="F6" s="189" t="s">
        <v>65</v>
      </c>
      <c r="G6" s="88" t="s">
        <v>248</v>
      </c>
      <c r="H6" s="88" t="s">
        <v>249</v>
      </c>
      <c r="I6" s="88" t="s">
        <v>250</v>
      </c>
      <c r="J6" s="180">
        <v>132000</v>
      </c>
      <c r="K6" s="79">
        <v>50</v>
      </c>
      <c r="L6" s="79">
        <v>0</v>
      </c>
      <c r="M6" s="79">
        <v>211</v>
      </c>
      <c r="N6" s="89">
        <v>26</v>
      </c>
      <c r="O6" s="90">
        <v>1</v>
      </c>
      <c r="P6" s="91">
        <f>N6+O6</f>
        <v>27</v>
      </c>
      <c r="Q6" s="80">
        <f>IFERROR(P6/M6,"-")</f>
        <v>0.12796208530806</v>
      </c>
      <c r="R6" s="79">
        <v>2</v>
      </c>
      <c r="S6" s="79">
        <v>8</v>
      </c>
      <c r="T6" s="80">
        <f>IFERROR(R6/(P6),"-")</f>
        <v>0.074074074074074</v>
      </c>
      <c r="U6" s="186">
        <f>IFERROR(J6/SUM(N6:O7),"-")</f>
        <v>1073.1707317073</v>
      </c>
      <c r="V6" s="82">
        <v>1</v>
      </c>
      <c r="W6" s="80">
        <f>IF(P6=0,"-",V6/P6)</f>
        <v>0.037037037037037</v>
      </c>
      <c r="X6" s="185">
        <v>37000</v>
      </c>
      <c r="Y6" s="186">
        <f>IFERROR(X6/P6,"-")</f>
        <v>1370.3703703704</v>
      </c>
      <c r="Z6" s="186">
        <f>IFERROR(X6/V6,"-")</f>
        <v>37000</v>
      </c>
      <c r="AA6" s="180">
        <f>SUM(X6:X7)-SUM(J6:J7)</f>
        <v>-95000</v>
      </c>
      <c r="AB6" s="83">
        <f>SUM(X6:X7)/SUM(J6:J7)</f>
        <v>0.28030303030303</v>
      </c>
      <c r="AC6" s="77"/>
      <c r="AD6" s="92">
        <v>5</v>
      </c>
      <c r="AE6" s="93">
        <f>IF(P6=0,"",IF(AD6=0,"",(AD6/P6)))</f>
        <v>0.18518518518519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12</v>
      </c>
      <c r="AN6" s="99">
        <f>IF(P6=0,"",IF(AM6=0,"",(AM6/P6)))</f>
        <v>0.44444444444444</v>
      </c>
      <c r="AO6" s="98">
        <v>1</v>
      </c>
      <c r="AP6" s="100">
        <f>IFERROR(AO6/AM6,"-")</f>
        <v>0.083333333333333</v>
      </c>
      <c r="AQ6" s="101">
        <v>37000</v>
      </c>
      <c r="AR6" s="102">
        <f>IFERROR(AQ6/AM6,"-")</f>
        <v>3083.3333333333</v>
      </c>
      <c r="AS6" s="103"/>
      <c r="AT6" s="103"/>
      <c r="AU6" s="103">
        <v>1</v>
      </c>
      <c r="AV6" s="104">
        <v>5</v>
      </c>
      <c r="AW6" s="105">
        <f>IF(P6=0,"",IF(AV6=0,"",(AV6/P6)))</f>
        <v>0.18518518518519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0.074074074074074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0.037037037037037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2</v>
      </c>
      <c r="BX6" s="125">
        <f>IF(P6=0,"",IF(BW6=0,"",(BW6/P6)))</f>
        <v>0.074074074074074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37000</v>
      </c>
      <c r="CQ6" s="139">
        <v>37000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251</v>
      </c>
      <c r="C7" s="189"/>
      <c r="D7" s="189"/>
      <c r="E7" s="189"/>
      <c r="F7" s="189" t="s">
        <v>77</v>
      </c>
      <c r="G7" s="88"/>
      <c r="H7" s="88"/>
      <c r="I7" s="88"/>
      <c r="J7" s="180"/>
      <c r="K7" s="79">
        <v>274</v>
      </c>
      <c r="L7" s="79">
        <v>223</v>
      </c>
      <c r="M7" s="79">
        <v>152</v>
      </c>
      <c r="N7" s="89">
        <v>95</v>
      </c>
      <c r="O7" s="90">
        <v>1</v>
      </c>
      <c r="P7" s="91">
        <f>N7+O7</f>
        <v>96</v>
      </c>
      <c r="Q7" s="80">
        <f>IFERROR(P7/M7,"-")</f>
        <v>0.63157894736842</v>
      </c>
      <c r="R7" s="79">
        <v>0</v>
      </c>
      <c r="S7" s="79">
        <v>19</v>
      </c>
      <c r="T7" s="80">
        <f>IFERROR(R7/(P7),"-")</f>
        <v>0</v>
      </c>
      <c r="U7" s="186"/>
      <c r="V7" s="82">
        <v>0</v>
      </c>
      <c r="W7" s="80">
        <f>IF(P7=0,"-",V7/P7)</f>
        <v>0</v>
      </c>
      <c r="X7" s="185">
        <v>0</v>
      </c>
      <c r="Y7" s="186">
        <f>IFERROR(X7/P7,"-")</f>
        <v>0</v>
      </c>
      <c r="Z7" s="186" t="str">
        <f>IFERROR(X7/V7,"-")</f>
        <v>-</v>
      </c>
      <c r="AA7" s="180"/>
      <c r="AB7" s="83"/>
      <c r="AC7" s="77"/>
      <c r="AD7" s="92">
        <v>20</v>
      </c>
      <c r="AE7" s="93">
        <f>IF(P7=0,"",IF(AD7=0,"",(AD7/P7)))</f>
        <v>0.20833333333333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26</v>
      </c>
      <c r="AN7" s="99">
        <f>IF(P7=0,"",IF(AM7=0,"",(AM7/P7)))</f>
        <v>0.27083333333333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17</v>
      </c>
      <c r="AW7" s="105">
        <f>IF(P7=0,"",IF(AV7=0,"",(AV7/P7)))</f>
        <v>0.17708333333333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21</v>
      </c>
      <c r="BF7" s="111">
        <f>IF(P7=0,"",IF(BE7=0,"",(BE7/P7)))</f>
        <v>0.21875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10</v>
      </c>
      <c r="BO7" s="118">
        <f>IF(P7=0,"",IF(BN7=0,"",(BN7/P7)))</f>
        <v>0.10416666666667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0.010416666666667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1</v>
      </c>
      <c r="CG7" s="132">
        <f>IF(P7=0,"",IF(CF7=0,"",(CF7/P7)))</f>
        <v>0.010416666666667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2.7916666666667</v>
      </c>
      <c r="B8" s="189" t="s">
        <v>252</v>
      </c>
      <c r="C8" s="189" t="s">
        <v>245</v>
      </c>
      <c r="D8" s="189" t="s">
        <v>253</v>
      </c>
      <c r="E8" s="189" t="s">
        <v>254</v>
      </c>
      <c r="F8" s="189" t="s">
        <v>65</v>
      </c>
      <c r="G8" s="88" t="s">
        <v>255</v>
      </c>
      <c r="H8" s="88" t="s">
        <v>249</v>
      </c>
      <c r="I8" s="88" t="s">
        <v>178</v>
      </c>
      <c r="J8" s="180">
        <v>132000</v>
      </c>
      <c r="K8" s="79">
        <v>37</v>
      </c>
      <c r="L8" s="79">
        <v>0</v>
      </c>
      <c r="M8" s="79">
        <v>224</v>
      </c>
      <c r="N8" s="89">
        <v>24</v>
      </c>
      <c r="O8" s="90">
        <v>0</v>
      </c>
      <c r="P8" s="91">
        <f>N8+O8</f>
        <v>24</v>
      </c>
      <c r="Q8" s="80">
        <f>IFERROR(P8/M8,"-")</f>
        <v>0.10714285714286</v>
      </c>
      <c r="R8" s="79">
        <v>2</v>
      </c>
      <c r="S8" s="79">
        <v>5</v>
      </c>
      <c r="T8" s="80">
        <f>IFERROR(R8/(P8),"-")</f>
        <v>0.083333333333333</v>
      </c>
      <c r="U8" s="186">
        <f>IFERROR(J8/SUM(N8:O9),"-")</f>
        <v>1629.6296296296</v>
      </c>
      <c r="V8" s="82">
        <v>2</v>
      </c>
      <c r="W8" s="80">
        <f>IF(P8=0,"-",V8/P8)</f>
        <v>0.083333333333333</v>
      </c>
      <c r="X8" s="185">
        <v>142000</v>
      </c>
      <c r="Y8" s="186">
        <f>IFERROR(X8/P8,"-")</f>
        <v>5916.6666666667</v>
      </c>
      <c r="Z8" s="186">
        <f>IFERROR(X8/V8,"-")</f>
        <v>71000</v>
      </c>
      <c r="AA8" s="180">
        <f>SUM(X8:X9)-SUM(J8:J9)</f>
        <v>236500</v>
      </c>
      <c r="AB8" s="83">
        <f>SUM(X8:X9)/SUM(J8:J9)</f>
        <v>2.7916666666667</v>
      </c>
      <c r="AC8" s="77"/>
      <c r="AD8" s="92">
        <v>3</v>
      </c>
      <c r="AE8" s="93">
        <f>IF(P8=0,"",IF(AD8=0,"",(AD8/P8)))</f>
        <v>0.125</v>
      </c>
      <c r="AF8" s="92"/>
      <c r="AG8" s="94">
        <f>IFERROR(AF8/AD8,"-")</f>
        <v>0</v>
      </c>
      <c r="AH8" s="95"/>
      <c r="AI8" s="96">
        <f>IFERROR(AH8/AD8,"-")</f>
        <v>0</v>
      </c>
      <c r="AJ8" s="97"/>
      <c r="AK8" s="97"/>
      <c r="AL8" s="97"/>
      <c r="AM8" s="98">
        <v>8</v>
      </c>
      <c r="AN8" s="99">
        <f>IF(P8=0,"",IF(AM8=0,"",(AM8/P8)))</f>
        <v>0.33333333333333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>
        <v>9</v>
      </c>
      <c r="AW8" s="105">
        <f>IF(P8=0,"",IF(AV8=0,"",(AV8/P8)))</f>
        <v>0.375</v>
      </c>
      <c r="AX8" s="104">
        <v>1</v>
      </c>
      <c r="AY8" s="106">
        <f>IFERROR(AX8/AV8,"-")</f>
        <v>0.11111111111111</v>
      </c>
      <c r="AZ8" s="107">
        <v>24000</v>
      </c>
      <c r="BA8" s="108">
        <f>IFERROR(AZ8/AV8,"-")</f>
        <v>2666.6666666667</v>
      </c>
      <c r="BB8" s="109"/>
      <c r="BC8" s="109"/>
      <c r="BD8" s="109">
        <v>1</v>
      </c>
      <c r="BE8" s="110">
        <v>1</v>
      </c>
      <c r="BF8" s="111">
        <f>IF(P8=0,"",IF(BE8=0,"",(BE8/P8)))</f>
        <v>0.041666666666667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2</v>
      </c>
      <c r="BO8" s="118">
        <f>IF(P8=0,"",IF(BN8=0,"",(BN8/P8)))</f>
        <v>0.083333333333333</v>
      </c>
      <c r="BP8" s="119">
        <v>1</v>
      </c>
      <c r="BQ8" s="120">
        <f>IFERROR(BP8/BN8,"-")</f>
        <v>0.5</v>
      </c>
      <c r="BR8" s="121">
        <v>118000</v>
      </c>
      <c r="BS8" s="122">
        <f>IFERROR(BR8/BN8,"-")</f>
        <v>59000</v>
      </c>
      <c r="BT8" s="123"/>
      <c r="BU8" s="123"/>
      <c r="BV8" s="123">
        <v>1</v>
      </c>
      <c r="BW8" s="124">
        <v>1</v>
      </c>
      <c r="BX8" s="125">
        <f>IF(P8=0,"",IF(BW8=0,"",(BW8/P8)))</f>
        <v>0.041666666666667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2</v>
      </c>
      <c r="CP8" s="139">
        <v>142000</v>
      </c>
      <c r="CQ8" s="139">
        <v>118000</v>
      </c>
      <c r="CR8" s="139"/>
      <c r="CS8" s="140" t="str">
        <f>IF(AND(CQ8=0,CR8=0),"",IF(AND(CQ8&lt;=100000,CR8&lt;=100000),"",IF(CQ8/CP8&gt;0.7,"男高",IF(CR8/CP8&gt;0.7,"女高",""))))</f>
        <v>男高</v>
      </c>
    </row>
    <row r="9" spans="1:98">
      <c r="A9" s="78"/>
      <c r="B9" s="189" t="s">
        <v>256</v>
      </c>
      <c r="C9" s="189"/>
      <c r="D9" s="189"/>
      <c r="E9" s="189"/>
      <c r="F9" s="189" t="s">
        <v>77</v>
      </c>
      <c r="G9" s="88"/>
      <c r="H9" s="88"/>
      <c r="I9" s="88"/>
      <c r="J9" s="180"/>
      <c r="K9" s="79">
        <v>190</v>
      </c>
      <c r="L9" s="79">
        <v>142</v>
      </c>
      <c r="M9" s="79">
        <v>86</v>
      </c>
      <c r="N9" s="89">
        <v>54</v>
      </c>
      <c r="O9" s="90">
        <v>3</v>
      </c>
      <c r="P9" s="91">
        <f>N9+O9</f>
        <v>57</v>
      </c>
      <c r="Q9" s="80">
        <f>IFERROR(P9/M9,"-")</f>
        <v>0.66279069767442</v>
      </c>
      <c r="R9" s="79">
        <v>1</v>
      </c>
      <c r="S9" s="79">
        <v>12</v>
      </c>
      <c r="T9" s="80">
        <f>IFERROR(R9/(P9),"-")</f>
        <v>0.017543859649123</v>
      </c>
      <c r="U9" s="186"/>
      <c r="V9" s="82">
        <v>4</v>
      </c>
      <c r="W9" s="80">
        <f>IF(P9=0,"-",V9/P9)</f>
        <v>0.070175438596491</v>
      </c>
      <c r="X9" s="185">
        <v>226500</v>
      </c>
      <c r="Y9" s="186">
        <f>IFERROR(X9/P9,"-")</f>
        <v>3973.6842105263</v>
      </c>
      <c r="Z9" s="186">
        <f>IFERROR(X9/V9,"-")</f>
        <v>56625</v>
      </c>
      <c r="AA9" s="180"/>
      <c r="AB9" s="83"/>
      <c r="AC9" s="77"/>
      <c r="AD9" s="92">
        <v>8</v>
      </c>
      <c r="AE9" s="93">
        <f>IF(P9=0,"",IF(AD9=0,"",(AD9/P9)))</f>
        <v>0.14035087719298</v>
      </c>
      <c r="AF9" s="92">
        <v>1</v>
      </c>
      <c r="AG9" s="94">
        <f>IFERROR(AF9/AD9,"-")</f>
        <v>0.125</v>
      </c>
      <c r="AH9" s="95">
        <v>8000</v>
      </c>
      <c r="AI9" s="96">
        <f>IFERROR(AH9/AD9,"-")</f>
        <v>1000</v>
      </c>
      <c r="AJ9" s="97"/>
      <c r="AK9" s="97">
        <v>1</v>
      </c>
      <c r="AL9" s="97"/>
      <c r="AM9" s="98">
        <v>8</v>
      </c>
      <c r="AN9" s="99">
        <f>IF(P9=0,"",IF(AM9=0,"",(AM9/P9)))</f>
        <v>0.14035087719298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>
        <v>12</v>
      </c>
      <c r="AW9" s="105">
        <f>IF(P9=0,"",IF(AV9=0,"",(AV9/P9)))</f>
        <v>0.21052631578947</v>
      </c>
      <c r="AX9" s="104"/>
      <c r="AY9" s="106">
        <f>IFERROR(AX9/AV9,"-")</f>
        <v>0</v>
      </c>
      <c r="AZ9" s="107"/>
      <c r="BA9" s="108">
        <f>IFERROR(AZ9/AV9,"-")</f>
        <v>0</v>
      </c>
      <c r="BB9" s="109"/>
      <c r="BC9" s="109"/>
      <c r="BD9" s="109"/>
      <c r="BE9" s="110">
        <v>10</v>
      </c>
      <c r="BF9" s="111">
        <f>IF(P9=0,"",IF(BE9=0,"",(BE9/P9)))</f>
        <v>0.17543859649123</v>
      </c>
      <c r="BG9" s="110">
        <v>1</v>
      </c>
      <c r="BH9" s="112">
        <f>IFERROR(BG9/BE9,"-")</f>
        <v>0.1</v>
      </c>
      <c r="BI9" s="113">
        <v>79500</v>
      </c>
      <c r="BJ9" s="114">
        <f>IFERROR(BI9/BE9,"-")</f>
        <v>7950</v>
      </c>
      <c r="BK9" s="115"/>
      <c r="BL9" s="115"/>
      <c r="BM9" s="115">
        <v>1</v>
      </c>
      <c r="BN9" s="117">
        <v>13</v>
      </c>
      <c r="BO9" s="118">
        <f>IF(P9=0,"",IF(BN9=0,"",(BN9/P9)))</f>
        <v>0.2280701754386</v>
      </c>
      <c r="BP9" s="119">
        <v>2</v>
      </c>
      <c r="BQ9" s="120">
        <f>IFERROR(BP9/BN9,"-")</f>
        <v>0.15384615384615</v>
      </c>
      <c r="BR9" s="121">
        <v>139000</v>
      </c>
      <c r="BS9" s="122">
        <f>IFERROR(BR9/BN9,"-")</f>
        <v>10692.307692308</v>
      </c>
      <c r="BT9" s="123"/>
      <c r="BU9" s="123"/>
      <c r="BV9" s="123">
        <v>2</v>
      </c>
      <c r="BW9" s="124">
        <v>4</v>
      </c>
      <c r="BX9" s="125">
        <f>IF(P9=0,"",IF(BW9=0,"",(BW9/P9)))</f>
        <v>0.070175438596491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0.035087719298246</v>
      </c>
      <c r="CH9" s="133"/>
      <c r="CI9" s="134">
        <f>IFERROR(CH9/CF9,"-")</f>
        <v>0</v>
      </c>
      <c r="CJ9" s="135"/>
      <c r="CK9" s="136">
        <f>IFERROR(CJ9/CF9,"-")</f>
        <v>0</v>
      </c>
      <c r="CL9" s="137"/>
      <c r="CM9" s="137"/>
      <c r="CN9" s="137"/>
      <c r="CO9" s="138">
        <v>4</v>
      </c>
      <c r="CP9" s="139">
        <v>226500</v>
      </c>
      <c r="CQ9" s="139">
        <v>89000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7.972972972973</v>
      </c>
      <c r="B10" s="189" t="s">
        <v>257</v>
      </c>
      <c r="C10" s="189" t="s">
        <v>258</v>
      </c>
      <c r="D10" s="189" t="s">
        <v>246</v>
      </c>
      <c r="E10" s="189"/>
      <c r="F10" s="189" t="s">
        <v>65</v>
      </c>
      <c r="G10" s="88" t="s">
        <v>259</v>
      </c>
      <c r="H10" s="88" t="s">
        <v>260</v>
      </c>
      <c r="I10" s="88" t="s">
        <v>261</v>
      </c>
      <c r="J10" s="180">
        <v>222000</v>
      </c>
      <c r="K10" s="79">
        <v>45</v>
      </c>
      <c r="L10" s="79">
        <v>0</v>
      </c>
      <c r="M10" s="79">
        <v>180</v>
      </c>
      <c r="N10" s="89">
        <v>17</v>
      </c>
      <c r="O10" s="90">
        <v>0</v>
      </c>
      <c r="P10" s="91">
        <f>N10+O10</f>
        <v>17</v>
      </c>
      <c r="Q10" s="80">
        <f>IFERROR(P10/M10,"-")</f>
        <v>0.094444444444444</v>
      </c>
      <c r="R10" s="79">
        <v>2</v>
      </c>
      <c r="S10" s="79">
        <v>4</v>
      </c>
      <c r="T10" s="80">
        <f>IFERROR(R10/(P10),"-")</f>
        <v>0.11764705882353</v>
      </c>
      <c r="U10" s="186">
        <f>IFERROR(J10/SUM(N10:O11),"-")</f>
        <v>2018.1818181818</v>
      </c>
      <c r="V10" s="82">
        <v>2</v>
      </c>
      <c r="W10" s="80">
        <f>IF(P10=0,"-",V10/P10)</f>
        <v>0.11764705882353</v>
      </c>
      <c r="X10" s="185">
        <v>774000</v>
      </c>
      <c r="Y10" s="186">
        <f>IFERROR(X10/P10,"-")</f>
        <v>45529.411764706</v>
      </c>
      <c r="Z10" s="186">
        <f>IFERROR(X10/V10,"-")</f>
        <v>387000</v>
      </c>
      <c r="AA10" s="180">
        <f>SUM(X10:X11)-SUM(J10:J11)</f>
        <v>1548000</v>
      </c>
      <c r="AB10" s="83">
        <f>SUM(X10:X11)/SUM(J10:J11)</f>
        <v>7.972972972973</v>
      </c>
      <c r="AC10" s="77"/>
      <c r="AD10" s="92">
        <v>3</v>
      </c>
      <c r="AE10" s="93">
        <f>IF(P10=0,"",IF(AD10=0,"",(AD10/P10)))</f>
        <v>0.17647058823529</v>
      </c>
      <c r="AF10" s="92"/>
      <c r="AG10" s="94">
        <f>IFERROR(AF10/AD10,"-")</f>
        <v>0</v>
      </c>
      <c r="AH10" s="95"/>
      <c r="AI10" s="96">
        <f>IFERROR(AH10/AD10,"-")</f>
        <v>0</v>
      </c>
      <c r="AJ10" s="97"/>
      <c r="AK10" s="97"/>
      <c r="AL10" s="97"/>
      <c r="AM10" s="98">
        <v>4</v>
      </c>
      <c r="AN10" s="99">
        <f>IF(P10=0,"",IF(AM10=0,"",(AM10/P10)))</f>
        <v>0.23529411764706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>
        <v>1</v>
      </c>
      <c r="AW10" s="105">
        <f>IF(P10=0,"",IF(AV10=0,"",(AV10/P10)))</f>
        <v>0.058823529411765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1</v>
      </c>
      <c r="BF10" s="111">
        <f>IF(P10=0,"",IF(BE10=0,"",(BE10/P10)))</f>
        <v>0.058823529411765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0.23529411764706</v>
      </c>
      <c r="BP10" s="119">
        <v>2</v>
      </c>
      <c r="BQ10" s="120">
        <f>IFERROR(BP10/BN10,"-")</f>
        <v>0.5</v>
      </c>
      <c r="BR10" s="121">
        <v>774000</v>
      </c>
      <c r="BS10" s="122">
        <f>IFERROR(BR10/BN10,"-")</f>
        <v>193500</v>
      </c>
      <c r="BT10" s="123"/>
      <c r="BU10" s="123"/>
      <c r="BV10" s="123">
        <v>2</v>
      </c>
      <c r="BW10" s="124">
        <v>3</v>
      </c>
      <c r="BX10" s="125">
        <f>IF(P10=0,"",IF(BW10=0,"",(BW10/P10)))</f>
        <v>0.17647058823529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0.058823529411765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774000</v>
      </c>
      <c r="CQ10" s="139">
        <v>740000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/>
      <c r="B11" s="189" t="s">
        <v>262</v>
      </c>
      <c r="C11" s="189"/>
      <c r="D11" s="189"/>
      <c r="E11" s="189"/>
      <c r="F11" s="189" t="s">
        <v>77</v>
      </c>
      <c r="G11" s="88"/>
      <c r="H11" s="88"/>
      <c r="I11" s="88"/>
      <c r="J11" s="180"/>
      <c r="K11" s="79">
        <v>338</v>
      </c>
      <c r="L11" s="79">
        <v>248</v>
      </c>
      <c r="M11" s="79">
        <v>173</v>
      </c>
      <c r="N11" s="89">
        <v>91</v>
      </c>
      <c r="O11" s="90">
        <v>2</v>
      </c>
      <c r="P11" s="91">
        <f>N11+O11</f>
        <v>93</v>
      </c>
      <c r="Q11" s="80">
        <f>IFERROR(P11/M11,"-")</f>
        <v>0.53757225433526</v>
      </c>
      <c r="R11" s="79">
        <v>5</v>
      </c>
      <c r="S11" s="79">
        <v>22</v>
      </c>
      <c r="T11" s="80">
        <f>IFERROR(R11/(P11),"-")</f>
        <v>0.053763440860215</v>
      </c>
      <c r="U11" s="186"/>
      <c r="V11" s="82">
        <v>8</v>
      </c>
      <c r="W11" s="80">
        <f>IF(P11=0,"-",V11/P11)</f>
        <v>0.086021505376344</v>
      </c>
      <c r="X11" s="185">
        <v>996000</v>
      </c>
      <c r="Y11" s="186">
        <f>IFERROR(X11/P11,"-")</f>
        <v>10709.677419355</v>
      </c>
      <c r="Z11" s="186">
        <f>IFERROR(X11/V11,"-")</f>
        <v>124500</v>
      </c>
      <c r="AA11" s="180"/>
      <c r="AB11" s="83"/>
      <c r="AC11" s="77"/>
      <c r="AD11" s="92">
        <v>9</v>
      </c>
      <c r="AE11" s="93">
        <f>IF(P11=0,"",IF(AD11=0,"",(AD11/P11)))</f>
        <v>0.096774193548387</v>
      </c>
      <c r="AF11" s="92"/>
      <c r="AG11" s="94">
        <f>IFERROR(AF11/AD11,"-")</f>
        <v>0</v>
      </c>
      <c r="AH11" s="95"/>
      <c r="AI11" s="96">
        <f>IFERROR(AH11/AD11,"-")</f>
        <v>0</v>
      </c>
      <c r="AJ11" s="97"/>
      <c r="AK11" s="97"/>
      <c r="AL11" s="97"/>
      <c r="AM11" s="98">
        <v>14</v>
      </c>
      <c r="AN11" s="99">
        <f>IF(P11=0,"",IF(AM11=0,"",(AM11/P11)))</f>
        <v>0.1505376344086</v>
      </c>
      <c r="AO11" s="98">
        <v>1</v>
      </c>
      <c r="AP11" s="100">
        <f>IFERROR(AO11/AM11,"-")</f>
        <v>0.071428571428571</v>
      </c>
      <c r="AQ11" s="101">
        <v>15000</v>
      </c>
      <c r="AR11" s="102">
        <f>IFERROR(AQ11/AM11,"-")</f>
        <v>1071.4285714286</v>
      </c>
      <c r="AS11" s="103"/>
      <c r="AT11" s="103"/>
      <c r="AU11" s="103">
        <v>1</v>
      </c>
      <c r="AV11" s="104">
        <v>14</v>
      </c>
      <c r="AW11" s="105">
        <f>IF(P11=0,"",IF(AV11=0,"",(AV11/P11)))</f>
        <v>0.1505376344086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22</v>
      </c>
      <c r="BF11" s="111">
        <f>IF(P11=0,"",IF(BE11=0,"",(BE11/P11)))</f>
        <v>0.23655913978495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19</v>
      </c>
      <c r="BO11" s="118">
        <f>IF(P11=0,"",IF(BN11=0,"",(BN11/P11)))</f>
        <v>0.20430107526882</v>
      </c>
      <c r="BP11" s="119">
        <v>4</v>
      </c>
      <c r="BQ11" s="120">
        <f>IFERROR(BP11/BN11,"-")</f>
        <v>0.21052631578947</v>
      </c>
      <c r="BR11" s="121">
        <v>951000</v>
      </c>
      <c r="BS11" s="122">
        <f>IFERROR(BR11/BN11,"-")</f>
        <v>50052.631578947</v>
      </c>
      <c r="BT11" s="123">
        <v>1</v>
      </c>
      <c r="BU11" s="123">
        <v>1</v>
      </c>
      <c r="BV11" s="123">
        <v>2</v>
      </c>
      <c r="BW11" s="124">
        <v>11</v>
      </c>
      <c r="BX11" s="125">
        <f>IF(P11=0,"",IF(BW11=0,"",(BW11/P11)))</f>
        <v>0.11827956989247</v>
      </c>
      <c r="BY11" s="126">
        <v>2</v>
      </c>
      <c r="BZ11" s="127">
        <f>IFERROR(BY11/BW11,"-")</f>
        <v>0.18181818181818</v>
      </c>
      <c r="CA11" s="128">
        <v>21000</v>
      </c>
      <c r="CB11" s="129">
        <f>IFERROR(CA11/BW11,"-")</f>
        <v>1909.0909090909</v>
      </c>
      <c r="CC11" s="130"/>
      <c r="CD11" s="130"/>
      <c r="CE11" s="130">
        <v>2</v>
      </c>
      <c r="CF11" s="131">
        <v>4</v>
      </c>
      <c r="CG11" s="132">
        <f>IF(P11=0,"",IF(CF11=0,"",(CF11/P11)))</f>
        <v>0.043010752688172</v>
      </c>
      <c r="CH11" s="133">
        <v>1</v>
      </c>
      <c r="CI11" s="134">
        <f>IFERROR(CH11/CF11,"-")</f>
        <v>0.25</v>
      </c>
      <c r="CJ11" s="135">
        <v>9000</v>
      </c>
      <c r="CK11" s="136">
        <f>IFERROR(CJ11/CF11,"-")</f>
        <v>2250</v>
      </c>
      <c r="CL11" s="137"/>
      <c r="CM11" s="137"/>
      <c r="CN11" s="137">
        <v>1</v>
      </c>
      <c r="CO11" s="138">
        <v>8</v>
      </c>
      <c r="CP11" s="139">
        <v>996000</v>
      </c>
      <c r="CQ11" s="139">
        <v>865000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>
        <f>AB12</f>
        <v>3.3939393939394</v>
      </c>
      <c r="B12" s="189" t="s">
        <v>263</v>
      </c>
      <c r="C12" s="189" t="s">
        <v>245</v>
      </c>
      <c r="D12" s="189" t="s">
        <v>246</v>
      </c>
      <c r="E12" s="189" t="s">
        <v>264</v>
      </c>
      <c r="F12" s="189" t="s">
        <v>65</v>
      </c>
      <c r="G12" s="88" t="s">
        <v>265</v>
      </c>
      <c r="H12" s="88" t="s">
        <v>266</v>
      </c>
      <c r="I12" s="88" t="s">
        <v>209</v>
      </c>
      <c r="J12" s="180">
        <v>132000</v>
      </c>
      <c r="K12" s="79">
        <v>42</v>
      </c>
      <c r="L12" s="79">
        <v>0</v>
      </c>
      <c r="M12" s="79">
        <v>160</v>
      </c>
      <c r="N12" s="89">
        <v>24</v>
      </c>
      <c r="O12" s="90">
        <v>0</v>
      </c>
      <c r="P12" s="91">
        <f>N12+O12</f>
        <v>24</v>
      </c>
      <c r="Q12" s="80">
        <f>IFERROR(P12/M12,"-")</f>
        <v>0.15</v>
      </c>
      <c r="R12" s="79">
        <v>0</v>
      </c>
      <c r="S12" s="79">
        <v>9</v>
      </c>
      <c r="T12" s="80">
        <f>IFERROR(R12/(P12),"-")</f>
        <v>0</v>
      </c>
      <c r="U12" s="186">
        <f>IFERROR(J12/SUM(N12:O13),"-")</f>
        <v>1100</v>
      </c>
      <c r="V12" s="82">
        <v>1</v>
      </c>
      <c r="W12" s="80">
        <f>IF(P12=0,"-",V12/P12)</f>
        <v>0.041666666666667</v>
      </c>
      <c r="X12" s="185">
        <v>8000</v>
      </c>
      <c r="Y12" s="186">
        <f>IFERROR(X12/P12,"-")</f>
        <v>333.33333333333</v>
      </c>
      <c r="Z12" s="186">
        <f>IFERROR(X12/V12,"-")</f>
        <v>8000</v>
      </c>
      <c r="AA12" s="180">
        <f>SUM(X12:X13)-SUM(J12:J13)</f>
        <v>316000</v>
      </c>
      <c r="AB12" s="83">
        <f>SUM(X12:X13)/SUM(J12:J13)</f>
        <v>3.3939393939394</v>
      </c>
      <c r="AC12" s="77"/>
      <c r="AD12" s="92">
        <v>3</v>
      </c>
      <c r="AE12" s="93">
        <f>IF(P12=0,"",IF(AD12=0,"",(AD12/P12)))</f>
        <v>0.125</v>
      </c>
      <c r="AF12" s="92"/>
      <c r="AG12" s="94">
        <f>IFERROR(AF12/AD12,"-")</f>
        <v>0</v>
      </c>
      <c r="AH12" s="95"/>
      <c r="AI12" s="96">
        <f>IFERROR(AH12/AD12,"-")</f>
        <v>0</v>
      </c>
      <c r="AJ12" s="97"/>
      <c r="AK12" s="97"/>
      <c r="AL12" s="97"/>
      <c r="AM12" s="98">
        <v>9</v>
      </c>
      <c r="AN12" s="99">
        <f>IF(P12=0,"",IF(AM12=0,"",(AM12/P12)))</f>
        <v>0.375</v>
      </c>
      <c r="AO12" s="98"/>
      <c r="AP12" s="100">
        <f>IFERROR(AO12/AM12,"-")</f>
        <v>0</v>
      </c>
      <c r="AQ12" s="101"/>
      <c r="AR12" s="102">
        <f>IFERROR(AQ12/AM12,"-")</f>
        <v>0</v>
      </c>
      <c r="AS12" s="103"/>
      <c r="AT12" s="103"/>
      <c r="AU12" s="103"/>
      <c r="AV12" s="104">
        <v>5</v>
      </c>
      <c r="AW12" s="105">
        <f>IF(P12=0,"",IF(AV12=0,"",(AV12/P12)))</f>
        <v>0.20833333333333</v>
      </c>
      <c r="AX12" s="104">
        <v>1</v>
      </c>
      <c r="AY12" s="106">
        <f>IFERROR(AX12/AV12,"-")</f>
        <v>0.2</v>
      </c>
      <c r="AZ12" s="107">
        <v>8000</v>
      </c>
      <c r="BA12" s="108">
        <f>IFERROR(AZ12/AV12,"-")</f>
        <v>1600</v>
      </c>
      <c r="BB12" s="109"/>
      <c r="BC12" s="109">
        <v>1</v>
      </c>
      <c r="BD12" s="109"/>
      <c r="BE12" s="110">
        <v>5</v>
      </c>
      <c r="BF12" s="111">
        <f>IF(P12=0,"",IF(BE12=0,"",(BE12/P12)))</f>
        <v>0.20833333333333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2</v>
      </c>
      <c r="BO12" s="118">
        <f>IF(P12=0,"",IF(BN12=0,"",(BN12/P12)))</f>
        <v>0.083333333333333</v>
      </c>
      <c r="BP12" s="119"/>
      <c r="BQ12" s="120">
        <f>IFERROR(BP12/BN12,"-")</f>
        <v>0</v>
      </c>
      <c r="BR12" s="121"/>
      <c r="BS12" s="122">
        <f>IFERROR(BR12/BN12,"-")</f>
        <v>0</v>
      </c>
      <c r="BT12" s="123"/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8000</v>
      </c>
      <c r="CQ12" s="139">
        <v>8000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267</v>
      </c>
      <c r="C13" s="189"/>
      <c r="D13" s="189"/>
      <c r="E13" s="189"/>
      <c r="F13" s="189" t="s">
        <v>77</v>
      </c>
      <c r="G13" s="88"/>
      <c r="H13" s="88"/>
      <c r="I13" s="88"/>
      <c r="J13" s="180"/>
      <c r="K13" s="79">
        <v>391</v>
      </c>
      <c r="L13" s="79">
        <v>267</v>
      </c>
      <c r="M13" s="79">
        <v>165</v>
      </c>
      <c r="N13" s="89">
        <v>94</v>
      </c>
      <c r="O13" s="90">
        <v>2</v>
      </c>
      <c r="P13" s="91">
        <f>N13+O13</f>
        <v>96</v>
      </c>
      <c r="Q13" s="80">
        <f>IFERROR(P13/M13,"-")</f>
        <v>0.58181818181818</v>
      </c>
      <c r="R13" s="79">
        <v>7</v>
      </c>
      <c r="S13" s="79">
        <v>20</v>
      </c>
      <c r="T13" s="80">
        <f>IFERROR(R13/(P13),"-")</f>
        <v>0.072916666666667</v>
      </c>
      <c r="U13" s="186"/>
      <c r="V13" s="82">
        <v>4</v>
      </c>
      <c r="W13" s="80">
        <f>IF(P13=0,"-",V13/P13)</f>
        <v>0.041666666666667</v>
      </c>
      <c r="X13" s="185">
        <v>440000</v>
      </c>
      <c r="Y13" s="186">
        <f>IFERROR(X13/P13,"-")</f>
        <v>4583.3333333333</v>
      </c>
      <c r="Z13" s="186">
        <f>IFERROR(X13/V13,"-")</f>
        <v>110000</v>
      </c>
      <c r="AA13" s="180"/>
      <c r="AB13" s="83"/>
      <c r="AC13" s="77"/>
      <c r="AD13" s="92">
        <v>11</v>
      </c>
      <c r="AE13" s="93">
        <f>IF(P13=0,"",IF(AD13=0,"",(AD13/P13)))</f>
        <v>0.11458333333333</v>
      </c>
      <c r="AF13" s="92"/>
      <c r="AG13" s="94">
        <f>IFERROR(AF13/AD13,"-")</f>
        <v>0</v>
      </c>
      <c r="AH13" s="95"/>
      <c r="AI13" s="96">
        <f>IFERROR(AH13/AD13,"-")</f>
        <v>0</v>
      </c>
      <c r="AJ13" s="97"/>
      <c r="AK13" s="97"/>
      <c r="AL13" s="97"/>
      <c r="AM13" s="98">
        <v>18</v>
      </c>
      <c r="AN13" s="99">
        <f>IF(P13=0,"",IF(AM13=0,"",(AM13/P13)))</f>
        <v>0.1875</v>
      </c>
      <c r="AO13" s="98"/>
      <c r="AP13" s="100">
        <f>IFERROR(AO13/AM13,"-")</f>
        <v>0</v>
      </c>
      <c r="AQ13" s="101"/>
      <c r="AR13" s="102">
        <f>IFERROR(AQ13/AM13,"-")</f>
        <v>0</v>
      </c>
      <c r="AS13" s="103"/>
      <c r="AT13" s="103"/>
      <c r="AU13" s="103"/>
      <c r="AV13" s="104">
        <v>14</v>
      </c>
      <c r="AW13" s="105">
        <f>IF(P13=0,"",IF(AV13=0,"",(AV13/P13)))</f>
        <v>0.14583333333333</v>
      </c>
      <c r="AX13" s="104">
        <v>1</v>
      </c>
      <c r="AY13" s="106">
        <f>IFERROR(AX13/AV13,"-")</f>
        <v>0.071428571428571</v>
      </c>
      <c r="AZ13" s="107">
        <v>176000</v>
      </c>
      <c r="BA13" s="108">
        <f>IFERROR(AZ13/AV13,"-")</f>
        <v>12571.428571429</v>
      </c>
      <c r="BB13" s="109"/>
      <c r="BC13" s="109"/>
      <c r="BD13" s="109">
        <v>1</v>
      </c>
      <c r="BE13" s="110">
        <v>17</v>
      </c>
      <c r="BF13" s="111">
        <f>IF(P13=0,"",IF(BE13=0,"",(BE13/P13)))</f>
        <v>0.17708333333333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22</v>
      </c>
      <c r="BO13" s="118">
        <f>IF(P13=0,"",IF(BN13=0,"",(BN13/P13)))</f>
        <v>0.22916666666667</v>
      </c>
      <c r="BP13" s="119">
        <v>1</v>
      </c>
      <c r="BQ13" s="120">
        <f>IFERROR(BP13/BN13,"-")</f>
        <v>0.045454545454545</v>
      </c>
      <c r="BR13" s="121">
        <v>9000</v>
      </c>
      <c r="BS13" s="122">
        <f>IFERROR(BR13/BN13,"-")</f>
        <v>409.09090909091</v>
      </c>
      <c r="BT13" s="123"/>
      <c r="BU13" s="123"/>
      <c r="BV13" s="123">
        <v>1</v>
      </c>
      <c r="BW13" s="124">
        <v>12</v>
      </c>
      <c r="BX13" s="125">
        <f>IF(P13=0,"",IF(BW13=0,"",(BW13/P13)))</f>
        <v>0.125</v>
      </c>
      <c r="BY13" s="126">
        <v>2</v>
      </c>
      <c r="BZ13" s="127">
        <f>IFERROR(BY13/BW13,"-")</f>
        <v>0.16666666666667</v>
      </c>
      <c r="CA13" s="128">
        <v>255000</v>
      </c>
      <c r="CB13" s="129">
        <f>IFERROR(CA13/BW13,"-")</f>
        <v>21250</v>
      </c>
      <c r="CC13" s="130"/>
      <c r="CD13" s="130"/>
      <c r="CE13" s="130">
        <v>2</v>
      </c>
      <c r="CF13" s="131">
        <v>2</v>
      </c>
      <c r="CG13" s="132">
        <f>IF(P13=0,"",IF(CF13=0,"",(CF13/P13)))</f>
        <v>0.020833333333333</v>
      </c>
      <c r="CH13" s="133"/>
      <c r="CI13" s="134">
        <f>IFERROR(CH13/CF13,"-")</f>
        <v>0</v>
      </c>
      <c r="CJ13" s="135"/>
      <c r="CK13" s="136">
        <f>IFERROR(CJ13/CF13,"-")</f>
        <v>0</v>
      </c>
      <c r="CL13" s="137"/>
      <c r="CM13" s="137"/>
      <c r="CN13" s="137"/>
      <c r="CO13" s="138">
        <v>4</v>
      </c>
      <c r="CP13" s="139">
        <v>440000</v>
      </c>
      <c r="CQ13" s="139">
        <v>225000</v>
      </c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>
        <f>AB14</f>
        <v>10.756944444444</v>
      </c>
      <c r="B14" s="189" t="s">
        <v>268</v>
      </c>
      <c r="C14" s="189" t="s">
        <v>245</v>
      </c>
      <c r="D14" s="189" t="s">
        <v>246</v>
      </c>
      <c r="E14" s="189"/>
      <c r="F14" s="189" t="s">
        <v>65</v>
      </c>
      <c r="G14" s="88" t="s">
        <v>269</v>
      </c>
      <c r="H14" s="88" t="s">
        <v>249</v>
      </c>
      <c r="I14" s="88" t="s">
        <v>270</v>
      </c>
      <c r="J14" s="180">
        <v>144000</v>
      </c>
      <c r="K14" s="79">
        <v>23</v>
      </c>
      <c r="L14" s="79">
        <v>0</v>
      </c>
      <c r="M14" s="79">
        <v>131</v>
      </c>
      <c r="N14" s="89">
        <v>12</v>
      </c>
      <c r="O14" s="90">
        <v>1</v>
      </c>
      <c r="P14" s="91">
        <f>N14+O14</f>
        <v>13</v>
      </c>
      <c r="Q14" s="80">
        <f>IFERROR(P14/M14,"-")</f>
        <v>0.099236641221374</v>
      </c>
      <c r="R14" s="79">
        <v>0</v>
      </c>
      <c r="S14" s="79">
        <v>5</v>
      </c>
      <c r="T14" s="80">
        <f>IFERROR(R14/(P14),"-")</f>
        <v>0</v>
      </c>
      <c r="U14" s="186">
        <f>IFERROR(J14/SUM(N14:O15),"-")</f>
        <v>1777.7777777778</v>
      </c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>
        <f>SUM(X14:X15)-SUM(J14:J15)</f>
        <v>1405000</v>
      </c>
      <c r="AB14" s="83">
        <f>SUM(X14:X15)/SUM(J14:J15)</f>
        <v>10.756944444444</v>
      </c>
      <c r="AC14" s="77"/>
      <c r="AD14" s="92">
        <v>3</v>
      </c>
      <c r="AE14" s="93">
        <f>IF(P14=0,"",IF(AD14=0,"",(AD14/P14)))</f>
        <v>0.23076923076923</v>
      </c>
      <c r="AF14" s="92"/>
      <c r="AG14" s="94">
        <f>IFERROR(AF14/AD14,"-")</f>
        <v>0</v>
      </c>
      <c r="AH14" s="95"/>
      <c r="AI14" s="96">
        <f>IFERROR(AH14/AD14,"-")</f>
        <v>0</v>
      </c>
      <c r="AJ14" s="97"/>
      <c r="AK14" s="97"/>
      <c r="AL14" s="97"/>
      <c r="AM14" s="98">
        <v>3</v>
      </c>
      <c r="AN14" s="99">
        <f>IF(P14=0,"",IF(AM14=0,"",(AM14/P14)))</f>
        <v>0.23076923076923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>
        <v>3</v>
      </c>
      <c r="AW14" s="105">
        <f>IF(P14=0,"",IF(AV14=0,"",(AV14/P14)))</f>
        <v>0.23076923076923</v>
      </c>
      <c r="AX14" s="104"/>
      <c r="AY14" s="106">
        <f>IFERROR(AX14/AV14,"-")</f>
        <v>0</v>
      </c>
      <c r="AZ14" s="107"/>
      <c r="BA14" s="108">
        <f>IFERROR(AZ14/AV14,"-")</f>
        <v>0</v>
      </c>
      <c r="BB14" s="109"/>
      <c r="BC14" s="109"/>
      <c r="BD14" s="109"/>
      <c r="BE14" s="110"/>
      <c r="BF14" s="111">
        <f>IF(P14=0,"",IF(BE14=0,"",(BE14/P14)))</f>
        <v>0</v>
      </c>
      <c r="BG14" s="110"/>
      <c r="BH14" s="112" t="str">
        <f>IFERROR(BG14/BE14,"-")</f>
        <v>-</v>
      </c>
      <c r="BI14" s="113"/>
      <c r="BJ14" s="114" t="str">
        <f>IFERROR(BI14/BE14,"-")</f>
        <v>-</v>
      </c>
      <c r="BK14" s="115"/>
      <c r="BL14" s="115"/>
      <c r="BM14" s="115"/>
      <c r="BN14" s="117">
        <v>4</v>
      </c>
      <c r="BO14" s="118">
        <f>IF(P14=0,"",IF(BN14=0,"",(BN14/P14)))</f>
        <v>0.30769230769231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271</v>
      </c>
      <c r="C15" s="189"/>
      <c r="D15" s="189"/>
      <c r="E15" s="189"/>
      <c r="F15" s="189" t="s">
        <v>77</v>
      </c>
      <c r="G15" s="88"/>
      <c r="H15" s="88"/>
      <c r="I15" s="88"/>
      <c r="J15" s="180"/>
      <c r="K15" s="79">
        <v>211</v>
      </c>
      <c r="L15" s="79">
        <v>156</v>
      </c>
      <c r="M15" s="79">
        <v>126</v>
      </c>
      <c r="N15" s="89">
        <v>67</v>
      </c>
      <c r="O15" s="90">
        <v>1</v>
      </c>
      <c r="P15" s="91">
        <f>N15+O15</f>
        <v>68</v>
      </c>
      <c r="Q15" s="80">
        <f>IFERROR(P15/M15,"-")</f>
        <v>0.53968253968254</v>
      </c>
      <c r="R15" s="79">
        <v>1</v>
      </c>
      <c r="S15" s="79">
        <v>12</v>
      </c>
      <c r="T15" s="80">
        <f>IFERROR(R15/(P15),"-")</f>
        <v>0.014705882352941</v>
      </c>
      <c r="U15" s="186"/>
      <c r="V15" s="82">
        <v>5</v>
      </c>
      <c r="W15" s="80">
        <f>IF(P15=0,"-",V15/P15)</f>
        <v>0.073529411764706</v>
      </c>
      <c r="X15" s="185">
        <v>1549000</v>
      </c>
      <c r="Y15" s="186">
        <f>IFERROR(X15/P15,"-")</f>
        <v>22779.411764706</v>
      </c>
      <c r="Z15" s="186">
        <f>IFERROR(X15/V15,"-")</f>
        <v>309800</v>
      </c>
      <c r="AA15" s="180"/>
      <c r="AB15" s="83"/>
      <c r="AC15" s="77"/>
      <c r="AD15" s="92">
        <v>7</v>
      </c>
      <c r="AE15" s="93">
        <f>IF(P15=0,"",IF(AD15=0,"",(AD15/P15)))</f>
        <v>0.10294117647059</v>
      </c>
      <c r="AF15" s="92"/>
      <c r="AG15" s="94">
        <f>IFERROR(AF15/AD15,"-")</f>
        <v>0</v>
      </c>
      <c r="AH15" s="95"/>
      <c r="AI15" s="96">
        <f>IFERROR(AH15/AD15,"-")</f>
        <v>0</v>
      </c>
      <c r="AJ15" s="97"/>
      <c r="AK15" s="97"/>
      <c r="AL15" s="97"/>
      <c r="AM15" s="98">
        <v>17</v>
      </c>
      <c r="AN15" s="99">
        <f>IF(P15=0,"",IF(AM15=0,"",(AM15/P15)))</f>
        <v>0.25</v>
      </c>
      <c r="AO15" s="98"/>
      <c r="AP15" s="100">
        <f>IFERROR(AO15/AM15,"-")</f>
        <v>0</v>
      </c>
      <c r="AQ15" s="101"/>
      <c r="AR15" s="102">
        <f>IFERROR(AQ15/AM15,"-")</f>
        <v>0</v>
      </c>
      <c r="AS15" s="103"/>
      <c r="AT15" s="103"/>
      <c r="AU15" s="103"/>
      <c r="AV15" s="104">
        <v>13</v>
      </c>
      <c r="AW15" s="105">
        <f>IF(P15=0,"",IF(AV15=0,"",(AV15/P15)))</f>
        <v>0.19117647058824</v>
      </c>
      <c r="AX15" s="104"/>
      <c r="AY15" s="106">
        <f>IFERROR(AX15/AV15,"-")</f>
        <v>0</v>
      </c>
      <c r="AZ15" s="107"/>
      <c r="BA15" s="108">
        <f>IFERROR(AZ15/AV15,"-")</f>
        <v>0</v>
      </c>
      <c r="BB15" s="109"/>
      <c r="BC15" s="109"/>
      <c r="BD15" s="109"/>
      <c r="BE15" s="110">
        <v>15</v>
      </c>
      <c r="BF15" s="111">
        <f>IF(P15=0,"",IF(BE15=0,"",(BE15/P15)))</f>
        <v>0.22058823529412</v>
      </c>
      <c r="BG15" s="110">
        <v>2</v>
      </c>
      <c r="BH15" s="112">
        <f>IFERROR(BG15/BE15,"-")</f>
        <v>0.13333333333333</v>
      </c>
      <c r="BI15" s="113">
        <v>1510000</v>
      </c>
      <c r="BJ15" s="114">
        <f>IFERROR(BI15/BE15,"-")</f>
        <v>100666.66666667</v>
      </c>
      <c r="BK15" s="115">
        <v>1</v>
      </c>
      <c r="BL15" s="115"/>
      <c r="BM15" s="115">
        <v>1</v>
      </c>
      <c r="BN15" s="117">
        <v>10</v>
      </c>
      <c r="BO15" s="118">
        <f>IF(P15=0,"",IF(BN15=0,"",(BN15/P15)))</f>
        <v>0.14705882352941</v>
      </c>
      <c r="BP15" s="119">
        <v>1</v>
      </c>
      <c r="BQ15" s="120">
        <f>IFERROR(BP15/BN15,"-")</f>
        <v>0.1</v>
      </c>
      <c r="BR15" s="121">
        <v>28000</v>
      </c>
      <c r="BS15" s="122">
        <f>IFERROR(BR15/BN15,"-")</f>
        <v>2800</v>
      </c>
      <c r="BT15" s="123"/>
      <c r="BU15" s="123"/>
      <c r="BV15" s="123">
        <v>1</v>
      </c>
      <c r="BW15" s="124">
        <v>4</v>
      </c>
      <c r="BX15" s="125">
        <f>IF(P15=0,"",IF(BW15=0,"",(BW15/P15)))</f>
        <v>0.058823529411765</v>
      </c>
      <c r="BY15" s="126">
        <v>1</v>
      </c>
      <c r="BZ15" s="127">
        <f>IFERROR(BY15/BW15,"-")</f>
        <v>0.25</v>
      </c>
      <c r="CA15" s="128">
        <v>6000</v>
      </c>
      <c r="CB15" s="129">
        <f>IFERROR(CA15/BW15,"-")</f>
        <v>1500</v>
      </c>
      <c r="CC15" s="130"/>
      <c r="CD15" s="130">
        <v>1</v>
      </c>
      <c r="CE15" s="130"/>
      <c r="CF15" s="131">
        <v>2</v>
      </c>
      <c r="CG15" s="132">
        <f>IF(P15=0,"",IF(CF15=0,"",(CF15/P15)))</f>
        <v>0.029411764705882</v>
      </c>
      <c r="CH15" s="133">
        <v>1</v>
      </c>
      <c r="CI15" s="134">
        <f>IFERROR(CH15/CF15,"-")</f>
        <v>0.5</v>
      </c>
      <c r="CJ15" s="135">
        <v>5000</v>
      </c>
      <c r="CK15" s="136">
        <f>IFERROR(CJ15/CF15,"-")</f>
        <v>2500</v>
      </c>
      <c r="CL15" s="137">
        <v>1</v>
      </c>
      <c r="CM15" s="137"/>
      <c r="CN15" s="137"/>
      <c r="CO15" s="138">
        <v>5</v>
      </c>
      <c r="CP15" s="139">
        <v>1549000</v>
      </c>
      <c r="CQ15" s="139">
        <v>1505000</v>
      </c>
      <c r="CR15" s="139"/>
      <c r="CS15" s="140" t="str">
        <f>IF(AND(CQ15=0,CR15=0),"",IF(AND(CQ15&lt;=100000,CR15&lt;=100000),"",IF(CQ15/CP15&gt;0.7,"男高",IF(CR15/CP15&gt;0.7,"女高",""))))</f>
        <v>男高</v>
      </c>
    </row>
    <row r="16" spans="1:98">
      <c r="A16" s="78">
        <f>AB16</f>
        <v>8.3611111111111</v>
      </c>
      <c r="B16" s="189" t="s">
        <v>272</v>
      </c>
      <c r="C16" s="189" t="s">
        <v>245</v>
      </c>
      <c r="D16" s="189" t="s">
        <v>253</v>
      </c>
      <c r="E16" s="189"/>
      <c r="F16" s="189" t="s">
        <v>65</v>
      </c>
      <c r="G16" s="88" t="s">
        <v>273</v>
      </c>
      <c r="H16" s="88" t="s">
        <v>249</v>
      </c>
      <c r="I16" s="88" t="s">
        <v>274</v>
      </c>
      <c r="J16" s="180">
        <v>144000</v>
      </c>
      <c r="K16" s="79">
        <v>60</v>
      </c>
      <c r="L16" s="79">
        <v>0</v>
      </c>
      <c r="M16" s="79">
        <v>292</v>
      </c>
      <c r="N16" s="89">
        <v>36</v>
      </c>
      <c r="O16" s="90">
        <v>0</v>
      </c>
      <c r="P16" s="91">
        <f>N16+O16</f>
        <v>36</v>
      </c>
      <c r="Q16" s="80">
        <f>IFERROR(P16/M16,"-")</f>
        <v>0.12328767123288</v>
      </c>
      <c r="R16" s="79">
        <v>0</v>
      </c>
      <c r="S16" s="79">
        <v>19</v>
      </c>
      <c r="T16" s="80">
        <f>IFERROR(R16/(P16),"-")</f>
        <v>0</v>
      </c>
      <c r="U16" s="186">
        <f>IFERROR(J16/SUM(N16:O17),"-")</f>
        <v>1777.7777777778</v>
      </c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>
        <f>SUM(X16:X17)-SUM(J16:J17)</f>
        <v>1060000</v>
      </c>
      <c r="AB16" s="83">
        <f>SUM(X16:X17)/SUM(J16:J17)</f>
        <v>8.3611111111111</v>
      </c>
      <c r="AC16" s="77"/>
      <c r="AD16" s="92">
        <v>11</v>
      </c>
      <c r="AE16" s="93">
        <f>IF(P16=0,"",IF(AD16=0,"",(AD16/P16)))</f>
        <v>0.30555555555556</v>
      </c>
      <c r="AF16" s="92"/>
      <c r="AG16" s="94">
        <f>IFERROR(AF16/AD16,"-")</f>
        <v>0</v>
      </c>
      <c r="AH16" s="95"/>
      <c r="AI16" s="96">
        <f>IFERROR(AH16/AD16,"-")</f>
        <v>0</v>
      </c>
      <c r="AJ16" s="97"/>
      <c r="AK16" s="97"/>
      <c r="AL16" s="97"/>
      <c r="AM16" s="98">
        <v>17</v>
      </c>
      <c r="AN16" s="99">
        <f>IF(P16=0,"",IF(AM16=0,"",(AM16/P16)))</f>
        <v>0.47222222222222</v>
      </c>
      <c r="AO16" s="98"/>
      <c r="AP16" s="100">
        <f>IFERROR(AO16/AM16,"-")</f>
        <v>0</v>
      </c>
      <c r="AQ16" s="101"/>
      <c r="AR16" s="102">
        <f>IFERROR(AQ16/AM16,"-")</f>
        <v>0</v>
      </c>
      <c r="AS16" s="103"/>
      <c r="AT16" s="103"/>
      <c r="AU16" s="103"/>
      <c r="AV16" s="104">
        <v>3</v>
      </c>
      <c r="AW16" s="105">
        <f>IF(P16=0,"",IF(AV16=0,"",(AV16/P16)))</f>
        <v>0.083333333333333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>
        <v>3</v>
      </c>
      <c r="BF16" s="111">
        <f>IF(P16=0,"",IF(BE16=0,"",(BE16/P16)))</f>
        <v>0.083333333333333</v>
      </c>
      <c r="BG16" s="110"/>
      <c r="BH16" s="112">
        <f>IFERROR(BG16/BE16,"-")</f>
        <v>0</v>
      </c>
      <c r="BI16" s="113"/>
      <c r="BJ16" s="114">
        <f>IFERROR(BI16/BE16,"-")</f>
        <v>0</v>
      </c>
      <c r="BK16" s="115"/>
      <c r="BL16" s="115"/>
      <c r="BM16" s="115"/>
      <c r="BN16" s="117">
        <v>1</v>
      </c>
      <c r="BO16" s="118">
        <f>IF(P16=0,"",IF(BN16=0,"",(BN16/P16)))</f>
        <v>0.027777777777778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0.027777777777778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275</v>
      </c>
      <c r="C17" s="189"/>
      <c r="D17" s="189"/>
      <c r="E17" s="189"/>
      <c r="F17" s="189" t="s">
        <v>77</v>
      </c>
      <c r="G17" s="88"/>
      <c r="H17" s="88"/>
      <c r="I17" s="88"/>
      <c r="J17" s="180"/>
      <c r="K17" s="79">
        <v>155</v>
      </c>
      <c r="L17" s="79">
        <v>120</v>
      </c>
      <c r="M17" s="79">
        <v>84</v>
      </c>
      <c r="N17" s="89">
        <v>45</v>
      </c>
      <c r="O17" s="90">
        <v>0</v>
      </c>
      <c r="P17" s="91">
        <f>N17+O17</f>
        <v>45</v>
      </c>
      <c r="Q17" s="80">
        <f>IFERROR(P17/M17,"-")</f>
        <v>0.53571428571429</v>
      </c>
      <c r="R17" s="79">
        <v>1</v>
      </c>
      <c r="S17" s="79">
        <v>8</v>
      </c>
      <c r="T17" s="80">
        <f>IFERROR(R17/(P17),"-")</f>
        <v>0.022222222222222</v>
      </c>
      <c r="U17" s="186"/>
      <c r="V17" s="82">
        <v>3</v>
      </c>
      <c r="W17" s="80">
        <f>IF(P17=0,"-",V17/P17)</f>
        <v>0.066666666666667</v>
      </c>
      <c r="X17" s="185">
        <v>1204000</v>
      </c>
      <c r="Y17" s="186">
        <f>IFERROR(X17/P17,"-")</f>
        <v>26755.555555556</v>
      </c>
      <c r="Z17" s="186">
        <f>IFERROR(X17/V17,"-")</f>
        <v>401333.33333333</v>
      </c>
      <c r="AA17" s="180"/>
      <c r="AB17" s="83"/>
      <c r="AC17" s="77"/>
      <c r="AD17" s="92">
        <v>10</v>
      </c>
      <c r="AE17" s="93">
        <f>IF(P17=0,"",IF(AD17=0,"",(AD17/P17)))</f>
        <v>0.22222222222222</v>
      </c>
      <c r="AF17" s="92"/>
      <c r="AG17" s="94">
        <f>IFERROR(AF17/AD17,"-")</f>
        <v>0</v>
      </c>
      <c r="AH17" s="95"/>
      <c r="AI17" s="96">
        <f>IFERROR(AH17/AD17,"-")</f>
        <v>0</v>
      </c>
      <c r="AJ17" s="97"/>
      <c r="AK17" s="97"/>
      <c r="AL17" s="97"/>
      <c r="AM17" s="98">
        <v>10</v>
      </c>
      <c r="AN17" s="99">
        <f>IF(P17=0,"",IF(AM17=0,"",(AM17/P17)))</f>
        <v>0.22222222222222</v>
      </c>
      <c r="AO17" s="98"/>
      <c r="AP17" s="100">
        <f>IFERROR(AO17/AM17,"-")</f>
        <v>0</v>
      </c>
      <c r="AQ17" s="101"/>
      <c r="AR17" s="102">
        <f>IFERROR(AQ17/AM17,"-")</f>
        <v>0</v>
      </c>
      <c r="AS17" s="103"/>
      <c r="AT17" s="103"/>
      <c r="AU17" s="103"/>
      <c r="AV17" s="104">
        <v>9</v>
      </c>
      <c r="AW17" s="105">
        <f>IF(P17=0,"",IF(AV17=0,"",(AV17/P17)))</f>
        <v>0.2</v>
      </c>
      <c r="AX17" s="104"/>
      <c r="AY17" s="106">
        <f>IFERROR(AX17/AV17,"-")</f>
        <v>0</v>
      </c>
      <c r="AZ17" s="107"/>
      <c r="BA17" s="108">
        <f>IFERROR(AZ17/AV17,"-")</f>
        <v>0</v>
      </c>
      <c r="BB17" s="109"/>
      <c r="BC17" s="109"/>
      <c r="BD17" s="109"/>
      <c r="BE17" s="110">
        <v>7</v>
      </c>
      <c r="BF17" s="111">
        <f>IF(P17=0,"",IF(BE17=0,"",(BE17/P17)))</f>
        <v>0.15555555555556</v>
      </c>
      <c r="BG17" s="110">
        <v>1</v>
      </c>
      <c r="BH17" s="112">
        <f>IFERROR(BG17/BE17,"-")</f>
        <v>0.14285714285714</v>
      </c>
      <c r="BI17" s="113">
        <v>438000</v>
      </c>
      <c r="BJ17" s="114">
        <f>IFERROR(BI17/BE17,"-")</f>
        <v>62571.428571429</v>
      </c>
      <c r="BK17" s="115"/>
      <c r="BL17" s="115"/>
      <c r="BM17" s="115">
        <v>1</v>
      </c>
      <c r="BN17" s="117">
        <v>6</v>
      </c>
      <c r="BO17" s="118">
        <f>IF(P17=0,"",IF(BN17=0,"",(BN17/P17)))</f>
        <v>0.13333333333333</v>
      </c>
      <c r="BP17" s="119"/>
      <c r="BQ17" s="120">
        <f>IFERROR(BP17/BN17,"-")</f>
        <v>0</v>
      </c>
      <c r="BR17" s="121"/>
      <c r="BS17" s="122">
        <f>IFERROR(BR17/BN17,"-")</f>
        <v>0</v>
      </c>
      <c r="BT17" s="123"/>
      <c r="BU17" s="123"/>
      <c r="BV17" s="123"/>
      <c r="BW17" s="124">
        <v>3</v>
      </c>
      <c r="BX17" s="125">
        <f>IF(P17=0,"",IF(BW17=0,"",(BW17/P17)))</f>
        <v>0.066666666666667</v>
      </c>
      <c r="BY17" s="126">
        <v>2</v>
      </c>
      <c r="BZ17" s="127">
        <f>IFERROR(BY17/BW17,"-")</f>
        <v>0.66666666666667</v>
      </c>
      <c r="CA17" s="128">
        <v>766000</v>
      </c>
      <c r="CB17" s="129">
        <f>IFERROR(CA17/BW17,"-")</f>
        <v>255333.33333333</v>
      </c>
      <c r="CC17" s="130"/>
      <c r="CD17" s="130"/>
      <c r="CE17" s="130">
        <v>2</v>
      </c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3</v>
      </c>
      <c r="CP17" s="139">
        <v>1204000</v>
      </c>
      <c r="CQ17" s="139">
        <v>576000</v>
      </c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>
        <f>AB18</f>
        <v>0.55555555555556</v>
      </c>
      <c r="B18" s="189" t="s">
        <v>276</v>
      </c>
      <c r="C18" s="189" t="s">
        <v>277</v>
      </c>
      <c r="D18" s="189" t="s">
        <v>253</v>
      </c>
      <c r="E18" s="189" t="s">
        <v>278</v>
      </c>
      <c r="F18" s="189" t="s">
        <v>65</v>
      </c>
      <c r="G18" s="88" t="s">
        <v>279</v>
      </c>
      <c r="H18" s="88" t="s">
        <v>266</v>
      </c>
      <c r="I18" s="88" t="s">
        <v>274</v>
      </c>
      <c r="J18" s="180">
        <v>90000</v>
      </c>
      <c r="K18" s="79">
        <v>33</v>
      </c>
      <c r="L18" s="79">
        <v>0</v>
      </c>
      <c r="M18" s="79">
        <v>135</v>
      </c>
      <c r="N18" s="89">
        <v>2</v>
      </c>
      <c r="O18" s="90">
        <v>0</v>
      </c>
      <c r="P18" s="91">
        <f>N18+O18</f>
        <v>2</v>
      </c>
      <c r="Q18" s="80">
        <f>IFERROR(P18/M18,"-")</f>
        <v>0.014814814814815</v>
      </c>
      <c r="R18" s="79">
        <v>1</v>
      </c>
      <c r="S18" s="79">
        <v>1</v>
      </c>
      <c r="T18" s="80">
        <f>IFERROR(R18/(P18),"-")</f>
        <v>0.5</v>
      </c>
      <c r="U18" s="186">
        <f>IFERROR(J18/SUM(N18:O19),"-")</f>
        <v>1956.5217391304</v>
      </c>
      <c r="V18" s="82">
        <v>0</v>
      </c>
      <c r="W18" s="80">
        <f>IF(P18=0,"-",V18/P18)</f>
        <v>0</v>
      </c>
      <c r="X18" s="185">
        <v>0</v>
      </c>
      <c r="Y18" s="186">
        <f>IFERROR(X18/P18,"-")</f>
        <v>0</v>
      </c>
      <c r="Z18" s="186" t="str">
        <f>IFERROR(X18/V18,"-")</f>
        <v>-</v>
      </c>
      <c r="AA18" s="180">
        <f>SUM(X18:X19)-SUM(J18:J19)</f>
        <v>-40000</v>
      </c>
      <c r="AB18" s="83">
        <f>SUM(X18:X19)/SUM(J18:J19)</f>
        <v>0.55555555555556</v>
      </c>
      <c r="AC18" s="77"/>
      <c r="AD18" s="92">
        <v>1</v>
      </c>
      <c r="AE18" s="93">
        <f>IF(P18=0,"",IF(AD18=0,"",(AD18/P18)))</f>
        <v>0.5</v>
      </c>
      <c r="AF18" s="92"/>
      <c r="AG18" s="94">
        <f>IFERROR(AF18/AD18,"-")</f>
        <v>0</v>
      </c>
      <c r="AH18" s="95"/>
      <c r="AI18" s="96">
        <f>IFERROR(AH18/AD18,"-")</f>
        <v>0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>
        <v>1</v>
      </c>
      <c r="AW18" s="105">
        <f>IF(P18=0,"",IF(AV18=0,"",(AV18/P18)))</f>
        <v>0.5</v>
      </c>
      <c r="AX18" s="104"/>
      <c r="AY18" s="106">
        <f>IFERROR(AX18/AV18,"-")</f>
        <v>0</v>
      </c>
      <c r="AZ18" s="107"/>
      <c r="BA18" s="108">
        <f>IFERROR(AZ18/AV18,"-")</f>
        <v>0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/>
      <c r="BO18" s="118">
        <f>IF(P18=0,"",IF(BN18=0,"",(BN18/P18)))</f>
        <v>0</v>
      </c>
      <c r="BP18" s="119"/>
      <c r="BQ18" s="120" t="str">
        <f>IFERROR(BP18/BN18,"-")</f>
        <v>-</v>
      </c>
      <c r="BR18" s="121"/>
      <c r="BS18" s="122" t="str">
        <f>IFERROR(BR18/BN18,"-")</f>
        <v>-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189" t="s">
        <v>280</v>
      </c>
      <c r="C19" s="189"/>
      <c r="D19" s="189"/>
      <c r="E19" s="189"/>
      <c r="F19" s="189" t="s">
        <v>77</v>
      </c>
      <c r="G19" s="88"/>
      <c r="H19" s="88"/>
      <c r="I19" s="88"/>
      <c r="J19" s="180"/>
      <c r="K19" s="79">
        <v>209</v>
      </c>
      <c r="L19" s="79">
        <v>153</v>
      </c>
      <c r="M19" s="79">
        <v>91</v>
      </c>
      <c r="N19" s="89">
        <v>44</v>
      </c>
      <c r="O19" s="90">
        <v>0</v>
      </c>
      <c r="P19" s="91">
        <f>N19+O19</f>
        <v>44</v>
      </c>
      <c r="Q19" s="80">
        <f>IFERROR(P19/M19,"-")</f>
        <v>0.48351648351648</v>
      </c>
      <c r="R19" s="79">
        <v>2</v>
      </c>
      <c r="S19" s="79">
        <v>9</v>
      </c>
      <c r="T19" s="80">
        <f>IFERROR(R19/(P19),"-")</f>
        <v>0.045454545454545</v>
      </c>
      <c r="U19" s="186"/>
      <c r="V19" s="82">
        <v>1</v>
      </c>
      <c r="W19" s="80">
        <f>IF(P19=0,"-",V19/P19)</f>
        <v>0.022727272727273</v>
      </c>
      <c r="X19" s="185">
        <v>50000</v>
      </c>
      <c r="Y19" s="186">
        <f>IFERROR(X19/P19,"-")</f>
        <v>1136.3636363636</v>
      </c>
      <c r="Z19" s="186">
        <f>IFERROR(X19/V19,"-")</f>
        <v>50000</v>
      </c>
      <c r="AA19" s="180"/>
      <c r="AB19" s="83"/>
      <c r="AC19" s="77"/>
      <c r="AD19" s="92">
        <v>5</v>
      </c>
      <c r="AE19" s="93">
        <f>IF(P19=0,"",IF(AD19=0,"",(AD19/P19)))</f>
        <v>0.11363636363636</v>
      </c>
      <c r="AF19" s="92"/>
      <c r="AG19" s="94">
        <f>IFERROR(AF19/AD19,"-")</f>
        <v>0</v>
      </c>
      <c r="AH19" s="95"/>
      <c r="AI19" s="96">
        <f>IFERROR(AH19/AD19,"-")</f>
        <v>0</v>
      </c>
      <c r="AJ19" s="97"/>
      <c r="AK19" s="97"/>
      <c r="AL19" s="97"/>
      <c r="AM19" s="98">
        <v>6</v>
      </c>
      <c r="AN19" s="99">
        <f>IF(P19=0,"",IF(AM19=0,"",(AM19/P19)))</f>
        <v>0.13636363636364</v>
      </c>
      <c r="AO19" s="98"/>
      <c r="AP19" s="100">
        <f>IFERROR(AO19/AM19,"-")</f>
        <v>0</v>
      </c>
      <c r="AQ19" s="101"/>
      <c r="AR19" s="102">
        <f>IFERROR(AQ19/AM19,"-")</f>
        <v>0</v>
      </c>
      <c r="AS19" s="103"/>
      <c r="AT19" s="103"/>
      <c r="AU19" s="103"/>
      <c r="AV19" s="104">
        <v>7</v>
      </c>
      <c r="AW19" s="105">
        <f>IF(P19=0,"",IF(AV19=0,"",(AV19/P19)))</f>
        <v>0.15909090909091</v>
      </c>
      <c r="AX19" s="104"/>
      <c r="AY19" s="106">
        <f>IFERROR(AX19/AV19,"-")</f>
        <v>0</v>
      </c>
      <c r="AZ19" s="107"/>
      <c r="BA19" s="108">
        <f>IFERROR(AZ19/AV19,"-")</f>
        <v>0</v>
      </c>
      <c r="BB19" s="109"/>
      <c r="BC19" s="109"/>
      <c r="BD19" s="109"/>
      <c r="BE19" s="110">
        <v>13</v>
      </c>
      <c r="BF19" s="111">
        <f>IF(P19=0,"",IF(BE19=0,"",(BE19/P19)))</f>
        <v>0.29545454545455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9</v>
      </c>
      <c r="BO19" s="118">
        <f>IF(P19=0,"",IF(BN19=0,"",(BN19/P19)))</f>
        <v>0.20454545454545</v>
      </c>
      <c r="BP19" s="119">
        <v>1</v>
      </c>
      <c r="BQ19" s="120">
        <f>IFERROR(BP19/BN19,"-")</f>
        <v>0.11111111111111</v>
      </c>
      <c r="BR19" s="121">
        <v>50000</v>
      </c>
      <c r="BS19" s="122">
        <f>IFERROR(BR19/BN19,"-")</f>
        <v>5555.5555555556</v>
      </c>
      <c r="BT19" s="123"/>
      <c r="BU19" s="123"/>
      <c r="BV19" s="123">
        <v>1</v>
      </c>
      <c r="BW19" s="124">
        <v>3</v>
      </c>
      <c r="BX19" s="125">
        <f>IF(P19=0,"",IF(BW19=0,"",(BW19/P19)))</f>
        <v>0.068181818181818</v>
      </c>
      <c r="BY19" s="126"/>
      <c r="BZ19" s="127">
        <f>IFERROR(BY19/BW19,"-")</f>
        <v>0</v>
      </c>
      <c r="CA19" s="128"/>
      <c r="CB19" s="129">
        <f>IFERROR(CA19/BW19,"-")</f>
        <v>0</v>
      </c>
      <c r="CC19" s="130"/>
      <c r="CD19" s="130"/>
      <c r="CE19" s="130"/>
      <c r="CF19" s="131">
        <v>1</v>
      </c>
      <c r="CG19" s="132">
        <f>IF(P19=0,"",IF(CF19=0,"",(CF19/P19)))</f>
        <v>0.022727272727273</v>
      </c>
      <c r="CH19" s="133"/>
      <c r="CI19" s="134">
        <f>IFERROR(CH19/CF19,"-")</f>
        <v>0</v>
      </c>
      <c r="CJ19" s="135"/>
      <c r="CK19" s="136">
        <f>IFERROR(CJ19/CF19,"-")</f>
        <v>0</v>
      </c>
      <c r="CL19" s="137"/>
      <c r="CM19" s="137"/>
      <c r="CN19" s="137"/>
      <c r="CO19" s="138">
        <v>1</v>
      </c>
      <c r="CP19" s="139">
        <v>50000</v>
      </c>
      <c r="CQ19" s="139">
        <v>50000</v>
      </c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>
        <f>AB20</f>
        <v>4.3666666666667</v>
      </c>
      <c r="B20" s="189" t="s">
        <v>281</v>
      </c>
      <c r="C20" s="189" t="s">
        <v>245</v>
      </c>
      <c r="D20" s="189" t="s">
        <v>246</v>
      </c>
      <c r="E20" s="189"/>
      <c r="F20" s="189" t="s">
        <v>65</v>
      </c>
      <c r="G20" s="88" t="s">
        <v>282</v>
      </c>
      <c r="H20" s="88" t="s">
        <v>283</v>
      </c>
      <c r="I20" s="190" t="s">
        <v>142</v>
      </c>
      <c r="J20" s="180">
        <v>120000</v>
      </c>
      <c r="K20" s="79">
        <v>89</v>
      </c>
      <c r="L20" s="79">
        <v>0</v>
      </c>
      <c r="M20" s="79">
        <v>349</v>
      </c>
      <c r="N20" s="89">
        <v>35</v>
      </c>
      <c r="O20" s="90">
        <v>0</v>
      </c>
      <c r="P20" s="91">
        <f>N20+O20</f>
        <v>35</v>
      </c>
      <c r="Q20" s="80">
        <f>IFERROR(P20/M20,"-")</f>
        <v>0.10028653295129</v>
      </c>
      <c r="R20" s="79">
        <v>1</v>
      </c>
      <c r="S20" s="79">
        <v>13</v>
      </c>
      <c r="T20" s="80">
        <f>IFERROR(R20/(P20),"-")</f>
        <v>0.028571428571429</v>
      </c>
      <c r="U20" s="186">
        <f>IFERROR(J20/SUM(N20:O21),"-")</f>
        <v>1263.1578947368</v>
      </c>
      <c r="V20" s="82">
        <v>2</v>
      </c>
      <c r="W20" s="80">
        <f>IF(P20=0,"-",V20/P20)</f>
        <v>0.057142857142857</v>
      </c>
      <c r="X20" s="185">
        <v>24000</v>
      </c>
      <c r="Y20" s="186">
        <f>IFERROR(X20/P20,"-")</f>
        <v>685.71428571429</v>
      </c>
      <c r="Z20" s="186">
        <f>IFERROR(X20/V20,"-")</f>
        <v>12000</v>
      </c>
      <c r="AA20" s="180">
        <f>SUM(X20:X21)-SUM(J20:J21)</f>
        <v>404000</v>
      </c>
      <c r="AB20" s="83">
        <f>SUM(X20:X21)/SUM(J20:J21)</f>
        <v>4.3666666666667</v>
      </c>
      <c r="AC20" s="77"/>
      <c r="AD20" s="92">
        <v>1</v>
      </c>
      <c r="AE20" s="93">
        <f>IF(P20=0,"",IF(AD20=0,"",(AD20/P20)))</f>
        <v>0.028571428571429</v>
      </c>
      <c r="AF20" s="92"/>
      <c r="AG20" s="94">
        <f>IFERROR(AF20/AD20,"-")</f>
        <v>0</v>
      </c>
      <c r="AH20" s="95"/>
      <c r="AI20" s="96">
        <f>IFERROR(AH20/AD20,"-")</f>
        <v>0</v>
      </c>
      <c r="AJ20" s="97"/>
      <c r="AK20" s="97"/>
      <c r="AL20" s="97"/>
      <c r="AM20" s="98">
        <v>6</v>
      </c>
      <c r="AN20" s="99">
        <f>IF(P20=0,"",IF(AM20=0,"",(AM20/P20)))</f>
        <v>0.17142857142857</v>
      </c>
      <c r="AO20" s="98">
        <v>1</v>
      </c>
      <c r="AP20" s="100">
        <f>IFERROR(AO20/AM20,"-")</f>
        <v>0.16666666666667</v>
      </c>
      <c r="AQ20" s="101">
        <v>18000</v>
      </c>
      <c r="AR20" s="102">
        <f>IFERROR(AQ20/AM20,"-")</f>
        <v>3000</v>
      </c>
      <c r="AS20" s="103"/>
      <c r="AT20" s="103"/>
      <c r="AU20" s="103">
        <v>1</v>
      </c>
      <c r="AV20" s="104">
        <v>7</v>
      </c>
      <c r="AW20" s="105">
        <f>IF(P20=0,"",IF(AV20=0,"",(AV20/P20)))</f>
        <v>0.2</v>
      </c>
      <c r="AX20" s="104">
        <v>1</v>
      </c>
      <c r="AY20" s="106">
        <f>IFERROR(AX20/AV20,"-")</f>
        <v>0.14285714285714</v>
      </c>
      <c r="AZ20" s="107">
        <v>6000</v>
      </c>
      <c r="BA20" s="108">
        <f>IFERROR(AZ20/AV20,"-")</f>
        <v>857.14285714286</v>
      </c>
      <c r="BB20" s="109"/>
      <c r="BC20" s="109">
        <v>1</v>
      </c>
      <c r="BD20" s="109"/>
      <c r="BE20" s="110">
        <v>12</v>
      </c>
      <c r="BF20" s="111">
        <f>IF(P20=0,"",IF(BE20=0,"",(BE20/P20)))</f>
        <v>0.34285714285714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5</v>
      </c>
      <c r="BO20" s="118">
        <f>IF(P20=0,"",IF(BN20=0,"",(BN20/P20)))</f>
        <v>0.14285714285714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3</v>
      </c>
      <c r="BX20" s="125">
        <f>IF(P20=0,"",IF(BW20=0,"",(BW20/P20)))</f>
        <v>0.085714285714286</v>
      </c>
      <c r="BY20" s="126"/>
      <c r="BZ20" s="127">
        <f>IFERROR(BY20/BW20,"-")</f>
        <v>0</v>
      </c>
      <c r="CA20" s="128"/>
      <c r="CB20" s="129">
        <f>IFERROR(CA20/BW20,"-")</f>
        <v>0</v>
      </c>
      <c r="CC20" s="130"/>
      <c r="CD20" s="130"/>
      <c r="CE20" s="130"/>
      <c r="CF20" s="131">
        <v>1</v>
      </c>
      <c r="CG20" s="132">
        <f>IF(P20=0,"",IF(CF20=0,"",(CF20/P20)))</f>
        <v>0.028571428571429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2</v>
      </c>
      <c r="CP20" s="139">
        <v>24000</v>
      </c>
      <c r="CQ20" s="139">
        <v>18000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284</v>
      </c>
      <c r="C21" s="189"/>
      <c r="D21" s="189"/>
      <c r="E21" s="189"/>
      <c r="F21" s="189" t="s">
        <v>77</v>
      </c>
      <c r="G21" s="88"/>
      <c r="H21" s="88"/>
      <c r="I21" s="88"/>
      <c r="J21" s="180"/>
      <c r="K21" s="79">
        <v>225</v>
      </c>
      <c r="L21" s="79">
        <v>158</v>
      </c>
      <c r="M21" s="79">
        <v>90</v>
      </c>
      <c r="N21" s="89">
        <v>59</v>
      </c>
      <c r="O21" s="90">
        <v>1</v>
      </c>
      <c r="P21" s="91">
        <f>N21+O21</f>
        <v>60</v>
      </c>
      <c r="Q21" s="80">
        <f>IFERROR(P21/M21,"-")</f>
        <v>0.66666666666667</v>
      </c>
      <c r="R21" s="79">
        <v>5</v>
      </c>
      <c r="S21" s="79">
        <v>11</v>
      </c>
      <c r="T21" s="80">
        <f>IFERROR(R21/(P21),"-")</f>
        <v>0.083333333333333</v>
      </c>
      <c r="U21" s="186"/>
      <c r="V21" s="82">
        <v>2</v>
      </c>
      <c r="W21" s="80">
        <f>IF(P21=0,"-",V21/P21)</f>
        <v>0.033333333333333</v>
      </c>
      <c r="X21" s="185">
        <v>500000</v>
      </c>
      <c r="Y21" s="186">
        <f>IFERROR(X21/P21,"-")</f>
        <v>8333.3333333333</v>
      </c>
      <c r="Z21" s="186">
        <f>IFERROR(X21/V21,"-")</f>
        <v>250000</v>
      </c>
      <c r="AA21" s="180"/>
      <c r="AB21" s="83"/>
      <c r="AC21" s="77"/>
      <c r="AD21" s="92">
        <v>4</v>
      </c>
      <c r="AE21" s="93">
        <f>IF(P21=0,"",IF(AD21=0,"",(AD21/P21)))</f>
        <v>0.066666666666667</v>
      </c>
      <c r="AF21" s="92"/>
      <c r="AG21" s="94">
        <f>IFERROR(AF21/AD21,"-")</f>
        <v>0</v>
      </c>
      <c r="AH21" s="95"/>
      <c r="AI21" s="96">
        <f>IFERROR(AH21/AD21,"-")</f>
        <v>0</v>
      </c>
      <c r="AJ21" s="97"/>
      <c r="AK21" s="97"/>
      <c r="AL21" s="97"/>
      <c r="AM21" s="98">
        <v>7</v>
      </c>
      <c r="AN21" s="99">
        <f>IF(P21=0,"",IF(AM21=0,"",(AM21/P21)))</f>
        <v>0.11666666666667</v>
      </c>
      <c r="AO21" s="98"/>
      <c r="AP21" s="100">
        <f>IFERROR(AO21/AM21,"-")</f>
        <v>0</v>
      </c>
      <c r="AQ21" s="101"/>
      <c r="AR21" s="102">
        <f>IFERROR(AQ21/AM21,"-")</f>
        <v>0</v>
      </c>
      <c r="AS21" s="103"/>
      <c r="AT21" s="103"/>
      <c r="AU21" s="103"/>
      <c r="AV21" s="104">
        <v>6</v>
      </c>
      <c r="AW21" s="105">
        <f>IF(P21=0,"",IF(AV21=0,"",(AV21/P21)))</f>
        <v>0.1</v>
      </c>
      <c r="AX21" s="104"/>
      <c r="AY21" s="106">
        <f>IFERROR(AX21/AV21,"-")</f>
        <v>0</v>
      </c>
      <c r="AZ21" s="107"/>
      <c r="BA21" s="108">
        <f>IFERROR(AZ21/AV21,"-")</f>
        <v>0</v>
      </c>
      <c r="BB21" s="109"/>
      <c r="BC21" s="109"/>
      <c r="BD21" s="109"/>
      <c r="BE21" s="110">
        <v>19</v>
      </c>
      <c r="BF21" s="111">
        <f>IF(P21=0,"",IF(BE21=0,"",(BE21/P21)))</f>
        <v>0.31666666666667</v>
      </c>
      <c r="BG21" s="110">
        <v>1</v>
      </c>
      <c r="BH21" s="112">
        <f>IFERROR(BG21/BE21,"-")</f>
        <v>0.052631578947368</v>
      </c>
      <c r="BI21" s="113">
        <v>50000</v>
      </c>
      <c r="BJ21" s="114">
        <f>IFERROR(BI21/BE21,"-")</f>
        <v>2631.5789473684</v>
      </c>
      <c r="BK21" s="115"/>
      <c r="BL21" s="115"/>
      <c r="BM21" s="115">
        <v>1</v>
      </c>
      <c r="BN21" s="117">
        <v>18</v>
      </c>
      <c r="BO21" s="118">
        <f>IF(P21=0,"",IF(BN21=0,"",(BN21/P21)))</f>
        <v>0.3</v>
      </c>
      <c r="BP21" s="119"/>
      <c r="BQ21" s="120">
        <f>IFERROR(BP21/BN21,"-")</f>
        <v>0</v>
      </c>
      <c r="BR21" s="121"/>
      <c r="BS21" s="122">
        <f>IFERROR(BR21/BN21,"-")</f>
        <v>0</v>
      </c>
      <c r="BT21" s="123"/>
      <c r="BU21" s="123"/>
      <c r="BV21" s="123"/>
      <c r="BW21" s="124">
        <v>6</v>
      </c>
      <c r="BX21" s="125">
        <f>IF(P21=0,"",IF(BW21=0,"",(BW21/P21)))</f>
        <v>0.1</v>
      </c>
      <c r="BY21" s="126">
        <v>1</v>
      </c>
      <c r="BZ21" s="127">
        <f>IFERROR(BY21/BW21,"-")</f>
        <v>0.16666666666667</v>
      </c>
      <c r="CA21" s="128">
        <v>455000</v>
      </c>
      <c r="CB21" s="129">
        <f>IFERROR(CA21/BW21,"-")</f>
        <v>75833.333333333</v>
      </c>
      <c r="CC21" s="130"/>
      <c r="CD21" s="130"/>
      <c r="CE21" s="130">
        <v>1</v>
      </c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2</v>
      </c>
      <c r="CP21" s="139">
        <v>500000</v>
      </c>
      <c r="CQ21" s="139">
        <v>455000</v>
      </c>
      <c r="CR21" s="139"/>
      <c r="CS21" s="140" t="str">
        <f>IF(AND(CQ21=0,CR21=0),"",IF(AND(CQ21&lt;=100000,CR21&lt;=100000),"",IF(CQ21/CP21&gt;0.7,"男高",IF(CR21/CP21&gt;0.7,"女高",""))))</f>
        <v>男高</v>
      </c>
    </row>
    <row r="22" spans="1:98">
      <c r="A22" s="78">
        <f>AB22</f>
        <v>39.138888888889</v>
      </c>
      <c r="B22" s="189" t="s">
        <v>285</v>
      </c>
      <c r="C22" s="189" t="s">
        <v>286</v>
      </c>
      <c r="D22" s="189" t="s">
        <v>253</v>
      </c>
      <c r="E22" s="189" t="s">
        <v>287</v>
      </c>
      <c r="F22" s="189" t="s">
        <v>65</v>
      </c>
      <c r="G22" s="88" t="s">
        <v>288</v>
      </c>
      <c r="H22" s="88" t="s">
        <v>249</v>
      </c>
      <c r="I22" s="190" t="s">
        <v>142</v>
      </c>
      <c r="J22" s="180">
        <v>90000</v>
      </c>
      <c r="K22" s="79">
        <v>32</v>
      </c>
      <c r="L22" s="79">
        <v>0</v>
      </c>
      <c r="M22" s="79">
        <v>148</v>
      </c>
      <c r="N22" s="89">
        <v>16</v>
      </c>
      <c r="O22" s="90">
        <v>0</v>
      </c>
      <c r="P22" s="91">
        <f>N22+O22</f>
        <v>16</v>
      </c>
      <c r="Q22" s="80">
        <f>IFERROR(P22/M22,"-")</f>
        <v>0.10810810810811</v>
      </c>
      <c r="R22" s="79">
        <v>2</v>
      </c>
      <c r="S22" s="79">
        <v>4</v>
      </c>
      <c r="T22" s="80">
        <f>IFERROR(R22/(P22),"-")</f>
        <v>0.125</v>
      </c>
      <c r="U22" s="186">
        <f>IFERROR(J22/SUM(N22:O23),"-")</f>
        <v>865.38461538462</v>
      </c>
      <c r="V22" s="82">
        <v>2</v>
      </c>
      <c r="W22" s="80">
        <f>IF(P22=0,"-",V22/P22)</f>
        <v>0.125</v>
      </c>
      <c r="X22" s="185">
        <v>51000</v>
      </c>
      <c r="Y22" s="186">
        <f>IFERROR(X22/P22,"-")</f>
        <v>3187.5</v>
      </c>
      <c r="Z22" s="186">
        <f>IFERROR(X22/V22,"-")</f>
        <v>25500</v>
      </c>
      <c r="AA22" s="180">
        <f>SUM(X22:X23)-SUM(J22:J23)</f>
        <v>3432500</v>
      </c>
      <c r="AB22" s="83">
        <f>SUM(X22:X23)/SUM(J22:J23)</f>
        <v>39.138888888889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2</v>
      </c>
      <c r="AN22" s="99">
        <f>IF(P22=0,"",IF(AM22=0,"",(AM22/P22)))</f>
        <v>0.125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>
        <v>1</v>
      </c>
      <c r="AW22" s="105">
        <f>IF(P22=0,"",IF(AV22=0,"",(AV22/P22)))</f>
        <v>0.0625</v>
      </c>
      <c r="AX22" s="104"/>
      <c r="AY22" s="106">
        <f>IFERROR(AX22/AV22,"-")</f>
        <v>0</v>
      </c>
      <c r="AZ22" s="107"/>
      <c r="BA22" s="108">
        <f>IFERROR(AZ22/AV22,"-")</f>
        <v>0</v>
      </c>
      <c r="BB22" s="109"/>
      <c r="BC22" s="109"/>
      <c r="BD22" s="109"/>
      <c r="BE22" s="110">
        <v>6</v>
      </c>
      <c r="BF22" s="111">
        <f>IF(P22=0,"",IF(BE22=0,"",(BE22/P22)))</f>
        <v>0.375</v>
      </c>
      <c r="BG22" s="110">
        <v>1</v>
      </c>
      <c r="BH22" s="112">
        <f>IFERROR(BG22/BE22,"-")</f>
        <v>0.16666666666667</v>
      </c>
      <c r="BI22" s="113">
        <v>50000</v>
      </c>
      <c r="BJ22" s="114">
        <f>IFERROR(BI22/BE22,"-")</f>
        <v>8333.3333333333</v>
      </c>
      <c r="BK22" s="115"/>
      <c r="BL22" s="115"/>
      <c r="BM22" s="115">
        <v>1</v>
      </c>
      <c r="BN22" s="117">
        <v>4</v>
      </c>
      <c r="BO22" s="118">
        <f>IF(P22=0,"",IF(BN22=0,"",(BN22/P22)))</f>
        <v>0.25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2</v>
      </c>
      <c r="BX22" s="125">
        <f>IF(P22=0,"",IF(BW22=0,"",(BW22/P22)))</f>
        <v>0.125</v>
      </c>
      <c r="BY22" s="126">
        <v>1</v>
      </c>
      <c r="BZ22" s="127">
        <f>IFERROR(BY22/BW22,"-")</f>
        <v>0.5</v>
      </c>
      <c r="CA22" s="128">
        <v>1000</v>
      </c>
      <c r="CB22" s="129">
        <f>IFERROR(CA22/BW22,"-")</f>
        <v>500</v>
      </c>
      <c r="CC22" s="130">
        <v>1</v>
      </c>
      <c r="CD22" s="130"/>
      <c r="CE22" s="130"/>
      <c r="CF22" s="131">
        <v>1</v>
      </c>
      <c r="CG22" s="132">
        <f>IF(P22=0,"",IF(CF22=0,"",(CF22/P22)))</f>
        <v>0.0625</v>
      </c>
      <c r="CH22" s="133"/>
      <c r="CI22" s="134">
        <f>IFERROR(CH22/CF22,"-")</f>
        <v>0</v>
      </c>
      <c r="CJ22" s="135"/>
      <c r="CK22" s="136">
        <f>IFERROR(CJ22/CF22,"-")</f>
        <v>0</v>
      </c>
      <c r="CL22" s="137"/>
      <c r="CM22" s="137"/>
      <c r="CN22" s="137"/>
      <c r="CO22" s="138">
        <v>2</v>
      </c>
      <c r="CP22" s="139">
        <v>51000</v>
      </c>
      <c r="CQ22" s="139">
        <v>50000</v>
      </c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289</v>
      </c>
      <c r="C23" s="189"/>
      <c r="D23" s="189"/>
      <c r="E23" s="189"/>
      <c r="F23" s="189" t="s">
        <v>77</v>
      </c>
      <c r="G23" s="88"/>
      <c r="H23" s="88"/>
      <c r="I23" s="88"/>
      <c r="J23" s="180"/>
      <c r="K23" s="79">
        <v>239</v>
      </c>
      <c r="L23" s="79">
        <v>192</v>
      </c>
      <c r="M23" s="79">
        <v>152</v>
      </c>
      <c r="N23" s="89">
        <v>87</v>
      </c>
      <c r="O23" s="90">
        <v>1</v>
      </c>
      <c r="P23" s="91">
        <f>N23+O23</f>
        <v>88</v>
      </c>
      <c r="Q23" s="80">
        <f>IFERROR(P23/M23,"-")</f>
        <v>0.57894736842105</v>
      </c>
      <c r="R23" s="79">
        <v>9</v>
      </c>
      <c r="S23" s="79">
        <v>9</v>
      </c>
      <c r="T23" s="80">
        <f>IFERROR(R23/(P23),"-")</f>
        <v>0.10227272727273</v>
      </c>
      <c r="U23" s="186"/>
      <c r="V23" s="82">
        <v>8</v>
      </c>
      <c r="W23" s="80">
        <f>IF(P23=0,"-",V23/P23)</f>
        <v>0.090909090909091</v>
      </c>
      <c r="X23" s="185">
        <v>3471500</v>
      </c>
      <c r="Y23" s="186">
        <f>IFERROR(X23/P23,"-")</f>
        <v>39448.863636364</v>
      </c>
      <c r="Z23" s="186">
        <f>IFERROR(X23/V23,"-")</f>
        <v>433937.5</v>
      </c>
      <c r="AA23" s="180"/>
      <c r="AB23" s="83"/>
      <c r="AC23" s="77"/>
      <c r="AD23" s="92">
        <v>6</v>
      </c>
      <c r="AE23" s="93">
        <f>IF(P23=0,"",IF(AD23=0,"",(AD23/P23)))</f>
        <v>0.068181818181818</v>
      </c>
      <c r="AF23" s="92"/>
      <c r="AG23" s="94">
        <f>IFERROR(AF23/AD23,"-")</f>
        <v>0</v>
      </c>
      <c r="AH23" s="95"/>
      <c r="AI23" s="96">
        <f>IFERROR(AH23/AD23,"-")</f>
        <v>0</v>
      </c>
      <c r="AJ23" s="97"/>
      <c r="AK23" s="97"/>
      <c r="AL23" s="97"/>
      <c r="AM23" s="98">
        <v>9</v>
      </c>
      <c r="AN23" s="99">
        <f>IF(P23=0,"",IF(AM23=0,"",(AM23/P23)))</f>
        <v>0.10227272727273</v>
      </c>
      <c r="AO23" s="98"/>
      <c r="AP23" s="100">
        <f>IFERROR(AO23/AM23,"-")</f>
        <v>0</v>
      </c>
      <c r="AQ23" s="101"/>
      <c r="AR23" s="102">
        <f>IFERROR(AQ23/AM23,"-")</f>
        <v>0</v>
      </c>
      <c r="AS23" s="103"/>
      <c r="AT23" s="103"/>
      <c r="AU23" s="103"/>
      <c r="AV23" s="104">
        <v>11</v>
      </c>
      <c r="AW23" s="105">
        <f>IF(P23=0,"",IF(AV23=0,"",(AV23/P23)))</f>
        <v>0.125</v>
      </c>
      <c r="AX23" s="104"/>
      <c r="AY23" s="106">
        <f>IFERROR(AX23/AV23,"-")</f>
        <v>0</v>
      </c>
      <c r="AZ23" s="107"/>
      <c r="BA23" s="108">
        <f>IFERROR(AZ23/AV23,"-")</f>
        <v>0</v>
      </c>
      <c r="BB23" s="109"/>
      <c r="BC23" s="109"/>
      <c r="BD23" s="109"/>
      <c r="BE23" s="110">
        <v>18</v>
      </c>
      <c r="BF23" s="111">
        <f>IF(P23=0,"",IF(BE23=0,"",(BE23/P23)))</f>
        <v>0.20454545454545</v>
      </c>
      <c r="BG23" s="110"/>
      <c r="BH23" s="112">
        <f>IFERROR(BG23/BE23,"-")</f>
        <v>0</v>
      </c>
      <c r="BI23" s="113"/>
      <c r="BJ23" s="114">
        <f>IFERROR(BI23/BE23,"-")</f>
        <v>0</v>
      </c>
      <c r="BK23" s="115"/>
      <c r="BL23" s="115"/>
      <c r="BM23" s="115"/>
      <c r="BN23" s="117">
        <v>28</v>
      </c>
      <c r="BO23" s="118">
        <f>IF(P23=0,"",IF(BN23=0,"",(BN23/P23)))</f>
        <v>0.31818181818182</v>
      </c>
      <c r="BP23" s="119">
        <v>3</v>
      </c>
      <c r="BQ23" s="120">
        <f>IFERROR(BP23/BN23,"-")</f>
        <v>0.10714285714286</v>
      </c>
      <c r="BR23" s="121">
        <v>71000</v>
      </c>
      <c r="BS23" s="122">
        <f>IFERROR(BR23/BN23,"-")</f>
        <v>2535.7142857143</v>
      </c>
      <c r="BT23" s="123"/>
      <c r="BU23" s="123">
        <v>1</v>
      </c>
      <c r="BV23" s="123">
        <v>2</v>
      </c>
      <c r="BW23" s="124">
        <v>14</v>
      </c>
      <c r="BX23" s="125">
        <f>IF(P23=0,"",IF(BW23=0,"",(BW23/P23)))</f>
        <v>0.15909090909091</v>
      </c>
      <c r="BY23" s="126">
        <v>5</v>
      </c>
      <c r="BZ23" s="127">
        <f>IFERROR(BY23/BW23,"-")</f>
        <v>0.35714285714286</v>
      </c>
      <c r="CA23" s="128">
        <v>3410500</v>
      </c>
      <c r="CB23" s="129">
        <f>IFERROR(CA23/BW23,"-")</f>
        <v>243607.14285714</v>
      </c>
      <c r="CC23" s="130">
        <v>2</v>
      </c>
      <c r="CD23" s="130">
        <v>1</v>
      </c>
      <c r="CE23" s="130">
        <v>2</v>
      </c>
      <c r="CF23" s="131">
        <v>2</v>
      </c>
      <c r="CG23" s="132">
        <f>IF(P23=0,"",IF(CF23=0,"",(CF23/P23)))</f>
        <v>0.022727272727273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8</v>
      </c>
      <c r="CP23" s="139">
        <v>3471500</v>
      </c>
      <c r="CQ23" s="139">
        <v>2856000</v>
      </c>
      <c r="CR23" s="139"/>
      <c r="CS23" s="140" t="str">
        <f>IF(AND(CQ23=0,CR23=0),"",IF(AND(CQ23&lt;=100000,CR23&lt;=100000),"",IF(CQ23/CP23&gt;0.7,"男高",IF(CR23/CP23&gt;0.7,"女高",""))))</f>
        <v>男高</v>
      </c>
    </row>
    <row r="24" spans="1:98">
      <c r="A24" s="78">
        <f>AB24</f>
        <v>2.0888888888889</v>
      </c>
      <c r="B24" s="189" t="s">
        <v>290</v>
      </c>
      <c r="C24" s="189" t="s">
        <v>286</v>
      </c>
      <c r="D24" s="189" t="s">
        <v>246</v>
      </c>
      <c r="E24" s="189" t="s">
        <v>291</v>
      </c>
      <c r="F24" s="189" t="s">
        <v>65</v>
      </c>
      <c r="G24" s="88" t="s">
        <v>292</v>
      </c>
      <c r="H24" s="88" t="s">
        <v>249</v>
      </c>
      <c r="I24" s="88" t="s">
        <v>225</v>
      </c>
      <c r="J24" s="180">
        <v>90000</v>
      </c>
      <c r="K24" s="79">
        <v>22</v>
      </c>
      <c r="L24" s="79">
        <v>0</v>
      </c>
      <c r="M24" s="79">
        <v>98</v>
      </c>
      <c r="N24" s="89">
        <v>2</v>
      </c>
      <c r="O24" s="90">
        <v>0</v>
      </c>
      <c r="P24" s="91">
        <f>N24+O24</f>
        <v>2</v>
      </c>
      <c r="Q24" s="80">
        <f>IFERROR(P24/M24,"-")</f>
        <v>0.020408163265306</v>
      </c>
      <c r="R24" s="79">
        <v>0</v>
      </c>
      <c r="S24" s="79">
        <v>1</v>
      </c>
      <c r="T24" s="80">
        <f>IFERROR(R24/(P24),"-")</f>
        <v>0</v>
      </c>
      <c r="U24" s="186">
        <f>IFERROR(J24/SUM(N24:O25),"-")</f>
        <v>714.28571428571</v>
      </c>
      <c r="V24" s="82">
        <v>0</v>
      </c>
      <c r="W24" s="80">
        <f>IF(P24=0,"-",V24/P24)</f>
        <v>0</v>
      </c>
      <c r="X24" s="185">
        <v>0</v>
      </c>
      <c r="Y24" s="186">
        <f>IFERROR(X24/P24,"-")</f>
        <v>0</v>
      </c>
      <c r="Z24" s="186" t="str">
        <f>IFERROR(X24/V24,"-")</f>
        <v>-</v>
      </c>
      <c r="AA24" s="180">
        <f>SUM(X24:X25)-SUM(J24:J25)</f>
        <v>98000</v>
      </c>
      <c r="AB24" s="83">
        <f>SUM(X24:X25)/SUM(J24:J25)</f>
        <v>2.0888888888889</v>
      </c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2</v>
      </c>
      <c r="BF24" s="111">
        <f>IF(P24=0,"",IF(BE24=0,"",(BE24/P24)))</f>
        <v>1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/>
      <c r="BO24" s="118">
        <f>IF(P24=0,"",IF(BN24=0,"",(BN24/P24)))</f>
        <v>0</v>
      </c>
      <c r="BP24" s="119"/>
      <c r="BQ24" s="120" t="str">
        <f>IFERROR(BP24/BN24,"-")</f>
        <v>-</v>
      </c>
      <c r="BR24" s="121"/>
      <c r="BS24" s="122" t="str">
        <f>IFERROR(BR24/BN24,"-")</f>
        <v>-</v>
      </c>
      <c r="BT24" s="123"/>
      <c r="BU24" s="123"/>
      <c r="BV24" s="123"/>
      <c r="BW24" s="124"/>
      <c r="BX24" s="125">
        <f>IF(P24=0,"",IF(BW24=0,"",(BW24/P24)))</f>
        <v>0</v>
      </c>
      <c r="BY24" s="126"/>
      <c r="BZ24" s="127" t="str">
        <f>IFERROR(BY24/BW24,"-")</f>
        <v>-</v>
      </c>
      <c r="CA24" s="128"/>
      <c r="CB24" s="129" t="str">
        <f>IFERROR(CA24/BW24,"-")</f>
        <v>-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293</v>
      </c>
      <c r="C25" s="189"/>
      <c r="D25" s="189"/>
      <c r="E25" s="189"/>
      <c r="F25" s="189" t="s">
        <v>77</v>
      </c>
      <c r="G25" s="88"/>
      <c r="H25" s="88"/>
      <c r="I25" s="88"/>
      <c r="J25" s="180"/>
      <c r="K25" s="79">
        <v>461</v>
      </c>
      <c r="L25" s="79">
        <v>364</v>
      </c>
      <c r="M25" s="79">
        <v>248</v>
      </c>
      <c r="N25" s="89">
        <v>123</v>
      </c>
      <c r="O25" s="90">
        <v>1</v>
      </c>
      <c r="P25" s="91">
        <f>N25+O25</f>
        <v>124</v>
      </c>
      <c r="Q25" s="80">
        <f>IFERROR(P25/M25,"-")</f>
        <v>0.5</v>
      </c>
      <c r="R25" s="79">
        <v>10</v>
      </c>
      <c r="S25" s="79">
        <v>19</v>
      </c>
      <c r="T25" s="80">
        <f>IFERROR(R25/(P25),"-")</f>
        <v>0.080645161290323</v>
      </c>
      <c r="U25" s="186"/>
      <c r="V25" s="82">
        <v>8</v>
      </c>
      <c r="W25" s="80">
        <f>IF(P25=0,"-",V25/P25)</f>
        <v>0.064516129032258</v>
      </c>
      <c r="X25" s="185">
        <v>188000</v>
      </c>
      <c r="Y25" s="186">
        <f>IFERROR(X25/P25,"-")</f>
        <v>1516.1290322581</v>
      </c>
      <c r="Z25" s="186">
        <f>IFERROR(X25/V25,"-")</f>
        <v>23500</v>
      </c>
      <c r="AA25" s="180"/>
      <c r="AB25" s="83"/>
      <c r="AC25" s="77"/>
      <c r="AD25" s="92">
        <v>10</v>
      </c>
      <c r="AE25" s="93">
        <f>IF(P25=0,"",IF(AD25=0,"",(AD25/P25)))</f>
        <v>0.080645161290323</v>
      </c>
      <c r="AF25" s="92"/>
      <c r="AG25" s="94">
        <f>IFERROR(AF25/AD25,"-")</f>
        <v>0</v>
      </c>
      <c r="AH25" s="95"/>
      <c r="AI25" s="96">
        <f>IFERROR(AH25/AD25,"-")</f>
        <v>0</v>
      </c>
      <c r="AJ25" s="97"/>
      <c r="AK25" s="97"/>
      <c r="AL25" s="97"/>
      <c r="AM25" s="98">
        <v>13</v>
      </c>
      <c r="AN25" s="99">
        <f>IF(P25=0,"",IF(AM25=0,"",(AM25/P25)))</f>
        <v>0.10483870967742</v>
      </c>
      <c r="AO25" s="98"/>
      <c r="AP25" s="100">
        <f>IFERROR(AO25/AM25,"-")</f>
        <v>0</v>
      </c>
      <c r="AQ25" s="101"/>
      <c r="AR25" s="102">
        <f>IFERROR(AQ25/AM25,"-")</f>
        <v>0</v>
      </c>
      <c r="AS25" s="103"/>
      <c r="AT25" s="103"/>
      <c r="AU25" s="103"/>
      <c r="AV25" s="104">
        <v>22</v>
      </c>
      <c r="AW25" s="105">
        <f>IF(P25=0,"",IF(AV25=0,"",(AV25/P25)))</f>
        <v>0.17741935483871</v>
      </c>
      <c r="AX25" s="104"/>
      <c r="AY25" s="106">
        <f>IFERROR(AX25/AV25,"-")</f>
        <v>0</v>
      </c>
      <c r="AZ25" s="107"/>
      <c r="BA25" s="108">
        <f>IFERROR(AZ25/AV25,"-")</f>
        <v>0</v>
      </c>
      <c r="BB25" s="109"/>
      <c r="BC25" s="109"/>
      <c r="BD25" s="109"/>
      <c r="BE25" s="110">
        <v>33</v>
      </c>
      <c r="BF25" s="111">
        <f>IF(P25=0,"",IF(BE25=0,"",(BE25/P25)))</f>
        <v>0.26612903225806</v>
      </c>
      <c r="BG25" s="110">
        <v>2</v>
      </c>
      <c r="BH25" s="112">
        <f>IFERROR(BG25/BE25,"-")</f>
        <v>0.060606060606061</v>
      </c>
      <c r="BI25" s="113">
        <v>53500</v>
      </c>
      <c r="BJ25" s="114">
        <f>IFERROR(BI25/BE25,"-")</f>
        <v>1621.2121212121</v>
      </c>
      <c r="BK25" s="115">
        <v>1</v>
      </c>
      <c r="BL25" s="115"/>
      <c r="BM25" s="115">
        <v>1</v>
      </c>
      <c r="BN25" s="117">
        <v>27</v>
      </c>
      <c r="BO25" s="118">
        <f>IF(P25=0,"",IF(BN25=0,"",(BN25/P25)))</f>
        <v>0.21774193548387</v>
      </c>
      <c r="BP25" s="119">
        <v>5</v>
      </c>
      <c r="BQ25" s="120">
        <f>IFERROR(BP25/BN25,"-")</f>
        <v>0.18518518518519</v>
      </c>
      <c r="BR25" s="121">
        <v>131500</v>
      </c>
      <c r="BS25" s="122">
        <f>IFERROR(BR25/BN25,"-")</f>
        <v>4870.3703703704</v>
      </c>
      <c r="BT25" s="123">
        <v>3</v>
      </c>
      <c r="BU25" s="123"/>
      <c r="BV25" s="123">
        <v>2</v>
      </c>
      <c r="BW25" s="124">
        <v>14</v>
      </c>
      <c r="BX25" s="125">
        <f>IF(P25=0,"",IF(BW25=0,"",(BW25/P25)))</f>
        <v>0.11290322580645</v>
      </c>
      <c r="BY25" s="126">
        <v>1</v>
      </c>
      <c r="BZ25" s="127">
        <f>IFERROR(BY25/BW25,"-")</f>
        <v>0.071428571428571</v>
      </c>
      <c r="CA25" s="128">
        <v>3000</v>
      </c>
      <c r="CB25" s="129">
        <f>IFERROR(CA25/BW25,"-")</f>
        <v>214.28571428571</v>
      </c>
      <c r="CC25" s="130">
        <v>1</v>
      </c>
      <c r="CD25" s="130"/>
      <c r="CE25" s="130"/>
      <c r="CF25" s="131">
        <v>5</v>
      </c>
      <c r="CG25" s="132">
        <f>IF(P25=0,"",IF(CF25=0,"",(CF25/P25)))</f>
        <v>0.040322580645161</v>
      </c>
      <c r="CH25" s="133"/>
      <c r="CI25" s="134">
        <f>IFERROR(CH25/CF25,"-")</f>
        <v>0</v>
      </c>
      <c r="CJ25" s="135"/>
      <c r="CK25" s="136">
        <f>IFERROR(CJ25/CF25,"-")</f>
        <v>0</v>
      </c>
      <c r="CL25" s="137"/>
      <c r="CM25" s="137"/>
      <c r="CN25" s="137"/>
      <c r="CO25" s="138">
        <v>8</v>
      </c>
      <c r="CP25" s="139">
        <v>188000</v>
      </c>
      <c r="CQ25" s="139">
        <v>111000</v>
      </c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30"/>
      <c r="B26" s="85"/>
      <c r="C26" s="86"/>
      <c r="D26" s="86"/>
      <c r="E26" s="86"/>
      <c r="F26" s="87"/>
      <c r="G26" s="88"/>
      <c r="H26" s="88"/>
      <c r="I26" s="88"/>
      <c r="J26" s="181"/>
      <c r="K26" s="34"/>
      <c r="L26" s="34"/>
      <c r="M26" s="31"/>
      <c r="N26" s="23"/>
      <c r="O26" s="23"/>
      <c r="P26" s="23"/>
      <c r="Q26" s="32"/>
      <c r="R26" s="32"/>
      <c r="S26" s="23"/>
      <c r="T26" s="32"/>
      <c r="U26" s="187"/>
      <c r="V26" s="25"/>
      <c r="W26" s="25"/>
      <c r="X26" s="187"/>
      <c r="Y26" s="187"/>
      <c r="Z26" s="187"/>
      <c r="AA26" s="187"/>
      <c r="AB26" s="33"/>
      <c r="AC26" s="57"/>
      <c r="AD26" s="61"/>
      <c r="AE26" s="62"/>
      <c r="AF26" s="61"/>
      <c r="AG26" s="65"/>
      <c r="AH26" s="66"/>
      <c r="AI26" s="67"/>
      <c r="AJ26" s="68"/>
      <c r="AK26" s="68"/>
      <c r="AL26" s="68"/>
      <c r="AM26" s="61"/>
      <c r="AN26" s="62"/>
      <c r="AO26" s="61"/>
      <c r="AP26" s="65"/>
      <c r="AQ26" s="66"/>
      <c r="AR26" s="67"/>
      <c r="AS26" s="68"/>
      <c r="AT26" s="68"/>
      <c r="AU26" s="68"/>
      <c r="AV26" s="61"/>
      <c r="AW26" s="62"/>
      <c r="AX26" s="61"/>
      <c r="AY26" s="65"/>
      <c r="AZ26" s="66"/>
      <c r="BA26" s="67"/>
      <c r="BB26" s="68"/>
      <c r="BC26" s="68"/>
      <c r="BD26" s="68"/>
      <c r="BE26" s="61"/>
      <c r="BF26" s="62"/>
      <c r="BG26" s="61"/>
      <c r="BH26" s="65"/>
      <c r="BI26" s="66"/>
      <c r="BJ26" s="67"/>
      <c r="BK26" s="68"/>
      <c r="BL26" s="68"/>
      <c r="BM26" s="68"/>
      <c r="BN26" s="63"/>
      <c r="BO26" s="64"/>
      <c r="BP26" s="61"/>
      <c r="BQ26" s="65"/>
      <c r="BR26" s="66"/>
      <c r="BS26" s="67"/>
      <c r="BT26" s="68"/>
      <c r="BU26" s="68"/>
      <c r="BV26" s="68"/>
      <c r="BW26" s="63"/>
      <c r="BX26" s="64"/>
      <c r="BY26" s="61"/>
      <c r="BZ26" s="65"/>
      <c r="CA26" s="66"/>
      <c r="CB26" s="67"/>
      <c r="CC26" s="68"/>
      <c r="CD26" s="68"/>
      <c r="CE26" s="68"/>
      <c r="CF26" s="63"/>
      <c r="CG26" s="64"/>
      <c r="CH26" s="61"/>
      <c r="CI26" s="65"/>
      <c r="CJ26" s="66"/>
      <c r="CK26" s="67"/>
      <c r="CL26" s="68"/>
      <c r="CM26" s="68"/>
      <c r="CN26" s="68"/>
      <c r="CO26" s="69"/>
      <c r="CP26" s="66"/>
      <c r="CQ26" s="66"/>
      <c r="CR26" s="66"/>
      <c r="CS26" s="70"/>
    </row>
    <row r="27" spans="1:98">
      <c r="A27" s="30"/>
      <c r="B27" s="37"/>
      <c r="C27" s="21"/>
      <c r="D27" s="21"/>
      <c r="E27" s="21"/>
      <c r="F27" s="22"/>
      <c r="G27" s="36"/>
      <c r="H27" s="36"/>
      <c r="I27" s="73"/>
      <c r="J27" s="182"/>
      <c r="K27" s="34"/>
      <c r="L27" s="34"/>
      <c r="M27" s="31"/>
      <c r="N27" s="23"/>
      <c r="O27" s="23"/>
      <c r="P27" s="23"/>
      <c r="Q27" s="32"/>
      <c r="R27" s="32"/>
      <c r="S27" s="23"/>
      <c r="T27" s="32"/>
      <c r="U27" s="187"/>
      <c r="V27" s="25"/>
      <c r="W27" s="25"/>
      <c r="X27" s="187"/>
      <c r="Y27" s="187"/>
      <c r="Z27" s="187"/>
      <c r="AA27" s="187"/>
      <c r="AB27" s="33"/>
      <c r="AC27" s="59"/>
      <c r="AD27" s="61"/>
      <c r="AE27" s="62"/>
      <c r="AF27" s="61"/>
      <c r="AG27" s="65"/>
      <c r="AH27" s="66"/>
      <c r="AI27" s="67"/>
      <c r="AJ27" s="68"/>
      <c r="AK27" s="68"/>
      <c r="AL27" s="68"/>
      <c r="AM27" s="61"/>
      <c r="AN27" s="62"/>
      <c r="AO27" s="61"/>
      <c r="AP27" s="65"/>
      <c r="AQ27" s="66"/>
      <c r="AR27" s="67"/>
      <c r="AS27" s="68"/>
      <c r="AT27" s="68"/>
      <c r="AU27" s="68"/>
      <c r="AV27" s="61"/>
      <c r="AW27" s="62"/>
      <c r="AX27" s="61"/>
      <c r="AY27" s="65"/>
      <c r="AZ27" s="66"/>
      <c r="BA27" s="67"/>
      <c r="BB27" s="68"/>
      <c r="BC27" s="68"/>
      <c r="BD27" s="68"/>
      <c r="BE27" s="61"/>
      <c r="BF27" s="62"/>
      <c r="BG27" s="61"/>
      <c r="BH27" s="65"/>
      <c r="BI27" s="66"/>
      <c r="BJ27" s="67"/>
      <c r="BK27" s="68"/>
      <c r="BL27" s="68"/>
      <c r="BM27" s="68"/>
      <c r="BN27" s="63"/>
      <c r="BO27" s="64"/>
      <c r="BP27" s="61"/>
      <c r="BQ27" s="65"/>
      <c r="BR27" s="66"/>
      <c r="BS27" s="67"/>
      <c r="BT27" s="68"/>
      <c r="BU27" s="68"/>
      <c r="BV27" s="68"/>
      <c r="BW27" s="63"/>
      <c r="BX27" s="64"/>
      <c r="BY27" s="61"/>
      <c r="BZ27" s="65"/>
      <c r="CA27" s="66"/>
      <c r="CB27" s="67"/>
      <c r="CC27" s="68"/>
      <c r="CD27" s="68"/>
      <c r="CE27" s="68"/>
      <c r="CF27" s="63"/>
      <c r="CG27" s="64"/>
      <c r="CH27" s="61"/>
      <c r="CI27" s="65"/>
      <c r="CJ27" s="66"/>
      <c r="CK27" s="67"/>
      <c r="CL27" s="68"/>
      <c r="CM27" s="68"/>
      <c r="CN27" s="68"/>
      <c r="CO27" s="69"/>
      <c r="CP27" s="66"/>
      <c r="CQ27" s="66"/>
      <c r="CR27" s="66"/>
      <c r="CS27" s="70"/>
    </row>
    <row r="28" spans="1:98">
      <c r="A28" s="19">
        <f>AB28</f>
        <v>7.454475308642</v>
      </c>
      <c r="B28" s="39"/>
      <c r="C28" s="39"/>
      <c r="D28" s="39"/>
      <c r="E28" s="39"/>
      <c r="F28" s="39"/>
      <c r="G28" s="40" t="s">
        <v>294</v>
      </c>
      <c r="H28" s="40"/>
      <c r="I28" s="40"/>
      <c r="J28" s="183">
        <f>SUM(J6:J27)</f>
        <v>1296000</v>
      </c>
      <c r="K28" s="41">
        <f>SUM(K6:K27)</f>
        <v>3126</v>
      </c>
      <c r="L28" s="41">
        <f>SUM(L6:L27)</f>
        <v>2023</v>
      </c>
      <c r="M28" s="41">
        <f>SUM(M6:M27)</f>
        <v>3295</v>
      </c>
      <c r="N28" s="41">
        <f>SUM(N6:N27)</f>
        <v>953</v>
      </c>
      <c r="O28" s="41">
        <f>SUM(O6:O27)</f>
        <v>14</v>
      </c>
      <c r="P28" s="41">
        <f>SUM(P6:P27)</f>
        <v>967</v>
      </c>
      <c r="Q28" s="42">
        <f>IFERROR(P28/M28,"-")</f>
        <v>0.29347496206373</v>
      </c>
      <c r="R28" s="76">
        <f>SUM(R6:R27)</f>
        <v>51</v>
      </c>
      <c r="S28" s="76">
        <f>SUM(S6:S27)</f>
        <v>210</v>
      </c>
      <c r="T28" s="42">
        <f>IFERROR(R28/P28,"-")</f>
        <v>0.052740434332989</v>
      </c>
      <c r="U28" s="188">
        <f>IFERROR(J28/P28,"-")</f>
        <v>1340.2275077559</v>
      </c>
      <c r="V28" s="44">
        <f>SUM(V6:V27)</f>
        <v>53</v>
      </c>
      <c r="W28" s="42">
        <f>IFERROR(V28/P28,"-")</f>
        <v>0.054808686659772</v>
      </c>
      <c r="X28" s="183">
        <f>SUM(X6:X27)</f>
        <v>9661000</v>
      </c>
      <c r="Y28" s="183">
        <f>IFERROR(X28/P28,"-")</f>
        <v>9990.6928645295</v>
      </c>
      <c r="Z28" s="183">
        <f>IFERROR(X28/V28,"-")</f>
        <v>182283.01886792</v>
      </c>
      <c r="AA28" s="183">
        <f>X28-J28</f>
        <v>8365000</v>
      </c>
      <c r="AB28" s="45">
        <f>X28/J28</f>
        <v>7.454475308642</v>
      </c>
      <c r="AC28" s="58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  <c r="BM28" s="60"/>
      <c r="BN28" s="60"/>
      <c r="BO28" s="60"/>
      <c r="BP28" s="60"/>
      <c r="BQ28" s="60"/>
      <c r="BR28" s="60"/>
      <c r="BS28" s="60"/>
      <c r="BT28" s="60"/>
      <c r="BU28" s="60"/>
      <c r="BV28" s="60"/>
      <c r="BW28" s="60"/>
      <c r="BX28" s="60"/>
      <c r="BY28" s="60"/>
      <c r="BZ28" s="60"/>
      <c r="CA28" s="60"/>
      <c r="CB28" s="60"/>
      <c r="CC28" s="60"/>
      <c r="CD28" s="60"/>
      <c r="CE28" s="60"/>
      <c r="CF28" s="60"/>
      <c r="CG28" s="60"/>
      <c r="CH28" s="60"/>
      <c r="CI28" s="60"/>
      <c r="CJ28" s="60"/>
      <c r="CK28" s="60"/>
      <c r="CL28" s="60"/>
      <c r="CM28" s="60"/>
      <c r="CN28" s="60"/>
      <c r="CO28" s="60"/>
      <c r="CP28" s="60"/>
      <c r="CQ28" s="60"/>
      <c r="CR28" s="60"/>
      <c r="CS28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  <mergeCell ref="A16:A17"/>
    <mergeCell ref="J16:J17"/>
    <mergeCell ref="U16:U17"/>
    <mergeCell ref="AA16:AA17"/>
    <mergeCell ref="AB16:AB17"/>
    <mergeCell ref="A18:A19"/>
    <mergeCell ref="J18:J19"/>
    <mergeCell ref="U18:U19"/>
    <mergeCell ref="AA18:AA19"/>
    <mergeCell ref="AB18:AB19"/>
    <mergeCell ref="A20:A21"/>
    <mergeCell ref="J20:J21"/>
    <mergeCell ref="U20:U21"/>
    <mergeCell ref="AA20:AA21"/>
    <mergeCell ref="AB20:AB21"/>
    <mergeCell ref="A22:A23"/>
    <mergeCell ref="J22:J23"/>
    <mergeCell ref="U22:U23"/>
    <mergeCell ref="AA22:AA23"/>
    <mergeCell ref="AB22:AB23"/>
    <mergeCell ref="A24:A25"/>
    <mergeCell ref="J24:J25"/>
    <mergeCell ref="U24:U25"/>
    <mergeCell ref="AA24:AA25"/>
    <mergeCell ref="AB24:AB25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index</vt:lpstr>
      <vt:lpstr>新聞</vt:lpstr>
      <vt:lpstr>雑誌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