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<sst xmlns="http://schemas.openxmlformats.org/spreadsheetml/2006/main" uniqueCount="293">
  <si>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</si>
  <si>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</si>
  <si>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</si>
  <si>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</si>
  <si>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</si>
  <si>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</si>
  <si>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</si>
  <si>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</si>
  <si>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</si>
  <si>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</si>
  <si>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</si>
  <si>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</si>
  <si>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</si>
  <si>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</si>
  <si>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</si>
  <si>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</si>
  <si>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</si>
  <si>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</si>
  <si>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</si>
  <si>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</si>
  <si>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</si>
  <si>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</si>
  <si>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</si>
  <si>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</si>
  <si>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</si>
  <si>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</si>
  <si>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</si>
  <si>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</si>
  <si>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</si>
  <si>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</si>
  <si>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</si>
  <si>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</si>
  <si>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</si>
  <si>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</si>
  <si>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</si>
  <si>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</si>
  <si>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</si>
  <si>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</si>
  <si>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</si>
  <si>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</si>
  <si>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</si>
  <si>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</si>
  <si>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</si>
  <si>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</si>
  <si>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</si>
  <si>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</si>
  <si>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</si>
  <si>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</si>
  <si>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</si>
  <si>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</si>
  <si>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</si>
  <si>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</si>
  <si>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</si>
  <si>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</si>
  <si>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</si>
  <si>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</si>
  <si>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</si>
  <si>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</si>
  <si>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</si>
  <si>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</si>
  <si>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</si>
  <si>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</si>
  <si>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ic1001</t>
  </si>
  <si>
    <t>ヘスティア雑誌版</t>
  </si>
  <si>
    <t>今更聞けない出会いのABC</t>
  </si>
  <si>
    <t>lp01</t>
  </si>
  <si>
    <t>スポニチ関東</t>
  </si>
  <si>
    <t>4C終面全5段</t>
  </si>
  <si>
    <t>3月17日(日)</t>
  </si>
  <si>
    <t>ic1002</t>
  </si>
  <si>
    <t>求む50歳以上の女性好き男性</t>
  </si>
  <si>
    <t>スポニチ関西</t>
  </si>
  <si>
    <t>ic1003</t>
  </si>
  <si>
    <t>スポニチ西部</t>
  </si>
  <si>
    <t>ic1004</t>
  </si>
  <si>
    <t>スポニチ北海道</t>
  </si>
  <si>
    <t>ic1005</t>
  </si>
  <si>
    <t>(空電共通)</t>
  </si>
  <si>
    <t>空電</t>
  </si>
  <si>
    <t>空電 (共通)</t>
  </si>
  <si>
    <t>ic1006</t>
  </si>
  <si>
    <t>記事風版</t>
  </si>
  <si>
    <t>男の夢をかなえます 超美熟女から逆指名</t>
  </si>
  <si>
    <t>スポーツ報知関東</t>
  </si>
  <si>
    <t>3月09日(土)</t>
  </si>
  <si>
    <t>ic1007</t>
  </si>
  <si>
    <t>ic1008</t>
  </si>
  <si>
    <t>右女３</t>
  </si>
  <si>
    <t>①もう５０代の熟女だけど、試しに付き合ってみる？</t>
  </si>
  <si>
    <t>半2段つかみ20段保証</t>
  </si>
  <si>
    <t>20段保証</t>
  </si>
  <si>
    <t>ic1009</t>
  </si>
  <si>
    <t>②女性からご飯に誘われる。男性はyesかnoか返事するだけ</t>
  </si>
  <si>
    <t>ic1010</t>
  </si>
  <si>
    <t>③男の夢をかなえます 超美熟女から逆指名</t>
  </si>
  <si>
    <t>ic1011</t>
  </si>
  <si>
    <t>ic1012</t>
  </si>
  <si>
    <t>黒：右女３</t>
  </si>
  <si>
    <t>女性からご飯に誘われる。男性はyesかnoか返事するだけ</t>
  </si>
  <si>
    <t>半2段つかみ１0段保証</t>
  </si>
  <si>
    <t>10段保証</t>
  </si>
  <si>
    <t>ic1013</t>
  </si>
  <si>
    <t>ic1014</t>
  </si>
  <si>
    <t>デイリースポーツ関西</t>
  </si>
  <si>
    <t>ic1015</t>
  </si>
  <si>
    <t>ic1016</t>
  </si>
  <si>
    <t>ic1017</t>
  </si>
  <si>
    <t>ic1018</t>
  </si>
  <si>
    <t>東スポ 8回セット</t>
  </si>
  <si>
    <t>半2段金土</t>
  </si>
  <si>
    <t>3/1～</t>
  </si>
  <si>
    <t>ic1019</t>
  </si>
  <si>
    <t>ic1020</t>
  </si>
  <si>
    <t>ic1021</t>
  </si>
  <si>
    <t>ic1022</t>
  </si>
  <si>
    <t>忠夫漫画版</t>
  </si>
  <si>
    <t>恋愛経験は不要！女性がリードしてくれます！</t>
  </si>
  <si>
    <t>サンスポ関東</t>
  </si>
  <si>
    <t>全5段</t>
  </si>
  <si>
    <t>3月03日(日)</t>
  </si>
  <si>
    <t>ic1023</t>
  </si>
  <si>
    <t>ic1024</t>
  </si>
  <si>
    <t>ヘスティア4コマ漫画</t>
  </si>
  <si>
    <t>サンスポ関西</t>
  </si>
  <si>
    <t>3月10日(日)</t>
  </si>
  <si>
    <t>ic1025</t>
  </si>
  <si>
    <t>ic1026</t>
  </si>
  <si>
    <t>C版</t>
  </si>
  <si>
    <t>求む！５０歳以上の女性と…</t>
  </si>
  <si>
    <t>ニッカン関東</t>
  </si>
  <si>
    <t>ic1027</t>
  </si>
  <si>
    <t>ic1028</t>
  </si>
  <si>
    <t>ic1029</t>
  </si>
  <si>
    <t>ic1030</t>
  </si>
  <si>
    <t>東スポ・大スポ・九スポ・中京</t>
  </si>
  <si>
    <t>記事枠</t>
  </si>
  <si>
    <t>3月28日(木)</t>
  </si>
  <si>
    <t>ic1031</t>
  </si>
  <si>
    <t>ic1032</t>
  </si>
  <si>
    <t>漫画版</t>
  </si>
  <si>
    <t>スポーツ報知関西</t>
  </si>
  <si>
    <t>ic1033</t>
  </si>
  <si>
    <t>ic1034</t>
  </si>
  <si>
    <t>黒：記事風版</t>
  </si>
  <si>
    <t>ic1035</t>
  </si>
  <si>
    <t>ic1036</t>
  </si>
  <si>
    <t>九スポ</t>
  </si>
  <si>
    <t>ic1037</t>
  </si>
  <si>
    <t>新聞 TOTAL</t>
  </si>
  <si>
    <t>●雑誌 広告</t>
  </si>
  <si>
    <t>za107</t>
  </si>
  <si>
    <t>光文社</t>
  </si>
  <si>
    <t>新50代</t>
  </si>
  <si>
    <t>FLASH</t>
  </si>
  <si>
    <t>4C1P</t>
  </si>
  <si>
    <t>3月19日(火)</t>
  </si>
  <si>
    <t>za108</t>
  </si>
  <si>
    <t>za109</t>
  </si>
  <si>
    <t>リイド社</t>
  </si>
  <si>
    <t>もう５０代の熟女だけど、試しに付き合ってみる？</t>
  </si>
  <si>
    <t>コミック乱</t>
  </si>
  <si>
    <t>1C2P</t>
  </si>
  <si>
    <t>3月27日(水)</t>
  </si>
  <si>
    <t>za110</t>
  </si>
  <si>
    <t>za111</t>
  </si>
  <si>
    <t>コミック乱twins</t>
  </si>
  <si>
    <t>3月13日(水)</t>
  </si>
  <si>
    <t>za112</t>
  </si>
  <si>
    <t>za113</t>
  </si>
  <si>
    <t>ぶんか社</t>
  </si>
  <si>
    <t>新50代版</t>
  </si>
  <si>
    <t>EXMAX!</t>
  </si>
  <si>
    <t>表4</t>
  </si>
  <si>
    <t>3月26日(火)</t>
  </si>
  <si>
    <t>za114</t>
  </si>
  <si>
    <t>ad392</t>
  </si>
  <si>
    <t>いろいろ</t>
  </si>
  <si>
    <t>企画枠4コマ漫画</t>
  </si>
  <si>
    <t>実話カタログ企画</t>
  </si>
  <si>
    <t>企画枠</t>
  </si>
  <si>
    <t>3月（＆2月）</t>
  </si>
  <si>
    <t>ad393</t>
  </si>
  <si>
    <t>企画枠_横4コマ(ヘスティア)</t>
  </si>
  <si>
    <t>R45編集企画枠</t>
  </si>
  <si>
    <t>3月（＆4月）</t>
  </si>
  <si>
    <t>ad400</t>
  </si>
  <si>
    <t>コアマガジン</t>
  </si>
  <si>
    <t>5P元祖</t>
  </si>
  <si>
    <t>実話BUNKA超タブー</t>
  </si>
  <si>
    <t>1C5P</t>
  </si>
  <si>
    <t>3月01日(金)</t>
  </si>
  <si>
    <t>ad401</t>
  </si>
  <si>
    <t>中面 後半</t>
  </si>
  <si>
    <t>ad394</t>
  </si>
  <si>
    <t>大洋図書</t>
  </si>
  <si>
    <t>2P_対談風原稿_ヘスティア</t>
  </si>
  <si>
    <t>昭和の不思議101</t>
  </si>
  <si>
    <t>4C2P</t>
  </si>
  <si>
    <t>3月04日(月)</t>
  </si>
  <si>
    <t>ad395</t>
  </si>
  <si>
    <t>中面</t>
  </si>
  <si>
    <t>ad396</t>
  </si>
  <si>
    <t>金のEX NEXT</t>
  </si>
  <si>
    <t>3月05日(火)</t>
  </si>
  <si>
    <t>ad397</t>
  </si>
  <si>
    <t>中面 終盤</t>
  </si>
  <si>
    <t>ad402</t>
  </si>
  <si>
    <t>2P中心でか文字</t>
  </si>
  <si>
    <t>実話ナックルズGOLD</t>
  </si>
  <si>
    <t>3月11日(月)</t>
  </si>
  <si>
    <t>ad403</t>
  </si>
  <si>
    <t>ad404</t>
  </si>
  <si>
    <t>臨増ナックルズDX</t>
  </si>
  <si>
    <t>3月15日(金)</t>
  </si>
  <si>
    <t>ad405</t>
  </si>
  <si>
    <t>ad406</t>
  </si>
  <si>
    <t>実話BUNKAタブー</t>
  </si>
  <si>
    <t>3月16日(土)</t>
  </si>
  <si>
    <t>ad407</t>
  </si>
  <si>
    <t>ad416</t>
  </si>
  <si>
    <t>鉄人社</t>
  </si>
  <si>
    <t>過激エロサイト</t>
  </si>
  <si>
    <t>3月23日(土)</t>
  </si>
  <si>
    <t>ad417</t>
  </si>
  <si>
    <t>中面 序盤</t>
  </si>
  <si>
    <t>ad408</t>
  </si>
  <si>
    <t>日本ジャーナル出版</t>
  </si>
  <si>
    <t>週刊実話増刊「実話ザ・タブー」</t>
  </si>
  <si>
    <t>ad409</t>
  </si>
  <si>
    <t>ad410</t>
  </si>
  <si>
    <t>海王社</t>
  </si>
  <si>
    <t>2Pスポーツ新聞_v02_ヘスティア(下着)水城奈緒さん</t>
  </si>
  <si>
    <t>美女アスリートEXPRESS!</t>
  </si>
  <si>
    <t>3月30日(土)</t>
  </si>
  <si>
    <t>ad411</t>
  </si>
  <si>
    <t>ad418</t>
  </si>
  <si>
    <t>実話ナックルズ</t>
  </si>
  <si>
    <t>ad419</t>
  </si>
  <si>
    <t>雑誌 TOTAL</t>
  </si>
  <si>
    <t>●DVD 広告</t>
  </si>
  <si>
    <t>pa389</t>
  </si>
  <si>
    <t>一水社</t>
  </si>
  <si>
    <t>DVD漫画きよし</t>
  </si>
  <si>
    <t>実録最新しろうと美人妻地下DVD270分GOLD</t>
  </si>
  <si>
    <t>DVD袋表4C</t>
  </si>
  <si>
    <t>3月02日(土)</t>
  </si>
  <si>
    <t>pa390</t>
  </si>
  <si>
    <t>pa391</t>
  </si>
  <si>
    <t>三和出版</t>
  </si>
  <si>
    <t>DVD4コマ-ヘスティア</t>
  </si>
  <si>
    <t>A4、セブンPB、840円、7万部</t>
  </si>
  <si>
    <t>徹底検証 S級美女ナンパ</t>
  </si>
  <si>
    <t>3月06日(水)</t>
  </si>
  <si>
    <t>pa392</t>
  </si>
  <si>
    <t>pa393</t>
  </si>
  <si>
    <t>A5、日版PB、600円、7万部</t>
  </si>
  <si>
    <t>宇宙企画SUPER BEST20タイトル</t>
  </si>
  <si>
    <t>DVD対向4C1P</t>
  </si>
  <si>
    <t>3月07日(木)</t>
  </si>
  <si>
    <t>pa394</t>
  </si>
  <si>
    <t>pa395</t>
  </si>
  <si>
    <t>憧れの同僚OLと夢の本気エッチ!</t>
  </si>
  <si>
    <t>pa396</t>
  </si>
  <si>
    <t>pa397</t>
  </si>
  <si>
    <t>690円</t>
  </si>
  <si>
    <t>まんが&amp;DVD人妻熟女ざかり</t>
  </si>
  <si>
    <t>pa398</t>
  </si>
  <si>
    <t>pa399</t>
  </si>
  <si>
    <t>若生出版</t>
  </si>
  <si>
    <t>A4、990円</t>
  </si>
  <si>
    <t>絶対美人secret</t>
  </si>
  <si>
    <t>DVD袋表4C+コンテンツ枠</t>
  </si>
  <si>
    <t>pa400</t>
  </si>
  <si>
    <t>pa401</t>
  </si>
  <si>
    <t>A4、CVSセブン以外、540円、10万部</t>
  </si>
  <si>
    <t>個人撮影SP</t>
  </si>
  <si>
    <t>pa402</t>
  </si>
  <si>
    <t>pa409</t>
  </si>
  <si>
    <t>バイオレット！しろうと美人妻地下DVD本気でイク人妻</t>
  </si>
  <si>
    <t>3月20日(水)</t>
  </si>
  <si>
    <t>pa410</t>
  </si>
  <si>
    <t>pa403</t>
  </si>
  <si>
    <t>S級素人</t>
  </si>
  <si>
    <t>3月25日(月)</t>
  </si>
  <si>
    <t>pa404</t>
  </si>
  <si>
    <t>pa405</t>
  </si>
  <si>
    <t>ゲッチュ</t>
  </si>
  <si>
    <t>pa406</t>
  </si>
  <si>
    <t>pa407</t>
  </si>
  <si>
    <t>みだらすぎる平成AV嬢</t>
  </si>
  <si>
    <t>3月29日(金)</t>
  </si>
  <si>
    <t>pa408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</si>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</sst>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37</v>
      </c>
      <c r="D6" s="180">
        <v>4140000</v>
      </c>
      <c r="E6" s="79">
        <v>1725</v>
      </c>
      <c r="F6" s="79">
        <v>671</v>
      </c>
      <c r="G6" s="79">
        <v>2227</v>
      </c>
      <c r="H6" s="89">
        <v>352</v>
      </c>
      <c r="I6" s="90">
        <v>1</v>
      </c>
      <c r="J6" s="143">
        <f>H6+I6</f>
        <v>353</v>
      </c>
      <c r="K6" s="80">
        <f>IFERROR(J6/G6,"-")</f>
        <v>0.1585092052088</v>
      </c>
      <c r="L6" s="79">
        <v>45</v>
      </c>
      <c r="M6" s="79">
        <v>84</v>
      </c>
      <c r="N6" s="80">
        <f>IFERROR(L6/J6,"-")</f>
        <v>0.12747875354108</v>
      </c>
      <c r="O6" s="81">
        <f>IFERROR(D6/J6,"-")</f>
        <v>11728.045325779</v>
      </c>
      <c r="P6" s="82">
        <v>94</v>
      </c>
      <c r="Q6" s="80">
        <f>IFERROR(P6/J6,"-")</f>
        <v>0.26628895184136</v>
      </c>
      <c r="R6" s="185">
        <v>5856000</v>
      </c>
      <c r="S6" s="186">
        <f>IFERROR(R6/J6,"-")</f>
        <v>16589.235127479</v>
      </c>
      <c r="T6" s="186">
        <f>IFERROR(R6/P6,"-")</f>
        <v>62297.872340426</v>
      </c>
      <c r="U6" s="180">
        <f>IFERROR(R6-D6,"-")</f>
        <v>1716000</v>
      </c>
      <c r="V6" s="83">
        <f>R6/D6</f>
        <v>1.4144927536232</v>
      </c>
      <c r="W6" s="77"/>
      <c r="X6" s="142"/>
    </row>
    <row r="7" spans="1:24">
      <c r="A7" s="78"/>
      <c r="B7" s="84" t="s">
        <v>24</v>
      </c>
      <c r="C7" s="84">
        <v>30</v>
      </c>
      <c r="D7" s="180">
        <v>1635600</v>
      </c>
      <c r="E7" s="79">
        <v>1187</v>
      </c>
      <c r="F7" s="79">
        <v>619</v>
      </c>
      <c r="G7" s="79">
        <v>964</v>
      </c>
      <c r="H7" s="89">
        <v>267</v>
      </c>
      <c r="I7" s="90">
        <v>3</v>
      </c>
      <c r="J7" s="143">
        <f>H7+I7</f>
        <v>270</v>
      </c>
      <c r="K7" s="80">
        <f>IFERROR(J7/G7,"-")</f>
        <v>0.28008298755187</v>
      </c>
      <c r="L7" s="79">
        <v>38</v>
      </c>
      <c r="M7" s="79">
        <v>70</v>
      </c>
      <c r="N7" s="80">
        <f>IFERROR(L7/J7,"-")</f>
        <v>0.14074074074074</v>
      </c>
      <c r="O7" s="81">
        <f>IFERROR(D7/J7,"-")</f>
        <v>6057.7777777778</v>
      </c>
      <c r="P7" s="82">
        <v>65</v>
      </c>
      <c r="Q7" s="80">
        <f>IFERROR(P7/J7,"-")</f>
        <v>0.24074074074074</v>
      </c>
      <c r="R7" s="185">
        <v>7719432</v>
      </c>
      <c r="S7" s="186">
        <f>IFERROR(R7/J7,"-")</f>
        <v>28590.488888889</v>
      </c>
      <c r="T7" s="186">
        <f>IFERROR(R7/P7,"-")</f>
        <v>118760.49230769</v>
      </c>
      <c r="U7" s="180">
        <f>IFERROR(R7-D7,"-")</f>
        <v>6083832</v>
      </c>
      <c r="V7" s="83">
        <f>R7/D7</f>
        <v>4.7196331621423</v>
      </c>
      <c r="W7" s="77"/>
      <c r="X7" s="142"/>
    </row>
    <row r="8" spans="1:24">
      <c r="A8" s="78"/>
      <c r="B8" s="84" t="s">
        <v>25</v>
      </c>
      <c r="C8" s="84">
        <v>22</v>
      </c>
      <c r="D8" s="180">
        <v>1230000</v>
      </c>
      <c r="E8" s="79">
        <v>3550</v>
      </c>
      <c r="F8" s="79">
        <v>2206</v>
      </c>
      <c r="G8" s="79">
        <v>3965</v>
      </c>
      <c r="H8" s="89">
        <v>1083</v>
      </c>
      <c r="I8" s="90">
        <v>30</v>
      </c>
      <c r="J8" s="143">
        <f>H8+I8</f>
        <v>1113</v>
      </c>
      <c r="K8" s="80">
        <f>IFERROR(J8/G8,"-")</f>
        <v>0.28070617906683</v>
      </c>
      <c r="L8" s="79">
        <v>55</v>
      </c>
      <c r="M8" s="79">
        <v>234</v>
      </c>
      <c r="N8" s="80">
        <f>IFERROR(L8/J8,"-")</f>
        <v>0.049415992812219</v>
      </c>
      <c r="O8" s="81">
        <f>IFERROR(D8/J8,"-")</f>
        <v>1105.1212938005</v>
      </c>
      <c r="P8" s="82">
        <v>68</v>
      </c>
      <c r="Q8" s="80">
        <f>IFERROR(P8/J8,"-")</f>
        <v>0.061096136567835</v>
      </c>
      <c r="R8" s="185">
        <v>5930925</v>
      </c>
      <c r="S8" s="186">
        <f>IFERROR(R8/J8,"-")</f>
        <v>5328.7735849057</v>
      </c>
      <c r="T8" s="186">
        <f>IFERROR(R8/P8,"-")</f>
        <v>87219.485294118</v>
      </c>
      <c r="U8" s="180">
        <f>IFERROR(R8-D8,"-")</f>
        <v>4700925</v>
      </c>
      <c r="V8" s="83">
        <f>R8/D8</f>
        <v>4.8218902439024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7005600</v>
      </c>
      <c r="E11" s="41">
        <f>SUM(E6:E9)</f>
        <v>6462</v>
      </c>
      <c r="F11" s="41">
        <f>SUM(F6:F9)</f>
        <v>3496</v>
      </c>
      <c r="G11" s="41">
        <f>SUM(G6:G9)</f>
        <v>7156</v>
      </c>
      <c r="H11" s="41">
        <f>SUM(H6:H9)</f>
        <v>1702</v>
      </c>
      <c r="I11" s="41">
        <f>SUM(I6:I9)</f>
        <v>34</v>
      </c>
      <c r="J11" s="41">
        <f>SUM(J6:J9)</f>
        <v>1736</v>
      </c>
      <c r="K11" s="42">
        <f>IFERROR(J11/G11,"-")</f>
        <v>0.24259362772499</v>
      </c>
      <c r="L11" s="76">
        <f>SUM(L6:L9)</f>
        <v>138</v>
      </c>
      <c r="M11" s="76">
        <f>SUM(M6:M9)</f>
        <v>388</v>
      </c>
      <c r="N11" s="42">
        <f>IFERROR(L11/J11,"-")</f>
        <v>0.079493087557604</v>
      </c>
      <c r="O11" s="43">
        <f>IFERROR(D11/J11,"-")</f>
        <v>4035.4838709677</v>
      </c>
      <c r="P11" s="44">
        <f>SUM(P6:P9)</f>
        <v>227</v>
      </c>
      <c r="Q11" s="42">
        <f>IFERROR(P11/J11,"-")</f>
        <v>0.13076036866359</v>
      </c>
      <c r="R11" s="183">
        <f>SUM(R6:R9)</f>
        <v>19506357</v>
      </c>
      <c r="S11" s="183">
        <f>IFERROR(R11/J11,"-")</f>
        <v>11236.380760369</v>
      </c>
      <c r="T11" s="183">
        <f>IFERROR(P11/P11,"-")</f>
        <v>1</v>
      </c>
      <c r="U11" s="183">
        <f>SUM(U6:U9)</f>
        <v>12500757</v>
      </c>
      <c r="V11" s="45">
        <f>IFERROR(R11/D11,"-")</f>
        <v>2.7843949126413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0.66666666666667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34</v>
      </c>
      <c r="L6" s="79">
        <v>0</v>
      </c>
      <c r="M6" s="79">
        <v>122</v>
      </c>
      <c r="N6" s="89">
        <v>15</v>
      </c>
      <c r="O6" s="90">
        <v>0</v>
      </c>
      <c r="P6" s="91">
        <f>N6+O6</f>
        <v>15</v>
      </c>
      <c r="Q6" s="80">
        <f>IFERROR(P6/M6,"-")</f>
        <v>0.12295081967213</v>
      </c>
      <c r="R6" s="79">
        <v>0</v>
      </c>
      <c r="S6" s="79">
        <v>8</v>
      </c>
      <c r="T6" s="80">
        <f>IFERROR(R6/(P6),"-")</f>
        <v>0</v>
      </c>
      <c r="U6" s="186">
        <f>IFERROR(J6/SUM(N6:O10),"-")</f>
        <v>13548.387096774</v>
      </c>
      <c r="V6" s="82">
        <v>5</v>
      </c>
      <c r="W6" s="80">
        <f>IF(P6=0,"-",V6/P6)</f>
        <v>0.33333333333333</v>
      </c>
      <c r="X6" s="185">
        <v>119000</v>
      </c>
      <c r="Y6" s="186">
        <f>IFERROR(X6/P6,"-")</f>
        <v>7933.3333333333</v>
      </c>
      <c r="Z6" s="186">
        <f>IFERROR(X6/V6,"-")</f>
        <v>23800</v>
      </c>
      <c r="AA6" s="180">
        <f>SUM(X6:X10)-SUM(J6:J10)</f>
        <v>-280000</v>
      </c>
      <c r="AB6" s="83">
        <f>SUM(X6:X10)/SUM(J6:J10)</f>
        <v>0.66666666666667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0.2</v>
      </c>
      <c r="AO6" s="98">
        <v>1</v>
      </c>
      <c r="AP6" s="100">
        <f>IFERROR(AO6/AM6,"-")</f>
        <v>0.33333333333333</v>
      </c>
      <c r="AQ6" s="101">
        <v>3000</v>
      </c>
      <c r="AR6" s="102">
        <f>IFERROR(AQ6/AM6,"-")</f>
        <v>1000</v>
      </c>
      <c r="AS6" s="103">
        <v>1</v>
      </c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0.33333333333333</v>
      </c>
      <c r="BP6" s="119">
        <v>2</v>
      </c>
      <c r="BQ6" s="120">
        <f>IFERROR(BP6/BN6,"-")</f>
        <v>0.4</v>
      </c>
      <c r="BR6" s="121">
        <v>55000</v>
      </c>
      <c r="BS6" s="122">
        <f>IFERROR(BR6/BN6,"-")</f>
        <v>11000</v>
      </c>
      <c r="BT6" s="123"/>
      <c r="BU6" s="123">
        <v>1</v>
      </c>
      <c r="BV6" s="123">
        <v>1</v>
      </c>
      <c r="BW6" s="124">
        <v>4</v>
      </c>
      <c r="BX6" s="125">
        <f>IF(P6=0,"",IF(BW6=0,"",(BW6/P6)))</f>
        <v>0.26666666666667</v>
      </c>
      <c r="BY6" s="126">
        <v>2</v>
      </c>
      <c r="BZ6" s="127">
        <f>IFERROR(BY6/BW6,"-")</f>
        <v>0.5</v>
      </c>
      <c r="CA6" s="128">
        <v>61000</v>
      </c>
      <c r="CB6" s="129">
        <f>IFERROR(CA6/BW6,"-")</f>
        <v>15250</v>
      </c>
      <c r="CC6" s="130"/>
      <c r="CD6" s="130">
        <v>1</v>
      </c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119000</v>
      </c>
      <c r="CQ6" s="139">
        <v>51000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70</v>
      </c>
      <c r="F7" s="189" t="s">
        <v>65</v>
      </c>
      <c r="G7" s="88" t="s">
        <v>71</v>
      </c>
      <c r="H7" s="88" t="s">
        <v>67</v>
      </c>
      <c r="I7" s="190" t="s">
        <v>68</v>
      </c>
      <c r="J7" s="180"/>
      <c r="K7" s="79">
        <v>42</v>
      </c>
      <c r="L7" s="79">
        <v>0</v>
      </c>
      <c r="M7" s="79">
        <v>136</v>
      </c>
      <c r="N7" s="89">
        <v>13</v>
      </c>
      <c r="O7" s="90">
        <v>0</v>
      </c>
      <c r="P7" s="91">
        <f>N7+O7</f>
        <v>13</v>
      </c>
      <c r="Q7" s="80">
        <f>IFERROR(P7/M7,"-")</f>
        <v>0.095588235294118</v>
      </c>
      <c r="R7" s="79">
        <v>0</v>
      </c>
      <c r="S7" s="79">
        <v>3</v>
      </c>
      <c r="T7" s="80">
        <f>IFERROR(R7/(P7),"-")</f>
        <v>0</v>
      </c>
      <c r="U7" s="186"/>
      <c r="V7" s="82">
        <v>5</v>
      </c>
      <c r="W7" s="80">
        <f>IF(P7=0,"-",V7/P7)</f>
        <v>0.38461538461538</v>
      </c>
      <c r="X7" s="185">
        <v>82000</v>
      </c>
      <c r="Y7" s="186">
        <f>IFERROR(X7/P7,"-")</f>
        <v>6307.6923076923</v>
      </c>
      <c r="Z7" s="186">
        <f>IFERROR(X7/V7,"-")</f>
        <v>16400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0.076923076923077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0.15384615384615</v>
      </c>
      <c r="BG7" s="110">
        <v>1</v>
      </c>
      <c r="BH7" s="112">
        <f>IFERROR(BG7/BE7,"-")</f>
        <v>0.5</v>
      </c>
      <c r="BI7" s="113">
        <v>5000</v>
      </c>
      <c r="BJ7" s="114">
        <f>IFERROR(BI7/BE7,"-")</f>
        <v>2500</v>
      </c>
      <c r="BK7" s="115">
        <v>1</v>
      </c>
      <c r="BL7" s="115"/>
      <c r="BM7" s="115"/>
      <c r="BN7" s="117">
        <v>8</v>
      </c>
      <c r="BO7" s="118">
        <f>IF(P7=0,"",IF(BN7=0,"",(BN7/P7)))</f>
        <v>0.61538461538462</v>
      </c>
      <c r="BP7" s="119">
        <v>2</v>
      </c>
      <c r="BQ7" s="120">
        <f>IFERROR(BP7/BN7,"-")</f>
        <v>0.25</v>
      </c>
      <c r="BR7" s="121">
        <v>52000</v>
      </c>
      <c r="BS7" s="122">
        <f>IFERROR(BR7/BN7,"-")</f>
        <v>6500</v>
      </c>
      <c r="BT7" s="123"/>
      <c r="BU7" s="123"/>
      <c r="BV7" s="123">
        <v>2</v>
      </c>
      <c r="BW7" s="124">
        <v>1</v>
      </c>
      <c r="BX7" s="125">
        <f>IF(P7=0,"",IF(BW7=0,"",(BW7/P7)))</f>
        <v>0.076923076923077</v>
      </c>
      <c r="BY7" s="126">
        <v>1</v>
      </c>
      <c r="BZ7" s="127">
        <f>IFERROR(BY7/BW7,"-")</f>
        <v>1</v>
      </c>
      <c r="CA7" s="128">
        <v>5000</v>
      </c>
      <c r="CB7" s="129">
        <f>IFERROR(CA7/BW7,"-")</f>
        <v>5000</v>
      </c>
      <c r="CC7" s="130">
        <v>1</v>
      </c>
      <c r="CD7" s="130"/>
      <c r="CE7" s="130"/>
      <c r="CF7" s="131">
        <v>1</v>
      </c>
      <c r="CG7" s="132">
        <f>IF(P7=0,"",IF(CF7=0,"",(CF7/P7)))</f>
        <v>0.076923076923077</v>
      </c>
      <c r="CH7" s="133">
        <v>1</v>
      </c>
      <c r="CI7" s="134">
        <f>IFERROR(CH7/CF7,"-")</f>
        <v>1</v>
      </c>
      <c r="CJ7" s="135">
        <v>20000</v>
      </c>
      <c r="CK7" s="136">
        <f>IFERROR(CJ7/CF7,"-")</f>
        <v>20000</v>
      </c>
      <c r="CL7" s="137"/>
      <c r="CM7" s="137"/>
      <c r="CN7" s="137">
        <v>1</v>
      </c>
      <c r="CO7" s="138">
        <v>5</v>
      </c>
      <c r="CP7" s="139">
        <v>82000</v>
      </c>
      <c r="CQ7" s="139">
        <v>40000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190" t="s">
        <v>68</v>
      </c>
      <c r="J8" s="180"/>
      <c r="K8" s="79">
        <v>8</v>
      </c>
      <c r="L8" s="79">
        <v>0</v>
      </c>
      <c r="M8" s="79">
        <v>38</v>
      </c>
      <c r="N8" s="89">
        <v>2</v>
      </c>
      <c r="O8" s="90">
        <v>0</v>
      </c>
      <c r="P8" s="91">
        <f>N8+O8</f>
        <v>2</v>
      </c>
      <c r="Q8" s="80">
        <f>IFERROR(P8/M8,"-")</f>
        <v>0.052631578947368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>
        <v>1</v>
      </c>
      <c r="AE8" s="93">
        <f>IF(P8=0,"",IF(AD8=0,"",(AD8/P8)))</f>
        <v>0.5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63</v>
      </c>
      <c r="E9" s="189" t="s">
        <v>70</v>
      </c>
      <c r="F9" s="189" t="s">
        <v>65</v>
      </c>
      <c r="G9" s="88" t="s">
        <v>75</v>
      </c>
      <c r="H9" s="88" t="s">
        <v>67</v>
      </c>
      <c r="I9" s="190" t="s">
        <v>68</v>
      </c>
      <c r="J9" s="180"/>
      <c r="K9" s="79">
        <v>9</v>
      </c>
      <c r="L9" s="79">
        <v>0</v>
      </c>
      <c r="M9" s="79">
        <v>29</v>
      </c>
      <c r="N9" s="89">
        <v>5</v>
      </c>
      <c r="O9" s="90">
        <v>0</v>
      </c>
      <c r="P9" s="91">
        <f>N9+O9</f>
        <v>5</v>
      </c>
      <c r="Q9" s="80">
        <f>IFERROR(P9/M9,"-")</f>
        <v>0.17241379310345</v>
      </c>
      <c r="R9" s="79">
        <v>1</v>
      </c>
      <c r="S9" s="79">
        <v>1</v>
      </c>
      <c r="T9" s="80">
        <f>IFERROR(R9/(P9),"-")</f>
        <v>0.2</v>
      </c>
      <c r="U9" s="186"/>
      <c r="V9" s="82">
        <v>1</v>
      </c>
      <c r="W9" s="80">
        <f>IF(P9=0,"-",V9/P9)</f>
        <v>0.2</v>
      </c>
      <c r="X9" s="185">
        <v>1000</v>
      </c>
      <c r="Y9" s="186">
        <f>IFERROR(X9/P9,"-")</f>
        <v>200</v>
      </c>
      <c r="Z9" s="186">
        <f>IFERROR(X9/V9,"-")</f>
        <v>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>
        <v>1</v>
      </c>
      <c r="BZ9" s="127">
        <f>IFERROR(BY9/BW9,"-")</f>
        <v>1</v>
      </c>
      <c r="CA9" s="128">
        <v>1000</v>
      </c>
      <c r="CB9" s="129">
        <f>IFERROR(CA9/BW9,"-")</f>
        <v>1000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</v>
      </c>
      <c r="CQ9" s="139">
        <v>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177</v>
      </c>
      <c r="L10" s="79">
        <v>110</v>
      </c>
      <c r="M10" s="79">
        <v>68</v>
      </c>
      <c r="N10" s="89">
        <v>27</v>
      </c>
      <c r="O10" s="90">
        <v>0</v>
      </c>
      <c r="P10" s="91">
        <f>N10+O10</f>
        <v>27</v>
      </c>
      <c r="Q10" s="80">
        <f>IFERROR(P10/M10,"-")</f>
        <v>0.39705882352941</v>
      </c>
      <c r="R10" s="79">
        <v>4</v>
      </c>
      <c r="S10" s="79">
        <v>4</v>
      </c>
      <c r="T10" s="80">
        <f>IFERROR(R10/(P10),"-")</f>
        <v>0.14814814814815</v>
      </c>
      <c r="U10" s="186"/>
      <c r="V10" s="82">
        <v>5</v>
      </c>
      <c r="W10" s="80">
        <f>IF(P10=0,"-",V10/P10)</f>
        <v>0.18518518518519</v>
      </c>
      <c r="X10" s="185">
        <v>358000</v>
      </c>
      <c r="Y10" s="186">
        <f>IFERROR(X10/P10,"-")</f>
        <v>13259.259259259</v>
      </c>
      <c r="Z10" s="186">
        <f>IFERROR(X10/V10,"-")</f>
        <v>71600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3</v>
      </c>
      <c r="AW10" s="105">
        <f>IF(P10=0,"",IF(AV10=0,"",(AV10/P10)))</f>
        <v>0.11111111111111</v>
      </c>
      <c r="AX10" s="104">
        <v>1</v>
      </c>
      <c r="AY10" s="106">
        <f>IFERROR(AX10/AV10,"-")</f>
        <v>0.33333333333333</v>
      </c>
      <c r="AZ10" s="107">
        <v>2000</v>
      </c>
      <c r="BA10" s="108">
        <f>IFERROR(AZ10/AV10,"-")</f>
        <v>666.66666666667</v>
      </c>
      <c r="BB10" s="109">
        <v>1</v>
      </c>
      <c r="BC10" s="109"/>
      <c r="BD10" s="109"/>
      <c r="BE10" s="110">
        <v>7</v>
      </c>
      <c r="BF10" s="111">
        <f>IF(P10=0,"",IF(BE10=0,"",(BE10/P10)))</f>
        <v>0.25925925925926</v>
      </c>
      <c r="BG10" s="110">
        <v>1</v>
      </c>
      <c r="BH10" s="112">
        <f>IFERROR(BG10/BE10,"-")</f>
        <v>0.14285714285714</v>
      </c>
      <c r="BI10" s="113">
        <v>6000</v>
      </c>
      <c r="BJ10" s="114">
        <f>IFERROR(BI10/BE10,"-")</f>
        <v>857.14285714286</v>
      </c>
      <c r="BK10" s="115">
        <v>1</v>
      </c>
      <c r="BL10" s="115"/>
      <c r="BM10" s="115"/>
      <c r="BN10" s="117">
        <v>8</v>
      </c>
      <c r="BO10" s="118">
        <f>IF(P10=0,"",IF(BN10=0,"",(BN10/P10)))</f>
        <v>0.2962962962963</v>
      </c>
      <c r="BP10" s="119">
        <v>1</v>
      </c>
      <c r="BQ10" s="120">
        <f>IFERROR(BP10/BN10,"-")</f>
        <v>0.125</v>
      </c>
      <c r="BR10" s="121">
        <v>274000</v>
      </c>
      <c r="BS10" s="122">
        <f>IFERROR(BR10/BN10,"-")</f>
        <v>34250</v>
      </c>
      <c r="BT10" s="123"/>
      <c r="BU10" s="123"/>
      <c r="BV10" s="123">
        <v>1</v>
      </c>
      <c r="BW10" s="124">
        <v>7</v>
      </c>
      <c r="BX10" s="125">
        <f>IF(P10=0,"",IF(BW10=0,"",(BW10/P10)))</f>
        <v>0.25925925925926</v>
      </c>
      <c r="BY10" s="126">
        <v>2</v>
      </c>
      <c r="BZ10" s="127">
        <f>IFERROR(BY10/BW10,"-")</f>
        <v>0.28571428571429</v>
      </c>
      <c r="CA10" s="128">
        <v>76000</v>
      </c>
      <c r="CB10" s="129">
        <f>IFERROR(CA10/BW10,"-")</f>
        <v>10857.142857143</v>
      </c>
      <c r="CC10" s="130"/>
      <c r="CD10" s="130"/>
      <c r="CE10" s="130">
        <v>2</v>
      </c>
      <c r="CF10" s="131">
        <v>2</v>
      </c>
      <c r="CG10" s="132">
        <f>IF(P10=0,"",IF(CF10=0,"",(CF10/P10)))</f>
        <v>0.074074074074074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5</v>
      </c>
      <c r="CP10" s="139">
        <v>358000</v>
      </c>
      <c r="CQ10" s="139">
        <v>274000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0.56875</v>
      </c>
      <c r="B11" s="189" t="s">
        <v>80</v>
      </c>
      <c r="C11" s="189"/>
      <c r="D11" s="189" t="s">
        <v>81</v>
      </c>
      <c r="E11" s="189" t="s">
        <v>82</v>
      </c>
      <c r="F11" s="189" t="s">
        <v>65</v>
      </c>
      <c r="G11" s="88" t="s">
        <v>83</v>
      </c>
      <c r="H11" s="88" t="s">
        <v>67</v>
      </c>
      <c r="I11" s="191" t="s">
        <v>84</v>
      </c>
      <c r="J11" s="180">
        <v>480000</v>
      </c>
      <c r="K11" s="79">
        <v>29</v>
      </c>
      <c r="L11" s="79">
        <v>0</v>
      </c>
      <c r="M11" s="79">
        <v>110</v>
      </c>
      <c r="N11" s="89">
        <v>18</v>
      </c>
      <c r="O11" s="90">
        <v>0</v>
      </c>
      <c r="P11" s="91">
        <f>N11+O11</f>
        <v>18</v>
      </c>
      <c r="Q11" s="80">
        <f>IFERROR(P11/M11,"-")</f>
        <v>0.16363636363636</v>
      </c>
      <c r="R11" s="79">
        <v>0</v>
      </c>
      <c r="S11" s="79">
        <v>5</v>
      </c>
      <c r="T11" s="80">
        <f>IFERROR(R11/(P11),"-")</f>
        <v>0</v>
      </c>
      <c r="U11" s="186">
        <f>IFERROR(J11/SUM(N11:O12),"-")</f>
        <v>14545.454545455</v>
      </c>
      <c r="V11" s="82">
        <v>5</v>
      </c>
      <c r="W11" s="80">
        <f>IF(P11=0,"-",V11/P11)</f>
        <v>0.27777777777778</v>
      </c>
      <c r="X11" s="185">
        <v>208000</v>
      </c>
      <c r="Y11" s="186">
        <f>IFERROR(X11/P11,"-")</f>
        <v>11555.555555556</v>
      </c>
      <c r="Z11" s="186">
        <f>IFERROR(X11/V11,"-")</f>
        <v>41600</v>
      </c>
      <c r="AA11" s="180">
        <f>SUM(X11:X12)-SUM(J11:J12)</f>
        <v>-207000</v>
      </c>
      <c r="AB11" s="83">
        <f>SUM(X11:X12)/SUM(J11:J12)</f>
        <v>0.56875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7</v>
      </c>
      <c r="BF11" s="111">
        <f>IF(P11=0,"",IF(BE11=0,"",(BE11/P11)))</f>
        <v>0.38888888888889</v>
      </c>
      <c r="BG11" s="110">
        <v>1</v>
      </c>
      <c r="BH11" s="112">
        <f>IFERROR(BG11/BE11,"-")</f>
        <v>0.14285714285714</v>
      </c>
      <c r="BI11" s="113">
        <v>23000</v>
      </c>
      <c r="BJ11" s="114">
        <f>IFERROR(BI11/BE11,"-")</f>
        <v>3285.7142857143</v>
      </c>
      <c r="BK11" s="115"/>
      <c r="BL11" s="115"/>
      <c r="BM11" s="115">
        <v>1</v>
      </c>
      <c r="BN11" s="117">
        <v>8</v>
      </c>
      <c r="BO11" s="118">
        <f>IF(P11=0,"",IF(BN11=0,"",(BN11/P11)))</f>
        <v>0.44444444444444</v>
      </c>
      <c r="BP11" s="119">
        <v>3</v>
      </c>
      <c r="BQ11" s="120">
        <f>IFERROR(BP11/BN11,"-")</f>
        <v>0.375</v>
      </c>
      <c r="BR11" s="121">
        <v>175000</v>
      </c>
      <c r="BS11" s="122">
        <f>IFERROR(BR11/BN11,"-")</f>
        <v>21875</v>
      </c>
      <c r="BT11" s="123">
        <v>1</v>
      </c>
      <c r="BU11" s="123">
        <v>1</v>
      </c>
      <c r="BV11" s="123">
        <v>1</v>
      </c>
      <c r="BW11" s="124">
        <v>3</v>
      </c>
      <c r="BX11" s="125">
        <f>IF(P11=0,"",IF(BW11=0,"",(BW11/P11)))</f>
        <v>0.16666666666667</v>
      </c>
      <c r="BY11" s="126">
        <v>1</v>
      </c>
      <c r="BZ11" s="127">
        <f>IFERROR(BY11/BW11,"-")</f>
        <v>0.33333333333333</v>
      </c>
      <c r="CA11" s="128">
        <v>10000</v>
      </c>
      <c r="CB11" s="129">
        <f>IFERROR(CA11/BW11,"-")</f>
        <v>3333.3333333333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208000</v>
      </c>
      <c r="CQ11" s="139">
        <v>162000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85</v>
      </c>
      <c r="C12" s="189"/>
      <c r="D12" s="189" t="s">
        <v>81</v>
      </c>
      <c r="E12" s="189" t="s">
        <v>82</v>
      </c>
      <c r="F12" s="189" t="s">
        <v>78</v>
      </c>
      <c r="G12" s="88"/>
      <c r="H12" s="88"/>
      <c r="I12" s="88"/>
      <c r="J12" s="180"/>
      <c r="K12" s="79">
        <v>64</v>
      </c>
      <c r="L12" s="79">
        <v>41</v>
      </c>
      <c r="M12" s="79">
        <v>24</v>
      </c>
      <c r="N12" s="89">
        <v>15</v>
      </c>
      <c r="O12" s="90">
        <v>0</v>
      </c>
      <c r="P12" s="91">
        <f>N12+O12</f>
        <v>15</v>
      </c>
      <c r="Q12" s="80">
        <f>IFERROR(P12/M12,"-")</f>
        <v>0.625</v>
      </c>
      <c r="R12" s="79">
        <v>3</v>
      </c>
      <c r="S12" s="79">
        <v>3</v>
      </c>
      <c r="T12" s="80">
        <f>IFERROR(R12/(P12),"-")</f>
        <v>0.2</v>
      </c>
      <c r="U12" s="186"/>
      <c r="V12" s="82">
        <v>4</v>
      </c>
      <c r="W12" s="80">
        <f>IF(P12=0,"-",V12/P12)</f>
        <v>0.26666666666667</v>
      </c>
      <c r="X12" s="185">
        <v>65000</v>
      </c>
      <c r="Y12" s="186">
        <f>IFERROR(X12/P12,"-")</f>
        <v>4333.3333333333</v>
      </c>
      <c r="Z12" s="186">
        <f>IFERROR(X12/V12,"-")</f>
        <v>16250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0.066666666666667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0.2</v>
      </c>
      <c r="BG12" s="110">
        <v>2</v>
      </c>
      <c r="BH12" s="112">
        <f>IFERROR(BG12/BE12,"-")</f>
        <v>0.66666666666667</v>
      </c>
      <c r="BI12" s="113">
        <v>26000</v>
      </c>
      <c r="BJ12" s="114">
        <f>IFERROR(BI12/BE12,"-")</f>
        <v>8666.6666666667</v>
      </c>
      <c r="BK12" s="115">
        <v>1</v>
      </c>
      <c r="BL12" s="115"/>
      <c r="BM12" s="115">
        <v>1</v>
      </c>
      <c r="BN12" s="117">
        <v>4</v>
      </c>
      <c r="BO12" s="118">
        <f>IF(P12=0,"",IF(BN12=0,"",(BN12/P12)))</f>
        <v>0.26666666666667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7</v>
      </c>
      <c r="BX12" s="125">
        <f>IF(P12=0,"",IF(BW12=0,"",(BW12/P12)))</f>
        <v>0.46666666666667</v>
      </c>
      <c r="BY12" s="126">
        <v>2</v>
      </c>
      <c r="BZ12" s="127">
        <f>IFERROR(BY12/BW12,"-")</f>
        <v>0.28571428571429</v>
      </c>
      <c r="CA12" s="128">
        <v>39000</v>
      </c>
      <c r="CB12" s="129">
        <f>IFERROR(CA12/BW12,"-")</f>
        <v>5571.4285714286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65000</v>
      </c>
      <c r="CQ12" s="139">
        <v>33000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5.1833333333333</v>
      </c>
      <c r="B13" s="189" t="s">
        <v>86</v>
      </c>
      <c r="C13" s="189"/>
      <c r="D13" s="189" t="s">
        <v>87</v>
      </c>
      <c r="E13" s="189" t="s">
        <v>88</v>
      </c>
      <c r="F13" s="189" t="s">
        <v>65</v>
      </c>
      <c r="G13" s="88" t="s">
        <v>66</v>
      </c>
      <c r="H13" s="88" t="s">
        <v>89</v>
      </c>
      <c r="I13" s="88" t="s">
        <v>90</v>
      </c>
      <c r="J13" s="180">
        <v>480000</v>
      </c>
      <c r="K13" s="79">
        <v>34</v>
      </c>
      <c r="L13" s="79">
        <v>0</v>
      </c>
      <c r="M13" s="79">
        <v>106</v>
      </c>
      <c r="N13" s="89">
        <v>13</v>
      </c>
      <c r="O13" s="90">
        <v>0</v>
      </c>
      <c r="P13" s="91">
        <f>N13+O13</f>
        <v>13</v>
      </c>
      <c r="Q13" s="80">
        <f>IFERROR(P13/M13,"-")</f>
        <v>0.12264150943396</v>
      </c>
      <c r="R13" s="79">
        <v>0</v>
      </c>
      <c r="S13" s="79">
        <v>3</v>
      </c>
      <c r="T13" s="80">
        <f>IFERROR(R13/(P13),"-")</f>
        <v>0</v>
      </c>
      <c r="U13" s="186">
        <f>IFERROR(J13/SUM(N13:O16),"-")</f>
        <v>8727.2727272727</v>
      </c>
      <c r="V13" s="82">
        <v>1</v>
      </c>
      <c r="W13" s="80">
        <f>IF(P13=0,"-",V13/P13)</f>
        <v>0.076923076923077</v>
      </c>
      <c r="X13" s="185">
        <v>48000</v>
      </c>
      <c r="Y13" s="186">
        <f>IFERROR(X13/P13,"-")</f>
        <v>3692.3076923077</v>
      </c>
      <c r="Z13" s="186">
        <f>IFERROR(X13/V13,"-")</f>
        <v>48000</v>
      </c>
      <c r="AA13" s="180">
        <f>SUM(X13:X16)-SUM(J13:J16)</f>
        <v>2008000</v>
      </c>
      <c r="AB13" s="83">
        <f>SUM(X13:X16)/SUM(J13:J16)</f>
        <v>5.1833333333333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0.15384615384615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0.076923076923077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0.30769230769231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0.30769230769231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0.15384615384615</v>
      </c>
      <c r="BY13" s="126">
        <v>1</v>
      </c>
      <c r="BZ13" s="127">
        <f>IFERROR(BY13/BW13,"-")</f>
        <v>0.5</v>
      </c>
      <c r="CA13" s="128">
        <v>48000</v>
      </c>
      <c r="CB13" s="129">
        <f>IFERROR(CA13/BW13,"-")</f>
        <v>24000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48000</v>
      </c>
      <c r="CQ13" s="139">
        <v>48000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87</v>
      </c>
      <c r="E14" s="189" t="s">
        <v>92</v>
      </c>
      <c r="F14" s="189" t="s">
        <v>65</v>
      </c>
      <c r="G14" s="88"/>
      <c r="H14" s="88" t="s">
        <v>89</v>
      </c>
      <c r="I14" s="88"/>
      <c r="J14" s="180"/>
      <c r="K14" s="79">
        <v>31</v>
      </c>
      <c r="L14" s="79">
        <v>0</v>
      </c>
      <c r="M14" s="79">
        <v>108</v>
      </c>
      <c r="N14" s="89">
        <v>7</v>
      </c>
      <c r="O14" s="90">
        <v>0</v>
      </c>
      <c r="P14" s="91">
        <f>N14+O14</f>
        <v>7</v>
      </c>
      <c r="Q14" s="80">
        <f>IFERROR(P14/M14,"-")</f>
        <v>0.064814814814815</v>
      </c>
      <c r="R14" s="79">
        <v>0</v>
      </c>
      <c r="S14" s="79">
        <v>0</v>
      </c>
      <c r="T14" s="80">
        <f>IFERROR(R14/(P14),"-")</f>
        <v>0</v>
      </c>
      <c r="U14" s="186"/>
      <c r="V14" s="82">
        <v>1</v>
      </c>
      <c r="W14" s="80">
        <f>IF(P14=0,"-",V14/P14)</f>
        <v>0.14285714285714</v>
      </c>
      <c r="X14" s="185">
        <v>5000</v>
      </c>
      <c r="Y14" s="186">
        <f>IFERROR(X14/P14,"-")</f>
        <v>714.28571428571</v>
      </c>
      <c r="Z14" s="186">
        <f>IFERROR(X14/V14,"-")</f>
        <v>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0.42857142857143</v>
      </c>
      <c r="BG14" s="110">
        <v>1</v>
      </c>
      <c r="BH14" s="112">
        <f>IFERROR(BG14/BE14,"-")</f>
        <v>0.33333333333333</v>
      </c>
      <c r="BI14" s="113">
        <v>5000</v>
      </c>
      <c r="BJ14" s="114">
        <f>IFERROR(BI14/BE14,"-")</f>
        <v>1666.6666666667</v>
      </c>
      <c r="BK14" s="115">
        <v>1</v>
      </c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93</v>
      </c>
      <c r="C15" s="189"/>
      <c r="D15" s="189" t="s">
        <v>87</v>
      </c>
      <c r="E15" s="189" t="s">
        <v>94</v>
      </c>
      <c r="F15" s="189" t="s">
        <v>65</v>
      </c>
      <c r="G15" s="88"/>
      <c r="H15" s="88" t="s">
        <v>89</v>
      </c>
      <c r="I15" s="88"/>
      <c r="J15" s="180"/>
      <c r="K15" s="79">
        <v>14</v>
      </c>
      <c r="L15" s="79">
        <v>0</v>
      </c>
      <c r="M15" s="79">
        <v>75</v>
      </c>
      <c r="N15" s="89">
        <v>5</v>
      </c>
      <c r="O15" s="90">
        <v>0</v>
      </c>
      <c r="P15" s="91">
        <f>N15+O15</f>
        <v>5</v>
      </c>
      <c r="Q15" s="80">
        <f>IFERROR(P15/M15,"-")</f>
        <v>0.066666666666667</v>
      </c>
      <c r="R15" s="79">
        <v>1</v>
      </c>
      <c r="S15" s="79">
        <v>3</v>
      </c>
      <c r="T15" s="80">
        <f>IFERROR(R15/(P15),"-")</f>
        <v>0.2</v>
      </c>
      <c r="U15" s="186"/>
      <c r="V15" s="82">
        <v>2</v>
      </c>
      <c r="W15" s="80">
        <f>IF(P15=0,"-",V15/P15)</f>
        <v>0.4</v>
      </c>
      <c r="X15" s="185">
        <v>12000</v>
      </c>
      <c r="Y15" s="186">
        <f>IFERROR(X15/P15,"-")</f>
        <v>2400</v>
      </c>
      <c r="Z15" s="186">
        <f>IFERROR(X15/V15,"-")</f>
        <v>6000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0.4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>
        <v>2</v>
      </c>
      <c r="BX15" s="125">
        <f>IF(P15=0,"",IF(BW15=0,"",(BW15/P15)))</f>
        <v>0.4</v>
      </c>
      <c r="BY15" s="126">
        <v>1</v>
      </c>
      <c r="BZ15" s="127">
        <f>IFERROR(BY15/BW15,"-")</f>
        <v>0.5</v>
      </c>
      <c r="CA15" s="128">
        <v>9000</v>
      </c>
      <c r="CB15" s="129">
        <f>IFERROR(CA15/BW15,"-")</f>
        <v>4500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12000</v>
      </c>
      <c r="CQ15" s="139">
        <v>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77</v>
      </c>
      <c r="E16" s="189" t="s">
        <v>77</v>
      </c>
      <c r="F16" s="189" t="s">
        <v>78</v>
      </c>
      <c r="G16" s="88"/>
      <c r="H16" s="88"/>
      <c r="I16" s="88"/>
      <c r="J16" s="180"/>
      <c r="K16" s="79">
        <v>153</v>
      </c>
      <c r="L16" s="79">
        <v>98</v>
      </c>
      <c r="M16" s="79">
        <v>54</v>
      </c>
      <c r="N16" s="89">
        <v>30</v>
      </c>
      <c r="O16" s="90">
        <v>0</v>
      </c>
      <c r="P16" s="91">
        <f>N16+O16</f>
        <v>30</v>
      </c>
      <c r="Q16" s="80">
        <f>IFERROR(P16/M16,"-")</f>
        <v>0.55555555555556</v>
      </c>
      <c r="R16" s="79">
        <v>7</v>
      </c>
      <c r="S16" s="79">
        <v>4</v>
      </c>
      <c r="T16" s="80">
        <f>IFERROR(R16/(P16),"-")</f>
        <v>0.23333333333333</v>
      </c>
      <c r="U16" s="186"/>
      <c r="V16" s="82">
        <v>10</v>
      </c>
      <c r="W16" s="80">
        <f>IF(P16=0,"-",V16/P16)</f>
        <v>0.33333333333333</v>
      </c>
      <c r="X16" s="185">
        <v>2423000</v>
      </c>
      <c r="Y16" s="186">
        <f>IFERROR(X16/P16,"-")</f>
        <v>80766.666666667</v>
      </c>
      <c r="Z16" s="186">
        <f>IFERROR(X16/V16,"-")</f>
        <v>242300</v>
      </c>
      <c r="AA16" s="180"/>
      <c r="AB16" s="83"/>
      <c r="AC16" s="77"/>
      <c r="AD16" s="92">
        <v>2</v>
      </c>
      <c r="AE16" s="93">
        <f>IF(P16=0,"",IF(AD16=0,"",(AD16/P16)))</f>
        <v>0.066666666666667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4</v>
      </c>
      <c r="BF16" s="111">
        <f>IF(P16=0,"",IF(BE16=0,"",(BE16/P16)))</f>
        <v>0.13333333333333</v>
      </c>
      <c r="BG16" s="110">
        <v>2</v>
      </c>
      <c r="BH16" s="112">
        <f>IFERROR(BG16/BE16,"-")</f>
        <v>0.5</v>
      </c>
      <c r="BI16" s="113">
        <v>46000</v>
      </c>
      <c r="BJ16" s="114">
        <f>IFERROR(BI16/BE16,"-")</f>
        <v>11500</v>
      </c>
      <c r="BK16" s="115"/>
      <c r="BL16" s="115"/>
      <c r="BM16" s="115">
        <v>2</v>
      </c>
      <c r="BN16" s="117">
        <v>12</v>
      </c>
      <c r="BO16" s="118">
        <f>IF(P16=0,"",IF(BN16=0,"",(BN16/P16)))</f>
        <v>0.4</v>
      </c>
      <c r="BP16" s="119">
        <v>4</v>
      </c>
      <c r="BQ16" s="120">
        <f>IFERROR(BP16/BN16,"-")</f>
        <v>0.33333333333333</v>
      </c>
      <c r="BR16" s="121">
        <v>225000</v>
      </c>
      <c r="BS16" s="122">
        <f>IFERROR(BR16/BN16,"-")</f>
        <v>18750</v>
      </c>
      <c r="BT16" s="123">
        <v>2</v>
      </c>
      <c r="BU16" s="123"/>
      <c r="BV16" s="123">
        <v>2</v>
      </c>
      <c r="BW16" s="124">
        <v>11</v>
      </c>
      <c r="BX16" s="125">
        <f>IF(P16=0,"",IF(BW16=0,"",(BW16/P16)))</f>
        <v>0.36666666666667</v>
      </c>
      <c r="BY16" s="126">
        <v>4</v>
      </c>
      <c r="BZ16" s="127">
        <f>IFERROR(BY16/BW16,"-")</f>
        <v>0.36363636363636</v>
      </c>
      <c r="CA16" s="128">
        <v>2177000</v>
      </c>
      <c r="CB16" s="129">
        <f>IFERROR(CA16/BW16,"-")</f>
        <v>197909.09090909</v>
      </c>
      <c r="CC16" s="130">
        <v>1</v>
      </c>
      <c r="CD16" s="130"/>
      <c r="CE16" s="130">
        <v>3</v>
      </c>
      <c r="CF16" s="131">
        <v>1</v>
      </c>
      <c r="CG16" s="132">
        <f>IF(P16=0,"",IF(CF16=0,"",(CF16/P16)))</f>
        <v>0.033333333333333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10</v>
      </c>
      <c r="CP16" s="139">
        <v>2423000</v>
      </c>
      <c r="CQ16" s="139">
        <v>2055000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1.5233333333333</v>
      </c>
      <c r="B17" s="189" t="s">
        <v>96</v>
      </c>
      <c r="C17" s="189"/>
      <c r="D17" s="189" t="s">
        <v>97</v>
      </c>
      <c r="E17" s="189" t="s">
        <v>98</v>
      </c>
      <c r="F17" s="189" t="s">
        <v>65</v>
      </c>
      <c r="G17" s="88" t="s">
        <v>73</v>
      </c>
      <c r="H17" s="88" t="s">
        <v>99</v>
      </c>
      <c r="I17" s="88" t="s">
        <v>100</v>
      </c>
      <c r="J17" s="180">
        <v>300000</v>
      </c>
      <c r="K17" s="79">
        <v>23</v>
      </c>
      <c r="L17" s="79">
        <v>0</v>
      </c>
      <c r="M17" s="79">
        <v>76</v>
      </c>
      <c r="N17" s="89">
        <v>4</v>
      </c>
      <c r="O17" s="90">
        <v>0</v>
      </c>
      <c r="P17" s="91">
        <f>N17+O17</f>
        <v>4</v>
      </c>
      <c r="Q17" s="80">
        <f>IFERROR(P17/M17,"-")</f>
        <v>0.052631578947368</v>
      </c>
      <c r="R17" s="79">
        <v>0</v>
      </c>
      <c r="S17" s="79">
        <v>0</v>
      </c>
      <c r="T17" s="80">
        <f>IFERROR(R17/(P17),"-")</f>
        <v>0</v>
      </c>
      <c r="U17" s="186">
        <f>IFERROR(J17/SUM(N17:O18),"-")</f>
        <v>15000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157000</v>
      </c>
      <c r="AB17" s="83">
        <f>SUM(X17:X18)/SUM(J17:J18)</f>
        <v>1.5233333333333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0.75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>
        <v>1</v>
      </c>
      <c r="CG17" s="132">
        <f>IF(P17=0,"",IF(CF17=0,"",(CF17/P17)))</f>
        <v>0.25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101</v>
      </c>
      <c r="C18" s="189"/>
      <c r="D18" s="189" t="s">
        <v>97</v>
      </c>
      <c r="E18" s="189" t="s">
        <v>98</v>
      </c>
      <c r="F18" s="189" t="s">
        <v>78</v>
      </c>
      <c r="G18" s="88"/>
      <c r="H18" s="88"/>
      <c r="I18" s="88"/>
      <c r="J18" s="180"/>
      <c r="K18" s="79">
        <v>89</v>
      </c>
      <c r="L18" s="79">
        <v>58</v>
      </c>
      <c r="M18" s="79">
        <v>30</v>
      </c>
      <c r="N18" s="89">
        <v>16</v>
      </c>
      <c r="O18" s="90">
        <v>0</v>
      </c>
      <c r="P18" s="91">
        <f>N18+O18</f>
        <v>16</v>
      </c>
      <c r="Q18" s="80">
        <f>IFERROR(P18/M18,"-")</f>
        <v>0.53333333333333</v>
      </c>
      <c r="R18" s="79">
        <v>2</v>
      </c>
      <c r="S18" s="79">
        <v>5</v>
      </c>
      <c r="T18" s="80">
        <f>IFERROR(R18/(P18),"-")</f>
        <v>0.125</v>
      </c>
      <c r="U18" s="186"/>
      <c r="V18" s="82">
        <v>7</v>
      </c>
      <c r="W18" s="80">
        <f>IF(P18=0,"-",V18/P18)</f>
        <v>0.4375</v>
      </c>
      <c r="X18" s="185">
        <v>457000</v>
      </c>
      <c r="Y18" s="186">
        <f>IFERROR(X18/P18,"-")</f>
        <v>28562.5</v>
      </c>
      <c r="Z18" s="186">
        <f>IFERROR(X18/V18,"-")</f>
        <v>65285.714285714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0.125</v>
      </c>
      <c r="BG18" s="110">
        <v>1</v>
      </c>
      <c r="BH18" s="112">
        <f>IFERROR(BG18/BE18,"-")</f>
        <v>0.5</v>
      </c>
      <c r="BI18" s="113">
        <v>8000</v>
      </c>
      <c r="BJ18" s="114">
        <f>IFERROR(BI18/BE18,"-")</f>
        <v>4000</v>
      </c>
      <c r="BK18" s="115"/>
      <c r="BL18" s="115"/>
      <c r="BM18" s="115">
        <v>1</v>
      </c>
      <c r="BN18" s="117">
        <v>6</v>
      </c>
      <c r="BO18" s="118">
        <f>IF(P18=0,"",IF(BN18=0,"",(BN18/P18)))</f>
        <v>0.375</v>
      </c>
      <c r="BP18" s="119">
        <v>1</v>
      </c>
      <c r="BQ18" s="120">
        <f>IFERROR(BP18/BN18,"-")</f>
        <v>0.16666666666667</v>
      </c>
      <c r="BR18" s="121">
        <v>18000</v>
      </c>
      <c r="BS18" s="122">
        <f>IFERROR(BR18/BN18,"-")</f>
        <v>3000</v>
      </c>
      <c r="BT18" s="123"/>
      <c r="BU18" s="123"/>
      <c r="BV18" s="123">
        <v>1</v>
      </c>
      <c r="BW18" s="124">
        <v>5</v>
      </c>
      <c r="BX18" s="125">
        <f>IF(P18=0,"",IF(BW18=0,"",(BW18/P18)))</f>
        <v>0.3125</v>
      </c>
      <c r="BY18" s="126">
        <v>3</v>
      </c>
      <c r="BZ18" s="127">
        <f>IFERROR(BY18/BW18,"-")</f>
        <v>0.6</v>
      </c>
      <c r="CA18" s="128">
        <v>66000</v>
      </c>
      <c r="CB18" s="129">
        <f>IFERROR(CA18/BW18,"-")</f>
        <v>13200</v>
      </c>
      <c r="CC18" s="130"/>
      <c r="CD18" s="130">
        <v>1</v>
      </c>
      <c r="CE18" s="130">
        <v>2</v>
      </c>
      <c r="CF18" s="131">
        <v>2</v>
      </c>
      <c r="CG18" s="132">
        <f>IF(P18=0,"",IF(CF18=0,"",(CF18/P18)))</f>
        <v>0.125</v>
      </c>
      <c r="CH18" s="133">
        <v>2</v>
      </c>
      <c r="CI18" s="134">
        <f>IFERROR(CH18/CF18,"-")</f>
        <v>1</v>
      </c>
      <c r="CJ18" s="135">
        <v>365000</v>
      </c>
      <c r="CK18" s="136">
        <f>IFERROR(CJ18/CF18,"-")</f>
        <v>182500</v>
      </c>
      <c r="CL18" s="137">
        <v>1</v>
      </c>
      <c r="CM18" s="137"/>
      <c r="CN18" s="137">
        <v>1</v>
      </c>
      <c r="CO18" s="138">
        <v>7</v>
      </c>
      <c r="CP18" s="139">
        <v>457000</v>
      </c>
      <c r="CQ18" s="139">
        <v>355000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1.3152777777778</v>
      </c>
      <c r="B19" s="189" t="s">
        <v>102</v>
      </c>
      <c r="C19" s="189"/>
      <c r="D19" s="189" t="s">
        <v>87</v>
      </c>
      <c r="E19" s="189" t="s">
        <v>88</v>
      </c>
      <c r="F19" s="189" t="s">
        <v>65</v>
      </c>
      <c r="G19" s="88" t="s">
        <v>103</v>
      </c>
      <c r="H19" s="88" t="s">
        <v>89</v>
      </c>
      <c r="I19" s="88" t="s">
        <v>90</v>
      </c>
      <c r="J19" s="180">
        <v>360000</v>
      </c>
      <c r="K19" s="79">
        <v>17</v>
      </c>
      <c r="L19" s="79">
        <v>0</v>
      </c>
      <c r="M19" s="79">
        <v>68</v>
      </c>
      <c r="N19" s="89">
        <v>6</v>
      </c>
      <c r="O19" s="90">
        <v>0</v>
      </c>
      <c r="P19" s="91">
        <f>N19+O19</f>
        <v>6</v>
      </c>
      <c r="Q19" s="80">
        <f>IFERROR(P19/M19,"-")</f>
        <v>0.088235294117647</v>
      </c>
      <c r="R19" s="79">
        <v>2</v>
      </c>
      <c r="S19" s="79">
        <v>1</v>
      </c>
      <c r="T19" s="80">
        <f>IFERROR(R19/(P19),"-")</f>
        <v>0.33333333333333</v>
      </c>
      <c r="U19" s="186">
        <f>IFERROR(J19/SUM(N19:O22),"-")</f>
        <v>6923.0769230769</v>
      </c>
      <c r="V19" s="82">
        <v>3</v>
      </c>
      <c r="W19" s="80">
        <f>IF(P19=0,"-",V19/P19)</f>
        <v>0.5</v>
      </c>
      <c r="X19" s="185">
        <v>41500</v>
      </c>
      <c r="Y19" s="186">
        <f>IFERROR(X19/P19,"-")</f>
        <v>6916.6666666667</v>
      </c>
      <c r="Z19" s="186">
        <f>IFERROR(X19/V19,"-")</f>
        <v>13833.333333333</v>
      </c>
      <c r="AA19" s="180">
        <f>SUM(X19:X22)-SUM(J19:J22)</f>
        <v>113500</v>
      </c>
      <c r="AB19" s="83">
        <f>SUM(X19:X22)/SUM(J19:J22)</f>
        <v>1.3152777777778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0.16666666666667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0.33333333333333</v>
      </c>
      <c r="BG19" s="110">
        <v>1</v>
      </c>
      <c r="BH19" s="112">
        <f>IFERROR(BG19/BE19,"-")</f>
        <v>0.5</v>
      </c>
      <c r="BI19" s="113">
        <v>8000</v>
      </c>
      <c r="BJ19" s="114">
        <f>IFERROR(BI19/BE19,"-")</f>
        <v>4000</v>
      </c>
      <c r="BK19" s="115"/>
      <c r="BL19" s="115">
        <v>1</v>
      </c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3</v>
      </c>
      <c r="BX19" s="125">
        <f>IF(P19=0,"",IF(BW19=0,"",(BW19/P19)))</f>
        <v>0.5</v>
      </c>
      <c r="BY19" s="126">
        <v>2</v>
      </c>
      <c r="BZ19" s="127">
        <f>IFERROR(BY19/BW19,"-")</f>
        <v>0.66666666666667</v>
      </c>
      <c r="CA19" s="128">
        <v>33500</v>
      </c>
      <c r="CB19" s="129">
        <f>IFERROR(CA19/BW19,"-")</f>
        <v>11166.666666667</v>
      </c>
      <c r="CC19" s="130"/>
      <c r="CD19" s="130"/>
      <c r="CE19" s="130">
        <v>2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41500</v>
      </c>
      <c r="CQ19" s="139">
        <v>23000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104</v>
      </c>
      <c r="C20" s="189"/>
      <c r="D20" s="189" t="s">
        <v>87</v>
      </c>
      <c r="E20" s="189" t="s">
        <v>92</v>
      </c>
      <c r="F20" s="189" t="s">
        <v>65</v>
      </c>
      <c r="G20" s="88"/>
      <c r="H20" s="88" t="s">
        <v>89</v>
      </c>
      <c r="I20" s="88"/>
      <c r="J20" s="180"/>
      <c r="K20" s="79">
        <v>34</v>
      </c>
      <c r="L20" s="79">
        <v>0</v>
      </c>
      <c r="M20" s="79">
        <v>117</v>
      </c>
      <c r="N20" s="89">
        <v>8</v>
      </c>
      <c r="O20" s="90">
        <v>0</v>
      </c>
      <c r="P20" s="91">
        <f>N20+O20</f>
        <v>8</v>
      </c>
      <c r="Q20" s="80">
        <f>IFERROR(P20/M20,"-")</f>
        <v>0.068376068376068</v>
      </c>
      <c r="R20" s="79">
        <v>0</v>
      </c>
      <c r="S20" s="79">
        <v>2</v>
      </c>
      <c r="T20" s="80">
        <f>IFERROR(R20/(P20),"-")</f>
        <v>0</v>
      </c>
      <c r="U20" s="186"/>
      <c r="V20" s="82">
        <v>1</v>
      </c>
      <c r="W20" s="80">
        <f>IF(P20=0,"-",V20/P20)</f>
        <v>0.125</v>
      </c>
      <c r="X20" s="185">
        <v>6000</v>
      </c>
      <c r="Y20" s="186">
        <f>IFERROR(X20/P20,"-")</f>
        <v>750</v>
      </c>
      <c r="Z20" s="186">
        <f>IFERROR(X20/V20,"-")</f>
        <v>6000</v>
      </c>
      <c r="AA20" s="180"/>
      <c r="AB20" s="83"/>
      <c r="AC20" s="77"/>
      <c r="AD20" s="92">
        <v>1</v>
      </c>
      <c r="AE20" s="93">
        <f>IF(P20=0,"",IF(AD20=0,"",(AD20/P20)))</f>
        <v>0.125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0.125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0.125</v>
      </c>
      <c r="AX20" s="104">
        <v>1</v>
      </c>
      <c r="AY20" s="106">
        <f>IFERROR(AX20/AV20,"-")</f>
        <v>1</v>
      </c>
      <c r="AZ20" s="107">
        <v>6000</v>
      </c>
      <c r="BA20" s="108">
        <f>IFERROR(AZ20/AV20,"-")</f>
        <v>6000</v>
      </c>
      <c r="BB20" s="109"/>
      <c r="BC20" s="109">
        <v>1</v>
      </c>
      <c r="BD20" s="109"/>
      <c r="BE20" s="110">
        <v>2</v>
      </c>
      <c r="BF20" s="111">
        <f>IF(P20=0,"",IF(BE20=0,"",(BE20/P20)))</f>
        <v>0.25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105</v>
      </c>
      <c r="C21" s="189"/>
      <c r="D21" s="189" t="s">
        <v>87</v>
      </c>
      <c r="E21" s="189" t="s">
        <v>94</v>
      </c>
      <c r="F21" s="189" t="s">
        <v>65</v>
      </c>
      <c r="G21" s="88"/>
      <c r="H21" s="88" t="s">
        <v>89</v>
      </c>
      <c r="I21" s="88"/>
      <c r="J21" s="180"/>
      <c r="K21" s="79">
        <v>31</v>
      </c>
      <c r="L21" s="79">
        <v>0</v>
      </c>
      <c r="M21" s="79">
        <v>119</v>
      </c>
      <c r="N21" s="89">
        <v>10</v>
      </c>
      <c r="O21" s="90">
        <v>0</v>
      </c>
      <c r="P21" s="91">
        <f>N21+O21</f>
        <v>10</v>
      </c>
      <c r="Q21" s="80">
        <f>IFERROR(P21/M21,"-")</f>
        <v>0.084033613445378</v>
      </c>
      <c r="R21" s="79">
        <v>0</v>
      </c>
      <c r="S21" s="79">
        <v>6</v>
      </c>
      <c r="T21" s="80">
        <f>IFERROR(R21/(P21),"-")</f>
        <v>0</v>
      </c>
      <c r="U21" s="186"/>
      <c r="V21" s="82">
        <v>1</v>
      </c>
      <c r="W21" s="80">
        <f>IF(P21=0,"-",V21/P21)</f>
        <v>0.1</v>
      </c>
      <c r="X21" s="185">
        <v>3000</v>
      </c>
      <c r="Y21" s="186">
        <f>IFERROR(X21/P21,"-")</f>
        <v>300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>
        <v>1</v>
      </c>
      <c r="AY21" s="106">
        <f>IFERROR(AX21/AV21,"-")</f>
        <v>0.5</v>
      </c>
      <c r="AZ21" s="107">
        <v>3000</v>
      </c>
      <c r="BA21" s="108">
        <f>IFERROR(AZ21/AV21,"-")</f>
        <v>1500</v>
      </c>
      <c r="BB21" s="109">
        <v>1</v>
      </c>
      <c r="BC21" s="109"/>
      <c r="BD21" s="109"/>
      <c r="BE21" s="110">
        <v>1</v>
      </c>
      <c r="BF21" s="111">
        <f>IF(P21=0,"",IF(BE21=0,"",(BE21/P21)))</f>
        <v>0.1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0.4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77</v>
      </c>
      <c r="E22" s="189" t="s">
        <v>77</v>
      </c>
      <c r="F22" s="189" t="s">
        <v>78</v>
      </c>
      <c r="G22" s="88"/>
      <c r="H22" s="88"/>
      <c r="I22" s="88"/>
      <c r="J22" s="180"/>
      <c r="K22" s="79">
        <v>258</v>
      </c>
      <c r="L22" s="79">
        <v>112</v>
      </c>
      <c r="M22" s="79">
        <v>50</v>
      </c>
      <c r="N22" s="89">
        <v>28</v>
      </c>
      <c r="O22" s="90">
        <v>0</v>
      </c>
      <c r="P22" s="91">
        <f>N22+O22</f>
        <v>28</v>
      </c>
      <c r="Q22" s="80">
        <f>IFERROR(P22/M22,"-")</f>
        <v>0.56</v>
      </c>
      <c r="R22" s="79">
        <v>5</v>
      </c>
      <c r="S22" s="79">
        <v>6</v>
      </c>
      <c r="T22" s="80">
        <f>IFERROR(R22/(P22),"-")</f>
        <v>0.17857142857143</v>
      </c>
      <c r="U22" s="186"/>
      <c r="V22" s="82">
        <v>6</v>
      </c>
      <c r="W22" s="80">
        <f>IF(P22=0,"-",V22/P22)</f>
        <v>0.21428571428571</v>
      </c>
      <c r="X22" s="185">
        <v>423000</v>
      </c>
      <c r="Y22" s="186">
        <f>IFERROR(X22/P22,"-")</f>
        <v>15107.142857143</v>
      </c>
      <c r="Z22" s="186">
        <f>IFERROR(X22/V22,"-")</f>
        <v>70500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0.035714285714286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6</v>
      </c>
      <c r="BF22" s="111">
        <f>IF(P22=0,"",IF(BE22=0,"",(BE22/P22)))</f>
        <v>0.21428571428571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9</v>
      </c>
      <c r="BO22" s="118">
        <f>IF(P22=0,"",IF(BN22=0,"",(BN22/P22)))</f>
        <v>0.32142857142857</v>
      </c>
      <c r="BP22" s="119">
        <v>2</v>
      </c>
      <c r="BQ22" s="120">
        <f>IFERROR(BP22/BN22,"-")</f>
        <v>0.22222222222222</v>
      </c>
      <c r="BR22" s="121">
        <v>45000</v>
      </c>
      <c r="BS22" s="122">
        <f>IFERROR(BR22/BN22,"-")</f>
        <v>5000</v>
      </c>
      <c r="BT22" s="123">
        <v>1</v>
      </c>
      <c r="BU22" s="123"/>
      <c r="BV22" s="123">
        <v>1</v>
      </c>
      <c r="BW22" s="124">
        <v>7</v>
      </c>
      <c r="BX22" s="125">
        <f>IF(P22=0,"",IF(BW22=0,"",(BW22/P22)))</f>
        <v>0.25</v>
      </c>
      <c r="BY22" s="126">
        <v>3</v>
      </c>
      <c r="BZ22" s="127">
        <f>IFERROR(BY22/BW22,"-")</f>
        <v>0.42857142857143</v>
      </c>
      <c r="CA22" s="128">
        <v>111000</v>
      </c>
      <c r="CB22" s="129">
        <f>IFERROR(CA22/BW22,"-")</f>
        <v>15857.142857143</v>
      </c>
      <c r="CC22" s="130">
        <v>1</v>
      </c>
      <c r="CD22" s="130"/>
      <c r="CE22" s="130">
        <v>2</v>
      </c>
      <c r="CF22" s="131">
        <v>5</v>
      </c>
      <c r="CG22" s="132">
        <f>IF(P22=0,"",IF(CF22=0,"",(CF22/P22)))</f>
        <v>0.17857142857143</v>
      </c>
      <c r="CH22" s="133">
        <v>1</v>
      </c>
      <c r="CI22" s="134">
        <f>IFERROR(CH22/CF22,"-")</f>
        <v>0.2</v>
      </c>
      <c r="CJ22" s="135">
        <v>267000</v>
      </c>
      <c r="CK22" s="136">
        <f>IFERROR(CJ22/CF22,"-")</f>
        <v>53400</v>
      </c>
      <c r="CL22" s="137"/>
      <c r="CM22" s="137"/>
      <c r="CN22" s="137">
        <v>1</v>
      </c>
      <c r="CO22" s="138">
        <v>6</v>
      </c>
      <c r="CP22" s="139">
        <v>423000</v>
      </c>
      <c r="CQ22" s="139">
        <v>267000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0.22222222222222</v>
      </c>
      <c r="B23" s="189" t="s">
        <v>107</v>
      </c>
      <c r="C23" s="189"/>
      <c r="D23" s="189" t="s">
        <v>97</v>
      </c>
      <c r="E23" s="189" t="s">
        <v>88</v>
      </c>
      <c r="F23" s="189" t="s">
        <v>65</v>
      </c>
      <c r="G23" s="88" t="s">
        <v>108</v>
      </c>
      <c r="H23" s="88" t="s">
        <v>109</v>
      </c>
      <c r="I23" s="88" t="s">
        <v>110</v>
      </c>
      <c r="J23" s="180">
        <v>360000</v>
      </c>
      <c r="K23" s="79">
        <v>36</v>
      </c>
      <c r="L23" s="79">
        <v>0</v>
      </c>
      <c r="M23" s="79">
        <v>127</v>
      </c>
      <c r="N23" s="89">
        <v>7</v>
      </c>
      <c r="O23" s="90">
        <v>0</v>
      </c>
      <c r="P23" s="91">
        <f>N23+O23</f>
        <v>7</v>
      </c>
      <c r="Q23" s="80">
        <f>IFERROR(P23/M23,"-")</f>
        <v>0.05511811023622</v>
      </c>
      <c r="R23" s="79">
        <v>2</v>
      </c>
      <c r="S23" s="79">
        <v>5</v>
      </c>
      <c r="T23" s="80">
        <f>IFERROR(R23/(P23),"-")</f>
        <v>0.28571428571429</v>
      </c>
      <c r="U23" s="186">
        <f>IFERROR(J23/SUM(N23:O26),"-")</f>
        <v>9729.7297297297</v>
      </c>
      <c r="V23" s="82">
        <v>4</v>
      </c>
      <c r="W23" s="80">
        <f>IF(P23=0,"-",V23/P23)</f>
        <v>0.57142857142857</v>
      </c>
      <c r="X23" s="185">
        <v>27000</v>
      </c>
      <c r="Y23" s="186">
        <f>IFERROR(X23/P23,"-")</f>
        <v>3857.1428571429</v>
      </c>
      <c r="Z23" s="186">
        <f>IFERROR(X23/V23,"-")</f>
        <v>6750</v>
      </c>
      <c r="AA23" s="180">
        <f>SUM(X23:X26)-SUM(J23:J26)</f>
        <v>-280000</v>
      </c>
      <c r="AB23" s="83">
        <f>SUM(X23:X26)/SUM(J23:J26)</f>
        <v>0.22222222222222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>
        <v>1</v>
      </c>
      <c r="AY23" s="106">
        <f>IFERROR(AX23/AV23,"-")</f>
        <v>1</v>
      </c>
      <c r="AZ23" s="107">
        <v>5000</v>
      </c>
      <c r="BA23" s="108">
        <f>IFERROR(AZ23/AV23,"-")</f>
        <v>5000</v>
      </c>
      <c r="BB23" s="109">
        <v>1</v>
      </c>
      <c r="BC23" s="109"/>
      <c r="BD23" s="109"/>
      <c r="BE23" s="110">
        <v>1</v>
      </c>
      <c r="BF23" s="111">
        <f>IF(P23=0,"",IF(BE23=0,"",(BE23/P23)))</f>
        <v>0.14285714285714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5</v>
      </c>
      <c r="BO23" s="118">
        <f>IF(P23=0,"",IF(BN23=0,"",(BN23/P23)))</f>
        <v>0.71428571428571</v>
      </c>
      <c r="BP23" s="119">
        <v>3</v>
      </c>
      <c r="BQ23" s="120">
        <f>IFERROR(BP23/BN23,"-")</f>
        <v>0.6</v>
      </c>
      <c r="BR23" s="121">
        <v>22000</v>
      </c>
      <c r="BS23" s="122">
        <f>IFERROR(BR23/BN23,"-")</f>
        <v>4400</v>
      </c>
      <c r="BT23" s="123">
        <v>1</v>
      </c>
      <c r="BU23" s="123">
        <v>1</v>
      </c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4</v>
      </c>
      <c r="CP23" s="139">
        <v>27000</v>
      </c>
      <c r="CQ23" s="139">
        <v>13000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111</v>
      </c>
      <c r="C24" s="189"/>
      <c r="D24" s="189" t="s">
        <v>97</v>
      </c>
      <c r="E24" s="189" t="s">
        <v>92</v>
      </c>
      <c r="F24" s="189" t="s">
        <v>65</v>
      </c>
      <c r="G24" s="88"/>
      <c r="H24" s="88" t="s">
        <v>109</v>
      </c>
      <c r="I24" s="88"/>
      <c r="J24" s="180"/>
      <c r="K24" s="79">
        <v>30</v>
      </c>
      <c r="L24" s="79">
        <v>0</v>
      </c>
      <c r="M24" s="79">
        <v>132</v>
      </c>
      <c r="N24" s="89">
        <v>18</v>
      </c>
      <c r="O24" s="90">
        <v>1</v>
      </c>
      <c r="P24" s="91">
        <f>N24+O24</f>
        <v>19</v>
      </c>
      <c r="Q24" s="80">
        <f>IFERROR(P24/M24,"-")</f>
        <v>0.14393939393939</v>
      </c>
      <c r="R24" s="79">
        <v>0</v>
      </c>
      <c r="S24" s="79">
        <v>4</v>
      </c>
      <c r="T24" s="80">
        <f>IFERROR(R24/(P24),"-")</f>
        <v>0</v>
      </c>
      <c r="U24" s="186"/>
      <c r="V24" s="82">
        <v>1</v>
      </c>
      <c r="W24" s="80">
        <f>IF(P24=0,"-",V24/P24)</f>
        <v>0.052631578947368</v>
      </c>
      <c r="X24" s="185">
        <v>48000</v>
      </c>
      <c r="Y24" s="186">
        <f>IFERROR(X24/P24,"-")</f>
        <v>2526.3157894737</v>
      </c>
      <c r="Z24" s="186">
        <f>IFERROR(X24/V24,"-")</f>
        <v>48000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0.10526315789474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0.052631578947368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9</v>
      </c>
      <c r="BF24" s="111">
        <f>IF(P24=0,"",IF(BE24=0,"",(BE24/P24)))</f>
        <v>0.47368421052632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6</v>
      </c>
      <c r="BO24" s="118">
        <f>IF(P24=0,"",IF(BN24=0,"",(BN24/P24)))</f>
        <v>0.31578947368421</v>
      </c>
      <c r="BP24" s="119">
        <v>1</v>
      </c>
      <c r="BQ24" s="120">
        <f>IFERROR(BP24/BN24,"-")</f>
        <v>0.16666666666667</v>
      </c>
      <c r="BR24" s="121">
        <v>48000</v>
      </c>
      <c r="BS24" s="122">
        <f>IFERROR(BR24/BN24,"-")</f>
        <v>8000</v>
      </c>
      <c r="BT24" s="123"/>
      <c r="BU24" s="123"/>
      <c r="BV24" s="123">
        <v>1</v>
      </c>
      <c r="BW24" s="124">
        <v>1</v>
      </c>
      <c r="BX24" s="125">
        <f>IF(P24=0,"",IF(BW24=0,"",(BW24/P24)))</f>
        <v>0.052631578947368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48000</v>
      </c>
      <c r="CQ24" s="139">
        <v>48000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112</v>
      </c>
      <c r="C25" s="189"/>
      <c r="D25" s="189" t="s">
        <v>97</v>
      </c>
      <c r="E25" s="189" t="s">
        <v>94</v>
      </c>
      <c r="F25" s="189" t="s">
        <v>65</v>
      </c>
      <c r="G25" s="88"/>
      <c r="H25" s="88" t="s">
        <v>109</v>
      </c>
      <c r="I25" s="88"/>
      <c r="J25" s="180"/>
      <c r="K25" s="79">
        <v>4</v>
      </c>
      <c r="L25" s="79">
        <v>0</v>
      </c>
      <c r="M25" s="79">
        <v>15</v>
      </c>
      <c r="N25" s="89">
        <v>2</v>
      </c>
      <c r="O25" s="90">
        <v>0</v>
      </c>
      <c r="P25" s="91">
        <f>N25+O25</f>
        <v>2</v>
      </c>
      <c r="Q25" s="80">
        <f>IFERROR(P25/M25,"-")</f>
        <v>0.13333333333333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113</v>
      </c>
      <c r="C26" s="189"/>
      <c r="D26" s="189" t="s">
        <v>77</v>
      </c>
      <c r="E26" s="189" t="s">
        <v>77</v>
      </c>
      <c r="F26" s="189" t="s">
        <v>78</v>
      </c>
      <c r="G26" s="88"/>
      <c r="H26" s="88"/>
      <c r="I26" s="88"/>
      <c r="J26" s="180"/>
      <c r="K26" s="79">
        <v>170</v>
      </c>
      <c r="L26" s="79">
        <v>57</v>
      </c>
      <c r="M26" s="79">
        <v>37</v>
      </c>
      <c r="N26" s="89">
        <v>9</v>
      </c>
      <c r="O26" s="90">
        <v>0</v>
      </c>
      <c r="P26" s="91">
        <f>N26+O26</f>
        <v>9</v>
      </c>
      <c r="Q26" s="80">
        <f>IFERROR(P26/M26,"-")</f>
        <v>0.24324324324324</v>
      </c>
      <c r="R26" s="79">
        <v>2</v>
      </c>
      <c r="S26" s="79">
        <v>2</v>
      </c>
      <c r="T26" s="80">
        <f>IFERROR(R26/(P26),"-")</f>
        <v>0.22222222222222</v>
      </c>
      <c r="U26" s="186"/>
      <c r="V26" s="82">
        <v>1</v>
      </c>
      <c r="W26" s="80">
        <f>IF(P26=0,"-",V26/P26)</f>
        <v>0.11111111111111</v>
      </c>
      <c r="X26" s="185">
        <v>5000</v>
      </c>
      <c r="Y26" s="186">
        <f>IFERROR(X26/P26,"-")</f>
        <v>555.55555555556</v>
      </c>
      <c r="Z26" s="186">
        <f>IFERROR(X26/V26,"-")</f>
        <v>5000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6</v>
      </c>
      <c r="BO26" s="118">
        <f>IF(P26=0,"",IF(BN26=0,"",(BN26/P26)))</f>
        <v>0.66666666666667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0.22222222222222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0.11111111111111</v>
      </c>
      <c r="CH26" s="133">
        <v>1</v>
      </c>
      <c r="CI26" s="134">
        <f>IFERROR(CH26/CF26,"-")</f>
        <v>1</v>
      </c>
      <c r="CJ26" s="135">
        <v>5000</v>
      </c>
      <c r="CK26" s="136">
        <f>IFERROR(CJ26/CF26,"-")</f>
        <v>5000</v>
      </c>
      <c r="CL26" s="137">
        <v>1</v>
      </c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3.8397435897436</v>
      </c>
      <c r="B27" s="189" t="s">
        <v>114</v>
      </c>
      <c r="C27" s="189"/>
      <c r="D27" s="189" t="s">
        <v>115</v>
      </c>
      <c r="E27" s="189" t="s">
        <v>116</v>
      </c>
      <c r="F27" s="189" t="s">
        <v>65</v>
      </c>
      <c r="G27" s="88" t="s">
        <v>117</v>
      </c>
      <c r="H27" s="88" t="s">
        <v>118</v>
      </c>
      <c r="I27" s="190" t="s">
        <v>119</v>
      </c>
      <c r="J27" s="180">
        <v>156000</v>
      </c>
      <c r="K27" s="79">
        <v>4</v>
      </c>
      <c r="L27" s="79">
        <v>0</v>
      </c>
      <c r="M27" s="79">
        <v>27</v>
      </c>
      <c r="N27" s="89">
        <v>1</v>
      </c>
      <c r="O27" s="90">
        <v>0</v>
      </c>
      <c r="P27" s="91">
        <f>N27+O27</f>
        <v>1</v>
      </c>
      <c r="Q27" s="80">
        <f>IFERROR(P27/M27,"-")</f>
        <v>0.037037037037037</v>
      </c>
      <c r="R27" s="79">
        <v>0</v>
      </c>
      <c r="S27" s="79">
        <v>0</v>
      </c>
      <c r="T27" s="80">
        <f>IFERROR(R27/(P27),"-")</f>
        <v>0</v>
      </c>
      <c r="U27" s="186">
        <f>IFERROR(J27/SUM(N27:O28),"-")</f>
        <v>14181.818181818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443000</v>
      </c>
      <c r="AB27" s="83">
        <f>SUM(X27:X28)/SUM(J27:J28)</f>
        <v>3.8397435897436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120</v>
      </c>
      <c r="C28" s="189"/>
      <c r="D28" s="189" t="s">
        <v>115</v>
      </c>
      <c r="E28" s="189" t="s">
        <v>116</v>
      </c>
      <c r="F28" s="189" t="s">
        <v>78</v>
      </c>
      <c r="G28" s="88"/>
      <c r="H28" s="88"/>
      <c r="I28" s="88"/>
      <c r="J28" s="180"/>
      <c r="K28" s="79">
        <v>44</v>
      </c>
      <c r="L28" s="79">
        <v>20</v>
      </c>
      <c r="M28" s="79">
        <v>15</v>
      </c>
      <c r="N28" s="89">
        <v>10</v>
      </c>
      <c r="O28" s="90">
        <v>0</v>
      </c>
      <c r="P28" s="91">
        <f>N28+O28</f>
        <v>10</v>
      </c>
      <c r="Q28" s="80">
        <f>IFERROR(P28/M28,"-")</f>
        <v>0.66666666666667</v>
      </c>
      <c r="R28" s="79">
        <v>5</v>
      </c>
      <c r="S28" s="79">
        <v>0</v>
      </c>
      <c r="T28" s="80">
        <f>IFERROR(R28/(P28),"-")</f>
        <v>0.5</v>
      </c>
      <c r="U28" s="186"/>
      <c r="V28" s="82">
        <v>5</v>
      </c>
      <c r="W28" s="80">
        <f>IF(P28=0,"-",V28/P28)</f>
        <v>0.5</v>
      </c>
      <c r="X28" s="185">
        <v>599000</v>
      </c>
      <c r="Y28" s="186">
        <f>IFERROR(X28/P28,"-")</f>
        <v>59900</v>
      </c>
      <c r="Z28" s="186">
        <f>IFERROR(X28/V28,"-")</f>
        <v>119800</v>
      </c>
      <c r="AA28" s="180"/>
      <c r="AB28" s="83"/>
      <c r="AC28" s="77"/>
      <c r="AD28" s="92">
        <v>2</v>
      </c>
      <c r="AE28" s="93">
        <f>IF(P28=0,"",IF(AD28=0,"",(AD28/P28)))</f>
        <v>0.2</v>
      </c>
      <c r="AF28" s="92">
        <v>1</v>
      </c>
      <c r="AG28" s="94">
        <f>IFERROR(AF28/AD28,"-")</f>
        <v>0.5</v>
      </c>
      <c r="AH28" s="95">
        <v>5000</v>
      </c>
      <c r="AI28" s="96">
        <f>IFERROR(AH28/AD28,"-")</f>
        <v>2500</v>
      </c>
      <c r="AJ28" s="97">
        <v>1</v>
      </c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0.1</v>
      </c>
      <c r="BG28" s="110">
        <v>1</v>
      </c>
      <c r="BH28" s="112">
        <f>IFERROR(BG28/BE28,"-")</f>
        <v>1</v>
      </c>
      <c r="BI28" s="113">
        <v>126000</v>
      </c>
      <c r="BJ28" s="114">
        <f>IFERROR(BI28/BE28,"-")</f>
        <v>126000</v>
      </c>
      <c r="BK28" s="115"/>
      <c r="BL28" s="115"/>
      <c r="BM28" s="115">
        <v>1</v>
      </c>
      <c r="BN28" s="117">
        <v>4</v>
      </c>
      <c r="BO28" s="118">
        <f>IF(P28=0,"",IF(BN28=0,"",(BN28/P28)))</f>
        <v>0.4</v>
      </c>
      <c r="BP28" s="119">
        <v>3</v>
      </c>
      <c r="BQ28" s="120">
        <f>IFERROR(BP28/BN28,"-")</f>
        <v>0.75</v>
      </c>
      <c r="BR28" s="121">
        <v>468000</v>
      </c>
      <c r="BS28" s="122">
        <f>IFERROR(BR28/BN28,"-")</f>
        <v>117000</v>
      </c>
      <c r="BT28" s="123"/>
      <c r="BU28" s="123"/>
      <c r="BV28" s="123">
        <v>3</v>
      </c>
      <c r="BW28" s="124">
        <v>2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5</v>
      </c>
      <c r="CP28" s="139">
        <v>599000</v>
      </c>
      <c r="CQ28" s="139">
        <v>320000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3.6923076923077</v>
      </c>
      <c r="B29" s="189" t="s">
        <v>121</v>
      </c>
      <c r="C29" s="189"/>
      <c r="D29" s="189" t="s">
        <v>122</v>
      </c>
      <c r="E29" s="189" t="s">
        <v>82</v>
      </c>
      <c r="F29" s="189" t="s">
        <v>65</v>
      </c>
      <c r="G29" s="88" t="s">
        <v>123</v>
      </c>
      <c r="H29" s="88" t="s">
        <v>118</v>
      </c>
      <c r="I29" s="190" t="s">
        <v>124</v>
      </c>
      <c r="J29" s="180">
        <v>156000</v>
      </c>
      <c r="K29" s="79">
        <v>17</v>
      </c>
      <c r="L29" s="79">
        <v>0</v>
      </c>
      <c r="M29" s="79">
        <v>52</v>
      </c>
      <c r="N29" s="89">
        <v>3</v>
      </c>
      <c r="O29" s="90">
        <v>0</v>
      </c>
      <c r="P29" s="91">
        <f>N29+O29</f>
        <v>3</v>
      </c>
      <c r="Q29" s="80">
        <f>IFERROR(P29/M29,"-")</f>
        <v>0.057692307692308</v>
      </c>
      <c r="R29" s="79">
        <v>0</v>
      </c>
      <c r="S29" s="79">
        <v>0</v>
      </c>
      <c r="T29" s="80">
        <f>IFERROR(R29/(P29),"-")</f>
        <v>0</v>
      </c>
      <c r="U29" s="186">
        <f>IFERROR(J29/SUM(N29:O30),"-")</f>
        <v>15600</v>
      </c>
      <c r="V29" s="82">
        <v>1</v>
      </c>
      <c r="W29" s="80">
        <f>IF(P29=0,"-",V29/P29)</f>
        <v>0.33333333333333</v>
      </c>
      <c r="X29" s="185">
        <v>5000</v>
      </c>
      <c r="Y29" s="186">
        <f>IFERROR(X29/P29,"-")</f>
        <v>1666.6666666667</v>
      </c>
      <c r="Z29" s="186">
        <f>IFERROR(X29/V29,"-")</f>
        <v>5000</v>
      </c>
      <c r="AA29" s="180">
        <f>SUM(X29:X30)-SUM(J29:J30)</f>
        <v>420000</v>
      </c>
      <c r="AB29" s="83">
        <f>SUM(X29:X30)/SUM(J29:J30)</f>
        <v>3.6923076923077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>
        <v>1</v>
      </c>
      <c r="BH29" s="112">
        <f>IFERROR(BG29/BE29,"-")</f>
        <v>1</v>
      </c>
      <c r="BI29" s="113">
        <v>5000</v>
      </c>
      <c r="BJ29" s="114">
        <f>IFERROR(BI29/BE29,"-")</f>
        <v>5000</v>
      </c>
      <c r="BK29" s="115">
        <v>1</v>
      </c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5000</v>
      </c>
      <c r="CQ29" s="139">
        <v>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125</v>
      </c>
      <c r="C30" s="189"/>
      <c r="D30" s="189" t="s">
        <v>122</v>
      </c>
      <c r="E30" s="189" t="s">
        <v>82</v>
      </c>
      <c r="F30" s="189" t="s">
        <v>78</v>
      </c>
      <c r="G30" s="88"/>
      <c r="H30" s="88"/>
      <c r="I30" s="88"/>
      <c r="J30" s="180"/>
      <c r="K30" s="79">
        <v>31</v>
      </c>
      <c r="L30" s="79">
        <v>22</v>
      </c>
      <c r="M30" s="79">
        <v>8</v>
      </c>
      <c r="N30" s="89">
        <v>7</v>
      </c>
      <c r="O30" s="90">
        <v>0</v>
      </c>
      <c r="P30" s="91">
        <f>N30+O30</f>
        <v>7</v>
      </c>
      <c r="Q30" s="80">
        <f>IFERROR(P30/M30,"-")</f>
        <v>0.875</v>
      </c>
      <c r="R30" s="79">
        <v>2</v>
      </c>
      <c r="S30" s="79">
        <v>2</v>
      </c>
      <c r="T30" s="80">
        <f>IFERROR(R30/(P30),"-")</f>
        <v>0.28571428571429</v>
      </c>
      <c r="U30" s="186"/>
      <c r="V30" s="82">
        <v>3</v>
      </c>
      <c r="W30" s="80">
        <f>IF(P30=0,"-",V30/P30)</f>
        <v>0.42857142857143</v>
      </c>
      <c r="X30" s="185">
        <v>571000</v>
      </c>
      <c r="Y30" s="186">
        <f>IFERROR(X30/P30,"-")</f>
        <v>81571.428571429</v>
      </c>
      <c r="Z30" s="186">
        <f>IFERROR(X30/V30,"-")</f>
        <v>190333.33333333</v>
      </c>
      <c r="AA30" s="180"/>
      <c r="AB30" s="83"/>
      <c r="AC30" s="77"/>
      <c r="AD30" s="92">
        <v>1</v>
      </c>
      <c r="AE30" s="93">
        <f>IF(P30=0,"",IF(AD30=0,"",(AD30/P30)))</f>
        <v>0.14285714285714</v>
      </c>
      <c r="AF30" s="92">
        <v>1</v>
      </c>
      <c r="AG30" s="94">
        <f>IFERROR(AF30/AD30,"-")</f>
        <v>1</v>
      </c>
      <c r="AH30" s="95">
        <v>3000</v>
      </c>
      <c r="AI30" s="96">
        <f>IFERROR(AH30/AD30,"-")</f>
        <v>3000</v>
      </c>
      <c r="AJ30" s="97">
        <v>1</v>
      </c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0.28571428571429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0.14285714285714</v>
      </c>
      <c r="BP30" s="119">
        <v>1</v>
      </c>
      <c r="BQ30" s="120">
        <f>IFERROR(BP30/BN30,"-")</f>
        <v>1</v>
      </c>
      <c r="BR30" s="121">
        <v>3000</v>
      </c>
      <c r="BS30" s="122">
        <f>IFERROR(BR30/BN30,"-")</f>
        <v>3000</v>
      </c>
      <c r="BT30" s="123">
        <v>1</v>
      </c>
      <c r="BU30" s="123"/>
      <c r="BV30" s="123"/>
      <c r="BW30" s="124">
        <v>3</v>
      </c>
      <c r="BX30" s="125">
        <f>IF(P30=0,"",IF(BW30=0,"",(BW30/P30)))</f>
        <v>0.42857142857143</v>
      </c>
      <c r="BY30" s="126">
        <v>1</v>
      </c>
      <c r="BZ30" s="127">
        <f>IFERROR(BY30/BW30,"-")</f>
        <v>0.33333333333333</v>
      </c>
      <c r="CA30" s="128">
        <v>565000</v>
      </c>
      <c r="CB30" s="129">
        <f>IFERROR(CA30/BW30,"-")</f>
        <v>188333.33333333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571000</v>
      </c>
      <c r="CQ30" s="139">
        <v>565000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0.43888888888889</v>
      </c>
      <c r="B31" s="189" t="s">
        <v>126</v>
      </c>
      <c r="C31" s="189"/>
      <c r="D31" s="189" t="s">
        <v>127</v>
      </c>
      <c r="E31" s="189" t="s">
        <v>128</v>
      </c>
      <c r="F31" s="189" t="s">
        <v>65</v>
      </c>
      <c r="G31" s="88" t="s">
        <v>129</v>
      </c>
      <c r="H31" s="88" t="s">
        <v>118</v>
      </c>
      <c r="I31" s="190" t="s">
        <v>124</v>
      </c>
      <c r="J31" s="180">
        <v>360000</v>
      </c>
      <c r="K31" s="79">
        <v>26</v>
      </c>
      <c r="L31" s="79">
        <v>0</v>
      </c>
      <c r="M31" s="79">
        <v>109</v>
      </c>
      <c r="N31" s="89">
        <v>8</v>
      </c>
      <c r="O31" s="90">
        <v>0</v>
      </c>
      <c r="P31" s="91">
        <f>N31+O31</f>
        <v>8</v>
      </c>
      <c r="Q31" s="80">
        <f>IFERROR(P31/M31,"-")</f>
        <v>0.073394495412844</v>
      </c>
      <c r="R31" s="79">
        <v>0</v>
      </c>
      <c r="S31" s="79">
        <v>2</v>
      </c>
      <c r="T31" s="80">
        <f>IFERROR(R31/(P31),"-")</f>
        <v>0</v>
      </c>
      <c r="U31" s="186">
        <f>IFERROR(J31/SUM(N31:O32),"-")</f>
        <v>14400</v>
      </c>
      <c r="V31" s="82">
        <v>2</v>
      </c>
      <c r="W31" s="80">
        <f>IF(P31=0,"-",V31/P31)</f>
        <v>0.25</v>
      </c>
      <c r="X31" s="185">
        <v>33000</v>
      </c>
      <c r="Y31" s="186">
        <f>IFERROR(X31/P31,"-")</f>
        <v>4125</v>
      </c>
      <c r="Z31" s="186">
        <f>IFERROR(X31/V31,"-")</f>
        <v>16500</v>
      </c>
      <c r="AA31" s="180">
        <f>SUM(X31:X32)-SUM(J31:J32)</f>
        <v>-202000</v>
      </c>
      <c r="AB31" s="83">
        <f>SUM(X31:X32)/SUM(J31:J32)</f>
        <v>0.43888888888889</v>
      </c>
      <c r="AC31" s="77"/>
      <c r="AD31" s="92">
        <v>1</v>
      </c>
      <c r="AE31" s="93">
        <f>IF(P31=0,"",IF(AD31=0,"",(AD31/P31)))</f>
        <v>0.125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2</v>
      </c>
      <c r="AN31" s="99">
        <f>IF(P31=0,"",IF(AM31=0,"",(AM31/P31)))</f>
        <v>0.25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0.25</v>
      </c>
      <c r="BP31" s="119">
        <v>1</v>
      </c>
      <c r="BQ31" s="120">
        <f>IFERROR(BP31/BN31,"-")</f>
        <v>0.5</v>
      </c>
      <c r="BR31" s="121">
        <v>13000</v>
      </c>
      <c r="BS31" s="122">
        <f>IFERROR(BR31/BN31,"-")</f>
        <v>6500</v>
      </c>
      <c r="BT31" s="123"/>
      <c r="BU31" s="123"/>
      <c r="BV31" s="123">
        <v>1</v>
      </c>
      <c r="BW31" s="124">
        <v>3</v>
      </c>
      <c r="BX31" s="125">
        <f>IF(P31=0,"",IF(BW31=0,"",(BW31/P31)))</f>
        <v>0.375</v>
      </c>
      <c r="BY31" s="126">
        <v>1</v>
      </c>
      <c r="BZ31" s="127">
        <f>IFERROR(BY31/BW31,"-")</f>
        <v>0.33333333333333</v>
      </c>
      <c r="CA31" s="128">
        <v>20000</v>
      </c>
      <c r="CB31" s="129">
        <f>IFERROR(CA31/BW31,"-")</f>
        <v>6666.6666666667</v>
      </c>
      <c r="CC31" s="130"/>
      <c r="CD31" s="130">
        <v>1</v>
      </c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33000</v>
      </c>
      <c r="CQ31" s="139">
        <v>20000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127</v>
      </c>
      <c r="E32" s="189" t="s">
        <v>128</v>
      </c>
      <c r="F32" s="189" t="s">
        <v>78</v>
      </c>
      <c r="G32" s="88"/>
      <c r="H32" s="88"/>
      <c r="I32" s="88"/>
      <c r="J32" s="180"/>
      <c r="K32" s="79">
        <v>65</v>
      </c>
      <c r="L32" s="79">
        <v>47</v>
      </c>
      <c r="M32" s="79">
        <v>29</v>
      </c>
      <c r="N32" s="89">
        <v>17</v>
      </c>
      <c r="O32" s="90">
        <v>0</v>
      </c>
      <c r="P32" s="91">
        <f>N32+O32</f>
        <v>17</v>
      </c>
      <c r="Q32" s="80">
        <f>IFERROR(P32/M32,"-")</f>
        <v>0.58620689655172</v>
      </c>
      <c r="R32" s="79">
        <v>2</v>
      </c>
      <c r="S32" s="79">
        <v>7</v>
      </c>
      <c r="T32" s="80">
        <f>IFERROR(R32/(P32),"-")</f>
        <v>0.11764705882353</v>
      </c>
      <c r="U32" s="186"/>
      <c r="V32" s="82">
        <v>8</v>
      </c>
      <c r="W32" s="80">
        <f>IF(P32=0,"-",V32/P32)</f>
        <v>0.47058823529412</v>
      </c>
      <c r="X32" s="185">
        <v>125000</v>
      </c>
      <c r="Y32" s="186">
        <f>IFERROR(X32/P32,"-")</f>
        <v>7352.9411764706</v>
      </c>
      <c r="Z32" s="186">
        <f>IFERROR(X32/V32,"-")</f>
        <v>15625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4</v>
      </c>
      <c r="BF32" s="111">
        <f>IF(P32=0,"",IF(BE32=0,"",(BE32/P32)))</f>
        <v>0.23529411764706</v>
      </c>
      <c r="BG32" s="110">
        <v>3</v>
      </c>
      <c r="BH32" s="112">
        <f>IFERROR(BG32/BE32,"-")</f>
        <v>0.75</v>
      </c>
      <c r="BI32" s="113">
        <v>59000</v>
      </c>
      <c r="BJ32" s="114">
        <f>IFERROR(BI32/BE32,"-")</f>
        <v>14750</v>
      </c>
      <c r="BK32" s="115">
        <v>1</v>
      </c>
      <c r="BL32" s="115"/>
      <c r="BM32" s="115">
        <v>2</v>
      </c>
      <c r="BN32" s="117">
        <v>6</v>
      </c>
      <c r="BO32" s="118">
        <f>IF(P32=0,"",IF(BN32=0,"",(BN32/P32)))</f>
        <v>0.35294117647059</v>
      </c>
      <c r="BP32" s="119">
        <v>1</v>
      </c>
      <c r="BQ32" s="120">
        <f>IFERROR(BP32/BN32,"-")</f>
        <v>0.16666666666667</v>
      </c>
      <c r="BR32" s="121">
        <v>2000</v>
      </c>
      <c r="BS32" s="122">
        <f>IFERROR(BR32/BN32,"-")</f>
        <v>333.33333333333</v>
      </c>
      <c r="BT32" s="123">
        <v>1</v>
      </c>
      <c r="BU32" s="123"/>
      <c r="BV32" s="123"/>
      <c r="BW32" s="124">
        <v>2</v>
      </c>
      <c r="BX32" s="125">
        <f>IF(P32=0,"",IF(BW32=0,"",(BW32/P32)))</f>
        <v>0.11764705882353</v>
      </c>
      <c r="BY32" s="126">
        <v>1</v>
      </c>
      <c r="BZ32" s="127">
        <f>IFERROR(BY32/BW32,"-")</f>
        <v>0.5</v>
      </c>
      <c r="CA32" s="128">
        <v>3000</v>
      </c>
      <c r="CB32" s="129">
        <f>IFERROR(CA32/BW32,"-")</f>
        <v>1500</v>
      </c>
      <c r="CC32" s="130">
        <v>1</v>
      </c>
      <c r="CD32" s="130"/>
      <c r="CE32" s="130"/>
      <c r="CF32" s="131">
        <v>5</v>
      </c>
      <c r="CG32" s="132">
        <f>IF(P32=0,"",IF(CF32=0,"",(CF32/P32)))</f>
        <v>0.29411764705882</v>
      </c>
      <c r="CH32" s="133">
        <v>3</v>
      </c>
      <c r="CI32" s="134">
        <f>IFERROR(CH32/CF32,"-")</f>
        <v>0.6</v>
      </c>
      <c r="CJ32" s="135">
        <v>61000</v>
      </c>
      <c r="CK32" s="136">
        <f>IFERROR(CJ32/CF32,"-")</f>
        <v>12200</v>
      </c>
      <c r="CL32" s="137">
        <v>1</v>
      </c>
      <c r="CM32" s="137">
        <v>1</v>
      </c>
      <c r="CN32" s="137">
        <v>1</v>
      </c>
      <c r="CO32" s="138">
        <v>8</v>
      </c>
      <c r="CP32" s="139">
        <v>125000</v>
      </c>
      <c r="CQ32" s="139">
        <v>45000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0.62152777777778</v>
      </c>
      <c r="B33" s="189" t="s">
        <v>131</v>
      </c>
      <c r="C33" s="189"/>
      <c r="D33" s="189" t="s">
        <v>81</v>
      </c>
      <c r="E33" s="189" t="s">
        <v>116</v>
      </c>
      <c r="F33" s="189" t="s">
        <v>65</v>
      </c>
      <c r="G33" s="88" t="s">
        <v>103</v>
      </c>
      <c r="H33" s="88" t="s">
        <v>67</v>
      </c>
      <c r="I33" s="190" t="s">
        <v>124</v>
      </c>
      <c r="J33" s="180">
        <v>144000</v>
      </c>
      <c r="K33" s="79">
        <v>30</v>
      </c>
      <c r="L33" s="79">
        <v>0</v>
      </c>
      <c r="M33" s="79">
        <v>81</v>
      </c>
      <c r="N33" s="89">
        <v>13</v>
      </c>
      <c r="O33" s="90">
        <v>0</v>
      </c>
      <c r="P33" s="91">
        <f>N33+O33</f>
        <v>13</v>
      </c>
      <c r="Q33" s="80">
        <f>IFERROR(P33/M33,"-")</f>
        <v>0.16049382716049</v>
      </c>
      <c r="R33" s="79">
        <v>2</v>
      </c>
      <c r="S33" s="79">
        <v>3</v>
      </c>
      <c r="T33" s="80">
        <f>IFERROR(R33/(P33),"-")</f>
        <v>0.15384615384615</v>
      </c>
      <c r="U33" s="186">
        <f>IFERROR(J33/SUM(N33:O34),"-")</f>
        <v>6545.4545454545</v>
      </c>
      <c r="V33" s="82">
        <v>2</v>
      </c>
      <c r="W33" s="80">
        <f>IF(P33=0,"-",V33/P33)</f>
        <v>0.15384615384615</v>
      </c>
      <c r="X33" s="185">
        <v>73000</v>
      </c>
      <c r="Y33" s="186">
        <f>IFERROR(X33/P33,"-")</f>
        <v>5615.3846153846</v>
      </c>
      <c r="Z33" s="186">
        <f>IFERROR(X33/V33,"-")</f>
        <v>36500</v>
      </c>
      <c r="AA33" s="180">
        <f>SUM(X33:X34)-SUM(J33:J34)</f>
        <v>-54500</v>
      </c>
      <c r="AB33" s="83">
        <f>SUM(X33:X34)/SUM(J33:J34)</f>
        <v>0.62152777777778</v>
      </c>
      <c r="AC33" s="77"/>
      <c r="AD33" s="92">
        <v>1</v>
      </c>
      <c r="AE33" s="93">
        <f>IF(P33=0,"",IF(AD33=0,"",(AD33/P33)))</f>
        <v>0.076923076923077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1</v>
      </c>
      <c r="AN33" s="99">
        <f>IF(P33=0,"",IF(AM33=0,"",(AM33/P33)))</f>
        <v>0.076923076923077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2</v>
      </c>
      <c r="AW33" s="105">
        <f>IF(P33=0,"",IF(AV33=0,"",(AV33/P33)))</f>
        <v>0.15384615384615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4</v>
      </c>
      <c r="BF33" s="111">
        <f>IF(P33=0,"",IF(BE33=0,"",(BE33/P33)))</f>
        <v>0.30769230769231</v>
      </c>
      <c r="BG33" s="110">
        <v>2</v>
      </c>
      <c r="BH33" s="112">
        <f>IFERROR(BG33/BE33,"-")</f>
        <v>0.5</v>
      </c>
      <c r="BI33" s="113">
        <v>73000</v>
      </c>
      <c r="BJ33" s="114">
        <f>IFERROR(BI33/BE33,"-")</f>
        <v>18250</v>
      </c>
      <c r="BK33" s="115"/>
      <c r="BL33" s="115">
        <v>1</v>
      </c>
      <c r="BM33" s="115">
        <v>1</v>
      </c>
      <c r="BN33" s="117">
        <v>5</v>
      </c>
      <c r="BO33" s="118">
        <f>IF(P33=0,"",IF(BN33=0,"",(BN33/P33)))</f>
        <v>0.38461538461538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73000</v>
      </c>
      <c r="CQ33" s="139">
        <v>63000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132</v>
      </c>
      <c r="C34" s="189"/>
      <c r="D34" s="189" t="s">
        <v>81</v>
      </c>
      <c r="E34" s="189" t="s">
        <v>116</v>
      </c>
      <c r="F34" s="189" t="s">
        <v>78</v>
      </c>
      <c r="G34" s="88"/>
      <c r="H34" s="88"/>
      <c r="I34" s="88"/>
      <c r="J34" s="180"/>
      <c r="K34" s="79">
        <v>49</v>
      </c>
      <c r="L34" s="79">
        <v>28</v>
      </c>
      <c r="M34" s="79">
        <v>17</v>
      </c>
      <c r="N34" s="89">
        <v>9</v>
      </c>
      <c r="O34" s="90">
        <v>0</v>
      </c>
      <c r="P34" s="91">
        <f>N34+O34</f>
        <v>9</v>
      </c>
      <c r="Q34" s="80">
        <f>IFERROR(P34/M34,"-")</f>
        <v>0.52941176470588</v>
      </c>
      <c r="R34" s="79">
        <v>1</v>
      </c>
      <c r="S34" s="79">
        <v>0</v>
      </c>
      <c r="T34" s="80">
        <f>IFERROR(R34/(P34),"-")</f>
        <v>0.11111111111111</v>
      </c>
      <c r="U34" s="186"/>
      <c r="V34" s="82">
        <v>3</v>
      </c>
      <c r="W34" s="80">
        <f>IF(P34=0,"-",V34/P34)</f>
        <v>0.33333333333333</v>
      </c>
      <c r="X34" s="185">
        <v>16500</v>
      </c>
      <c r="Y34" s="186">
        <f>IFERROR(X34/P34,"-")</f>
        <v>1833.3333333333</v>
      </c>
      <c r="Z34" s="186">
        <f>IFERROR(X34/V34,"-")</f>
        <v>5500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0.11111111111111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2</v>
      </c>
      <c r="BF34" s="111">
        <f>IF(P34=0,"",IF(BE34=0,"",(BE34/P34)))</f>
        <v>0.22222222222222</v>
      </c>
      <c r="BG34" s="110">
        <v>1</v>
      </c>
      <c r="BH34" s="112">
        <f>IFERROR(BG34/BE34,"-")</f>
        <v>0.5</v>
      </c>
      <c r="BI34" s="113">
        <v>2500</v>
      </c>
      <c r="BJ34" s="114">
        <f>IFERROR(BI34/BE34,"-")</f>
        <v>1250</v>
      </c>
      <c r="BK34" s="115">
        <v>1</v>
      </c>
      <c r="BL34" s="115"/>
      <c r="BM34" s="115"/>
      <c r="BN34" s="117">
        <v>3</v>
      </c>
      <c r="BO34" s="118">
        <f>IF(P34=0,"",IF(BN34=0,"",(BN34/P34)))</f>
        <v>0.33333333333333</v>
      </c>
      <c r="BP34" s="119">
        <v>2</v>
      </c>
      <c r="BQ34" s="120">
        <f>IFERROR(BP34/BN34,"-")</f>
        <v>0.66666666666667</v>
      </c>
      <c r="BR34" s="121">
        <v>14000</v>
      </c>
      <c r="BS34" s="122">
        <f>IFERROR(BR34/BN34,"-")</f>
        <v>4666.6666666667</v>
      </c>
      <c r="BT34" s="123">
        <v>1</v>
      </c>
      <c r="BU34" s="123"/>
      <c r="BV34" s="123">
        <v>1</v>
      </c>
      <c r="BW34" s="124">
        <v>3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16500</v>
      </c>
      <c r="CQ34" s="139">
        <v>11000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0.34375</v>
      </c>
      <c r="B35" s="189" t="s">
        <v>133</v>
      </c>
      <c r="C35" s="189"/>
      <c r="D35" s="189"/>
      <c r="E35" s="189"/>
      <c r="F35" s="189" t="s">
        <v>65</v>
      </c>
      <c r="G35" s="88" t="s">
        <v>134</v>
      </c>
      <c r="H35" s="88" t="s">
        <v>135</v>
      </c>
      <c r="I35" s="88" t="s">
        <v>136</v>
      </c>
      <c r="J35" s="180">
        <v>96000</v>
      </c>
      <c r="K35" s="79">
        <v>11</v>
      </c>
      <c r="L35" s="79">
        <v>0</v>
      </c>
      <c r="M35" s="79">
        <v>107</v>
      </c>
      <c r="N35" s="89">
        <v>5</v>
      </c>
      <c r="O35" s="90">
        <v>0</v>
      </c>
      <c r="P35" s="91">
        <f>N35+O35</f>
        <v>5</v>
      </c>
      <c r="Q35" s="80">
        <f>IFERROR(P35/M35,"-")</f>
        <v>0.046728971962617</v>
      </c>
      <c r="R35" s="79">
        <v>1</v>
      </c>
      <c r="S35" s="79">
        <v>1</v>
      </c>
      <c r="T35" s="80">
        <f>IFERROR(R35/(P35),"-")</f>
        <v>0.2</v>
      </c>
      <c r="U35" s="186">
        <f>IFERROR(J35/SUM(N35:O36),"-")</f>
        <v>9600</v>
      </c>
      <c r="V35" s="82">
        <v>1</v>
      </c>
      <c r="W35" s="80">
        <f>IF(P35=0,"-",V35/P35)</f>
        <v>0.2</v>
      </c>
      <c r="X35" s="185">
        <v>3000</v>
      </c>
      <c r="Y35" s="186">
        <f>IFERROR(X35/P35,"-")</f>
        <v>600</v>
      </c>
      <c r="Z35" s="186">
        <f>IFERROR(X35/V35,"-")</f>
        <v>3000</v>
      </c>
      <c r="AA35" s="180">
        <f>SUM(X35:X36)-SUM(J35:J36)</f>
        <v>-63000</v>
      </c>
      <c r="AB35" s="83">
        <f>SUM(X35:X36)/SUM(J35:J36)</f>
        <v>0.34375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</v>
      </c>
      <c r="AX35" s="104">
        <v>1</v>
      </c>
      <c r="AY35" s="106">
        <f>IFERROR(AX35/AV35,"-")</f>
        <v>1</v>
      </c>
      <c r="AZ35" s="107">
        <v>3000</v>
      </c>
      <c r="BA35" s="108">
        <f>IFERROR(AZ35/AV35,"-")</f>
        <v>3000</v>
      </c>
      <c r="BB35" s="109">
        <v>1</v>
      </c>
      <c r="BC35" s="109"/>
      <c r="BD35" s="109"/>
      <c r="BE35" s="110">
        <v>2</v>
      </c>
      <c r="BF35" s="111">
        <f>IF(P35=0,"",IF(BE35=0,"",(BE35/P35)))</f>
        <v>0.4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/>
      <c r="E36" s="189"/>
      <c r="F36" s="189" t="s">
        <v>78</v>
      </c>
      <c r="G36" s="88"/>
      <c r="H36" s="88"/>
      <c r="I36" s="88"/>
      <c r="J36" s="180"/>
      <c r="K36" s="79">
        <v>19</v>
      </c>
      <c r="L36" s="79">
        <v>14</v>
      </c>
      <c r="M36" s="79">
        <v>6</v>
      </c>
      <c r="N36" s="89">
        <v>5</v>
      </c>
      <c r="O36" s="90">
        <v>0</v>
      </c>
      <c r="P36" s="91">
        <f>N36+O36</f>
        <v>5</v>
      </c>
      <c r="Q36" s="80">
        <f>IFERROR(P36/M36,"-")</f>
        <v>0.83333333333333</v>
      </c>
      <c r="R36" s="79">
        <v>1</v>
      </c>
      <c r="S36" s="79">
        <v>0</v>
      </c>
      <c r="T36" s="80">
        <f>IFERROR(R36/(P36),"-")</f>
        <v>0.2</v>
      </c>
      <c r="U36" s="186"/>
      <c r="V36" s="82">
        <v>1</v>
      </c>
      <c r="W36" s="80">
        <f>IF(P36=0,"-",V36/P36)</f>
        <v>0.2</v>
      </c>
      <c r="X36" s="185">
        <v>30000</v>
      </c>
      <c r="Y36" s="186">
        <f>IFERROR(X36/P36,"-")</f>
        <v>6000</v>
      </c>
      <c r="Z36" s="186">
        <f>IFERROR(X36/V36,"-")</f>
        <v>30000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3</v>
      </c>
      <c r="BO36" s="118">
        <f>IF(P36=0,"",IF(BN36=0,"",(BN36/P36)))</f>
        <v>0.6</v>
      </c>
      <c r="BP36" s="119">
        <v>1</v>
      </c>
      <c r="BQ36" s="120">
        <f>IFERROR(BP36/BN36,"-")</f>
        <v>0.33333333333333</v>
      </c>
      <c r="BR36" s="121">
        <v>30000</v>
      </c>
      <c r="BS36" s="122">
        <f>IFERROR(BR36/BN36,"-")</f>
        <v>10000</v>
      </c>
      <c r="BT36" s="123"/>
      <c r="BU36" s="123"/>
      <c r="BV36" s="123">
        <v>1</v>
      </c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30000</v>
      </c>
      <c r="CQ36" s="139">
        <v>30000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0.27631578947368</v>
      </c>
      <c r="B37" s="189" t="s">
        <v>138</v>
      </c>
      <c r="C37" s="189"/>
      <c r="D37" s="189" t="s">
        <v>139</v>
      </c>
      <c r="E37" s="189" t="s">
        <v>82</v>
      </c>
      <c r="F37" s="189" t="s">
        <v>65</v>
      </c>
      <c r="G37" s="88" t="s">
        <v>140</v>
      </c>
      <c r="H37" s="88" t="s">
        <v>67</v>
      </c>
      <c r="I37" s="88"/>
      <c r="J37" s="180">
        <v>228000</v>
      </c>
      <c r="K37" s="79">
        <v>15</v>
      </c>
      <c r="L37" s="79">
        <v>0</v>
      </c>
      <c r="M37" s="79">
        <v>65</v>
      </c>
      <c r="N37" s="89">
        <v>4</v>
      </c>
      <c r="O37" s="90">
        <v>0</v>
      </c>
      <c r="P37" s="91">
        <f>N37+O37</f>
        <v>4</v>
      </c>
      <c r="Q37" s="80">
        <f>IFERROR(P37/M37,"-")</f>
        <v>0.061538461538462</v>
      </c>
      <c r="R37" s="79">
        <v>1</v>
      </c>
      <c r="S37" s="79">
        <v>0</v>
      </c>
      <c r="T37" s="80">
        <f>IFERROR(R37/(P37),"-")</f>
        <v>0.25</v>
      </c>
      <c r="U37" s="186">
        <f>IFERROR(J37/SUM(N37:O38),"-")</f>
        <v>28500</v>
      </c>
      <c r="V37" s="82">
        <v>1</v>
      </c>
      <c r="W37" s="80">
        <f>IF(P37=0,"-",V37/P37)</f>
        <v>0.25</v>
      </c>
      <c r="X37" s="185">
        <v>3000</v>
      </c>
      <c r="Y37" s="186">
        <f>IFERROR(X37/P37,"-")</f>
        <v>750</v>
      </c>
      <c r="Z37" s="186">
        <f>IFERROR(X37/V37,"-")</f>
        <v>3000</v>
      </c>
      <c r="AA37" s="180">
        <f>SUM(X37:X38)-SUM(J37:J38)</f>
        <v>-165000</v>
      </c>
      <c r="AB37" s="83">
        <f>SUM(X37:X38)/SUM(J37:J38)</f>
        <v>0.27631578947368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>
        <v>1</v>
      </c>
      <c r="AW37" s="105">
        <f>IF(P37=0,"",IF(AV37=0,"",(AV37/P37)))</f>
        <v>0.25</v>
      </c>
      <c r="AX37" s="104">
        <v>1</v>
      </c>
      <c r="AY37" s="106">
        <f>IFERROR(AX37/AV37,"-")</f>
        <v>1</v>
      </c>
      <c r="AZ37" s="107">
        <v>3000</v>
      </c>
      <c r="BA37" s="108">
        <f>IFERROR(AZ37/AV37,"-")</f>
        <v>3000</v>
      </c>
      <c r="BB37" s="109">
        <v>1</v>
      </c>
      <c r="BC37" s="109"/>
      <c r="BD37" s="109"/>
      <c r="BE37" s="110">
        <v>1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1</v>
      </c>
      <c r="BX37" s="125">
        <f>IF(P37=0,"",IF(BW37=0,"",(BW37/P37)))</f>
        <v>0.25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141</v>
      </c>
      <c r="C38" s="189"/>
      <c r="D38" s="189" t="s">
        <v>139</v>
      </c>
      <c r="E38" s="189" t="s">
        <v>82</v>
      </c>
      <c r="F38" s="189" t="s">
        <v>78</v>
      </c>
      <c r="G38" s="88"/>
      <c r="H38" s="88"/>
      <c r="I38" s="88"/>
      <c r="J38" s="180"/>
      <c r="K38" s="79">
        <v>65</v>
      </c>
      <c r="L38" s="79">
        <v>30</v>
      </c>
      <c r="M38" s="79">
        <v>7</v>
      </c>
      <c r="N38" s="89">
        <v>4</v>
      </c>
      <c r="O38" s="90">
        <v>0</v>
      </c>
      <c r="P38" s="91">
        <f>N38+O38</f>
        <v>4</v>
      </c>
      <c r="Q38" s="80">
        <f>IFERROR(P38/M38,"-")</f>
        <v>0.57142857142857</v>
      </c>
      <c r="R38" s="79">
        <v>1</v>
      </c>
      <c r="S38" s="79">
        <v>1</v>
      </c>
      <c r="T38" s="80">
        <f>IFERROR(R38/(P38),"-")</f>
        <v>0.25</v>
      </c>
      <c r="U38" s="186"/>
      <c r="V38" s="82">
        <v>2</v>
      </c>
      <c r="W38" s="80">
        <f>IF(P38=0,"-",V38/P38)</f>
        <v>0.5</v>
      </c>
      <c r="X38" s="185">
        <v>60000</v>
      </c>
      <c r="Y38" s="186">
        <f>IFERROR(X38/P38,"-")</f>
        <v>15000</v>
      </c>
      <c r="Z38" s="186">
        <f>IFERROR(X38/V38,"-")</f>
        <v>30000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1</v>
      </c>
      <c r="BP38" s="119">
        <v>2</v>
      </c>
      <c r="BQ38" s="120">
        <f>IFERROR(BP38/BN38,"-")</f>
        <v>0.5</v>
      </c>
      <c r="BR38" s="121">
        <v>60000</v>
      </c>
      <c r="BS38" s="122">
        <f>IFERROR(BR38/BN38,"-")</f>
        <v>15000</v>
      </c>
      <c r="BT38" s="123"/>
      <c r="BU38" s="123"/>
      <c r="BV38" s="123">
        <v>2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60000</v>
      </c>
      <c r="CQ38" s="139">
        <v>45000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0.033333333333333</v>
      </c>
      <c r="B39" s="189" t="s">
        <v>142</v>
      </c>
      <c r="C39" s="189"/>
      <c r="D39" s="189" t="s">
        <v>143</v>
      </c>
      <c r="E39" s="189" t="s">
        <v>116</v>
      </c>
      <c r="F39" s="189" t="s">
        <v>65</v>
      </c>
      <c r="G39" s="88" t="s">
        <v>71</v>
      </c>
      <c r="H39" s="88" t="s">
        <v>118</v>
      </c>
      <c r="I39" s="191" t="s">
        <v>84</v>
      </c>
      <c r="J39" s="180">
        <v>180000</v>
      </c>
      <c r="K39" s="79">
        <v>8</v>
      </c>
      <c r="L39" s="79">
        <v>0</v>
      </c>
      <c r="M39" s="79">
        <v>28</v>
      </c>
      <c r="N39" s="89">
        <v>3</v>
      </c>
      <c r="O39" s="90">
        <v>0</v>
      </c>
      <c r="P39" s="91">
        <f>N39+O39</f>
        <v>3</v>
      </c>
      <c r="Q39" s="80">
        <f>IFERROR(P39/M39,"-")</f>
        <v>0.10714285714286</v>
      </c>
      <c r="R39" s="79">
        <v>0</v>
      </c>
      <c r="S39" s="79">
        <v>0</v>
      </c>
      <c r="T39" s="80">
        <f>IFERROR(R39/(P39),"-")</f>
        <v>0</v>
      </c>
      <c r="U39" s="186">
        <f>IFERROR(J39/SUM(N39:O40),"-")</f>
        <v>22500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SUM(X39:X40)-SUM(J39:J40)</f>
        <v>-174000</v>
      </c>
      <c r="AB39" s="83">
        <f>SUM(X39:X40)/SUM(J39:J40)</f>
        <v>0.033333333333333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144</v>
      </c>
      <c r="C40" s="189"/>
      <c r="D40" s="189" t="s">
        <v>143</v>
      </c>
      <c r="E40" s="189" t="s">
        <v>116</v>
      </c>
      <c r="F40" s="189" t="s">
        <v>78</v>
      </c>
      <c r="G40" s="88"/>
      <c r="H40" s="88"/>
      <c r="I40" s="88"/>
      <c r="J40" s="180"/>
      <c r="K40" s="79">
        <v>45</v>
      </c>
      <c r="L40" s="79">
        <v>28</v>
      </c>
      <c r="M40" s="79">
        <v>14</v>
      </c>
      <c r="N40" s="89">
        <v>5</v>
      </c>
      <c r="O40" s="90">
        <v>0</v>
      </c>
      <c r="P40" s="91">
        <f>N40+O40</f>
        <v>5</v>
      </c>
      <c r="Q40" s="80">
        <f>IFERROR(P40/M40,"-")</f>
        <v>0.35714285714286</v>
      </c>
      <c r="R40" s="79">
        <v>0</v>
      </c>
      <c r="S40" s="79">
        <v>1</v>
      </c>
      <c r="T40" s="80">
        <f>IFERROR(R40/(P40),"-")</f>
        <v>0</v>
      </c>
      <c r="U40" s="186"/>
      <c r="V40" s="82">
        <v>2</v>
      </c>
      <c r="W40" s="80">
        <f>IF(P40=0,"-",V40/P40)</f>
        <v>0.4</v>
      </c>
      <c r="X40" s="185">
        <v>6000</v>
      </c>
      <c r="Y40" s="186">
        <f>IFERROR(X40/P40,"-")</f>
        <v>1200</v>
      </c>
      <c r="Z40" s="186">
        <f>IFERROR(X40/V40,"-")</f>
        <v>3000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0.4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2</v>
      </c>
      <c r="BX40" s="125">
        <f>IF(P40=0,"",IF(BW40=0,"",(BW40/P40)))</f>
        <v>0.4</v>
      </c>
      <c r="BY40" s="126">
        <v>1</v>
      </c>
      <c r="BZ40" s="127">
        <f>IFERROR(BY40/BW40,"-")</f>
        <v>0.5</v>
      </c>
      <c r="CA40" s="128">
        <v>3000</v>
      </c>
      <c r="CB40" s="129">
        <f>IFERROR(CA40/BW40,"-")</f>
        <v>1500</v>
      </c>
      <c r="CC40" s="130">
        <v>1</v>
      </c>
      <c r="CD40" s="130"/>
      <c r="CE40" s="130"/>
      <c r="CF40" s="131">
        <v>1</v>
      </c>
      <c r="CG40" s="132">
        <f>IF(P40=0,"",IF(CF40=0,"",(CF40/P40)))</f>
        <v>0.2</v>
      </c>
      <c r="CH40" s="133">
        <v>1</v>
      </c>
      <c r="CI40" s="134">
        <f>IFERROR(CH40/CF40,"-")</f>
        <v>1</v>
      </c>
      <c r="CJ40" s="135">
        <v>3000</v>
      </c>
      <c r="CK40" s="136">
        <f>IFERROR(CJ40/CF40,"-")</f>
        <v>3000</v>
      </c>
      <c r="CL40" s="137">
        <v>1</v>
      </c>
      <c r="CM40" s="137"/>
      <c r="CN40" s="137"/>
      <c r="CO40" s="138">
        <v>2</v>
      </c>
      <c r="CP40" s="139">
        <v>6000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 t="str">
        <f>AB41</f>
        <v>0</v>
      </c>
      <c r="B41" s="189" t="s">
        <v>145</v>
      </c>
      <c r="C41" s="189"/>
      <c r="D41" s="189"/>
      <c r="E41" s="189"/>
      <c r="F41" s="189" t="s">
        <v>65</v>
      </c>
      <c r="G41" s="88" t="s">
        <v>146</v>
      </c>
      <c r="H41" s="88" t="s">
        <v>135</v>
      </c>
      <c r="I41" s="190" t="s">
        <v>68</v>
      </c>
      <c r="J41" s="180">
        <v>0</v>
      </c>
      <c r="K41" s="79">
        <v>1</v>
      </c>
      <c r="L41" s="79">
        <v>0</v>
      </c>
      <c r="M41" s="79">
        <v>21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186" t="str">
        <f>IFERROR(J41/SUM(N41:O42),"-")</f>
        <v>-</v>
      </c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>
        <f>SUM(X41:X42)-SUM(J41:J42)</f>
        <v>0</v>
      </c>
      <c r="AB41" s="83" t="str">
        <f>SUM(X41:X42)/SUM(J41:J42)</f>
        <v>0</v>
      </c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147</v>
      </c>
      <c r="C42" s="189"/>
      <c r="D42" s="189"/>
      <c r="E42" s="189"/>
      <c r="F42" s="189" t="s">
        <v>78</v>
      </c>
      <c r="G42" s="88"/>
      <c r="H42" s="88"/>
      <c r="I42" s="88"/>
      <c r="J42" s="180"/>
      <c r="K42" s="79">
        <v>8</v>
      </c>
      <c r="L42" s="79">
        <v>6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186"/>
      <c r="V42" s="82">
        <v>0</v>
      </c>
      <c r="W42" s="80" t="str">
        <f>IF(P42=0,"-",V42/P42)</f>
        <v>-</v>
      </c>
      <c r="X42" s="185">
        <v>0</v>
      </c>
      <c r="Y42" s="186" t="str">
        <f>IFERROR(X42/P42,"-")</f>
        <v>-</v>
      </c>
      <c r="Z42" s="186" t="str">
        <f>IFERROR(X42/V42,"-")</f>
        <v>-</v>
      </c>
      <c r="AA42" s="18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30"/>
      <c r="B43" s="85"/>
      <c r="C43" s="86"/>
      <c r="D43" s="86"/>
      <c r="E43" s="86"/>
      <c r="F43" s="87"/>
      <c r="G43" s="88"/>
      <c r="H43" s="88"/>
      <c r="I43" s="88"/>
      <c r="J43" s="181"/>
      <c r="K43" s="34"/>
      <c r="L43" s="34"/>
      <c r="M43" s="31"/>
      <c r="N43" s="23"/>
      <c r="O43" s="23"/>
      <c r="P43" s="23"/>
      <c r="Q43" s="32"/>
      <c r="R43" s="32"/>
      <c r="S43" s="23"/>
      <c r="T43" s="32"/>
      <c r="U43" s="187"/>
      <c r="V43" s="25"/>
      <c r="W43" s="25"/>
      <c r="X43" s="187"/>
      <c r="Y43" s="187"/>
      <c r="Z43" s="187"/>
      <c r="AA43" s="187"/>
      <c r="AB43" s="33"/>
      <c r="AC43" s="57"/>
      <c r="AD43" s="61"/>
      <c r="AE43" s="62"/>
      <c r="AF43" s="61"/>
      <c r="AG43" s="65"/>
      <c r="AH43" s="66"/>
      <c r="AI43" s="67"/>
      <c r="AJ43" s="68"/>
      <c r="AK43" s="68"/>
      <c r="AL43" s="68"/>
      <c r="AM43" s="61"/>
      <c r="AN43" s="62"/>
      <c r="AO43" s="61"/>
      <c r="AP43" s="65"/>
      <c r="AQ43" s="66"/>
      <c r="AR43" s="67"/>
      <c r="AS43" s="68"/>
      <c r="AT43" s="68"/>
      <c r="AU43" s="68"/>
      <c r="AV43" s="61"/>
      <c r="AW43" s="62"/>
      <c r="AX43" s="61"/>
      <c r="AY43" s="65"/>
      <c r="AZ43" s="66"/>
      <c r="BA43" s="67"/>
      <c r="BB43" s="68"/>
      <c r="BC43" s="68"/>
      <c r="BD43" s="68"/>
      <c r="BE43" s="61"/>
      <c r="BF43" s="62"/>
      <c r="BG43" s="61"/>
      <c r="BH43" s="65"/>
      <c r="BI43" s="66"/>
      <c r="BJ43" s="67"/>
      <c r="BK43" s="68"/>
      <c r="BL43" s="68"/>
      <c r="BM43" s="68"/>
      <c r="BN43" s="63"/>
      <c r="BO43" s="64"/>
      <c r="BP43" s="61"/>
      <c r="BQ43" s="65"/>
      <c r="BR43" s="66"/>
      <c r="BS43" s="67"/>
      <c r="BT43" s="68"/>
      <c r="BU43" s="68"/>
      <c r="BV43" s="68"/>
      <c r="BW43" s="63"/>
      <c r="BX43" s="64"/>
      <c r="BY43" s="61"/>
      <c r="BZ43" s="65"/>
      <c r="CA43" s="66"/>
      <c r="CB43" s="67"/>
      <c r="CC43" s="68"/>
      <c r="CD43" s="68"/>
      <c r="CE43" s="68"/>
      <c r="CF43" s="63"/>
      <c r="CG43" s="64"/>
      <c r="CH43" s="61"/>
      <c r="CI43" s="65"/>
      <c r="CJ43" s="66"/>
      <c r="CK43" s="67"/>
      <c r="CL43" s="68"/>
      <c r="CM43" s="68"/>
      <c r="CN43" s="68"/>
      <c r="CO43" s="69"/>
      <c r="CP43" s="66"/>
      <c r="CQ43" s="66"/>
      <c r="CR43" s="66"/>
      <c r="CS43" s="70"/>
    </row>
    <row r="44" spans="1:98">
      <c r="A44" s="30"/>
      <c r="B44" s="37"/>
      <c r="C44" s="21"/>
      <c r="D44" s="21"/>
      <c r="E44" s="21"/>
      <c r="F44" s="22"/>
      <c r="G44" s="36"/>
      <c r="H44" s="36"/>
      <c r="I44" s="73"/>
      <c r="J44" s="182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9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19">
        <f>AB45</f>
        <v>1.4144927536232</v>
      </c>
      <c r="B45" s="39"/>
      <c r="C45" s="39"/>
      <c r="D45" s="39"/>
      <c r="E45" s="39"/>
      <c r="F45" s="39"/>
      <c r="G45" s="40" t="s">
        <v>148</v>
      </c>
      <c r="H45" s="40"/>
      <c r="I45" s="40"/>
      <c r="J45" s="183">
        <f>SUM(J6:J44)</f>
        <v>4140000</v>
      </c>
      <c r="K45" s="41">
        <f>SUM(K6:K44)</f>
        <v>1725</v>
      </c>
      <c r="L45" s="41">
        <f>SUM(L6:L44)</f>
        <v>671</v>
      </c>
      <c r="M45" s="41">
        <f>SUM(M6:M44)</f>
        <v>2227</v>
      </c>
      <c r="N45" s="41">
        <f>SUM(N6:N44)</f>
        <v>352</v>
      </c>
      <c r="O45" s="41">
        <f>SUM(O6:O44)</f>
        <v>1</v>
      </c>
      <c r="P45" s="41">
        <f>SUM(P6:P44)</f>
        <v>353</v>
      </c>
      <c r="Q45" s="42">
        <f>IFERROR(P45/M45,"-")</f>
        <v>0.1585092052088</v>
      </c>
      <c r="R45" s="76">
        <f>SUM(R6:R44)</f>
        <v>45</v>
      </c>
      <c r="S45" s="76">
        <f>SUM(S6:S44)</f>
        <v>84</v>
      </c>
      <c r="T45" s="42">
        <f>IFERROR(R45/P45,"-")</f>
        <v>0.12747875354108</v>
      </c>
      <c r="U45" s="188">
        <f>IFERROR(J45/P45,"-")</f>
        <v>11728.045325779</v>
      </c>
      <c r="V45" s="44">
        <f>SUM(V6:V44)</f>
        <v>94</v>
      </c>
      <c r="W45" s="42">
        <f>IFERROR(V45/P45,"-")</f>
        <v>0.26628895184136</v>
      </c>
      <c r="X45" s="183">
        <f>SUM(X6:X44)</f>
        <v>5856000</v>
      </c>
      <c r="Y45" s="183">
        <f>IFERROR(X45/P45,"-")</f>
        <v>16589.235127479</v>
      </c>
      <c r="Z45" s="183">
        <f>IFERROR(X45/V45,"-")</f>
        <v>62297.872340426</v>
      </c>
      <c r="AA45" s="183">
        <f>X45-J45</f>
        <v>1716000</v>
      </c>
      <c r="AB45" s="45">
        <f>X45/J45</f>
        <v>1.4144927536232</v>
      </c>
      <c r="AC45" s="58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6"/>
    <mergeCell ref="J13:J16"/>
    <mergeCell ref="U13:U16"/>
    <mergeCell ref="AA13:AA16"/>
    <mergeCell ref="AB13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149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4.9075757575758</v>
      </c>
      <c r="B6" s="189" t="s">
        <v>150</v>
      </c>
      <c r="C6" s="189" t="s">
        <v>151</v>
      </c>
      <c r="D6" s="189" t="s">
        <v>152</v>
      </c>
      <c r="E6" s="189" t="s">
        <v>98</v>
      </c>
      <c r="F6" s="189" t="s">
        <v>65</v>
      </c>
      <c r="G6" s="88" t="s">
        <v>153</v>
      </c>
      <c r="H6" s="88" t="s">
        <v>154</v>
      </c>
      <c r="I6" s="88" t="s">
        <v>155</v>
      </c>
      <c r="J6" s="180">
        <v>330000</v>
      </c>
      <c r="K6" s="79">
        <v>87</v>
      </c>
      <c r="L6" s="79">
        <v>0</v>
      </c>
      <c r="M6" s="79">
        <v>260</v>
      </c>
      <c r="N6" s="89">
        <v>49</v>
      </c>
      <c r="O6" s="90">
        <v>1</v>
      </c>
      <c r="P6" s="91">
        <f>N6+O6</f>
        <v>50</v>
      </c>
      <c r="Q6" s="80">
        <f>IFERROR(P6/M6,"-")</f>
        <v>0.19230769230769</v>
      </c>
      <c r="R6" s="79">
        <v>5</v>
      </c>
      <c r="S6" s="79">
        <v>20</v>
      </c>
      <c r="T6" s="80">
        <f>IFERROR(R6/(P6),"-")</f>
        <v>0.1</v>
      </c>
      <c r="U6" s="186">
        <f>IFERROR(J6/SUM(N6:O7),"-")</f>
        <v>4024.3902439024</v>
      </c>
      <c r="V6" s="82">
        <v>5</v>
      </c>
      <c r="W6" s="80">
        <f>IF(P6=0,"-",V6/P6)</f>
        <v>0.1</v>
      </c>
      <c r="X6" s="185">
        <v>677000</v>
      </c>
      <c r="Y6" s="186">
        <f>IFERROR(X6/P6,"-")</f>
        <v>13540</v>
      </c>
      <c r="Z6" s="186">
        <f>IFERROR(X6/V6,"-")</f>
        <v>135400</v>
      </c>
      <c r="AA6" s="180">
        <f>SUM(X6:X7)-SUM(J6:J7)</f>
        <v>1289500</v>
      </c>
      <c r="AB6" s="83">
        <f>SUM(X6:X7)/SUM(J6:J7)</f>
        <v>4.9075757575758</v>
      </c>
      <c r="AC6" s="77"/>
      <c r="AD6" s="92">
        <v>2</v>
      </c>
      <c r="AE6" s="93">
        <f>IF(P6=0,"",IF(AD6=0,"",(AD6/P6)))</f>
        <v>0.04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0.12</v>
      </c>
      <c r="AX6" s="104">
        <v>1</v>
      </c>
      <c r="AY6" s="106">
        <f>IFERROR(AX6/AV6,"-")</f>
        <v>0.16666666666667</v>
      </c>
      <c r="AZ6" s="107">
        <v>3000</v>
      </c>
      <c r="BA6" s="108">
        <f>IFERROR(AZ6/AV6,"-")</f>
        <v>500</v>
      </c>
      <c r="BB6" s="109">
        <v>1</v>
      </c>
      <c r="BC6" s="109"/>
      <c r="BD6" s="109"/>
      <c r="BE6" s="110">
        <v>18</v>
      </c>
      <c r="BF6" s="111">
        <f>IF(P6=0,"",IF(BE6=0,"",(BE6/P6)))</f>
        <v>0.36</v>
      </c>
      <c r="BG6" s="110">
        <v>1</v>
      </c>
      <c r="BH6" s="112">
        <f>IFERROR(BG6/BE6,"-")</f>
        <v>0.055555555555556</v>
      </c>
      <c r="BI6" s="113">
        <v>95000</v>
      </c>
      <c r="BJ6" s="114">
        <f>IFERROR(BI6/BE6,"-")</f>
        <v>5277.7777777778</v>
      </c>
      <c r="BK6" s="115"/>
      <c r="BL6" s="115"/>
      <c r="BM6" s="115">
        <v>1</v>
      </c>
      <c r="BN6" s="117">
        <v>13</v>
      </c>
      <c r="BO6" s="118">
        <f>IF(P6=0,"",IF(BN6=0,"",(BN6/P6)))</f>
        <v>0.26</v>
      </c>
      <c r="BP6" s="119">
        <v>2</v>
      </c>
      <c r="BQ6" s="120">
        <f>IFERROR(BP6/BN6,"-")</f>
        <v>0.15384615384615</v>
      </c>
      <c r="BR6" s="121">
        <v>14000</v>
      </c>
      <c r="BS6" s="122">
        <f>IFERROR(BR6/BN6,"-")</f>
        <v>1076.9230769231</v>
      </c>
      <c r="BT6" s="123">
        <v>1</v>
      </c>
      <c r="BU6" s="123"/>
      <c r="BV6" s="123">
        <v>1</v>
      </c>
      <c r="BW6" s="124">
        <v>2</v>
      </c>
      <c r="BX6" s="125">
        <f>IF(P6=0,"",IF(BW6=0,"",(BW6/P6)))</f>
        <v>0.04</v>
      </c>
      <c r="BY6" s="126">
        <v>1</v>
      </c>
      <c r="BZ6" s="127">
        <f>IFERROR(BY6/BW6,"-")</f>
        <v>0.5</v>
      </c>
      <c r="CA6" s="128">
        <v>565000</v>
      </c>
      <c r="CB6" s="129">
        <f>IFERROR(CA6/BW6,"-")</f>
        <v>282500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677000</v>
      </c>
      <c r="CQ6" s="139">
        <v>565000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156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111</v>
      </c>
      <c r="L7" s="79">
        <v>66</v>
      </c>
      <c r="M7" s="79">
        <v>53</v>
      </c>
      <c r="N7" s="89">
        <v>32</v>
      </c>
      <c r="O7" s="90">
        <v>0</v>
      </c>
      <c r="P7" s="91">
        <f>N7+O7</f>
        <v>32</v>
      </c>
      <c r="Q7" s="80">
        <f>IFERROR(P7/M7,"-")</f>
        <v>0.60377358490566</v>
      </c>
      <c r="R7" s="79">
        <v>5</v>
      </c>
      <c r="S7" s="79">
        <v>9</v>
      </c>
      <c r="T7" s="80">
        <f>IFERROR(R7/(P7),"-")</f>
        <v>0.15625</v>
      </c>
      <c r="U7" s="186"/>
      <c r="V7" s="82">
        <v>8</v>
      </c>
      <c r="W7" s="80">
        <f>IF(P7=0,"-",V7/P7)</f>
        <v>0.25</v>
      </c>
      <c r="X7" s="185">
        <v>942500</v>
      </c>
      <c r="Y7" s="186">
        <f>IFERROR(X7/P7,"-")</f>
        <v>29453.125</v>
      </c>
      <c r="Z7" s="186">
        <f>IFERROR(X7/V7,"-")</f>
        <v>117812.5</v>
      </c>
      <c r="AA7" s="180"/>
      <c r="AB7" s="83"/>
      <c r="AC7" s="77"/>
      <c r="AD7" s="92">
        <v>1</v>
      </c>
      <c r="AE7" s="93">
        <f>IF(P7=0,"",IF(AD7=0,"",(AD7/P7)))</f>
        <v>0.03125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</v>
      </c>
      <c r="AN7" s="99">
        <f>IF(P7=0,"",IF(AM7=0,"",(AM7/P7)))</f>
        <v>0.09375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0.09375</v>
      </c>
      <c r="AX7" s="104">
        <v>1</v>
      </c>
      <c r="AY7" s="106">
        <f>IFERROR(AX7/AV7,"-")</f>
        <v>0.33333333333333</v>
      </c>
      <c r="AZ7" s="107">
        <v>18000</v>
      </c>
      <c r="BA7" s="108">
        <f>IFERROR(AZ7/AV7,"-")</f>
        <v>6000</v>
      </c>
      <c r="BB7" s="109"/>
      <c r="BC7" s="109"/>
      <c r="BD7" s="109">
        <v>1</v>
      </c>
      <c r="BE7" s="110">
        <v>10</v>
      </c>
      <c r="BF7" s="111">
        <f>IF(P7=0,"",IF(BE7=0,"",(BE7/P7)))</f>
        <v>0.3125</v>
      </c>
      <c r="BG7" s="110">
        <v>2</v>
      </c>
      <c r="BH7" s="112">
        <f>IFERROR(BG7/BE7,"-")</f>
        <v>0.2</v>
      </c>
      <c r="BI7" s="113">
        <v>72000</v>
      </c>
      <c r="BJ7" s="114">
        <f>IFERROR(BI7/BE7,"-")</f>
        <v>7200</v>
      </c>
      <c r="BK7" s="115">
        <v>1</v>
      </c>
      <c r="BL7" s="115"/>
      <c r="BM7" s="115">
        <v>1</v>
      </c>
      <c r="BN7" s="117">
        <v>11</v>
      </c>
      <c r="BO7" s="118">
        <f>IF(P7=0,"",IF(BN7=0,"",(BN7/P7)))</f>
        <v>0.34375</v>
      </c>
      <c r="BP7" s="119">
        <v>4</v>
      </c>
      <c r="BQ7" s="120">
        <f>IFERROR(BP7/BN7,"-")</f>
        <v>0.36363636363636</v>
      </c>
      <c r="BR7" s="121">
        <v>52500</v>
      </c>
      <c r="BS7" s="122">
        <f>IFERROR(BR7/BN7,"-")</f>
        <v>4772.7272727273</v>
      </c>
      <c r="BT7" s="123">
        <v>2</v>
      </c>
      <c r="BU7" s="123"/>
      <c r="BV7" s="123">
        <v>2</v>
      </c>
      <c r="BW7" s="124">
        <v>3</v>
      </c>
      <c r="BX7" s="125">
        <f>IF(P7=0,"",IF(BW7=0,"",(BW7/P7)))</f>
        <v>0.09375</v>
      </c>
      <c r="BY7" s="126">
        <v>1</v>
      </c>
      <c r="BZ7" s="127">
        <f>IFERROR(BY7/BW7,"-")</f>
        <v>0.33333333333333</v>
      </c>
      <c r="CA7" s="128">
        <v>800000</v>
      </c>
      <c r="CB7" s="129">
        <f>IFERROR(CA7/BW7,"-")</f>
        <v>266666.66666667</v>
      </c>
      <c r="CC7" s="130"/>
      <c r="CD7" s="130"/>
      <c r="CE7" s="130">
        <v>1</v>
      </c>
      <c r="CF7" s="131">
        <v>1</v>
      </c>
      <c r="CG7" s="132">
        <f>IF(P7=0,"",IF(CF7=0,"",(CF7/P7)))</f>
        <v>0.03125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8</v>
      </c>
      <c r="CP7" s="139">
        <v>942500</v>
      </c>
      <c r="CQ7" s="139">
        <v>800000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0.24074074074074</v>
      </c>
      <c r="B8" s="189" t="s">
        <v>157</v>
      </c>
      <c r="C8" s="189" t="s">
        <v>158</v>
      </c>
      <c r="D8" s="189" t="s">
        <v>81</v>
      </c>
      <c r="E8" s="189" t="s">
        <v>159</v>
      </c>
      <c r="F8" s="189" t="s">
        <v>65</v>
      </c>
      <c r="G8" s="88" t="s">
        <v>160</v>
      </c>
      <c r="H8" s="88" t="s">
        <v>161</v>
      </c>
      <c r="I8" s="88" t="s">
        <v>162</v>
      </c>
      <c r="J8" s="180">
        <v>108000</v>
      </c>
      <c r="K8" s="79">
        <v>4</v>
      </c>
      <c r="L8" s="79">
        <v>0</v>
      </c>
      <c r="M8" s="79">
        <v>19</v>
      </c>
      <c r="N8" s="89">
        <v>1</v>
      </c>
      <c r="O8" s="90">
        <v>0</v>
      </c>
      <c r="P8" s="91">
        <f>N8+O8</f>
        <v>1</v>
      </c>
      <c r="Q8" s="80">
        <f>IFERROR(P8/M8,"-")</f>
        <v>0.052631578947368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36000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-82000</v>
      </c>
      <c r="AB8" s="83">
        <f>SUM(X8:X9)/SUM(J8:J9)</f>
        <v>0.24074074074074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163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51</v>
      </c>
      <c r="L9" s="79">
        <v>28</v>
      </c>
      <c r="M9" s="79">
        <v>8</v>
      </c>
      <c r="N9" s="89">
        <v>2</v>
      </c>
      <c r="O9" s="90">
        <v>0</v>
      </c>
      <c r="P9" s="91">
        <f>N9+O9</f>
        <v>2</v>
      </c>
      <c r="Q9" s="80">
        <f>IFERROR(P9/M9,"-")</f>
        <v>0.25</v>
      </c>
      <c r="R9" s="79">
        <v>0</v>
      </c>
      <c r="S9" s="79">
        <v>0</v>
      </c>
      <c r="T9" s="80">
        <f>IFERROR(R9/(P9),"-")</f>
        <v>0</v>
      </c>
      <c r="U9" s="186"/>
      <c r="V9" s="82">
        <v>1</v>
      </c>
      <c r="W9" s="80">
        <f>IF(P9=0,"-",V9/P9)</f>
        <v>0.5</v>
      </c>
      <c r="X9" s="185">
        <v>26000</v>
      </c>
      <c r="Y9" s="186">
        <f>IFERROR(X9/P9,"-")</f>
        <v>13000</v>
      </c>
      <c r="Z9" s="186">
        <f>IFERROR(X9/V9,"-")</f>
        <v>26000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>
        <v>1</v>
      </c>
      <c r="BQ9" s="120">
        <f>IFERROR(BP9/BN9,"-")</f>
        <v>1</v>
      </c>
      <c r="BR9" s="121">
        <v>26000</v>
      </c>
      <c r="BS9" s="122">
        <f>IFERROR(BR9/BN9,"-")</f>
        <v>26000</v>
      </c>
      <c r="BT9" s="123"/>
      <c r="BU9" s="123"/>
      <c r="BV9" s="123">
        <v>1</v>
      </c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26000</v>
      </c>
      <c r="CQ9" s="139">
        <v>26000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0.50925925925926</v>
      </c>
      <c r="B10" s="189" t="s">
        <v>164</v>
      </c>
      <c r="C10" s="189" t="s">
        <v>158</v>
      </c>
      <c r="D10" s="189" t="s">
        <v>81</v>
      </c>
      <c r="E10" s="189" t="s">
        <v>159</v>
      </c>
      <c r="F10" s="189" t="s">
        <v>65</v>
      </c>
      <c r="G10" s="88" t="s">
        <v>165</v>
      </c>
      <c r="H10" s="88" t="s">
        <v>161</v>
      </c>
      <c r="I10" s="88" t="s">
        <v>166</v>
      </c>
      <c r="J10" s="180">
        <v>108000</v>
      </c>
      <c r="K10" s="79">
        <v>1</v>
      </c>
      <c r="L10" s="79">
        <v>0</v>
      </c>
      <c r="M10" s="79">
        <v>27</v>
      </c>
      <c r="N10" s="89">
        <v>1</v>
      </c>
      <c r="O10" s="90">
        <v>0</v>
      </c>
      <c r="P10" s="91">
        <f>N10+O10</f>
        <v>1</v>
      </c>
      <c r="Q10" s="80">
        <f>IFERROR(P10/M10,"-")</f>
        <v>0.037037037037037</v>
      </c>
      <c r="R10" s="79">
        <v>0</v>
      </c>
      <c r="S10" s="79">
        <v>1</v>
      </c>
      <c r="T10" s="80">
        <f>IFERROR(R10/(P10),"-")</f>
        <v>0</v>
      </c>
      <c r="U10" s="186">
        <f>IFERROR(J10/SUM(N10:O11),"-")</f>
        <v>15428.571428571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-53000</v>
      </c>
      <c r="AB10" s="83">
        <f>SUM(X10:X11)/SUM(J10:J11)</f>
        <v>0.50925925925926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167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31</v>
      </c>
      <c r="L11" s="79">
        <v>19</v>
      </c>
      <c r="M11" s="79">
        <v>7</v>
      </c>
      <c r="N11" s="89">
        <v>6</v>
      </c>
      <c r="O11" s="90">
        <v>0</v>
      </c>
      <c r="P11" s="91">
        <f>N11+O11</f>
        <v>6</v>
      </c>
      <c r="Q11" s="80">
        <f>IFERROR(P11/M11,"-")</f>
        <v>0.85714285714286</v>
      </c>
      <c r="R11" s="79">
        <v>0</v>
      </c>
      <c r="S11" s="79">
        <v>2</v>
      </c>
      <c r="T11" s="80">
        <f>IFERROR(R11/(P11),"-")</f>
        <v>0</v>
      </c>
      <c r="U11" s="186"/>
      <c r="V11" s="82">
        <v>2</v>
      </c>
      <c r="W11" s="80">
        <f>IF(P11=0,"-",V11/P11)</f>
        <v>0.33333333333333</v>
      </c>
      <c r="X11" s="185">
        <v>55000</v>
      </c>
      <c r="Y11" s="186">
        <f>IFERROR(X11/P11,"-")</f>
        <v>9166.6666666667</v>
      </c>
      <c r="Z11" s="186">
        <f>IFERROR(X11/V11,"-")</f>
        <v>27500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0.33333333333333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4</v>
      </c>
      <c r="BX11" s="125">
        <f>IF(P11=0,"",IF(BW11=0,"",(BW11/P11)))</f>
        <v>0.66666666666667</v>
      </c>
      <c r="BY11" s="126">
        <v>2</v>
      </c>
      <c r="BZ11" s="127">
        <f>IFERROR(BY11/BW11,"-")</f>
        <v>0.5</v>
      </c>
      <c r="CA11" s="128">
        <v>55000</v>
      </c>
      <c r="CB11" s="129">
        <f>IFERROR(CA11/BW11,"-")</f>
        <v>13750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55000</v>
      </c>
      <c r="CQ11" s="139">
        <v>31000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3.4583333333333</v>
      </c>
      <c r="B12" s="189" t="s">
        <v>168</v>
      </c>
      <c r="C12" s="189" t="s">
        <v>169</v>
      </c>
      <c r="D12" s="189" t="s">
        <v>170</v>
      </c>
      <c r="E12" s="189" t="s">
        <v>159</v>
      </c>
      <c r="F12" s="189" t="s">
        <v>65</v>
      </c>
      <c r="G12" s="88" t="s">
        <v>171</v>
      </c>
      <c r="H12" s="88" t="s">
        <v>172</v>
      </c>
      <c r="I12" s="88" t="s">
        <v>173</v>
      </c>
      <c r="J12" s="180">
        <v>96000</v>
      </c>
      <c r="K12" s="79">
        <v>25</v>
      </c>
      <c r="L12" s="79">
        <v>0</v>
      </c>
      <c r="M12" s="79">
        <v>93</v>
      </c>
      <c r="N12" s="89">
        <v>12</v>
      </c>
      <c r="O12" s="90">
        <v>0</v>
      </c>
      <c r="P12" s="91">
        <f>N12+O12</f>
        <v>12</v>
      </c>
      <c r="Q12" s="80">
        <f>IFERROR(P12/M12,"-")</f>
        <v>0.12903225806452</v>
      </c>
      <c r="R12" s="79">
        <v>3</v>
      </c>
      <c r="S12" s="79">
        <v>1</v>
      </c>
      <c r="T12" s="80">
        <f>IFERROR(R12/(P12),"-")</f>
        <v>0.25</v>
      </c>
      <c r="U12" s="186">
        <f>IFERROR(J12/SUM(N12:O13),"-")</f>
        <v>4363.6363636364</v>
      </c>
      <c r="V12" s="82">
        <v>4</v>
      </c>
      <c r="W12" s="80">
        <f>IF(P12=0,"-",V12/P12)</f>
        <v>0.33333333333333</v>
      </c>
      <c r="X12" s="185">
        <v>246000</v>
      </c>
      <c r="Y12" s="186">
        <f>IFERROR(X12/P12,"-")</f>
        <v>20500</v>
      </c>
      <c r="Z12" s="186">
        <f>IFERROR(X12/V12,"-")</f>
        <v>61500</v>
      </c>
      <c r="AA12" s="180">
        <f>SUM(X12:X13)-SUM(J12:J13)</f>
        <v>236000</v>
      </c>
      <c r="AB12" s="83">
        <f>SUM(X12:X13)/SUM(J12:J13)</f>
        <v>3.4583333333333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3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0.33333333333333</v>
      </c>
      <c r="BG12" s="110">
        <v>3</v>
      </c>
      <c r="BH12" s="112">
        <f>IFERROR(BG12/BE12,"-")</f>
        <v>0.75</v>
      </c>
      <c r="BI12" s="113">
        <v>130000</v>
      </c>
      <c r="BJ12" s="114">
        <f>IFERROR(BI12/BE12,"-")</f>
        <v>32500</v>
      </c>
      <c r="BK12" s="115"/>
      <c r="BL12" s="115"/>
      <c r="BM12" s="115">
        <v>3</v>
      </c>
      <c r="BN12" s="117">
        <v>3</v>
      </c>
      <c r="BO12" s="118">
        <f>IF(P12=0,"",IF(BN12=0,"",(BN12/P12)))</f>
        <v>0.25</v>
      </c>
      <c r="BP12" s="119">
        <v>1</v>
      </c>
      <c r="BQ12" s="120">
        <f>IFERROR(BP12/BN12,"-")</f>
        <v>0.33333333333333</v>
      </c>
      <c r="BR12" s="121">
        <v>126000</v>
      </c>
      <c r="BS12" s="122">
        <f>IFERROR(BR12/BN12,"-")</f>
        <v>42000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4</v>
      </c>
      <c r="CP12" s="139">
        <v>246000</v>
      </c>
      <c r="CQ12" s="139">
        <v>126000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174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54</v>
      </c>
      <c r="L13" s="79">
        <v>39</v>
      </c>
      <c r="M13" s="79">
        <v>12</v>
      </c>
      <c r="N13" s="89">
        <v>10</v>
      </c>
      <c r="O13" s="90">
        <v>0</v>
      </c>
      <c r="P13" s="91">
        <f>N13+O13</f>
        <v>10</v>
      </c>
      <c r="Q13" s="80">
        <f>IFERROR(P13/M13,"-")</f>
        <v>0.83333333333333</v>
      </c>
      <c r="R13" s="79">
        <v>2</v>
      </c>
      <c r="S13" s="79">
        <v>2</v>
      </c>
      <c r="T13" s="80">
        <f>IFERROR(R13/(P13),"-")</f>
        <v>0.2</v>
      </c>
      <c r="U13" s="186"/>
      <c r="V13" s="82">
        <v>2</v>
      </c>
      <c r="W13" s="80">
        <f>IF(P13=0,"-",V13/P13)</f>
        <v>0.2</v>
      </c>
      <c r="X13" s="185">
        <v>86000</v>
      </c>
      <c r="Y13" s="186">
        <f>IFERROR(X13/P13,"-")</f>
        <v>8600</v>
      </c>
      <c r="Z13" s="186">
        <f>IFERROR(X13/V13,"-")</f>
        <v>43000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</v>
      </c>
      <c r="BG13" s="110">
        <v>1</v>
      </c>
      <c r="BH13" s="112">
        <f>IFERROR(BG13/BE13,"-")</f>
        <v>0.33333333333333</v>
      </c>
      <c r="BI13" s="113">
        <v>6000</v>
      </c>
      <c r="BJ13" s="114">
        <f>IFERROR(BI13/BE13,"-")</f>
        <v>2000</v>
      </c>
      <c r="BK13" s="115"/>
      <c r="BL13" s="115">
        <v>1</v>
      </c>
      <c r="BM13" s="115"/>
      <c r="BN13" s="117">
        <v>2</v>
      </c>
      <c r="BO13" s="118">
        <f>IF(P13=0,"",IF(BN13=0,"",(BN13/P13)))</f>
        <v>0.2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</v>
      </c>
      <c r="BY13" s="126">
        <v>1</v>
      </c>
      <c r="BZ13" s="127">
        <f>IFERROR(BY13/BW13,"-")</f>
        <v>0.5</v>
      </c>
      <c r="CA13" s="128">
        <v>80000</v>
      </c>
      <c r="CB13" s="129">
        <f>IFERROR(CA13/BW13,"-")</f>
        <v>40000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86000</v>
      </c>
      <c r="CQ13" s="139">
        <v>80000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0.98214285714286</v>
      </c>
      <c r="B14" s="189" t="s">
        <v>175</v>
      </c>
      <c r="C14" s="189" t="s">
        <v>176</v>
      </c>
      <c r="D14" s="189" t="s">
        <v>177</v>
      </c>
      <c r="E14" s="189"/>
      <c r="F14" s="189" t="s">
        <v>78</v>
      </c>
      <c r="G14" s="88" t="s">
        <v>178</v>
      </c>
      <c r="H14" s="88" t="s">
        <v>179</v>
      </c>
      <c r="I14" s="88" t="s">
        <v>180</v>
      </c>
      <c r="J14" s="180">
        <v>84000</v>
      </c>
      <c r="K14" s="79">
        <v>173</v>
      </c>
      <c r="L14" s="79">
        <v>114</v>
      </c>
      <c r="M14" s="79">
        <v>56</v>
      </c>
      <c r="N14" s="89">
        <v>27</v>
      </c>
      <c r="O14" s="90">
        <v>0</v>
      </c>
      <c r="P14" s="91">
        <f>N14+O14</f>
        <v>27</v>
      </c>
      <c r="Q14" s="80">
        <f>IFERROR(P14/M14,"-")</f>
        <v>0.48214285714286</v>
      </c>
      <c r="R14" s="79">
        <v>3</v>
      </c>
      <c r="S14" s="79">
        <v>7</v>
      </c>
      <c r="T14" s="80">
        <f>IFERROR(R14/(P14),"-")</f>
        <v>0.11111111111111</v>
      </c>
      <c r="U14" s="186">
        <f>IFERROR(J14/SUM(N14:O14),"-")</f>
        <v>3111.1111111111</v>
      </c>
      <c r="V14" s="82">
        <v>4</v>
      </c>
      <c r="W14" s="80">
        <f>IF(P14=0,"-",V14/P14)</f>
        <v>0.14814814814815</v>
      </c>
      <c r="X14" s="185">
        <v>82500</v>
      </c>
      <c r="Y14" s="186">
        <f>IFERROR(X14/P14,"-")</f>
        <v>3055.5555555556</v>
      </c>
      <c r="Z14" s="186">
        <f>IFERROR(X14/V14,"-")</f>
        <v>20625</v>
      </c>
      <c r="AA14" s="180">
        <f>SUM(X14:X14)-SUM(J14:J14)</f>
        <v>-1500</v>
      </c>
      <c r="AB14" s="83">
        <f>SUM(X14:X14)/SUM(J14:J14)</f>
        <v>0.98214285714286</v>
      </c>
      <c r="AC14" s="77"/>
      <c r="AD14" s="92">
        <v>3</v>
      </c>
      <c r="AE14" s="93">
        <f>IF(P14=0,"",IF(AD14=0,"",(AD14/P14)))</f>
        <v>0.11111111111111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6</v>
      </c>
      <c r="AN14" s="99">
        <f>IF(P14=0,"",IF(AM14=0,"",(AM14/P14)))</f>
        <v>0.22222222222222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4</v>
      </c>
      <c r="AW14" s="105">
        <f>IF(P14=0,"",IF(AV14=0,"",(AV14/P14)))</f>
        <v>0.14814814814815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0.11111111111111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0.2962962962963</v>
      </c>
      <c r="BP14" s="119">
        <v>3</v>
      </c>
      <c r="BQ14" s="120">
        <f>IFERROR(BP14/BN14,"-")</f>
        <v>0.375</v>
      </c>
      <c r="BR14" s="121">
        <v>76000</v>
      </c>
      <c r="BS14" s="122">
        <f>IFERROR(BR14/BN14,"-")</f>
        <v>9500</v>
      </c>
      <c r="BT14" s="123">
        <v>1</v>
      </c>
      <c r="BU14" s="123"/>
      <c r="BV14" s="123">
        <v>2</v>
      </c>
      <c r="BW14" s="124">
        <v>3</v>
      </c>
      <c r="BX14" s="125">
        <f>IF(P14=0,"",IF(BW14=0,"",(BW14/P14)))</f>
        <v>0.11111111111111</v>
      </c>
      <c r="BY14" s="126">
        <v>1</v>
      </c>
      <c r="BZ14" s="127">
        <f>IFERROR(BY14/BW14,"-")</f>
        <v>0.33333333333333</v>
      </c>
      <c r="CA14" s="128">
        <v>6500</v>
      </c>
      <c r="CB14" s="129">
        <f>IFERROR(CA14/BW14,"-")</f>
        <v>2166.6666666667</v>
      </c>
      <c r="CC14" s="130"/>
      <c r="CD14" s="130"/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4</v>
      </c>
      <c r="CP14" s="139">
        <v>82500</v>
      </c>
      <c r="CQ14" s="139">
        <v>60000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1.6544117647059</v>
      </c>
      <c r="B15" s="189" t="s">
        <v>181</v>
      </c>
      <c r="C15" s="189" t="s">
        <v>176</v>
      </c>
      <c r="D15" s="189" t="s">
        <v>182</v>
      </c>
      <c r="E15" s="189"/>
      <c r="F15" s="189" t="s">
        <v>78</v>
      </c>
      <c r="G15" s="88" t="s">
        <v>183</v>
      </c>
      <c r="H15" s="88" t="s">
        <v>179</v>
      </c>
      <c r="I15" s="88" t="s">
        <v>184</v>
      </c>
      <c r="J15" s="180">
        <v>81600</v>
      </c>
      <c r="K15" s="79">
        <v>76</v>
      </c>
      <c r="L15" s="79">
        <v>53</v>
      </c>
      <c r="M15" s="79">
        <v>14</v>
      </c>
      <c r="N15" s="89">
        <v>9</v>
      </c>
      <c r="O15" s="90">
        <v>0</v>
      </c>
      <c r="P15" s="91">
        <f>N15+O15</f>
        <v>9</v>
      </c>
      <c r="Q15" s="80">
        <f>IFERROR(P15/M15,"-")</f>
        <v>0.64285714285714</v>
      </c>
      <c r="R15" s="79">
        <v>2</v>
      </c>
      <c r="S15" s="79">
        <v>1</v>
      </c>
      <c r="T15" s="80">
        <f>IFERROR(R15/(P15),"-")</f>
        <v>0.22222222222222</v>
      </c>
      <c r="U15" s="186">
        <f>IFERROR(J15/SUM(N15:O15),"-")</f>
        <v>9066.6666666667</v>
      </c>
      <c r="V15" s="82">
        <v>2</v>
      </c>
      <c r="W15" s="80">
        <f>IF(P15=0,"-",V15/P15)</f>
        <v>0.22222222222222</v>
      </c>
      <c r="X15" s="185">
        <v>135000</v>
      </c>
      <c r="Y15" s="186">
        <f>IFERROR(X15/P15,"-")</f>
        <v>15000</v>
      </c>
      <c r="Z15" s="186">
        <f>IFERROR(X15/V15,"-")</f>
        <v>67500</v>
      </c>
      <c r="AA15" s="180">
        <f>SUM(X15:X15)-SUM(J15:J15)</f>
        <v>53400</v>
      </c>
      <c r="AB15" s="83">
        <f>SUM(X15:X15)/SUM(J15:J15)</f>
        <v>1.6544117647059</v>
      </c>
      <c r="AC15" s="77"/>
      <c r="AD15" s="92">
        <v>1</v>
      </c>
      <c r="AE15" s="93">
        <f>IF(P15=0,"",IF(AD15=0,"",(AD15/P15)))</f>
        <v>0.11111111111111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0.11111111111111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4</v>
      </c>
      <c r="BF15" s="111">
        <f>IF(P15=0,"",IF(BE15=0,"",(BE15/P15)))</f>
        <v>0.44444444444444</v>
      </c>
      <c r="BG15" s="110">
        <v>1</v>
      </c>
      <c r="BH15" s="112">
        <f>IFERROR(BG15/BE15,"-")</f>
        <v>0.25</v>
      </c>
      <c r="BI15" s="113">
        <v>8000</v>
      </c>
      <c r="BJ15" s="114">
        <f>IFERROR(BI15/BE15,"-")</f>
        <v>2000</v>
      </c>
      <c r="BK15" s="115"/>
      <c r="BL15" s="115">
        <v>1</v>
      </c>
      <c r="BM15" s="115"/>
      <c r="BN15" s="117">
        <v>2</v>
      </c>
      <c r="BO15" s="118">
        <f>IF(P15=0,"",IF(BN15=0,"",(BN15/P15)))</f>
        <v>0.22222222222222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0.11111111111111</v>
      </c>
      <c r="BY15" s="126">
        <v>1</v>
      </c>
      <c r="BZ15" s="127">
        <f>IFERROR(BY15/BW15,"-")</f>
        <v>1</v>
      </c>
      <c r="CA15" s="128">
        <v>127000</v>
      </c>
      <c r="CB15" s="129">
        <f>IFERROR(CA15/BW15,"-")</f>
        <v>127000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135000</v>
      </c>
      <c r="CQ15" s="139">
        <v>127000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5.0512820512821</v>
      </c>
      <c r="B16" s="189" t="s">
        <v>185</v>
      </c>
      <c r="C16" s="189" t="s">
        <v>186</v>
      </c>
      <c r="D16" s="189" t="s">
        <v>187</v>
      </c>
      <c r="E16" s="189"/>
      <c r="F16" s="189" t="s">
        <v>65</v>
      </c>
      <c r="G16" s="88" t="s">
        <v>188</v>
      </c>
      <c r="H16" s="88" t="s">
        <v>189</v>
      </c>
      <c r="I16" s="88" t="s">
        <v>190</v>
      </c>
      <c r="J16" s="180">
        <v>78000</v>
      </c>
      <c r="K16" s="79">
        <v>10</v>
      </c>
      <c r="L16" s="79">
        <v>0</v>
      </c>
      <c r="M16" s="79">
        <v>13</v>
      </c>
      <c r="N16" s="89">
        <v>1</v>
      </c>
      <c r="O16" s="90">
        <v>0</v>
      </c>
      <c r="P16" s="91">
        <f>N16+O16</f>
        <v>1</v>
      </c>
      <c r="Q16" s="80">
        <f>IFERROR(P16/M16,"-")</f>
        <v>0.076923076923077</v>
      </c>
      <c r="R16" s="79">
        <v>1</v>
      </c>
      <c r="S16" s="79">
        <v>0</v>
      </c>
      <c r="T16" s="80">
        <f>IFERROR(R16/(P16),"-")</f>
        <v>1</v>
      </c>
      <c r="U16" s="186">
        <f>IFERROR(J16/SUM(N16:O17),"-")</f>
        <v>15600</v>
      </c>
      <c r="V16" s="82">
        <v>1</v>
      </c>
      <c r="W16" s="80">
        <f>IF(P16=0,"-",V16/P16)</f>
        <v>1</v>
      </c>
      <c r="X16" s="185">
        <v>386000</v>
      </c>
      <c r="Y16" s="186">
        <f>IFERROR(X16/P16,"-")</f>
        <v>386000</v>
      </c>
      <c r="Z16" s="186">
        <f>IFERROR(X16/V16,"-")</f>
        <v>386000</v>
      </c>
      <c r="AA16" s="180">
        <f>SUM(X16:X17)-SUM(J16:J17)</f>
        <v>316000</v>
      </c>
      <c r="AB16" s="83">
        <f>SUM(X16:X17)/SUM(J16:J17)</f>
        <v>5.0512820512821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1</v>
      </c>
      <c r="CH16" s="133">
        <v>1</v>
      </c>
      <c r="CI16" s="134">
        <f>IFERROR(CH16/CF16,"-")</f>
        <v>1</v>
      </c>
      <c r="CJ16" s="135">
        <v>386000</v>
      </c>
      <c r="CK16" s="136">
        <f>IFERROR(CJ16/CF16,"-")</f>
        <v>386000</v>
      </c>
      <c r="CL16" s="137"/>
      <c r="CM16" s="137"/>
      <c r="CN16" s="137">
        <v>1</v>
      </c>
      <c r="CO16" s="138">
        <v>1</v>
      </c>
      <c r="CP16" s="139">
        <v>386000</v>
      </c>
      <c r="CQ16" s="139">
        <v>386000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191</v>
      </c>
      <c r="C17" s="189" t="s">
        <v>192</v>
      </c>
      <c r="D17" s="189"/>
      <c r="E17" s="189"/>
      <c r="F17" s="189" t="s">
        <v>78</v>
      </c>
      <c r="G17" s="88"/>
      <c r="H17" s="88"/>
      <c r="I17" s="88"/>
      <c r="J17" s="180"/>
      <c r="K17" s="79">
        <v>28</v>
      </c>
      <c r="L17" s="79">
        <v>22</v>
      </c>
      <c r="M17" s="79">
        <v>6</v>
      </c>
      <c r="N17" s="89">
        <v>4</v>
      </c>
      <c r="O17" s="90">
        <v>0</v>
      </c>
      <c r="P17" s="91">
        <f>N17+O17</f>
        <v>4</v>
      </c>
      <c r="Q17" s="80">
        <f>IFERROR(P17/M17,"-")</f>
        <v>0.66666666666667</v>
      </c>
      <c r="R17" s="79">
        <v>1</v>
      </c>
      <c r="S17" s="79">
        <v>0</v>
      </c>
      <c r="T17" s="80">
        <f>IFERROR(R17/(P17),"-")</f>
        <v>0.25</v>
      </c>
      <c r="U17" s="186"/>
      <c r="V17" s="82">
        <v>2</v>
      </c>
      <c r="W17" s="80">
        <f>IF(P17=0,"-",V17/P17)</f>
        <v>0.5</v>
      </c>
      <c r="X17" s="185">
        <v>8000</v>
      </c>
      <c r="Y17" s="186">
        <f>IFERROR(X17/P17,"-")</f>
        <v>2000</v>
      </c>
      <c r="Z17" s="186">
        <f>IFERROR(X17/V17,"-")</f>
        <v>4000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0.75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1</v>
      </c>
      <c r="BX17" s="125">
        <f>IF(P17=0,"",IF(BW17=0,"",(BW17/P17)))</f>
        <v>0.25</v>
      </c>
      <c r="BY17" s="126">
        <v>1</v>
      </c>
      <c r="BZ17" s="127">
        <f>IFERROR(BY17/BW17,"-")</f>
        <v>1</v>
      </c>
      <c r="CA17" s="128">
        <v>5000</v>
      </c>
      <c r="CB17" s="129">
        <f>IFERROR(CA17/BW17,"-")</f>
        <v>5000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8000</v>
      </c>
      <c r="CQ17" s="139">
        <v>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</v>
      </c>
      <c r="B18" s="189" t="s">
        <v>193</v>
      </c>
      <c r="C18" s="189" t="s">
        <v>194</v>
      </c>
      <c r="D18" s="189" t="s">
        <v>195</v>
      </c>
      <c r="E18" s="189"/>
      <c r="F18" s="189" t="s">
        <v>65</v>
      </c>
      <c r="G18" s="88" t="s">
        <v>196</v>
      </c>
      <c r="H18" s="88" t="s">
        <v>197</v>
      </c>
      <c r="I18" s="88" t="s">
        <v>198</v>
      </c>
      <c r="J18" s="180">
        <v>84000</v>
      </c>
      <c r="K18" s="79">
        <v>17</v>
      </c>
      <c r="L18" s="79">
        <v>0</v>
      </c>
      <c r="M18" s="79">
        <v>30</v>
      </c>
      <c r="N18" s="89">
        <v>4</v>
      </c>
      <c r="O18" s="90">
        <v>0</v>
      </c>
      <c r="P18" s="91">
        <f>N18+O18</f>
        <v>4</v>
      </c>
      <c r="Q18" s="80">
        <f>IFERROR(P18/M18,"-")</f>
        <v>0.13333333333333</v>
      </c>
      <c r="R18" s="79">
        <v>0</v>
      </c>
      <c r="S18" s="79">
        <v>1</v>
      </c>
      <c r="T18" s="80">
        <f>IFERROR(R18/(P18),"-")</f>
        <v>0</v>
      </c>
      <c r="U18" s="186">
        <f>IFERROR(J18/SUM(N18:O19),"-")</f>
        <v>9333.3333333333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-84000</v>
      </c>
      <c r="AB18" s="83">
        <f>SUM(X18:X19)/SUM(J18:J19)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199</v>
      </c>
      <c r="C19" s="189" t="s">
        <v>200</v>
      </c>
      <c r="D19" s="189"/>
      <c r="E19" s="189"/>
      <c r="F19" s="189" t="s">
        <v>78</v>
      </c>
      <c r="G19" s="88"/>
      <c r="H19" s="88"/>
      <c r="I19" s="88"/>
      <c r="J19" s="180"/>
      <c r="K19" s="79">
        <v>35</v>
      </c>
      <c r="L19" s="79">
        <v>18</v>
      </c>
      <c r="M19" s="79">
        <v>15</v>
      </c>
      <c r="N19" s="89">
        <v>5</v>
      </c>
      <c r="O19" s="90">
        <v>0</v>
      </c>
      <c r="P19" s="91">
        <f>N19+O19</f>
        <v>5</v>
      </c>
      <c r="Q19" s="80">
        <f>IFERROR(P19/M19,"-")</f>
        <v>0.33333333333333</v>
      </c>
      <c r="R19" s="79">
        <v>0</v>
      </c>
      <c r="S19" s="79">
        <v>2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0.2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0.43333333333333</v>
      </c>
      <c r="B20" s="189" t="s">
        <v>201</v>
      </c>
      <c r="C20" s="189" t="s">
        <v>194</v>
      </c>
      <c r="D20" s="189" t="s">
        <v>195</v>
      </c>
      <c r="E20" s="189"/>
      <c r="F20" s="189" t="s">
        <v>65</v>
      </c>
      <c r="G20" s="88" t="s">
        <v>202</v>
      </c>
      <c r="H20" s="88" t="s">
        <v>197</v>
      </c>
      <c r="I20" s="88" t="s">
        <v>203</v>
      </c>
      <c r="J20" s="180">
        <v>90000</v>
      </c>
      <c r="K20" s="79">
        <v>8</v>
      </c>
      <c r="L20" s="79">
        <v>0</v>
      </c>
      <c r="M20" s="79">
        <v>16</v>
      </c>
      <c r="N20" s="89">
        <v>7</v>
      </c>
      <c r="O20" s="90">
        <v>0</v>
      </c>
      <c r="P20" s="91">
        <f>N20+O20</f>
        <v>7</v>
      </c>
      <c r="Q20" s="80">
        <f>IFERROR(P20/M20,"-")</f>
        <v>0.4375</v>
      </c>
      <c r="R20" s="79">
        <v>1</v>
      </c>
      <c r="S20" s="79">
        <v>2</v>
      </c>
      <c r="T20" s="80">
        <f>IFERROR(R20/(P20),"-")</f>
        <v>0.14285714285714</v>
      </c>
      <c r="U20" s="186">
        <f>IFERROR(J20/SUM(N20:O21),"-")</f>
        <v>5294.1176470588</v>
      </c>
      <c r="V20" s="82">
        <v>2</v>
      </c>
      <c r="W20" s="80">
        <f>IF(P20=0,"-",V20/P20)</f>
        <v>0.28571428571429</v>
      </c>
      <c r="X20" s="185">
        <v>6000</v>
      </c>
      <c r="Y20" s="186">
        <f>IFERROR(X20/P20,"-")</f>
        <v>857.14285714286</v>
      </c>
      <c r="Z20" s="186">
        <f>IFERROR(X20/V20,"-")</f>
        <v>3000</v>
      </c>
      <c r="AA20" s="180">
        <f>SUM(X20:X21)-SUM(J20:J21)</f>
        <v>-51000</v>
      </c>
      <c r="AB20" s="83">
        <f>SUM(X20:X21)/SUM(J20:J21)</f>
        <v>0.43333333333333</v>
      </c>
      <c r="AC20" s="77"/>
      <c r="AD20" s="92">
        <v>1</v>
      </c>
      <c r="AE20" s="93">
        <f>IF(P20=0,"",IF(AD20=0,"",(AD20/P20)))</f>
        <v>0.14285714285714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2</v>
      </c>
      <c r="AN20" s="99">
        <f>IF(P20=0,"",IF(AM20=0,"",(AM20/P20)))</f>
        <v>0.28571428571429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0.14285714285714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0.42857142857143</v>
      </c>
      <c r="BP20" s="119">
        <v>2</v>
      </c>
      <c r="BQ20" s="120">
        <f>IFERROR(BP20/BN20,"-")</f>
        <v>0.66666666666667</v>
      </c>
      <c r="BR20" s="121">
        <v>6000</v>
      </c>
      <c r="BS20" s="122">
        <f>IFERROR(BR20/BN20,"-")</f>
        <v>2000</v>
      </c>
      <c r="BT20" s="123">
        <v>2</v>
      </c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6000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204</v>
      </c>
      <c r="C21" s="189" t="s">
        <v>205</v>
      </c>
      <c r="D21" s="189"/>
      <c r="E21" s="189"/>
      <c r="F21" s="189" t="s">
        <v>78</v>
      </c>
      <c r="G21" s="88"/>
      <c r="H21" s="88"/>
      <c r="I21" s="88"/>
      <c r="J21" s="180"/>
      <c r="K21" s="79">
        <v>45</v>
      </c>
      <c r="L21" s="79">
        <v>34</v>
      </c>
      <c r="M21" s="79">
        <v>20</v>
      </c>
      <c r="N21" s="89">
        <v>9</v>
      </c>
      <c r="O21" s="90">
        <v>1</v>
      </c>
      <c r="P21" s="91">
        <f>N21+O21</f>
        <v>10</v>
      </c>
      <c r="Q21" s="80">
        <f>IFERROR(P21/M21,"-")</f>
        <v>0.5</v>
      </c>
      <c r="R21" s="79">
        <v>1</v>
      </c>
      <c r="S21" s="79">
        <v>3</v>
      </c>
      <c r="T21" s="80">
        <f>IFERROR(R21/(P21),"-")</f>
        <v>0.1</v>
      </c>
      <c r="U21" s="186"/>
      <c r="V21" s="82">
        <v>2</v>
      </c>
      <c r="W21" s="80">
        <f>IF(P21=0,"-",V21/P21)</f>
        <v>0.2</v>
      </c>
      <c r="X21" s="185">
        <v>33000</v>
      </c>
      <c r="Y21" s="186">
        <f>IFERROR(X21/P21,"-")</f>
        <v>3300</v>
      </c>
      <c r="Z21" s="186">
        <f>IFERROR(X21/V21,"-")</f>
        <v>16500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4</v>
      </c>
      <c r="AN21" s="99">
        <f>IF(P21=0,"",IF(AM21=0,"",(AM21/P21)))</f>
        <v>0.4</v>
      </c>
      <c r="AO21" s="98">
        <v>1</v>
      </c>
      <c r="AP21" s="100">
        <f>IFERROR(AO21/AM21,"-")</f>
        <v>0.25</v>
      </c>
      <c r="AQ21" s="101">
        <v>25000</v>
      </c>
      <c r="AR21" s="102">
        <f>IFERROR(AQ21/AM21,"-")</f>
        <v>6250</v>
      </c>
      <c r="AS21" s="103"/>
      <c r="AT21" s="103">
        <v>1</v>
      </c>
      <c r="AU21" s="103"/>
      <c r="AV21" s="104">
        <v>2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0.2</v>
      </c>
      <c r="BP21" s="119">
        <v>1</v>
      </c>
      <c r="BQ21" s="120">
        <f>IFERROR(BP21/BN21,"-")</f>
        <v>0.5</v>
      </c>
      <c r="BR21" s="121">
        <v>8000</v>
      </c>
      <c r="BS21" s="122">
        <f>IFERROR(BR21/BN21,"-")</f>
        <v>4000</v>
      </c>
      <c r="BT21" s="123"/>
      <c r="BU21" s="123">
        <v>1</v>
      </c>
      <c r="BV21" s="123"/>
      <c r="BW21" s="124">
        <v>1</v>
      </c>
      <c r="BX21" s="125">
        <f>IF(P21=0,"",IF(BW21=0,"",(BW21/P21)))</f>
        <v>0.1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33000</v>
      </c>
      <c r="CQ21" s="139">
        <v>25000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7.2777777777778</v>
      </c>
      <c r="B22" s="189" t="s">
        <v>206</v>
      </c>
      <c r="C22" s="189" t="s">
        <v>194</v>
      </c>
      <c r="D22" s="189" t="s">
        <v>207</v>
      </c>
      <c r="E22" s="189"/>
      <c r="F22" s="189" t="s">
        <v>65</v>
      </c>
      <c r="G22" s="88" t="s">
        <v>208</v>
      </c>
      <c r="H22" s="88" t="s">
        <v>161</v>
      </c>
      <c r="I22" s="88" t="s">
        <v>209</v>
      </c>
      <c r="J22" s="180">
        <v>54000</v>
      </c>
      <c r="K22" s="79">
        <v>13</v>
      </c>
      <c r="L22" s="79">
        <v>0</v>
      </c>
      <c r="M22" s="79">
        <v>41</v>
      </c>
      <c r="N22" s="89">
        <v>3</v>
      </c>
      <c r="O22" s="90">
        <v>0</v>
      </c>
      <c r="P22" s="91">
        <f>N22+O22</f>
        <v>3</v>
      </c>
      <c r="Q22" s="80">
        <f>IFERROR(P22/M22,"-")</f>
        <v>0.073170731707317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3857.1428571429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339000</v>
      </c>
      <c r="AB22" s="83">
        <f>SUM(X22:X23)/SUM(J22:J23)</f>
        <v>7.2777777777778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210</v>
      </c>
      <c r="C23" s="189" t="s">
        <v>192</v>
      </c>
      <c r="D23" s="189"/>
      <c r="E23" s="189"/>
      <c r="F23" s="189" t="s">
        <v>78</v>
      </c>
      <c r="G23" s="88"/>
      <c r="H23" s="88"/>
      <c r="I23" s="88"/>
      <c r="J23" s="180"/>
      <c r="K23" s="79">
        <v>109</v>
      </c>
      <c r="L23" s="79">
        <v>60</v>
      </c>
      <c r="M23" s="79">
        <v>21</v>
      </c>
      <c r="N23" s="89">
        <v>11</v>
      </c>
      <c r="O23" s="90">
        <v>0</v>
      </c>
      <c r="P23" s="91">
        <f>N23+O23</f>
        <v>11</v>
      </c>
      <c r="Q23" s="80">
        <f>IFERROR(P23/M23,"-")</f>
        <v>0.52380952380952</v>
      </c>
      <c r="R23" s="79">
        <v>0</v>
      </c>
      <c r="S23" s="79">
        <v>2</v>
      </c>
      <c r="T23" s="80">
        <f>IFERROR(R23/(P23),"-")</f>
        <v>0</v>
      </c>
      <c r="U23" s="186"/>
      <c r="V23" s="82">
        <v>3</v>
      </c>
      <c r="W23" s="80">
        <f>IF(P23=0,"-",V23/P23)</f>
        <v>0.27272727272727</v>
      </c>
      <c r="X23" s="185">
        <v>393000</v>
      </c>
      <c r="Y23" s="186">
        <f>IFERROR(X23/P23,"-")</f>
        <v>35727.272727273</v>
      </c>
      <c r="Z23" s="186">
        <f>IFERROR(X23/V23,"-")</f>
        <v>131000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0.27272727272727</v>
      </c>
      <c r="BG23" s="110">
        <v>1</v>
      </c>
      <c r="BH23" s="112">
        <f>IFERROR(BG23/BE23,"-")</f>
        <v>0.33333333333333</v>
      </c>
      <c r="BI23" s="113">
        <v>8000</v>
      </c>
      <c r="BJ23" s="114">
        <f>IFERROR(BI23/BE23,"-")</f>
        <v>2666.6666666667</v>
      </c>
      <c r="BK23" s="115"/>
      <c r="BL23" s="115">
        <v>1</v>
      </c>
      <c r="BM23" s="115"/>
      <c r="BN23" s="117">
        <v>5</v>
      </c>
      <c r="BO23" s="118">
        <f>IF(P23=0,"",IF(BN23=0,"",(BN23/P23)))</f>
        <v>0.45454545454545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0.27272727272727</v>
      </c>
      <c r="BY23" s="126">
        <v>2</v>
      </c>
      <c r="BZ23" s="127">
        <f>IFERROR(BY23/BW23,"-")</f>
        <v>0.66666666666667</v>
      </c>
      <c r="CA23" s="128">
        <v>385000</v>
      </c>
      <c r="CB23" s="129">
        <f>IFERROR(CA23/BW23,"-")</f>
        <v>128333.33333333</v>
      </c>
      <c r="CC23" s="130"/>
      <c r="CD23" s="130"/>
      <c r="CE23" s="130">
        <v>2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393000</v>
      </c>
      <c r="CQ23" s="139">
        <v>320000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34.435607843137</v>
      </c>
      <c r="B24" s="189" t="s">
        <v>211</v>
      </c>
      <c r="C24" s="189" t="s">
        <v>194</v>
      </c>
      <c r="D24" s="189" t="s">
        <v>187</v>
      </c>
      <c r="E24" s="189"/>
      <c r="F24" s="189" t="s">
        <v>65</v>
      </c>
      <c r="G24" s="88" t="s">
        <v>212</v>
      </c>
      <c r="H24" s="88" t="s">
        <v>189</v>
      </c>
      <c r="I24" s="88" t="s">
        <v>213</v>
      </c>
      <c r="J24" s="180">
        <v>102000</v>
      </c>
      <c r="K24" s="79">
        <v>10</v>
      </c>
      <c r="L24" s="79">
        <v>0</v>
      </c>
      <c r="M24" s="79">
        <v>48</v>
      </c>
      <c r="N24" s="89">
        <v>7</v>
      </c>
      <c r="O24" s="90">
        <v>0</v>
      </c>
      <c r="P24" s="91">
        <f>N24+O24</f>
        <v>7</v>
      </c>
      <c r="Q24" s="80">
        <f>IFERROR(P24/M24,"-")</f>
        <v>0.14583333333333</v>
      </c>
      <c r="R24" s="79">
        <v>1</v>
      </c>
      <c r="S24" s="79">
        <v>4</v>
      </c>
      <c r="T24" s="80">
        <f>IFERROR(R24/(P24),"-")</f>
        <v>0.14285714285714</v>
      </c>
      <c r="U24" s="186">
        <f>IFERROR(J24/SUM(N24:O25),"-")</f>
        <v>4636.3636363636</v>
      </c>
      <c r="V24" s="82">
        <v>2</v>
      </c>
      <c r="W24" s="80">
        <f>IF(P24=0,"-",V24/P24)</f>
        <v>0.28571428571429</v>
      </c>
      <c r="X24" s="185">
        <v>11000</v>
      </c>
      <c r="Y24" s="186">
        <f>IFERROR(X24/P24,"-")</f>
        <v>1571.4285714286</v>
      </c>
      <c r="Z24" s="186">
        <f>IFERROR(X24/V24,"-")</f>
        <v>5500</v>
      </c>
      <c r="AA24" s="180">
        <f>SUM(X24:X25)-SUM(J24:J25)</f>
        <v>3410432</v>
      </c>
      <c r="AB24" s="83">
        <f>SUM(X24:X25)/SUM(J24:J25)</f>
        <v>34.435607843137</v>
      </c>
      <c r="AC24" s="77"/>
      <c r="AD24" s="92">
        <v>2</v>
      </c>
      <c r="AE24" s="93">
        <f>IF(P24=0,"",IF(AD24=0,"",(AD24/P24)))</f>
        <v>0.28571428571429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2</v>
      </c>
      <c r="AW24" s="105">
        <f>IF(P24=0,"",IF(AV24=0,"",(AV24/P24)))</f>
        <v>0.28571428571429</v>
      </c>
      <c r="AX24" s="104">
        <v>1</v>
      </c>
      <c r="AY24" s="106">
        <f>IFERROR(AX24/AV24,"-")</f>
        <v>0.5</v>
      </c>
      <c r="AZ24" s="107">
        <v>3000</v>
      </c>
      <c r="BA24" s="108">
        <f>IFERROR(AZ24/AV24,"-")</f>
        <v>1500</v>
      </c>
      <c r="BB24" s="109">
        <v>1</v>
      </c>
      <c r="BC24" s="109"/>
      <c r="BD24" s="109"/>
      <c r="BE24" s="110">
        <v>2</v>
      </c>
      <c r="BF24" s="111">
        <f>IF(P24=0,"",IF(BE24=0,"",(BE24/P24)))</f>
        <v>0.28571428571429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0.14285714285714</v>
      </c>
      <c r="BP24" s="119">
        <v>1</v>
      </c>
      <c r="BQ24" s="120">
        <f>IFERROR(BP24/BN24,"-")</f>
        <v>1</v>
      </c>
      <c r="BR24" s="121">
        <v>8000</v>
      </c>
      <c r="BS24" s="122">
        <f>IFERROR(BR24/BN24,"-")</f>
        <v>8000</v>
      </c>
      <c r="BT24" s="123"/>
      <c r="BU24" s="123">
        <v>1</v>
      </c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11000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214</v>
      </c>
      <c r="C25" s="189" t="s">
        <v>192</v>
      </c>
      <c r="D25" s="189"/>
      <c r="E25" s="189"/>
      <c r="F25" s="189" t="s">
        <v>78</v>
      </c>
      <c r="G25" s="88"/>
      <c r="H25" s="88"/>
      <c r="I25" s="88"/>
      <c r="J25" s="180"/>
      <c r="K25" s="79">
        <v>110</v>
      </c>
      <c r="L25" s="79">
        <v>65</v>
      </c>
      <c r="M25" s="79">
        <v>49</v>
      </c>
      <c r="N25" s="89">
        <v>15</v>
      </c>
      <c r="O25" s="90">
        <v>0</v>
      </c>
      <c r="P25" s="91">
        <f>N25+O25</f>
        <v>15</v>
      </c>
      <c r="Q25" s="80">
        <f>IFERROR(P25/M25,"-")</f>
        <v>0.30612244897959</v>
      </c>
      <c r="R25" s="79">
        <v>5</v>
      </c>
      <c r="S25" s="79">
        <v>3</v>
      </c>
      <c r="T25" s="80">
        <f>IFERROR(R25/(P25),"-")</f>
        <v>0.33333333333333</v>
      </c>
      <c r="U25" s="186"/>
      <c r="V25" s="82">
        <v>7</v>
      </c>
      <c r="W25" s="80">
        <f>IF(P25=0,"-",V25/P25)</f>
        <v>0.46666666666667</v>
      </c>
      <c r="X25" s="185">
        <v>3501432</v>
      </c>
      <c r="Y25" s="186">
        <f>IFERROR(X25/P25,"-")</f>
        <v>233428.8</v>
      </c>
      <c r="Z25" s="186">
        <f>IFERROR(X25/V25,"-")</f>
        <v>500204.57142857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3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3</v>
      </c>
      <c r="AW25" s="105">
        <f>IF(P25=0,"",IF(AV25=0,"",(AV25/P25)))</f>
        <v>0.2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0.26666666666667</v>
      </c>
      <c r="BG25" s="110">
        <v>2</v>
      </c>
      <c r="BH25" s="112">
        <f>IFERROR(BG25/BE25,"-")</f>
        <v>0.5</v>
      </c>
      <c r="BI25" s="113">
        <v>8432</v>
      </c>
      <c r="BJ25" s="114">
        <f>IFERROR(BI25/BE25,"-")</f>
        <v>2108</v>
      </c>
      <c r="BK25" s="115">
        <v>2</v>
      </c>
      <c r="BL25" s="115"/>
      <c r="BM25" s="115"/>
      <c r="BN25" s="117">
        <v>2</v>
      </c>
      <c r="BO25" s="118">
        <f>IF(P25=0,"",IF(BN25=0,"",(BN25/P25)))</f>
        <v>0.13333333333333</v>
      </c>
      <c r="BP25" s="119">
        <v>2</v>
      </c>
      <c r="BQ25" s="120">
        <f>IFERROR(BP25/BN25,"-")</f>
        <v>1</v>
      </c>
      <c r="BR25" s="121">
        <v>198000</v>
      </c>
      <c r="BS25" s="122">
        <f>IFERROR(BR25/BN25,"-")</f>
        <v>99000</v>
      </c>
      <c r="BT25" s="123"/>
      <c r="BU25" s="123"/>
      <c r="BV25" s="123">
        <v>2</v>
      </c>
      <c r="BW25" s="124">
        <v>2</v>
      </c>
      <c r="BX25" s="125">
        <f>IF(P25=0,"",IF(BW25=0,"",(BW25/P25)))</f>
        <v>0.13333333333333</v>
      </c>
      <c r="BY25" s="126">
        <v>2</v>
      </c>
      <c r="BZ25" s="127">
        <f>IFERROR(BY25/BW25,"-")</f>
        <v>1</v>
      </c>
      <c r="CA25" s="128">
        <v>3070000</v>
      </c>
      <c r="CB25" s="129">
        <f>IFERROR(CA25/BW25,"-")</f>
        <v>1535000</v>
      </c>
      <c r="CC25" s="130"/>
      <c r="CD25" s="130"/>
      <c r="CE25" s="130">
        <v>2</v>
      </c>
      <c r="CF25" s="131">
        <v>1</v>
      </c>
      <c r="CG25" s="132">
        <f>IF(P25=0,"",IF(CF25=0,"",(CF25/P25)))</f>
        <v>0.066666666666667</v>
      </c>
      <c r="CH25" s="133">
        <v>1</v>
      </c>
      <c r="CI25" s="134">
        <f>IFERROR(CH25/CF25,"-")</f>
        <v>1</v>
      </c>
      <c r="CJ25" s="135">
        <v>225000</v>
      </c>
      <c r="CK25" s="136">
        <f>IFERROR(CJ25/CF25,"-")</f>
        <v>225000</v>
      </c>
      <c r="CL25" s="137"/>
      <c r="CM25" s="137"/>
      <c r="CN25" s="137">
        <v>1</v>
      </c>
      <c r="CO25" s="138">
        <v>7</v>
      </c>
      <c r="CP25" s="139">
        <v>3501432</v>
      </c>
      <c r="CQ25" s="139">
        <v>2055000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1.0384615384615</v>
      </c>
      <c r="B26" s="189" t="s">
        <v>215</v>
      </c>
      <c r="C26" s="189" t="s">
        <v>186</v>
      </c>
      <c r="D26" s="189" t="s">
        <v>187</v>
      </c>
      <c r="E26" s="189"/>
      <c r="F26" s="189" t="s">
        <v>65</v>
      </c>
      <c r="G26" s="88" t="s">
        <v>216</v>
      </c>
      <c r="H26" s="88" t="s">
        <v>189</v>
      </c>
      <c r="I26" s="191" t="s">
        <v>217</v>
      </c>
      <c r="J26" s="180">
        <v>78000</v>
      </c>
      <c r="K26" s="79">
        <v>4</v>
      </c>
      <c r="L26" s="79">
        <v>0</v>
      </c>
      <c r="M26" s="79">
        <v>14</v>
      </c>
      <c r="N26" s="89">
        <v>3</v>
      </c>
      <c r="O26" s="90">
        <v>0</v>
      </c>
      <c r="P26" s="91">
        <f>N26+O26</f>
        <v>3</v>
      </c>
      <c r="Q26" s="80">
        <f>IFERROR(P26/M26,"-")</f>
        <v>0.21428571428571</v>
      </c>
      <c r="R26" s="79">
        <v>0</v>
      </c>
      <c r="S26" s="79">
        <v>1</v>
      </c>
      <c r="T26" s="80">
        <f>IFERROR(R26/(P26),"-")</f>
        <v>0</v>
      </c>
      <c r="U26" s="186">
        <f>IFERROR(J26/SUM(N26:O27),"-")</f>
        <v>7090.9090909091</v>
      </c>
      <c r="V26" s="82">
        <v>1</v>
      </c>
      <c r="W26" s="80">
        <f>IF(P26=0,"-",V26/P26)</f>
        <v>0.33333333333333</v>
      </c>
      <c r="X26" s="185">
        <v>11000</v>
      </c>
      <c r="Y26" s="186">
        <f>IFERROR(X26/P26,"-")</f>
        <v>3666.6666666667</v>
      </c>
      <c r="Z26" s="186">
        <f>IFERROR(X26/V26,"-")</f>
        <v>11000</v>
      </c>
      <c r="AA26" s="180">
        <f>SUM(X26:X27)-SUM(J26:J27)</f>
        <v>3000</v>
      </c>
      <c r="AB26" s="83">
        <f>SUM(X26:X27)/SUM(J26:J27)</f>
        <v>1.0384615384615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>
        <v>1</v>
      </c>
      <c r="BQ26" s="120">
        <f>IFERROR(BP26/BN26,"-")</f>
        <v>0.5</v>
      </c>
      <c r="BR26" s="121">
        <v>11000</v>
      </c>
      <c r="BS26" s="122">
        <f>IFERROR(BR26/BN26,"-")</f>
        <v>5500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11000</v>
      </c>
      <c r="CQ26" s="139">
        <v>11000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218</v>
      </c>
      <c r="C27" s="189" t="s">
        <v>192</v>
      </c>
      <c r="D27" s="189"/>
      <c r="E27" s="189"/>
      <c r="F27" s="189" t="s">
        <v>78</v>
      </c>
      <c r="G27" s="88"/>
      <c r="H27" s="88"/>
      <c r="I27" s="88"/>
      <c r="J27" s="180"/>
      <c r="K27" s="79">
        <v>46</v>
      </c>
      <c r="L27" s="79">
        <v>26</v>
      </c>
      <c r="M27" s="79">
        <v>20</v>
      </c>
      <c r="N27" s="89">
        <v>8</v>
      </c>
      <c r="O27" s="90">
        <v>0</v>
      </c>
      <c r="P27" s="91">
        <f>N27+O27</f>
        <v>8</v>
      </c>
      <c r="Q27" s="80">
        <f>IFERROR(P27/M27,"-")</f>
        <v>0.4</v>
      </c>
      <c r="R27" s="79">
        <v>2</v>
      </c>
      <c r="S27" s="79">
        <v>1</v>
      </c>
      <c r="T27" s="80">
        <f>IFERROR(R27/(P27),"-")</f>
        <v>0.25</v>
      </c>
      <c r="U27" s="186"/>
      <c r="V27" s="82">
        <v>2</v>
      </c>
      <c r="W27" s="80">
        <f>IF(P27=0,"-",V27/P27)</f>
        <v>0.25</v>
      </c>
      <c r="X27" s="185">
        <v>70000</v>
      </c>
      <c r="Y27" s="186">
        <f>IFERROR(X27/P27,"-")</f>
        <v>8750</v>
      </c>
      <c r="Z27" s="186">
        <f>IFERROR(X27/V27,"-")</f>
        <v>35000</v>
      </c>
      <c r="AA27" s="180"/>
      <c r="AB27" s="83"/>
      <c r="AC27" s="77"/>
      <c r="AD27" s="92">
        <v>1</v>
      </c>
      <c r="AE27" s="93">
        <f>IF(P27=0,"",IF(AD27=0,"",(AD27/P27)))</f>
        <v>0.125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0.375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0.375</v>
      </c>
      <c r="BP27" s="119">
        <v>1</v>
      </c>
      <c r="BQ27" s="120">
        <f>IFERROR(BP27/BN27,"-")</f>
        <v>0.33333333333333</v>
      </c>
      <c r="BR27" s="121">
        <v>15000</v>
      </c>
      <c r="BS27" s="122">
        <f>IFERROR(BR27/BN27,"-")</f>
        <v>5000</v>
      </c>
      <c r="BT27" s="123"/>
      <c r="BU27" s="123"/>
      <c r="BV27" s="123">
        <v>1</v>
      </c>
      <c r="BW27" s="124">
        <v>1</v>
      </c>
      <c r="BX27" s="125">
        <f>IF(P27=0,"",IF(BW27=0,"",(BW27/P27)))</f>
        <v>0.125</v>
      </c>
      <c r="BY27" s="126">
        <v>1</v>
      </c>
      <c r="BZ27" s="127">
        <f>IFERROR(BY27/BW27,"-")</f>
        <v>1</v>
      </c>
      <c r="CA27" s="128">
        <v>55000</v>
      </c>
      <c r="CB27" s="129">
        <f>IFERROR(CA27/BW27,"-")</f>
        <v>55000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70000</v>
      </c>
      <c r="CQ27" s="139">
        <v>55000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1.0555555555556</v>
      </c>
      <c r="B28" s="189" t="s">
        <v>219</v>
      </c>
      <c r="C28" s="189" t="s">
        <v>220</v>
      </c>
      <c r="D28" s="189"/>
      <c r="E28" s="189"/>
      <c r="F28" s="189" t="s">
        <v>65</v>
      </c>
      <c r="G28" s="88" t="s">
        <v>221</v>
      </c>
      <c r="H28" s="88" t="s">
        <v>197</v>
      </c>
      <c r="I28" s="191" t="s">
        <v>222</v>
      </c>
      <c r="J28" s="180">
        <v>54000</v>
      </c>
      <c r="K28" s="79">
        <v>9</v>
      </c>
      <c r="L28" s="79">
        <v>0</v>
      </c>
      <c r="M28" s="79">
        <v>19</v>
      </c>
      <c r="N28" s="89">
        <v>6</v>
      </c>
      <c r="O28" s="90">
        <v>0</v>
      </c>
      <c r="P28" s="91">
        <f>N28+O28</f>
        <v>6</v>
      </c>
      <c r="Q28" s="80">
        <f>IFERROR(P28/M28,"-")</f>
        <v>0.31578947368421</v>
      </c>
      <c r="R28" s="79">
        <v>1</v>
      </c>
      <c r="S28" s="79">
        <v>3</v>
      </c>
      <c r="T28" s="80">
        <f>IFERROR(R28/(P28),"-")</f>
        <v>0.16666666666667</v>
      </c>
      <c r="U28" s="186">
        <f>IFERROR(J28/SUM(N28:O29),"-")</f>
        <v>4153.8461538462</v>
      </c>
      <c r="V28" s="82">
        <v>3</v>
      </c>
      <c r="W28" s="80">
        <f>IF(P28=0,"-",V28/P28)</f>
        <v>0.5</v>
      </c>
      <c r="X28" s="185">
        <v>14000</v>
      </c>
      <c r="Y28" s="186">
        <f>IFERROR(X28/P28,"-")</f>
        <v>2333.3333333333</v>
      </c>
      <c r="Z28" s="186">
        <f>IFERROR(X28/V28,"-")</f>
        <v>4666.6666666667</v>
      </c>
      <c r="AA28" s="180">
        <f>SUM(X28:X29)-SUM(J28:J29)</f>
        <v>3000</v>
      </c>
      <c r="AB28" s="83">
        <f>SUM(X28:X29)/SUM(J28:J29)</f>
        <v>1.0555555555556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0.16666666666667</v>
      </c>
      <c r="AO28" s="98">
        <v>1</v>
      </c>
      <c r="AP28" s="100">
        <f>IFERROR(AO28/AM28,"-")</f>
        <v>1</v>
      </c>
      <c r="AQ28" s="101">
        <v>3000</v>
      </c>
      <c r="AR28" s="102">
        <f>IFERROR(AQ28/AM28,"-")</f>
        <v>3000</v>
      </c>
      <c r="AS28" s="103">
        <v>1</v>
      </c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0.5</v>
      </c>
      <c r="BG28" s="110">
        <v>1</v>
      </c>
      <c r="BH28" s="112">
        <f>IFERROR(BG28/BE28,"-")</f>
        <v>0.33333333333333</v>
      </c>
      <c r="BI28" s="113">
        <v>3000</v>
      </c>
      <c r="BJ28" s="114">
        <f>IFERROR(BI28/BE28,"-")</f>
        <v>1000</v>
      </c>
      <c r="BK28" s="115">
        <v>1</v>
      </c>
      <c r="BL28" s="115"/>
      <c r="BM28" s="115"/>
      <c r="BN28" s="117">
        <v>1</v>
      </c>
      <c r="BO28" s="118">
        <f>IF(P28=0,"",IF(BN28=0,"",(BN28/P28)))</f>
        <v>0.16666666666667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0.16666666666667</v>
      </c>
      <c r="BY28" s="126">
        <v>1</v>
      </c>
      <c r="BZ28" s="127">
        <f>IFERROR(BY28/BW28,"-")</f>
        <v>1</v>
      </c>
      <c r="CA28" s="128">
        <v>8000</v>
      </c>
      <c r="CB28" s="129">
        <f>IFERROR(CA28/BW28,"-")</f>
        <v>8000</v>
      </c>
      <c r="CC28" s="130"/>
      <c r="CD28" s="130">
        <v>1</v>
      </c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14000</v>
      </c>
      <c r="CQ28" s="139">
        <v>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223</v>
      </c>
      <c r="C29" s="189" t="s">
        <v>224</v>
      </c>
      <c r="D29" s="189"/>
      <c r="E29" s="189"/>
      <c r="F29" s="189" t="s">
        <v>78</v>
      </c>
      <c r="G29" s="88"/>
      <c r="H29" s="88"/>
      <c r="I29" s="88"/>
      <c r="J29" s="180"/>
      <c r="K29" s="79">
        <v>26</v>
      </c>
      <c r="L29" s="79">
        <v>19</v>
      </c>
      <c r="M29" s="79">
        <v>21</v>
      </c>
      <c r="N29" s="89">
        <v>7</v>
      </c>
      <c r="O29" s="90">
        <v>0</v>
      </c>
      <c r="P29" s="91">
        <f>N29+O29</f>
        <v>7</v>
      </c>
      <c r="Q29" s="80">
        <f>IFERROR(P29/M29,"-")</f>
        <v>0.33333333333333</v>
      </c>
      <c r="R29" s="79">
        <v>2</v>
      </c>
      <c r="S29" s="79">
        <v>2</v>
      </c>
      <c r="T29" s="80">
        <f>IFERROR(R29/(P29),"-")</f>
        <v>0.28571428571429</v>
      </c>
      <c r="U29" s="186"/>
      <c r="V29" s="82">
        <v>3</v>
      </c>
      <c r="W29" s="80">
        <f>IF(P29=0,"-",V29/P29)</f>
        <v>0.42857142857143</v>
      </c>
      <c r="X29" s="185">
        <v>43000</v>
      </c>
      <c r="Y29" s="186">
        <f>IFERROR(X29/P29,"-")</f>
        <v>6142.8571428571</v>
      </c>
      <c r="Z29" s="186">
        <f>IFERROR(X29/V29,"-")</f>
        <v>14333.333333333</v>
      </c>
      <c r="AA29" s="180"/>
      <c r="AB29" s="83"/>
      <c r="AC29" s="77"/>
      <c r="AD29" s="92">
        <v>1</v>
      </c>
      <c r="AE29" s="93">
        <f>IF(P29=0,"",IF(AD29=0,"",(AD29/P29)))</f>
        <v>0.14285714285714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0.28571428571429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>
        <v>3</v>
      </c>
      <c r="BQ29" s="120">
        <f>IFERROR(BP29/BN29,"-")</f>
        <v>0.75</v>
      </c>
      <c r="BR29" s="121">
        <v>43000</v>
      </c>
      <c r="BS29" s="122">
        <f>IFERROR(BR29/BN29,"-")</f>
        <v>10750</v>
      </c>
      <c r="BT29" s="123">
        <v>2</v>
      </c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43000</v>
      </c>
      <c r="CQ29" s="139">
        <v>37000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5.5933333333333</v>
      </c>
      <c r="B30" s="189" t="s">
        <v>225</v>
      </c>
      <c r="C30" s="189" t="s">
        <v>226</v>
      </c>
      <c r="D30" s="189" t="s">
        <v>187</v>
      </c>
      <c r="E30" s="189"/>
      <c r="F30" s="189" t="s">
        <v>65</v>
      </c>
      <c r="G30" s="88" t="s">
        <v>227</v>
      </c>
      <c r="H30" s="88" t="s">
        <v>189</v>
      </c>
      <c r="I30" s="88" t="s">
        <v>162</v>
      </c>
      <c r="J30" s="180">
        <v>150000</v>
      </c>
      <c r="K30" s="79">
        <v>2</v>
      </c>
      <c r="L30" s="79">
        <v>0</v>
      </c>
      <c r="M30" s="79">
        <v>18</v>
      </c>
      <c r="N30" s="89">
        <v>1</v>
      </c>
      <c r="O30" s="90">
        <v>0</v>
      </c>
      <c r="P30" s="91">
        <f>N30+O30</f>
        <v>1</v>
      </c>
      <c r="Q30" s="80">
        <f>IFERROR(P30/M30,"-")</f>
        <v>0.055555555555556</v>
      </c>
      <c r="R30" s="79">
        <v>0</v>
      </c>
      <c r="S30" s="79">
        <v>1</v>
      </c>
      <c r="T30" s="80">
        <f>IFERROR(R30/(P30),"-")</f>
        <v>0</v>
      </c>
      <c r="U30" s="186">
        <f>IFERROR(J30/SUM(N30:O31),"-")</f>
        <v>7142.8571428571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689000</v>
      </c>
      <c r="AB30" s="83">
        <f>SUM(X30:X31)/SUM(J30:J31)</f>
        <v>5.5933333333333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228</v>
      </c>
      <c r="C31" s="189" t="s">
        <v>200</v>
      </c>
      <c r="D31" s="189"/>
      <c r="E31" s="189"/>
      <c r="F31" s="189" t="s">
        <v>78</v>
      </c>
      <c r="G31" s="88"/>
      <c r="H31" s="88"/>
      <c r="I31" s="88"/>
      <c r="J31" s="180"/>
      <c r="K31" s="79">
        <v>62</v>
      </c>
      <c r="L31" s="79">
        <v>44</v>
      </c>
      <c r="M31" s="79">
        <v>24</v>
      </c>
      <c r="N31" s="89">
        <v>19</v>
      </c>
      <c r="O31" s="90">
        <v>1</v>
      </c>
      <c r="P31" s="91">
        <f>N31+O31</f>
        <v>20</v>
      </c>
      <c r="Q31" s="80">
        <f>IFERROR(P31/M31,"-")</f>
        <v>0.83333333333333</v>
      </c>
      <c r="R31" s="79">
        <v>2</v>
      </c>
      <c r="S31" s="79">
        <v>0</v>
      </c>
      <c r="T31" s="80">
        <f>IFERROR(R31/(P31),"-")</f>
        <v>0.1</v>
      </c>
      <c r="U31" s="186"/>
      <c r="V31" s="82">
        <v>4</v>
      </c>
      <c r="W31" s="80">
        <f>IF(P31=0,"-",V31/P31)</f>
        <v>0.2</v>
      </c>
      <c r="X31" s="185">
        <v>839000</v>
      </c>
      <c r="Y31" s="186">
        <f>IFERROR(X31/P31,"-")</f>
        <v>41950</v>
      </c>
      <c r="Z31" s="186">
        <f>IFERROR(X31/V31,"-")</f>
        <v>209750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0.05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0.05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4</v>
      </c>
      <c r="BF31" s="111">
        <f>IF(P31=0,"",IF(BE31=0,"",(BE31/P31)))</f>
        <v>0.2</v>
      </c>
      <c r="BG31" s="110">
        <v>1</v>
      </c>
      <c r="BH31" s="112">
        <f>IFERROR(BG31/BE31,"-")</f>
        <v>0.25</v>
      </c>
      <c r="BI31" s="113">
        <v>3000</v>
      </c>
      <c r="BJ31" s="114">
        <f>IFERROR(BI31/BE31,"-")</f>
        <v>750</v>
      </c>
      <c r="BK31" s="115">
        <v>1</v>
      </c>
      <c r="BL31" s="115"/>
      <c r="BM31" s="115"/>
      <c r="BN31" s="117">
        <v>8</v>
      </c>
      <c r="BO31" s="118">
        <f>IF(P31=0,"",IF(BN31=0,"",(BN31/P31)))</f>
        <v>0.4</v>
      </c>
      <c r="BP31" s="119">
        <v>1</v>
      </c>
      <c r="BQ31" s="120">
        <f>IFERROR(BP31/BN31,"-")</f>
        <v>0.125</v>
      </c>
      <c r="BR31" s="121">
        <v>8000</v>
      </c>
      <c r="BS31" s="122">
        <f>IFERROR(BR31/BN31,"-")</f>
        <v>1000</v>
      </c>
      <c r="BT31" s="123"/>
      <c r="BU31" s="123">
        <v>1</v>
      </c>
      <c r="BV31" s="123"/>
      <c r="BW31" s="124">
        <v>6</v>
      </c>
      <c r="BX31" s="125">
        <f>IF(P31=0,"",IF(BW31=0,"",(BW31/P31)))</f>
        <v>0.3</v>
      </c>
      <c r="BY31" s="126">
        <v>2</v>
      </c>
      <c r="BZ31" s="127">
        <f>IFERROR(BY31/BW31,"-")</f>
        <v>0.33333333333333</v>
      </c>
      <c r="CA31" s="128">
        <v>828000</v>
      </c>
      <c r="CB31" s="129">
        <f>IFERROR(CA31/BW31,"-")</f>
        <v>138000</v>
      </c>
      <c r="CC31" s="130"/>
      <c r="CD31" s="130"/>
      <c r="CE31" s="130">
        <v>2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4</v>
      </c>
      <c r="CP31" s="139">
        <v>839000</v>
      </c>
      <c r="CQ31" s="139">
        <v>810000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2.4333333333333</v>
      </c>
      <c r="B32" s="189" t="s">
        <v>229</v>
      </c>
      <c r="C32" s="189" t="s">
        <v>230</v>
      </c>
      <c r="D32" s="189" t="s">
        <v>231</v>
      </c>
      <c r="E32" s="189"/>
      <c r="F32" s="189" t="s">
        <v>65</v>
      </c>
      <c r="G32" s="88" t="s">
        <v>232</v>
      </c>
      <c r="H32" s="88" t="s">
        <v>197</v>
      </c>
      <c r="I32" s="191" t="s">
        <v>233</v>
      </c>
      <c r="J32" s="180">
        <v>60000</v>
      </c>
      <c r="K32" s="79">
        <v>1</v>
      </c>
      <c r="L32" s="79">
        <v>0</v>
      </c>
      <c r="M32" s="79">
        <v>3</v>
      </c>
      <c r="N32" s="89">
        <v>1</v>
      </c>
      <c r="O32" s="90">
        <v>0</v>
      </c>
      <c r="P32" s="91">
        <f>N32+O32</f>
        <v>1</v>
      </c>
      <c r="Q32" s="80">
        <f>IFERROR(P32/M32,"-")</f>
        <v>0.33333333333333</v>
      </c>
      <c r="R32" s="79">
        <v>0</v>
      </c>
      <c r="S32" s="79">
        <v>0</v>
      </c>
      <c r="T32" s="80">
        <f>IFERROR(R32/(P32),"-")</f>
        <v>0</v>
      </c>
      <c r="U32" s="186">
        <f>IFERROR(J32/SUM(N32:O33),"-")</f>
        <v>20000</v>
      </c>
      <c r="V32" s="82">
        <v>1</v>
      </c>
      <c r="W32" s="80">
        <f>IF(P32=0,"-",V32/P32)</f>
        <v>1</v>
      </c>
      <c r="X32" s="185">
        <v>3000</v>
      </c>
      <c r="Y32" s="186">
        <f>IFERROR(X32/P32,"-")</f>
        <v>3000</v>
      </c>
      <c r="Z32" s="186">
        <f>IFERROR(X32/V32,"-")</f>
        <v>3000</v>
      </c>
      <c r="AA32" s="180">
        <f>SUM(X32:X33)-SUM(J32:J33)</f>
        <v>86000</v>
      </c>
      <c r="AB32" s="83">
        <f>SUM(X32:X33)/SUM(J32:J33)</f>
        <v>2.4333333333333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>
        <v>1</v>
      </c>
      <c r="BH32" s="112">
        <f>IFERROR(BG32/BE32,"-")</f>
        <v>1</v>
      </c>
      <c r="BI32" s="113">
        <v>3000</v>
      </c>
      <c r="BJ32" s="114">
        <f>IFERROR(BI32/BE32,"-")</f>
        <v>3000</v>
      </c>
      <c r="BK32" s="115">
        <v>1</v>
      </c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234</v>
      </c>
      <c r="C33" s="189" t="s">
        <v>200</v>
      </c>
      <c r="D33" s="189"/>
      <c r="E33" s="189"/>
      <c r="F33" s="189" t="s">
        <v>78</v>
      </c>
      <c r="G33" s="88"/>
      <c r="H33" s="88"/>
      <c r="I33" s="88"/>
      <c r="J33" s="180"/>
      <c r="K33" s="79">
        <v>19</v>
      </c>
      <c r="L33" s="79">
        <v>5</v>
      </c>
      <c r="M33" s="79">
        <v>8</v>
      </c>
      <c r="N33" s="89">
        <v>2</v>
      </c>
      <c r="O33" s="90">
        <v>0</v>
      </c>
      <c r="P33" s="91">
        <f>N33+O33</f>
        <v>2</v>
      </c>
      <c r="Q33" s="80">
        <f>IFERROR(P33/M33,"-")</f>
        <v>0.25</v>
      </c>
      <c r="R33" s="79">
        <v>1</v>
      </c>
      <c r="S33" s="79">
        <v>0</v>
      </c>
      <c r="T33" s="80">
        <f>IFERROR(R33/(P33),"-")</f>
        <v>0.5</v>
      </c>
      <c r="U33" s="186"/>
      <c r="V33" s="82">
        <v>2</v>
      </c>
      <c r="W33" s="80">
        <f>IF(P33=0,"-",V33/P33)</f>
        <v>1</v>
      </c>
      <c r="X33" s="185">
        <v>143000</v>
      </c>
      <c r="Y33" s="186">
        <f>IFERROR(X33/P33,"-")</f>
        <v>71500</v>
      </c>
      <c r="Z33" s="186">
        <f>IFERROR(X33/V33,"-")</f>
        <v>71500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0.5</v>
      </c>
      <c r="AX33" s="104">
        <v>1</v>
      </c>
      <c r="AY33" s="106">
        <f>IFERROR(AX33/AV33,"-")</f>
        <v>1</v>
      </c>
      <c r="AZ33" s="107">
        <v>5000</v>
      </c>
      <c r="BA33" s="108">
        <f>IFERROR(AZ33/AV33,"-")</f>
        <v>5000</v>
      </c>
      <c r="BB33" s="109">
        <v>1</v>
      </c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>
        <v>1</v>
      </c>
      <c r="BQ33" s="120">
        <f>IFERROR(BP33/BN33,"-")</f>
        <v>1</v>
      </c>
      <c r="BR33" s="121">
        <v>138000</v>
      </c>
      <c r="BS33" s="122">
        <f>IFERROR(BR33/BN33,"-")</f>
        <v>138000</v>
      </c>
      <c r="BT33" s="123"/>
      <c r="BU33" s="123"/>
      <c r="BV33" s="123">
        <v>1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143000</v>
      </c>
      <c r="CQ33" s="139">
        <v>138000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0.1025641025641</v>
      </c>
      <c r="B34" s="189" t="s">
        <v>235</v>
      </c>
      <c r="C34" s="189" t="s">
        <v>194</v>
      </c>
      <c r="D34" s="189"/>
      <c r="E34" s="189"/>
      <c r="F34" s="189" t="s">
        <v>65</v>
      </c>
      <c r="G34" s="88" t="s">
        <v>236</v>
      </c>
      <c r="H34" s="88" t="s">
        <v>161</v>
      </c>
      <c r="I34" s="191" t="s">
        <v>233</v>
      </c>
      <c r="J34" s="180">
        <v>78000</v>
      </c>
      <c r="K34" s="79">
        <v>11</v>
      </c>
      <c r="L34" s="79">
        <v>0</v>
      </c>
      <c r="M34" s="79">
        <v>27</v>
      </c>
      <c r="N34" s="89">
        <v>3</v>
      </c>
      <c r="O34" s="90">
        <v>0</v>
      </c>
      <c r="P34" s="91">
        <f>N34+O34</f>
        <v>3</v>
      </c>
      <c r="Q34" s="80">
        <f>IFERROR(P34/M34,"-")</f>
        <v>0.11111111111111</v>
      </c>
      <c r="R34" s="79">
        <v>0</v>
      </c>
      <c r="S34" s="79">
        <v>1</v>
      </c>
      <c r="T34" s="80">
        <f>IFERROR(R34/(P34),"-")</f>
        <v>0</v>
      </c>
      <c r="U34" s="186">
        <f>IFERROR(J34/SUM(N34:O35),"-")</f>
        <v>15600</v>
      </c>
      <c r="V34" s="82">
        <v>1</v>
      </c>
      <c r="W34" s="80">
        <f>IF(P34=0,"-",V34/P34)</f>
        <v>0.33333333333333</v>
      </c>
      <c r="X34" s="185">
        <v>3000</v>
      </c>
      <c r="Y34" s="186">
        <f>IFERROR(X34/P34,"-")</f>
        <v>1000</v>
      </c>
      <c r="Z34" s="186">
        <f>IFERROR(X34/V34,"-")</f>
        <v>3000</v>
      </c>
      <c r="AA34" s="180">
        <f>SUM(X34:X35)-SUM(J34:J35)</f>
        <v>-70000</v>
      </c>
      <c r="AB34" s="83">
        <f>SUM(X34:X35)/SUM(J34:J35)</f>
        <v>0.1025641025641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2</v>
      </c>
      <c r="AW34" s="105">
        <f>IF(P34=0,"",IF(AV34=0,"",(AV34/P34)))</f>
        <v>0.66666666666667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>
        <v>1</v>
      </c>
      <c r="BH34" s="112">
        <f>IFERROR(BG34/BE34,"-")</f>
        <v>1</v>
      </c>
      <c r="BI34" s="113">
        <v>3000</v>
      </c>
      <c r="BJ34" s="114">
        <f>IFERROR(BI34/BE34,"-")</f>
        <v>3000</v>
      </c>
      <c r="BK34" s="115">
        <v>1</v>
      </c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237</v>
      </c>
      <c r="C35" s="189" t="s">
        <v>200</v>
      </c>
      <c r="D35" s="189"/>
      <c r="E35" s="189"/>
      <c r="F35" s="189" t="s">
        <v>78</v>
      </c>
      <c r="G35" s="88"/>
      <c r="H35" s="88"/>
      <c r="I35" s="88"/>
      <c r="J35" s="180"/>
      <c r="K35" s="79">
        <v>9</v>
      </c>
      <c r="L35" s="79">
        <v>7</v>
      </c>
      <c r="M35" s="79">
        <v>2</v>
      </c>
      <c r="N35" s="89">
        <v>2</v>
      </c>
      <c r="O35" s="90">
        <v>0</v>
      </c>
      <c r="P35" s="91">
        <f>N35+O35</f>
        <v>2</v>
      </c>
      <c r="Q35" s="80">
        <f>IFERROR(P35/M35,"-")</f>
        <v>1</v>
      </c>
      <c r="R35" s="79">
        <v>0</v>
      </c>
      <c r="S35" s="79">
        <v>0</v>
      </c>
      <c r="T35" s="80">
        <f>IFERROR(R35/(P35),"-")</f>
        <v>0</v>
      </c>
      <c r="U35" s="186"/>
      <c r="V35" s="82">
        <v>1</v>
      </c>
      <c r="W35" s="80">
        <f>IF(P35=0,"-",V35/P35)</f>
        <v>0.5</v>
      </c>
      <c r="X35" s="185">
        <v>5000</v>
      </c>
      <c r="Y35" s="186">
        <f>IFERROR(X35/P35,"-")</f>
        <v>2500</v>
      </c>
      <c r="Z35" s="186">
        <f>IFERROR(X35/V35,"-")</f>
        <v>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0.5</v>
      </c>
      <c r="AO35" s="98">
        <v>1</v>
      </c>
      <c r="AP35" s="100">
        <f>IFERROR(AO35/AM35,"-")</f>
        <v>1</v>
      </c>
      <c r="AQ35" s="101">
        <v>5000</v>
      </c>
      <c r="AR35" s="102">
        <f>IFERROR(AQ35/AM35,"-")</f>
        <v>5000</v>
      </c>
      <c r="AS35" s="103">
        <v>1</v>
      </c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30"/>
      <c r="B36" s="85"/>
      <c r="C36" s="86"/>
      <c r="D36" s="86"/>
      <c r="E36" s="86"/>
      <c r="F36" s="87"/>
      <c r="G36" s="88"/>
      <c r="H36" s="88"/>
      <c r="I36" s="88"/>
      <c r="J36" s="181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187"/>
      <c r="V36" s="25"/>
      <c r="W36" s="25"/>
      <c r="X36" s="187"/>
      <c r="Y36" s="187"/>
      <c r="Z36" s="187"/>
      <c r="AA36" s="187"/>
      <c r="AB36" s="33"/>
      <c r="AC36" s="57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30"/>
      <c r="B37" s="37"/>
      <c r="C37" s="21"/>
      <c r="D37" s="21"/>
      <c r="E37" s="21"/>
      <c r="F37" s="22"/>
      <c r="G37" s="36"/>
      <c r="H37" s="36"/>
      <c r="I37" s="73"/>
      <c r="J37" s="182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187"/>
      <c r="V37" s="25"/>
      <c r="W37" s="25"/>
      <c r="X37" s="187"/>
      <c r="Y37" s="187"/>
      <c r="Z37" s="187"/>
      <c r="AA37" s="187"/>
      <c r="AB37" s="33"/>
      <c r="AC37" s="59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19">
        <f>AB38</f>
        <v>4.7196331621423</v>
      </c>
      <c r="B38" s="39"/>
      <c r="C38" s="39"/>
      <c r="D38" s="39"/>
      <c r="E38" s="39"/>
      <c r="F38" s="39"/>
      <c r="G38" s="40" t="s">
        <v>238</v>
      </c>
      <c r="H38" s="40"/>
      <c r="I38" s="40"/>
      <c r="J38" s="183">
        <f>SUM(J6:J37)</f>
        <v>1635600</v>
      </c>
      <c r="K38" s="41">
        <f>SUM(K6:K37)</f>
        <v>1187</v>
      </c>
      <c r="L38" s="41">
        <f>SUM(L6:L37)</f>
        <v>619</v>
      </c>
      <c r="M38" s="41">
        <f>SUM(M6:M37)</f>
        <v>964</v>
      </c>
      <c r="N38" s="41">
        <f>SUM(N6:N37)</f>
        <v>267</v>
      </c>
      <c r="O38" s="41">
        <f>SUM(O6:O37)</f>
        <v>3</v>
      </c>
      <c r="P38" s="41">
        <f>SUM(P6:P37)</f>
        <v>270</v>
      </c>
      <c r="Q38" s="42">
        <f>IFERROR(P38/M38,"-")</f>
        <v>0.28008298755187</v>
      </c>
      <c r="R38" s="76">
        <f>SUM(R6:R37)</f>
        <v>38</v>
      </c>
      <c r="S38" s="76">
        <f>SUM(S6:S37)</f>
        <v>70</v>
      </c>
      <c r="T38" s="42">
        <f>IFERROR(R38/P38,"-")</f>
        <v>0.14074074074074</v>
      </c>
      <c r="U38" s="188">
        <f>IFERROR(J38/P38,"-")</f>
        <v>6057.7777777778</v>
      </c>
      <c r="V38" s="44">
        <f>SUM(V6:V37)</f>
        <v>65</v>
      </c>
      <c r="W38" s="42">
        <f>IFERROR(V38/P38,"-")</f>
        <v>0.24074074074074</v>
      </c>
      <c r="X38" s="183">
        <f>SUM(X6:X37)</f>
        <v>7719432</v>
      </c>
      <c r="Y38" s="183">
        <f>IFERROR(X38/P38,"-")</f>
        <v>28590.488888889</v>
      </c>
      <c r="Z38" s="183">
        <f>IFERROR(X38/V38,"-")</f>
        <v>118760.49230769</v>
      </c>
      <c r="AA38" s="183">
        <f>X38-J38</f>
        <v>6083832</v>
      </c>
      <c r="AB38" s="45">
        <f>X38/J38</f>
        <v>4.7196331621423</v>
      </c>
      <c r="AC38" s="58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4"/>
    <mergeCell ref="J14:J14"/>
    <mergeCell ref="U14:U14"/>
    <mergeCell ref="AA14:AA14"/>
    <mergeCell ref="AB14:AB14"/>
    <mergeCell ref="A15:A15"/>
    <mergeCell ref="J15:J15"/>
    <mergeCell ref="U15:U15"/>
    <mergeCell ref="AA15:AA15"/>
    <mergeCell ref="AB15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10.9</v>
      </c>
      <c r="B6" s="189" t="s">
        <v>240</v>
      </c>
      <c r="C6" s="189" t="s">
        <v>241</v>
      </c>
      <c r="D6" s="189" t="s">
        <v>242</v>
      </c>
      <c r="E6" s="189"/>
      <c r="F6" s="189" t="s">
        <v>65</v>
      </c>
      <c r="G6" s="88" t="s">
        <v>243</v>
      </c>
      <c r="H6" s="88" t="s">
        <v>244</v>
      </c>
      <c r="I6" s="191" t="s">
        <v>245</v>
      </c>
      <c r="J6" s="180">
        <v>90000</v>
      </c>
      <c r="K6" s="79">
        <v>39</v>
      </c>
      <c r="L6" s="79">
        <v>0</v>
      </c>
      <c r="M6" s="79">
        <v>223</v>
      </c>
      <c r="N6" s="89">
        <v>10</v>
      </c>
      <c r="O6" s="90">
        <v>0</v>
      </c>
      <c r="P6" s="91">
        <f>N6+O6</f>
        <v>10</v>
      </c>
      <c r="Q6" s="80">
        <f>IFERROR(P6/M6,"-")</f>
        <v>0.044843049327354</v>
      </c>
      <c r="R6" s="79">
        <v>0</v>
      </c>
      <c r="S6" s="79">
        <v>2</v>
      </c>
      <c r="T6" s="80">
        <f>IFERROR(R6/(P6),"-")</f>
        <v>0</v>
      </c>
      <c r="U6" s="186">
        <f>IFERROR(J6/SUM(N6:O7),"-")</f>
        <v>545.45454545455</v>
      </c>
      <c r="V6" s="82">
        <v>1</v>
      </c>
      <c r="W6" s="80">
        <f>IF(P6=0,"-",V6/P6)</f>
        <v>0.1</v>
      </c>
      <c r="X6" s="185">
        <v>8000</v>
      </c>
      <c r="Y6" s="186">
        <f>IFERROR(X6/P6,"-")</f>
        <v>800</v>
      </c>
      <c r="Z6" s="186">
        <f>IFERROR(X6/V6,"-")</f>
        <v>8000</v>
      </c>
      <c r="AA6" s="180">
        <f>SUM(X6:X7)-SUM(J6:J7)</f>
        <v>891000</v>
      </c>
      <c r="AB6" s="83">
        <f>SUM(X6:X7)/SUM(J6:J7)</f>
        <v>10.9</v>
      </c>
      <c r="AC6" s="77"/>
      <c r="AD6" s="92">
        <v>1</v>
      </c>
      <c r="AE6" s="93">
        <f>IF(P6=0,"",IF(AD6=0,"",(AD6/P6)))</f>
        <v>0.1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</v>
      </c>
      <c r="BY6" s="126">
        <v>1</v>
      </c>
      <c r="BZ6" s="127">
        <f>IFERROR(BY6/BW6,"-")</f>
        <v>0.5</v>
      </c>
      <c r="CA6" s="128">
        <v>8000</v>
      </c>
      <c r="CB6" s="129">
        <f>IFERROR(CA6/BW6,"-")</f>
        <v>4000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246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504</v>
      </c>
      <c r="L7" s="79">
        <v>359</v>
      </c>
      <c r="M7" s="79">
        <v>251</v>
      </c>
      <c r="N7" s="89">
        <v>150</v>
      </c>
      <c r="O7" s="90">
        <v>5</v>
      </c>
      <c r="P7" s="91">
        <f>N7+O7</f>
        <v>155</v>
      </c>
      <c r="Q7" s="80">
        <f>IFERROR(P7/M7,"-")</f>
        <v>0.61752988047809</v>
      </c>
      <c r="R7" s="79">
        <v>9</v>
      </c>
      <c r="S7" s="79">
        <v>17</v>
      </c>
      <c r="T7" s="80">
        <f>IFERROR(R7/(P7),"-")</f>
        <v>0.058064516129032</v>
      </c>
      <c r="U7" s="186"/>
      <c r="V7" s="82">
        <v>11</v>
      </c>
      <c r="W7" s="80">
        <f>IF(P7=0,"-",V7/P7)</f>
        <v>0.070967741935484</v>
      </c>
      <c r="X7" s="185">
        <v>973000</v>
      </c>
      <c r="Y7" s="186">
        <f>IFERROR(X7/P7,"-")</f>
        <v>6277.4193548387</v>
      </c>
      <c r="Z7" s="186">
        <f>IFERROR(X7/V7,"-")</f>
        <v>88454.545454545</v>
      </c>
      <c r="AA7" s="180"/>
      <c r="AB7" s="83"/>
      <c r="AC7" s="77"/>
      <c r="AD7" s="92">
        <v>12</v>
      </c>
      <c r="AE7" s="93">
        <f>IF(P7=0,"",IF(AD7=0,"",(AD7/P7)))</f>
        <v>0.07741935483871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19</v>
      </c>
      <c r="AN7" s="99">
        <f>IF(P7=0,"",IF(AM7=0,"",(AM7/P7)))</f>
        <v>0.12258064516129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16</v>
      </c>
      <c r="AW7" s="105">
        <f>IF(P7=0,"",IF(AV7=0,"",(AV7/P7)))</f>
        <v>0.10322580645161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27</v>
      </c>
      <c r="BF7" s="111">
        <f>IF(P7=0,"",IF(BE7=0,"",(BE7/P7)))</f>
        <v>0.1741935483871</v>
      </c>
      <c r="BG7" s="110">
        <v>2</v>
      </c>
      <c r="BH7" s="112">
        <f>IFERROR(BG7/BE7,"-")</f>
        <v>0.074074074074074</v>
      </c>
      <c r="BI7" s="113">
        <v>138000</v>
      </c>
      <c r="BJ7" s="114">
        <f>IFERROR(BI7/BE7,"-")</f>
        <v>5111.1111111111</v>
      </c>
      <c r="BK7" s="115">
        <v>1</v>
      </c>
      <c r="BL7" s="115"/>
      <c r="BM7" s="115">
        <v>1</v>
      </c>
      <c r="BN7" s="117">
        <v>50</v>
      </c>
      <c r="BO7" s="118">
        <f>IF(P7=0,"",IF(BN7=0,"",(BN7/P7)))</f>
        <v>0.32258064516129</v>
      </c>
      <c r="BP7" s="119">
        <v>5</v>
      </c>
      <c r="BQ7" s="120">
        <f>IFERROR(BP7/BN7,"-")</f>
        <v>0.1</v>
      </c>
      <c r="BR7" s="121">
        <v>249000</v>
      </c>
      <c r="BS7" s="122">
        <f>IFERROR(BR7/BN7,"-")</f>
        <v>4980</v>
      </c>
      <c r="BT7" s="123"/>
      <c r="BU7" s="123">
        <v>3</v>
      </c>
      <c r="BV7" s="123">
        <v>2</v>
      </c>
      <c r="BW7" s="124">
        <v>24</v>
      </c>
      <c r="BX7" s="125">
        <f>IF(P7=0,"",IF(BW7=0,"",(BW7/P7)))</f>
        <v>0.15483870967742</v>
      </c>
      <c r="BY7" s="126">
        <v>3</v>
      </c>
      <c r="BZ7" s="127">
        <f>IFERROR(BY7/BW7,"-")</f>
        <v>0.125</v>
      </c>
      <c r="CA7" s="128">
        <v>439000</v>
      </c>
      <c r="CB7" s="129">
        <f>IFERROR(CA7/BW7,"-")</f>
        <v>18291.666666667</v>
      </c>
      <c r="CC7" s="130">
        <v>1</v>
      </c>
      <c r="CD7" s="130"/>
      <c r="CE7" s="130">
        <v>2</v>
      </c>
      <c r="CF7" s="131">
        <v>7</v>
      </c>
      <c r="CG7" s="132">
        <f>IF(P7=0,"",IF(CF7=0,"",(CF7/P7)))</f>
        <v>0.045161290322581</v>
      </c>
      <c r="CH7" s="133">
        <v>1</v>
      </c>
      <c r="CI7" s="134">
        <f>IFERROR(CH7/CF7,"-")</f>
        <v>0.14285714285714</v>
      </c>
      <c r="CJ7" s="135">
        <v>147000</v>
      </c>
      <c r="CK7" s="136">
        <f>IFERROR(CJ7/CF7,"-")</f>
        <v>21000</v>
      </c>
      <c r="CL7" s="137"/>
      <c r="CM7" s="137"/>
      <c r="CN7" s="137">
        <v>1</v>
      </c>
      <c r="CO7" s="138">
        <v>11</v>
      </c>
      <c r="CP7" s="139">
        <v>973000</v>
      </c>
      <c r="CQ7" s="139">
        <v>341000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3.7840909090909</v>
      </c>
      <c r="B8" s="189" t="s">
        <v>247</v>
      </c>
      <c r="C8" s="189" t="s">
        <v>248</v>
      </c>
      <c r="D8" s="189" t="s">
        <v>249</v>
      </c>
      <c r="E8" s="189" t="s">
        <v>250</v>
      </c>
      <c r="F8" s="189" t="s">
        <v>65</v>
      </c>
      <c r="G8" s="88" t="s">
        <v>251</v>
      </c>
      <c r="H8" s="88" t="s">
        <v>244</v>
      </c>
      <c r="I8" s="88" t="s">
        <v>252</v>
      </c>
      <c r="J8" s="180">
        <v>132000</v>
      </c>
      <c r="K8" s="79">
        <v>103</v>
      </c>
      <c r="L8" s="79">
        <v>0</v>
      </c>
      <c r="M8" s="79">
        <v>455</v>
      </c>
      <c r="N8" s="89">
        <v>58</v>
      </c>
      <c r="O8" s="90">
        <v>1</v>
      </c>
      <c r="P8" s="91">
        <f>N8+O8</f>
        <v>59</v>
      </c>
      <c r="Q8" s="80">
        <f>IFERROR(P8/M8,"-")</f>
        <v>0.12967032967033</v>
      </c>
      <c r="R8" s="79">
        <v>1</v>
      </c>
      <c r="S8" s="79">
        <v>22</v>
      </c>
      <c r="T8" s="80">
        <f>IFERROR(R8/(P8),"-")</f>
        <v>0.016949152542373</v>
      </c>
      <c r="U8" s="186">
        <f>IFERROR(J8/SUM(N8:O9),"-")</f>
        <v>897.95918367347</v>
      </c>
      <c r="V8" s="82">
        <v>5</v>
      </c>
      <c r="W8" s="80">
        <f>IF(P8=0,"-",V8/P8)</f>
        <v>0.084745762711864</v>
      </c>
      <c r="X8" s="185">
        <v>94500</v>
      </c>
      <c r="Y8" s="186">
        <f>IFERROR(X8/P8,"-")</f>
        <v>1601.6949152542</v>
      </c>
      <c r="Z8" s="186">
        <f>IFERROR(X8/V8,"-")</f>
        <v>18900</v>
      </c>
      <c r="AA8" s="180">
        <f>SUM(X8:X9)-SUM(J8:J9)</f>
        <v>367500</v>
      </c>
      <c r="AB8" s="83">
        <f>SUM(X8:X9)/SUM(J8:J9)</f>
        <v>3.7840909090909</v>
      </c>
      <c r="AC8" s="77"/>
      <c r="AD8" s="92">
        <v>7</v>
      </c>
      <c r="AE8" s="93">
        <f>IF(P8=0,"",IF(AD8=0,"",(AD8/P8)))</f>
        <v>0.11864406779661</v>
      </c>
      <c r="AF8" s="92">
        <v>1</v>
      </c>
      <c r="AG8" s="94">
        <f>IFERROR(AF8/AD8,"-")</f>
        <v>0.14285714285714</v>
      </c>
      <c r="AH8" s="95">
        <v>18000</v>
      </c>
      <c r="AI8" s="96">
        <f>IFERROR(AH8/AD8,"-")</f>
        <v>2571.4285714286</v>
      </c>
      <c r="AJ8" s="97"/>
      <c r="AK8" s="97"/>
      <c r="AL8" s="97">
        <v>1</v>
      </c>
      <c r="AM8" s="98">
        <v>22</v>
      </c>
      <c r="AN8" s="99">
        <f>IF(P8=0,"",IF(AM8=0,"",(AM8/P8)))</f>
        <v>0.3728813559322</v>
      </c>
      <c r="AO8" s="98">
        <v>1</v>
      </c>
      <c r="AP8" s="100">
        <f>IFERROR(AO8/AM8,"-")</f>
        <v>0.045454545454545</v>
      </c>
      <c r="AQ8" s="101">
        <v>58000</v>
      </c>
      <c r="AR8" s="102">
        <f>IFERROR(AQ8/AM8,"-")</f>
        <v>2636.3636363636</v>
      </c>
      <c r="AS8" s="103"/>
      <c r="AT8" s="103"/>
      <c r="AU8" s="103">
        <v>1</v>
      </c>
      <c r="AV8" s="104">
        <v>14</v>
      </c>
      <c r="AW8" s="105">
        <f>IF(P8=0,"",IF(AV8=0,"",(AV8/P8)))</f>
        <v>0.23728813559322</v>
      </c>
      <c r="AX8" s="104">
        <v>1</v>
      </c>
      <c r="AY8" s="106">
        <f>IFERROR(AX8/AV8,"-")</f>
        <v>0.071428571428571</v>
      </c>
      <c r="AZ8" s="107">
        <v>15000</v>
      </c>
      <c r="BA8" s="108">
        <f>IFERROR(AZ8/AV8,"-")</f>
        <v>1071.4285714286</v>
      </c>
      <c r="BB8" s="109"/>
      <c r="BC8" s="109"/>
      <c r="BD8" s="109">
        <v>1</v>
      </c>
      <c r="BE8" s="110">
        <v>9</v>
      </c>
      <c r="BF8" s="111">
        <f>IF(P8=0,"",IF(BE8=0,"",(BE8/P8)))</f>
        <v>0.15254237288136</v>
      </c>
      <c r="BG8" s="110">
        <v>2</v>
      </c>
      <c r="BH8" s="112">
        <f>IFERROR(BG8/BE8,"-")</f>
        <v>0.22222222222222</v>
      </c>
      <c r="BI8" s="113">
        <v>3500</v>
      </c>
      <c r="BJ8" s="114">
        <f>IFERROR(BI8/BE8,"-")</f>
        <v>388.88888888889</v>
      </c>
      <c r="BK8" s="115">
        <v>2</v>
      </c>
      <c r="BL8" s="115"/>
      <c r="BM8" s="115"/>
      <c r="BN8" s="117">
        <v>4</v>
      </c>
      <c r="BO8" s="118">
        <f>IF(P8=0,"",IF(BN8=0,"",(BN8/P8)))</f>
        <v>0.067796610169492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0.016949152542373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2</v>
      </c>
      <c r="CG8" s="132">
        <f>IF(P8=0,"",IF(CF8=0,"",(CF8/P8)))</f>
        <v>0.033898305084746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5</v>
      </c>
      <c r="CP8" s="139">
        <v>94500</v>
      </c>
      <c r="CQ8" s="139">
        <v>58000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253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277</v>
      </c>
      <c r="L9" s="79">
        <v>204</v>
      </c>
      <c r="M9" s="79">
        <v>137</v>
      </c>
      <c r="N9" s="89">
        <v>85</v>
      </c>
      <c r="O9" s="90">
        <v>3</v>
      </c>
      <c r="P9" s="91">
        <f>N9+O9</f>
        <v>88</v>
      </c>
      <c r="Q9" s="80">
        <f>IFERROR(P9/M9,"-")</f>
        <v>0.64233576642336</v>
      </c>
      <c r="R9" s="79">
        <v>2</v>
      </c>
      <c r="S9" s="79">
        <v>25</v>
      </c>
      <c r="T9" s="80">
        <f>IFERROR(R9/(P9),"-")</f>
        <v>0.022727272727273</v>
      </c>
      <c r="U9" s="186"/>
      <c r="V9" s="82">
        <v>2</v>
      </c>
      <c r="W9" s="80">
        <f>IF(P9=0,"-",V9/P9)</f>
        <v>0.022727272727273</v>
      </c>
      <c r="X9" s="185">
        <v>405000</v>
      </c>
      <c r="Y9" s="186">
        <f>IFERROR(X9/P9,"-")</f>
        <v>4602.2727272727</v>
      </c>
      <c r="Z9" s="186">
        <f>IFERROR(X9/V9,"-")</f>
        <v>202500</v>
      </c>
      <c r="AA9" s="180"/>
      <c r="AB9" s="83"/>
      <c r="AC9" s="77"/>
      <c r="AD9" s="92">
        <v>17</v>
      </c>
      <c r="AE9" s="93">
        <f>IF(P9=0,"",IF(AD9=0,"",(AD9/P9)))</f>
        <v>0.19318181818182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18</v>
      </c>
      <c r="AN9" s="99">
        <f>IF(P9=0,"",IF(AM9=0,"",(AM9/P9)))</f>
        <v>0.20454545454545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13</v>
      </c>
      <c r="AW9" s="105">
        <f>IF(P9=0,"",IF(AV9=0,"",(AV9/P9)))</f>
        <v>0.14772727272727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21</v>
      </c>
      <c r="BF9" s="111">
        <f>IF(P9=0,"",IF(BE9=0,"",(BE9/P9)))</f>
        <v>0.23863636363636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11</v>
      </c>
      <c r="BO9" s="118">
        <f>IF(P9=0,"",IF(BN9=0,"",(BN9/P9)))</f>
        <v>0.125</v>
      </c>
      <c r="BP9" s="119">
        <v>1</v>
      </c>
      <c r="BQ9" s="120">
        <f>IFERROR(BP9/BN9,"-")</f>
        <v>0.090909090909091</v>
      </c>
      <c r="BR9" s="121">
        <v>315000</v>
      </c>
      <c r="BS9" s="122">
        <f>IFERROR(BR9/BN9,"-")</f>
        <v>28636.363636364</v>
      </c>
      <c r="BT9" s="123"/>
      <c r="BU9" s="123"/>
      <c r="BV9" s="123">
        <v>1</v>
      </c>
      <c r="BW9" s="124">
        <v>7</v>
      </c>
      <c r="BX9" s="125">
        <f>IF(P9=0,"",IF(BW9=0,"",(BW9/P9)))</f>
        <v>0.079545454545455</v>
      </c>
      <c r="BY9" s="126">
        <v>1</v>
      </c>
      <c r="BZ9" s="127">
        <f>IFERROR(BY9/BW9,"-")</f>
        <v>0.14285714285714</v>
      </c>
      <c r="CA9" s="128">
        <v>90000</v>
      </c>
      <c r="CB9" s="129">
        <f>IFERROR(CA9/BW9,"-")</f>
        <v>12857.142857143</v>
      </c>
      <c r="CC9" s="130"/>
      <c r="CD9" s="130"/>
      <c r="CE9" s="130">
        <v>1</v>
      </c>
      <c r="CF9" s="131">
        <v>1</v>
      </c>
      <c r="CG9" s="132">
        <f>IF(P9=0,"",IF(CF9=0,"",(CF9/P9)))</f>
        <v>0.011363636363636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405000</v>
      </c>
      <c r="CQ9" s="139">
        <v>315000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1.25</v>
      </c>
      <c r="B10" s="189" t="s">
        <v>254</v>
      </c>
      <c r="C10" s="189" t="s">
        <v>248</v>
      </c>
      <c r="D10" s="189" t="s">
        <v>249</v>
      </c>
      <c r="E10" s="189" t="s">
        <v>255</v>
      </c>
      <c r="F10" s="189" t="s">
        <v>65</v>
      </c>
      <c r="G10" s="88" t="s">
        <v>256</v>
      </c>
      <c r="H10" s="88" t="s">
        <v>257</v>
      </c>
      <c r="I10" s="88" t="s">
        <v>258</v>
      </c>
      <c r="J10" s="180">
        <v>132000</v>
      </c>
      <c r="K10" s="79">
        <v>27</v>
      </c>
      <c r="L10" s="79">
        <v>0</v>
      </c>
      <c r="M10" s="79">
        <v>118</v>
      </c>
      <c r="N10" s="89">
        <v>10</v>
      </c>
      <c r="O10" s="90">
        <v>0</v>
      </c>
      <c r="P10" s="91">
        <f>N10+O10</f>
        <v>10</v>
      </c>
      <c r="Q10" s="80">
        <f>IFERROR(P10/M10,"-")</f>
        <v>0.084745762711864</v>
      </c>
      <c r="R10" s="79">
        <v>0</v>
      </c>
      <c r="S10" s="79">
        <v>4</v>
      </c>
      <c r="T10" s="80">
        <f>IFERROR(R10/(P10),"-")</f>
        <v>0</v>
      </c>
      <c r="U10" s="186">
        <f>IFERROR(J10/SUM(N10:O11),"-")</f>
        <v>1692.3076923077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33000</v>
      </c>
      <c r="AB10" s="83">
        <f>SUM(X10:X11)/SUM(J10:J11)</f>
        <v>1.25</v>
      </c>
      <c r="AC10" s="77"/>
      <c r="AD10" s="92">
        <v>1</v>
      </c>
      <c r="AE10" s="93">
        <f>IF(P10=0,"",IF(AD10=0,"",(AD10/P10)))</f>
        <v>0.1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259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215</v>
      </c>
      <c r="L11" s="79">
        <v>157</v>
      </c>
      <c r="M11" s="79">
        <v>102</v>
      </c>
      <c r="N11" s="89">
        <v>66</v>
      </c>
      <c r="O11" s="90">
        <v>2</v>
      </c>
      <c r="P11" s="91">
        <f>N11+O11</f>
        <v>68</v>
      </c>
      <c r="Q11" s="80">
        <f>IFERROR(P11/M11,"-")</f>
        <v>0.66666666666667</v>
      </c>
      <c r="R11" s="79">
        <v>3</v>
      </c>
      <c r="S11" s="79">
        <v>8</v>
      </c>
      <c r="T11" s="80">
        <f>IFERROR(R11/(P11),"-")</f>
        <v>0.044117647058824</v>
      </c>
      <c r="U11" s="186"/>
      <c r="V11" s="82">
        <v>6</v>
      </c>
      <c r="W11" s="80">
        <f>IF(P11=0,"-",V11/P11)</f>
        <v>0.088235294117647</v>
      </c>
      <c r="X11" s="185">
        <v>165000</v>
      </c>
      <c r="Y11" s="186">
        <f>IFERROR(X11/P11,"-")</f>
        <v>2426.4705882353</v>
      </c>
      <c r="Z11" s="186">
        <f>IFERROR(X11/V11,"-")</f>
        <v>27500</v>
      </c>
      <c r="AA11" s="180"/>
      <c r="AB11" s="83"/>
      <c r="AC11" s="77"/>
      <c r="AD11" s="92">
        <v>6</v>
      </c>
      <c r="AE11" s="93">
        <f>IF(P11=0,"",IF(AD11=0,"",(AD11/P11)))</f>
        <v>0.088235294117647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11</v>
      </c>
      <c r="AN11" s="99">
        <f>IF(P11=0,"",IF(AM11=0,"",(AM11/P11)))</f>
        <v>0.16176470588235</v>
      </c>
      <c r="AO11" s="98">
        <v>1</v>
      </c>
      <c r="AP11" s="100">
        <f>IFERROR(AO11/AM11,"-")</f>
        <v>0.090909090909091</v>
      </c>
      <c r="AQ11" s="101">
        <v>3000</v>
      </c>
      <c r="AR11" s="102">
        <f>IFERROR(AQ11/AM11,"-")</f>
        <v>272.72727272727</v>
      </c>
      <c r="AS11" s="103">
        <v>1</v>
      </c>
      <c r="AT11" s="103"/>
      <c r="AU11" s="103"/>
      <c r="AV11" s="104">
        <v>8</v>
      </c>
      <c r="AW11" s="105">
        <f>IF(P11=0,"",IF(AV11=0,"",(AV11/P11)))</f>
        <v>0.11764705882353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17</v>
      </c>
      <c r="BF11" s="111">
        <f>IF(P11=0,"",IF(BE11=0,"",(BE11/P11)))</f>
        <v>0.25</v>
      </c>
      <c r="BG11" s="110">
        <v>1</v>
      </c>
      <c r="BH11" s="112">
        <f>IFERROR(BG11/BE11,"-")</f>
        <v>0.058823529411765</v>
      </c>
      <c r="BI11" s="113">
        <v>30000</v>
      </c>
      <c r="BJ11" s="114">
        <f>IFERROR(BI11/BE11,"-")</f>
        <v>1764.7058823529</v>
      </c>
      <c r="BK11" s="115"/>
      <c r="BL11" s="115"/>
      <c r="BM11" s="115">
        <v>1</v>
      </c>
      <c r="BN11" s="117">
        <v>17</v>
      </c>
      <c r="BO11" s="118">
        <f>IF(P11=0,"",IF(BN11=0,"",(BN11/P11)))</f>
        <v>0.25</v>
      </c>
      <c r="BP11" s="119">
        <v>3</v>
      </c>
      <c r="BQ11" s="120">
        <f>IFERROR(BP11/BN11,"-")</f>
        <v>0.17647058823529</v>
      </c>
      <c r="BR11" s="121">
        <v>81000</v>
      </c>
      <c r="BS11" s="122">
        <f>IFERROR(BR11/BN11,"-")</f>
        <v>4764.7058823529</v>
      </c>
      <c r="BT11" s="123">
        <v>1</v>
      </c>
      <c r="BU11" s="123">
        <v>1</v>
      </c>
      <c r="BV11" s="123">
        <v>1</v>
      </c>
      <c r="BW11" s="124">
        <v>6</v>
      </c>
      <c r="BX11" s="125">
        <f>IF(P11=0,"",IF(BW11=0,"",(BW11/P11)))</f>
        <v>0.088235294117647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3</v>
      </c>
      <c r="CG11" s="132">
        <f>IF(P11=0,"",IF(CF11=0,"",(CF11/P11)))</f>
        <v>0.044117647058824</v>
      </c>
      <c r="CH11" s="133">
        <v>1</v>
      </c>
      <c r="CI11" s="134">
        <f>IFERROR(CH11/CF11,"-")</f>
        <v>0.33333333333333</v>
      </c>
      <c r="CJ11" s="135">
        <v>51000</v>
      </c>
      <c r="CK11" s="136">
        <f>IFERROR(CJ11/CF11,"-")</f>
        <v>17000</v>
      </c>
      <c r="CL11" s="137"/>
      <c r="CM11" s="137"/>
      <c r="CN11" s="137">
        <v>1</v>
      </c>
      <c r="CO11" s="138">
        <v>6</v>
      </c>
      <c r="CP11" s="139">
        <v>165000</v>
      </c>
      <c r="CQ11" s="139">
        <v>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4.3257575757576</v>
      </c>
      <c r="B12" s="189" t="s">
        <v>260</v>
      </c>
      <c r="C12" s="189" t="s">
        <v>248</v>
      </c>
      <c r="D12" s="189" t="s">
        <v>249</v>
      </c>
      <c r="E12" s="189" t="s">
        <v>255</v>
      </c>
      <c r="F12" s="189" t="s">
        <v>65</v>
      </c>
      <c r="G12" s="88" t="s">
        <v>261</v>
      </c>
      <c r="H12" s="88" t="s">
        <v>257</v>
      </c>
      <c r="I12" s="88" t="s">
        <v>209</v>
      </c>
      <c r="J12" s="180">
        <v>132000</v>
      </c>
      <c r="K12" s="79">
        <v>18</v>
      </c>
      <c r="L12" s="79">
        <v>0</v>
      </c>
      <c r="M12" s="79">
        <v>60</v>
      </c>
      <c r="N12" s="89">
        <v>3</v>
      </c>
      <c r="O12" s="90">
        <v>0</v>
      </c>
      <c r="P12" s="91">
        <f>N12+O12</f>
        <v>3</v>
      </c>
      <c r="Q12" s="80">
        <f>IFERROR(P12/M12,"-")</f>
        <v>0.05</v>
      </c>
      <c r="R12" s="79">
        <v>1</v>
      </c>
      <c r="S12" s="79">
        <v>1</v>
      </c>
      <c r="T12" s="80">
        <f>IFERROR(R12/(P12),"-")</f>
        <v>0.33333333333333</v>
      </c>
      <c r="U12" s="186">
        <f>IFERROR(J12/SUM(N12:O13),"-")</f>
        <v>2444.4444444444</v>
      </c>
      <c r="V12" s="82">
        <v>1</v>
      </c>
      <c r="W12" s="80">
        <f>IF(P12=0,"-",V12/P12)</f>
        <v>0.33333333333333</v>
      </c>
      <c r="X12" s="185">
        <v>5000</v>
      </c>
      <c r="Y12" s="186">
        <f>IFERROR(X12/P12,"-")</f>
        <v>1666.6666666667</v>
      </c>
      <c r="Z12" s="186">
        <f>IFERROR(X12/V12,"-")</f>
        <v>5000</v>
      </c>
      <c r="AA12" s="180">
        <f>SUM(X12:X13)-SUM(J12:J13)</f>
        <v>439000</v>
      </c>
      <c r="AB12" s="83">
        <f>SUM(X12:X13)/SUM(J12:J13)</f>
        <v>4.3257575757576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2</v>
      </c>
      <c r="AW12" s="105">
        <f>IF(P12=0,"",IF(AV12=0,"",(AV12/P12)))</f>
        <v>0.66666666666667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>
        <v>1</v>
      </c>
      <c r="BZ12" s="127">
        <f>IFERROR(BY12/BW12,"-")</f>
        <v>1</v>
      </c>
      <c r="CA12" s="128">
        <v>5000</v>
      </c>
      <c r="CB12" s="129">
        <f>IFERROR(CA12/BW12,"-")</f>
        <v>5000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262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202</v>
      </c>
      <c r="L13" s="79">
        <v>161</v>
      </c>
      <c r="M13" s="79">
        <v>85</v>
      </c>
      <c r="N13" s="89">
        <v>46</v>
      </c>
      <c r="O13" s="90">
        <v>5</v>
      </c>
      <c r="P13" s="91">
        <f>N13+O13</f>
        <v>51</v>
      </c>
      <c r="Q13" s="80">
        <f>IFERROR(P13/M13,"-")</f>
        <v>0.6</v>
      </c>
      <c r="R13" s="79">
        <v>5</v>
      </c>
      <c r="S13" s="79">
        <v>11</v>
      </c>
      <c r="T13" s="80">
        <f>IFERROR(R13/(P13),"-")</f>
        <v>0.098039215686275</v>
      </c>
      <c r="U13" s="186"/>
      <c r="V13" s="82">
        <v>4</v>
      </c>
      <c r="W13" s="80">
        <f>IF(P13=0,"-",V13/P13)</f>
        <v>0.07843137254902</v>
      </c>
      <c r="X13" s="185">
        <v>566000</v>
      </c>
      <c r="Y13" s="186">
        <f>IFERROR(X13/P13,"-")</f>
        <v>11098.039215686</v>
      </c>
      <c r="Z13" s="186">
        <f>IFERROR(X13/V13,"-")</f>
        <v>141500</v>
      </c>
      <c r="AA13" s="180"/>
      <c r="AB13" s="83"/>
      <c r="AC13" s="77"/>
      <c r="AD13" s="92">
        <v>10</v>
      </c>
      <c r="AE13" s="93">
        <f>IF(P13=0,"",IF(AD13=0,"",(AD13/P13)))</f>
        <v>0.19607843137255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5</v>
      </c>
      <c r="AN13" s="99">
        <f>IF(P13=0,"",IF(AM13=0,"",(AM13/P13)))</f>
        <v>0.098039215686275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4</v>
      </c>
      <c r="AW13" s="105">
        <f>IF(P13=0,"",IF(AV13=0,"",(AV13/P13)))</f>
        <v>0.07843137254902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12</v>
      </c>
      <c r="BF13" s="111">
        <f>IF(P13=0,"",IF(BE13=0,"",(BE13/P13)))</f>
        <v>0.23529411764706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9</v>
      </c>
      <c r="BO13" s="118">
        <f>IF(P13=0,"",IF(BN13=0,"",(BN13/P13)))</f>
        <v>0.17647058823529</v>
      </c>
      <c r="BP13" s="119">
        <v>2</v>
      </c>
      <c r="BQ13" s="120">
        <f>IFERROR(BP13/BN13,"-")</f>
        <v>0.22222222222222</v>
      </c>
      <c r="BR13" s="121">
        <v>188000</v>
      </c>
      <c r="BS13" s="122">
        <f>IFERROR(BR13/BN13,"-")</f>
        <v>20888.888888889</v>
      </c>
      <c r="BT13" s="123"/>
      <c r="BU13" s="123"/>
      <c r="BV13" s="123">
        <v>2</v>
      </c>
      <c r="BW13" s="124">
        <v>11</v>
      </c>
      <c r="BX13" s="125">
        <f>IF(P13=0,"",IF(BW13=0,"",(BW13/P13)))</f>
        <v>0.2156862745098</v>
      </c>
      <c r="BY13" s="126">
        <v>2</v>
      </c>
      <c r="BZ13" s="127">
        <f>IFERROR(BY13/BW13,"-")</f>
        <v>0.18181818181818</v>
      </c>
      <c r="CA13" s="128">
        <v>378000</v>
      </c>
      <c r="CB13" s="129">
        <f>IFERROR(CA13/BW13,"-")</f>
        <v>34363.636363636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566000</v>
      </c>
      <c r="CQ13" s="139">
        <v>363000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21.932444444444</v>
      </c>
      <c r="B14" s="189" t="s">
        <v>263</v>
      </c>
      <c r="C14" s="189" t="s">
        <v>241</v>
      </c>
      <c r="D14" s="189" t="s">
        <v>242</v>
      </c>
      <c r="E14" s="189" t="s">
        <v>264</v>
      </c>
      <c r="F14" s="189" t="s">
        <v>65</v>
      </c>
      <c r="G14" s="88" t="s">
        <v>265</v>
      </c>
      <c r="H14" s="88" t="s">
        <v>244</v>
      </c>
      <c r="I14" s="88" t="s">
        <v>209</v>
      </c>
      <c r="J14" s="180">
        <v>90000</v>
      </c>
      <c r="K14" s="79">
        <v>34</v>
      </c>
      <c r="L14" s="79">
        <v>0</v>
      </c>
      <c r="M14" s="79">
        <v>149</v>
      </c>
      <c r="N14" s="89">
        <v>12</v>
      </c>
      <c r="O14" s="90">
        <v>0</v>
      </c>
      <c r="P14" s="91">
        <f>N14+O14</f>
        <v>12</v>
      </c>
      <c r="Q14" s="80">
        <f>IFERROR(P14/M14,"-")</f>
        <v>0.080536912751678</v>
      </c>
      <c r="R14" s="79">
        <v>1</v>
      </c>
      <c r="S14" s="79">
        <v>3</v>
      </c>
      <c r="T14" s="80">
        <f>IFERROR(R14/(P14),"-")</f>
        <v>0.083333333333333</v>
      </c>
      <c r="U14" s="186">
        <f>IFERROR(J14/SUM(N14:O15),"-")</f>
        <v>1022.7272727273</v>
      </c>
      <c r="V14" s="82">
        <v>3</v>
      </c>
      <c r="W14" s="80">
        <f>IF(P14=0,"-",V14/P14)</f>
        <v>0.25</v>
      </c>
      <c r="X14" s="185">
        <v>1215920</v>
      </c>
      <c r="Y14" s="186">
        <f>IFERROR(X14/P14,"-")</f>
        <v>101326.66666667</v>
      </c>
      <c r="Z14" s="186">
        <f>IFERROR(X14/V14,"-")</f>
        <v>405306.66666667</v>
      </c>
      <c r="AA14" s="180">
        <f>SUM(X14:X15)-SUM(J14:J15)</f>
        <v>1883920</v>
      </c>
      <c r="AB14" s="83">
        <f>SUM(X14:X15)/SUM(J14:J15)</f>
        <v>21.932444444444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0.083333333333333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0.25</v>
      </c>
      <c r="AX14" s="104">
        <v>1</v>
      </c>
      <c r="AY14" s="106">
        <f>IFERROR(AX14/AV14,"-")</f>
        <v>0.33333333333333</v>
      </c>
      <c r="AZ14" s="107">
        <v>12000</v>
      </c>
      <c r="BA14" s="108">
        <f>IFERROR(AZ14/AV14,"-")</f>
        <v>4000</v>
      </c>
      <c r="BB14" s="109"/>
      <c r="BC14" s="109"/>
      <c r="BD14" s="109">
        <v>1</v>
      </c>
      <c r="BE14" s="110">
        <v>3</v>
      </c>
      <c r="BF14" s="111">
        <f>IF(P14=0,"",IF(BE14=0,"",(BE14/P14)))</f>
        <v>0.25</v>
      </c>
      <c r="BG14" s="110">
        <v>1</v>
      </c>
      <c r="BH14" s="112">
        <f>IFERROR(BG14/BE14,"-")</f>
        <v>0.33333333333333</v>
      </c>
      <c r="BI14" s="113">
        <v>1189920</v>
      </c>
      <c r="BJ14" s="114">
        <f>IFERROR(BI14/BE14,"-")</f>
        <v>396640</v>
      </c>
      <c r="BK14" s="115"/>
      <c r="BL14" s="115"/>
      <c r="BM14" s="115">
        <v>1</v>
      </c>
      <c r="BN14" s="117">
        <v>3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2</v>
      </c>
      <c r="CG14" s="132">
        <f>IF(P14=0,"",IF(CF14=0,"",(CF14/P14)))</f>
        <v>0.16666666666667</v>
      </c>
      <c r="CH14" s="133">
        <v>1</v>
      </c>
      <c r="CI14" s="134">
        <f>IFERROR(CH14/CF14,"-")</f>
        <v>0.5</v>
      </c>
      <c r="CJ14" s="135">
        <v>14000</v>
      </c>
      <c r="CK14" s="136">
        <f>IFERROR(CJ14/CF14,"-")</f>
        <v>7000</v>
      </c>
      <c r="CL14" s="137"/>
      <c r="CM14" s="137"/>
      <c r="CN14" s="137">
        <v>1</v>
      </c>
      <c r="CO14" s="138">
        <v>3</v>
      </c>
      <c r="CP14" s="139">
        <v>1215920</v>
      </c>
      <c r="CQ14" s="139">
        <v>1189920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266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282</v>
      </c>
      <c r="L15" s="79">
        <v>196</v>
      </c>
      <c r="M15" s="79">
        <v>127</v>
      </c>
      <c r="N15" s="89">
        <v>75</v>
      </c>
      <c r="O15" s="90">
        <v>1</v>
      </c>
      <c r="P15" s="91">
        <f>N15+O15</f>
        <v>76</v>
      </c>
      <c r="Q15" s="80">
        <f>IFERROR(P15/M15,"-")</f>
        <v>0.59842519685039</v>
      </c>
      <c r="R15" s="79">
        <v>6</v>
      </c>
      <c r="S15" s="79">
        <v>11</v>
      </c>
      <c r="T15" s="80">
        <f>IFERROR(R15/(P15),"-")</f>
        <v>0.078947368421053</v>
      </c>
      <c r="U15" s="186"/>
      <c r="V15" s="82">
        <v>5</v>
      </c>
      <c r="W15" s="80">
        <f>IF(P15=0,"-",V15/P15)</f>
        <v>0.065789473684211</v>
      </c>
      <c r="X15" s="185">
        <v>758000</v>
      </c>
      <c r="Y15" s="186">
        <f>IFERROR(X15/P15,"-")</f>
        <v>9973.6842105263</v>
      </c>
      <c r="Z15" s="186">
        <f>IFERROR(X15/V15,"-")</f>
        <v>151600</v>
      </c>
      <c r="AA15" s="180"/>
      <c r="AB15" s="83"/>
      <c r="AC15" s="77"/>
      <c r="AD15" s="92">
        <v>11</v>
      </c>
      <c r="AE15" s="93">
        <f>IF(P15=0,"",IF(AD15=0,"",(AD15/P15)))</f>
        <v>0.14473684210526</v>
      </c>
      <c r="AF15" s="92">
        <v>1</v>
      </c>
      <c r="AG15" s="94">
        <f>IFERROR(AF15/AD15,"-")</f>
        <v>0.090909090909091</v>
      </c>
      <c r="AH15" s="95">
        <v>13000</v>
      </c>
      <c r="AI15" s="96">
        <f>IFERROR(AH15/AD15,"-")</f>
        <v>1181.8181818182</v>
      </c>
      <c r="AJ15" s="97"/>
      <c r="AK15" s="97"/>
      <c r="AL15" s="97">
        <v>1</v>
      </c>
      <c r="AM15" s="98">
        <v>11</v>
      </c>
      <c r="AN15" s="99">
        <f>IF(P15=0,"",IF(AM15=0,"",(AM15/P15)))</f>
        <v>0.14473684210526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10</v>
      </c>
      <c r="AW15" s="105">
        <f>IF(P15=0,"",IF(AV15=0,"",(AV15/P15)))</f>
        <v>0.13157894736842</v>
      </c>
      <c r="AX15" s="104">
        <v>1</v>
      </c>
      <c r="AY15" s="106">
        <f>IFERROR(AX15/AV15,"-")</f>
        <v>0.1</v>
      </c>
      <c r="AZ15" s="107">
        <v>67000</v>
      </c>
      <c r="BA15" s="108">
        <f>IFERROR(AZ15/AV15,"-")</f>
        <v>6700</v>
      </c>
      <c r="BB15" s="109"/>
      <c r="BC15" s="109"/>
      <c r="BD15" s="109">
        <v>1</v>
      </c>
      <c r="BE15" s="110">
        <v>19</v>
      </c>
      <c r="BF15" s="111">
        <f>IF(P15=0,"",IF(BE15=0,"",(BE15/P15)))</f>
        <v>0.25</v>
      </c>
      <c r="BG15" s="110">
        <v>2</v>
      </c>
      <c r="BH15" s="112">
        <f>IFERROR(BG15/BE15,"-")</f>
        <v>0.10526315789474</v>
      </c>
      <c r="BI15" s="113">
        <v>672000</v>
      </c>
      <c r="BJ15" s="114">
        <f>IFERROR(BI15/BE15,"-")</f>
        <v>35368.421052632</v>
      </c>
      <c r="BK15" s="115"/>
      <c r="BL15" s="115"/>
      <c r="BM15" s="115">
        <v>2</v>
      </c>
      <c r="BN15" s="117">
        <v>18</v>
      </c>
      <c r="BO15" s="118">
        <f>IF(P15=0,"",IF(BN15=0,"",(BN15/P15)))</f>
        <v>0.23684210526316</v>
      </c>
      <c r="BP15" s="119">
        <v>1</v>
      </c>
      <c r="BQ15" s="120">
        <f>IFERROR(BP15/BN15,"-")</f>
        <v>0.055555555555556</v>
      </c>
      <c r="BR15" s="121">
        <v>6000</v>
      </c>
      <c r="BS15" s="122">
        <f>IFERROR(BR15/BN15,"-")</f>
        <v>333.33333333333</v>
      </c>
      <c r="BT15" s="123"/>
      <c r="BU15" s="123">
        <v>1</v>
      </c>
      <c r="BV15" s="123"/>
      <c r="BW15" s="124">
        <v>7</v>
      </c>
      <c r="BX15" s="125">
        <f>IF(P15=0,"",IF(BW15=0,"",(BW15/P15)))</f>
        <v>0.092105263157895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5</v>
      </c>
      <c r="CP15" s="139">
        <v>758000</v>
      </c>
      <c r="CQ15" s="139">
        <v>638000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3.9166666666667</v>
      </c>
      <c r="B16" s="189" t="s">
        <v>267</v>
      </c>
      <c r="C16" s="189" t="s">
        <v>268</v>
      </c>
      <c r="D16" s="189" t="s">
        <v>242</v>
      </c>
      <c r="E16" s="189" t="s">
        <v>269</v>
      </c>
      <c r="F16" s="189" t="s">
        <v>65</v>
      </c>
      <c r="G16" s="88" t="s">
        <v>270</v>
      </c>
      <c r="H16" s="88" t="s">
        <v>271</v>
      </c>
      <c r="I16" s="88" t="s">
        <v>209</v>
      </c>
      <c r="J16" s="180">
        <v>96000</v>
      </c>
      <c r="K16" s="79">
        <v>111</v>
      </c>
      <c r="L16" s="79">
        <v>0</v>
      </c>
      <c r="M16" s="79">
        <v>475</v>
      </c>
      <c r="N16" s="89">
        <v>47</v>
      </c>
      <c r="O16" s="90">
        <v>0</v>
      </c>
      <c r="P16" s="91">
        <f>N16+O16</f>
        <v>47</v>
      </c>
      <c r="Q16" s="80">
        <f>IFERROR(P16/M16,"-")</f>
        <v>0.098947368421053</v>
      </c>
      <c r="R16" s="79">
        <v>2</v>
      </c>
      <c r="S16" s="79">
        <v>16</v>
      </c>
      <c r="T16" s="80">
        <f>IFERROR(R16/(P16),"-")</f>
        <v>0.042553191489362</v>
      </c>
      <c r="U16" s="186">
        <f>IFERROR(J16/SUM(N16:O17),"-")</f>
        <v>627.45098039216</v>
      </c>
      <c r="V16" s="82">
        <v>4</v>
      </c>
      <c r="W16" s="80">
        <f>IF(P16=0,"-",V16/P16)</f>
        <v>0.085106382978723</v>
      </c>
      <c r="X16" s="185">
        <v>49000</v>
      </c>
      <c r="Y16" s="186">
        <f>IFERROR(X16/P16,"-")</f>
        <v>1042.5531914894</v>
      </c>
      <c r="Z16" s="186">
        <f>IFERROR(X16/V16,"-")</f>
        <v>12250</v>
      </c>
      <c r="AA16" s="180">
        <f>SUM(X16:X17)-SUM(J16:J17)</f>
        <v>280000</v>
      </c>
      <c r="AB16" s="83">
        <f>SUM(X16:X17)/SUM(J16:J17)</f>
        <v>3.9166666666667</v>
      </c>
      <c r="AC16" s="77"/>
      <c r="AD16" s="92">
        <v>7</v>
      </c>
      <c r="AE16" s="93">
        <f>IF(P16=0,"",IF(AD16=0,"",(AD16/P16)))</f>
        <v>0.14893617021277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15</v>
      </c>
      <c r="AN16" s="99">
        <f>IF(P16=0,"",IF(AM16=0,"",(AM16/P16)))</f>
        <v>0.31914893617021</v>
      </c>
      <c r="AO16" s="98">
        <v>3</v>
      </c>
      <c r="AP16" s="100">
        <f>IFERROR(AO16/AM16,"-")</f>
        <v>0.2</v>
      </c>
      <c r="AQ16" s="101">
        <v>28000</v>
      </c>
      <c r="AR16" s="102">
        <f>IFERROR(AQ16/AM16,"-")</f>
        <v>1866.6666666667</v>
      </c>
      <c r="AS16" s="103">
        <v>2</v>
      </c>
      <c r="AT16" s="103"/>
      <c r="AU16" s="103">
        <v>1</v>
      </c>
      <c r="AV16" s="104">
        <v>9</v>
      </c>
      <c r="AW16" s="105">
        <f>IF(P16=0,"",IF(AV16=0,"",(AV16/P16)))</f>
        <v>0.19148936170213</v>
      </c>
      <c r="AX16" s="104">
        <v>1</v>
      </c>
      <c r="AY16" s="106">
        <f>IFERROR(AX16/AV16,"-")</f>
        <v>0.11111111111111</v>
      </c>
      <c r="AZ16" s="107">
        <v>21000</v>
      </c>
      <c r="BA16" s="108">
        <f>IFERROR(AZ16/AV16,"-")</f>
        <v>2333.3333333333</v>
      </c>
      <c r="BB16" s="109"/>
      <c r="BC16" s="109"/>
      <c r="BD16" s="109">
        <v>1</v>
      </c>
      <c r="BE16" s="110">
        <v>10</v>
      </c>
      <c r="BF16" s="111">
        <f>IF(P16=0,"",IF(BE16=0,"",(BE16/P16)))</f>
        <v>0.21276595744681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6</v>
      </c>
      <c r="BO16" s="118">
        <f>IF(P16=0,"",IF(BN16=0,"",(BN16/P16)))</f>
        <v>0.12765957446809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49000</v>
      </c>
      <c r="CQ16" s="139">
        <v>21000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272</v>
      </c>
      <c r="C17" s="189"/>
      <c r="D17" s="189"/>
      <c r="E17" s="189"/>
      <c r="F17" s="189" t="s">
        <v>78</v>
      </c>
      <c r="G17" s="88"/>
      <c r="H17" s="88"/>
      <c r="I17" s="88"/>
      <c r="J17" s="180"/>
      <c r="K17" s="79">
        <v>416</v>
      </c>
      <c r="L17" s="79">
        <v>319</v>
      </c>
      <c r="M17" s="79">
        <v>176</v>
      </c>
      <c r="N17" s="89">
        <v>105</v>
      </c>
      <c r="O17" s="90">
        <v>1</v>
      </c>
      <c r="P17" s="91">
        <f>N17+O17</f>
        <v>106</v>
      </c>
      <c r="Q17" s="80">
        <f>IFERROR(P17/M17,"-")</f>
        <v>0.60227272727273</v>
      </c>
      <c r="R17" s="79">
        <v>3</v>
      </c>
      <c r="S17" s="79">
        <v>20</v>
      </c>
      <c r="T17" s="80">
        <f>IFERROR(R17/(P17),"-")</f>
        <v>0.028301886792453</v>
      </c>
      <c r="U17" s="186"/>
      <c r="V17" s="82">
        <v>2</v>
      </c>
      <c r="W17" s="80">
        <f>IF(P17=0,"-",V17/P17)</f>
        <v>0.018867924528302</v>
      </c>
      <c r="X17" s="185">
        <v>327000</v>
      </c>
      <c r="Y17" s="186">
        <f>IFERROR(X17/P17,"-")</f>
        <v>3084.9056603774</v>
      </c>
      <c r="Z17" s="186">
        <f>IFERROR(X17/V17,"-")</f>
        <v>163500</v>
      </c>
      <c r="AA17" s="180"/>
      <c r="AB17" s="83"/>
      <c r="AC17" s="77"/>
      <c r="AD17" s="92">
        <v>14</v>
      </c>
      <c r="AE17" s="93">
        <f>IF(P17=0,"",IF(AD17=0,"",(AD17/P17)))</f>
        <v>0.13207547169811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25</v>
      </c>
      <c r="AN17" s="99">
        <f>IF(P17=0,"",IF(AM17=0,"",(AM17/P17)))</f>
        <v>0.23584905660377</v>
      </c>
      <c r="AO17" s="98">
        <v>1</v>
      </c>
      <c r="AP17" s="100">
        <f>IFERROR(AO17/AM17,"-")</f>
        <v>0.04</v>
      </c>
      <c r="AQ17" s="101">
        <v>5000</v>
      </c>
      <c r="AR17" s="102">
        <f>IFERROR(AQ17/AM17,"-")</f>
        <v>200</v>
      </c>
      <c r="AS17" s="103">
        <v>1</v>
      </c>
      <c r="AT17" s="103"/>
      <c r="AU17" s="103"/>
      <c r="AV17" s="104">
        <v>16</v>
      </c>
      <c r="AW17" s="105">
        <f>IF(P17=0,"",IF(AV17=0,"",(AV17/P17)))</f>
        <v>0.15094339622642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23</v>
      </c>
      <c r="BF17" s="111">
        <f>IF(P17=0,"",IF(BE17=0,"",(BE17/P17)))</f>
        <v>0.21698113207547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22</v>
      </c>
      <c r="BO17" s="118">
        <f>IF(P17=0,"",IF(BN17=0,"",(BN17/P17)))</f>
        <v>0.20754716981132</v>
      </c>
      <c r="BP17" s="119">
        <v>1</v>
      </c>
      <c r="BQ17" s="120">
        <f>IFERROR(BP17/BN17,"-")</f>
        <v>0.045454545454545</v>
      </c>
      <c r="BR17" s="121">
        <v>322000</v>
      </c>
      <c r="BS17" s="122">
        <f>IFERROR(BR17/BN17,"-")</f>
        <v>14636.363636364</v>
      </c>
      <c r="BT17" s="123"/>
      <c r="BU17" s="123"/>
      <c r="BV17" s="123">
        <v>1</v>
      </c>
      <c r="BW17" s="124">
        <v>4</v>
      </c>
      <c r="BX17" s="125">
        <f>IF(P17=0,"",IF(BW17=0,"",(BW17/P17)))</f>
        <v>0.037735849056604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2</v>
      </c>
      <c r="CG17" s="132">
        <f>IF(P17=0,"",IF(CF17=0,"",(CF17/P17)))</f>
        <v>0.018867924528302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327000</v>
      </c>
      <c r="CQ17" s="139">
        <v>322000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2.8020833333333</v>
      </c>
      <c r="B18" s="189" t="s">
        <v>273</v>
      </c>
      <c r="C18" s="189" t="s">
        <v>194</v>
      </c>
      <c r="D18" s="189" t="s">
        <v>249</v>
      </c>
      <c r="E18" s="189" t="s">
        <v>274</v>
      </c>
      <c r="F18" s="189" t="s">
        <v>65</v>
      </c>
      <c r="G18" s="88" t="s">
        <v>275</v>
      </c>
      <c r="H18" s="88" t="s">
        <v>257</v>
      </c>
      <c r="I18" s="88" t="s">
        <v>166</v>
      </c>
      <c r="J18" s="180">
        <v>96000</v>
      </c>
      <c r="K18" s="79">
        <v>35</v>
      </c>
      <c r="L18" s="79">
        <v>0</v>
      </c>
      <c r="M18" s="79">
        <v>143</v>
      </c>
      <c r="N18" s="89">
        <v>18</v>
      </c>
      <c r="O18" s="90">
        <v>2</v>
      </c>
      <c r="P18" s="91">
        <f>N18+O18</f>
        <v>20</v>
      </c>
      <c r="Q18" s="80">
        <f>IFERROR(P18/M18,"-")</f>
        <v>0.13986013986014</v>
      </c>
      <c r="R18" s="79">
        <v>1</v>
      </c>
      <c r="S18" s="79">
        <v>6</v>
      </c>
      <c r="T18" s="80">
        <f>IFERROR(R18/(P18),"-")</f>
        <v>0.05</v>
      </c>
      <c r="U18" s="186">
        <f>IFERROR(J18/SUM(N18:O19),"-")</f>
        <v>1745.4545454545</v>
      </c>
      <c r="V18" s="82">
        <v>1</v>
      </c>
      <c r="W18" s="80">
        <f>IF(P18=0,"-",V18/P18)</f>
        <v>0.05</v>
      </c>
      <c r="X18" s="185">
        <v>23000</v>
      </c>
      <c r="Y18" s="186">
        <f>IFERROR(X18/P18,"-")</f>
        <v>1150</v>
      </c>
      <c r="Z18" s="186">
        <f>IFERROR(X18/V18,"-")</f>
        <v>23000</v>
      </c>
      <c r="AA18" s="180">
        <f>SUM(X18:X19)-SUM(J18:J19)</f>
        <v>173000</v>
      </c>
      <c r="AB18" s="83">
        <f>SUM(X18:X19)/SUM(J18:J19)</f>
        <v>2.8020833333333</v>
      </c>
      <c r="AC18" s="77"/>
      <c r="AD18" s="92">
        <v>5</v>
      </c>
      <c r="AE18" s="93">
        <f>IF(P18=0,"",IF(AD18=0,"",(AD18/P18)))</f>
        <v>0.25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5</v>
      </c>
      <c r="AN18" s="99">
        <f>IF(P18=0,"",IF(AM18=0,"",(AM18/P18)))</f>
        <v>0.25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5</v>
      </c>
      <c r="BF18" s="111">
        <f>IF(P18=0,"",IF(BE18=0,"",(BE18/P18)))</f>
        <v>0.25</v>
      </c>
      <c r="BG18" s="110">
        <v>1</v>
      </c>
      <c r="BH18" s="112">
        <f>IFERROR(BG18/BE18,"-")</f>
        <v>0.2</v>
      </c>
      <c r="BI18" s="113">
        <v>23000</v>
      </c>
      <c r="BJ18" s="114">
        <f>IFERROR(BI18/BE18,"-")</f>
        <v>4600</v>
      </c>
      <c r="BK18" s="115"/>
      <c r="BL18" s="115"/>
      <c r="BM18" s="115">
        <v>1</v>
      </c>
      <c r="BN18" s="117">
        <v>3</v>
      </c>
      <c r="BO18" s="118">
        <f>IF(P18=0,"",IF(BN18=0,"",(BN18/P18)))</f>
        <v>0.15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23000</v>
      </c>
      <c r="CQ18" s="139">
        <v>23000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276</v>
      </c>
      <c r="C19" s="189"/>
      <c r="D19" s="189"/>
      <c r="E19" s="189"/>
      <c r="F19" s="189" t="s">
        <v>78</v>
      </c>
      <c r="G19" s="88"/>
      <c r="H19" s="88"/>
      <c r="I19" s="88"/>
      <c r="J19" s="180"/>
      <c r="K19" s="79">
        <v>132</v>
      </c>
      <c r="L19" s="79">
        <v>105</v>
      </c>
      <c r="M19" s="79">
        <v>52</v>
      </c>
      <c r="N19" s="89">
        <v>34</v>
      </c>
      <c r="O19" s="90">
        <v>1</v>
      </c>
      <c r="P19" s="91">
        <f>N19+O19</f>
        <v>35</v>
      </c>
      <c r="Q19" s="80">
        <f>IFERROR(P19/M19,"-")</f>
        <v>0.67307692307692</v>
      </c>
      <c r="R19" s="79">
        <v>2</v>
      </c>
      <c r="S19" s="79">
        <v>5</v>
      </c>
      <c r="T19" s="80">
        <f>IFERROR(R19/(P19),"-")</f>
        <v>0.057142857142857</v>
      </c>
      <c r="U19" s="186"/>
      <c r="V19" s="82">
        <v>4</v>
      </c>
      <c r="W19" s="80">
        <f>IF(P19=0,"-",V19/P19)</f>
        <v>0.11428571428571</v>
      </c>
      <c r="X19" s="185">
        <v>246000</v>
      </c>
      <c r="Y19" s="186">
        <f>IFERROR(X19/P19,"-")</f>
        <v>7028.5714285714</v>
      </c>
      <c r="Z19" s="186">
        <f>IFERROR(X19/V19,"-")</f>
        <v>61500</v>
      </c>
      <c r="AA19" s="180"/>
      <c r="AB19" s="83"/>
      <c r="AC19" s="77"/>
      <c r="AD19" s="92">
        <v>4</v>
      </c>
      <c r="AE19" s="93">
        <f>IF(P19=0,"",IF(AD19=0,"",(AD19/P19)))</f>
        <v>0.11428571428571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9</v>
      </c>
      <c r="AN19" s="99">
        <f>IF(P19=0,"",IF(AM19=0,"",(AM19/P19)))</f>
        <v>0.25714285714286</v>
      </c>
      <c r="AO19" s="98">
        <v>1</v>
      </c>
      <c r="AP19" s="100">
        <f>IFERROR(AO19/AM19,"-")</f>
        <v>0.11111111111111</v>
      </c>
      <c r="AQ19" s="101">
        <v>3000</v>
      </c>
      <c r="AR19" s="102">
        <f>IFERROR(AQ19/AM19,"-")</f>
        <v>333.33333333333</v>
      </c>
      <c r="AS19" s="103">
        <v>1</v>
      </c>
      <c r="AT19" s="103"/>
      <c r="AU19" s="103"/>
      <c r="AV19" s="104">
        <v>5</v>
      </c>
      <c r="AW19" s="105">
        <f>IF(P19=0,"",IF(AV19=0,"",(AV19/P19)))</f>
        <v>0.14285714285714</v>
      </c>
      <c r="AX19" s="104">
        <v>1</v>
      </c>
      <c r="AY19" s="106">
        <f>IFERROR(AX19/AV19,"-")</f>
        <v>0.2</v>
      </c>
      <c r="AZ19" s="107">
        <v>5000</v>
      </c>
      <c r="BA19" s="108">
        <f>IFERROR(AZ19/AV19,"-")</f>
        <v>1000</v>
      </c>
      <c r="BB19" s="109">
        <v>1</v>
      </c>
      <c r="BC19" s="109"/>
      <c r="BD19" s="109"/>
      <c r="BE19" s="110">
        <v>6</v>
      </c>
      <c r="BF19" s="111">
        <f>IF(P19=0,"",IF(BE19=0,"",(BE19/P19)))</f>
        <v>0.17142857142857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8</v>
      </c>
      <c r="BO19" s="118">
        <f>IF(P19=0,"",IF(BN19=0,"",(BN19/P19)))</f>
        <v>0.22857142857143</v>
      </c>
      <c r="BP19" s="119">
        <v>1</v>
      </c>
      <c r="BQ19" s="120">
        <f>IFERROR(BP19/BN19,"-")</f>
        <v>0.125</v>
      </c>
      <c r="BR19" s="121">
        <v>120000</v>
      </c>
      <c r="BS19" s="122">
        <f>IFERROR(BR19/BN19,"-")</f>
        <v>15000</v>
      </c>
      <c r="BT19" s="123"/>
      <c r="BU19" s="123"/>
      <c r="BV19" s="123">
        <v>1</v>
      </c>
      <c r="BW19" s="124">
        <v>2</v>
      </c>
      <c r="BX19" s="125">
        <f>IF(P19=0,"",IF(BW19=0,"",(BW19/P19)))</f>
        <v>0.057142857142857</v>
      </c>
      <c r="BY19" s="126">
        <v>1</v>
      </c>
      <c r="BZ19" s="127">
        <f>IFERROR(BY19/BW19,"-")</f>
        <v>0.5</v>
      </c>
      <c r="CA19" s="128">
        <v>118000</v>
      </c>
      <c r="CB19" s="129">
        <f>IFERROR(CA19/BW19,"-")</f>
        <v>59000</v>
      </c>
      <c r="CC19" s="130"/>
      <c r="CD19" s="130"/>
      <c r="CE19" s="130">
        <v>1</v>
      </c>
      <c r="CF19" s="131">
        <v>1</v>
      </c>
      <c r="CG19" s="132">
        <f>IF(P19=0,"",IF(CF19=0,"",(CF19/P19)))</f>
        <v>0.028571428571429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4</v>
      </c>
      <c r="CP19" s="139">
        <v>246000</v>
      </c>
      <c r="CQ19" s="139">
        <v>120000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0.088888888888889</v>
      </c>
      <c r="B20" s="189" t="s">
        <v>277</v>
      </c>
      <c r="C20" s="189" t="s">
        <v>241</v>
      </c>
      <c r="D20" s="189" t="s">
        <v>242</v>
      </c>
      <c r="E20" s="189"/>
      <c r="F20" s="189" t="s">
        <v>65</v>
      </c>
      <c r="G20" s="88" t="s">
        <v>278</v>
      </c>
      <c r="H20" s="88" t="s">
        <v>244</v>
      </c>
      <c r="I20" s="88" t="s">
        <v>279</v>
      </c>
      <c r="J20" s="180">
        <v>90000</v>
      </c>
      <c r="K20" s="79">
        <v>12</v>
      </c>
      <c r="L20" s="79">
        <v>0</v>
      </c>
      <c r="M20" s="79">
        <v>71</v>
      </c>
      <c r="N20" s="89">
        <v>5</v>
      </c>
      <c r="O20" s="90">
        <v>0</v>
      </c>
      <c r="P20" s="91">
        <f>N20+O20</f>
        <v>5</v>
      </c>
      <c r="Q20" s="80">
        <f>IFERROR(P20/M20,"-")</f>
        <v>0.070422535211268</v>
      </c>
      <c r="R20" s="79">
        <v>0</v>
      </c>
      <c r="S20" s="79">
        <v>0</v>
      </c>
      <c r="T20" s="80">
        <f>IFERROR(R20/(P20),"-")</f>
        <v>0</v>
      </c>
      <c r="U20" s="186">
        <f>IFERROR(J20/SUM(N20:O21),"-")</f>
        <v>2500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-82000</v>
      </c>
      <c r="AB20" s="83">
        <f>SUM(X20:X21)/SUM(J20:J21)</f>
        <v>0.088888888888889</v>
      </c>
      <c r="AC20" s="77"/>
      <c r="AD20" s="92">
        <v>1</v>
      </c>
      <c r="AE20" s="93">
        <f>IF(P20=0,"",IF(AD20=0,"",(AD20/P20)))</f>
        <v>0.2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0.2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280</v>
      </c>
      <c r="C21" s="189"/>
      <c r="D21" s="189"/>
      <c r="E21" s="189"/>
      <c r="F21" s="189" t="s">
        <v>78</v>
      </c>
      <c r="G21" s="88"/>
      <c r="H21" s="88"/>
      <c r="I21" s="88"/>
      <c r="J21" s="180"/>
      <c r="K21" s="79">
        <v>112</v>
      </c>
      <c r="L21" s="79">
        <v>85</v>
      </c>
      <c r="M21" s="79">
        <v>59</v>
      </c>
      <c r="N21" s="89">
        <v>30</v>
      </c>
      <c r="O21" s="90">
        <v>1</v>
      </c>
      <c r="P21" s="91">
        <f>N21+O21</f>
        <v>31</v>
      </c>
      <c r="Q21" s="80">
        <f>IFERROR(P21/M21,"-")</f>
        <v>0.52542372881356</v>
      </c>
      <c r="R21" s="79">
        <v>1</v>
      </c>
      <c r="S21" s="79">
        <v>3</v>
      </c>
      <c r="T21" s="80">
        <f>IFERROR(R21/(P21),"-")</f>
        <v>0.032258064516129</v>
      </c>
      <c r="U21" s="186"/>
      <c r="V21" s="82">
        <v>2</v>
      </c>
      <c r="W21" s="80">
        <f>IF(P21=0,"-",V21/P21)</f>
        <v>0.064516129032258</v>
      </c>
      <c r="X21" s="185">
        <v>8000</v>
      </c>
      <c r="Y21" s="186">
        <f>IFERROR(X21/P21,"-")</f>
        <v>258.06451612903</v>
      </c>
      <c r="Z21" s="186">
        <f>IFERROR(X21/V21,"-")</f>
        <v>4000</v>
      </c>
      <c r="AA21" s="180"/>
      <c r="AB21" s="83"/>
      <c r="AC21" s="77"/>
      <c r="AD21" s="92">
        <v>3</v>
      </c>
      <c r="AE21" s="93">
        <f>IF(P21=0,"",IF(AD21=0,"",(AD21/P21)))</f>
        <v>0.096774193548387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4</v>
      </c>
      <c r="AN21" s="99">
        <f>IF(P21=0,"",IF(AM21=0,"",(AM21/P21)))</f>
        <v>0.12903225806452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3</v>
      </c>
      <c r="AW21" s="105">
        <f>IF(P21=0,"",IF(AV21=0,"",(AV21/P21)))</f>
        <v>0.096774193548387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3</v>
      </c>
      <c r="BF21" s="111">
        <f>IF(P21=0,"",IF(BE21=0,"",(BE21/P21)))</f>
        <v>0.096774193548387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13</v>
      </c>
      <c r="BO21" s="118">
        <f>IF(P21=0,"",IF(BN21=0,"",(BN21/P21)))</f>
        <v>0.41935483870968</v>
      </c>
      <c r="BP21" s="119">
        <v>2</v>
      </c>
      <c r="BQ21" s="120">
        <f>IFERROR(BP21/BN21,"-")</f>
        <v>0.15384615384615</v>
      </c>
      <c r="BR21" s="121">
        <v>8000</v>
      </c>
      <c r="BS21" s="122">
        <f>IFERROR(BR21/BN21,"-")</f>
        <v>615.38461538462</v>
      </c>
      <c r="BT21" s="123">
        <v>2</v>
      </c>
      <c r="BU21" s="123"/>
      <c r="BV21" s="123"/>
      <c r="BW21" s="124">
        <v>3</v>
      </c>
      <c r="BX21" s="125">
        <f>IF(P21=0,"",IF(BW21=0,"",(BW21/P21)))</f>
        <v>0.096774193548387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2</v>
      </c>
      <c r="CG21" s="132">
        <f>IF(P21=0,"",IF(CF21=0,"",(CF21/P21)))</f>
        <v>0.064516129032258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2</v>
      </c>
      <c r="CP21" s="139">
        <v>8000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3.6840277777778</v>
      </c>
      <c r="B22" s="189" t="s">
        <v>281</v>
      </c>
      <c r="C22" s="189" t="s">
        <v>248</v>
      </c>
      <c r="D22" s="189" t="s">
        <v>242</v>
      </c>
      <c r="E22" s="189"/>
      <c r="F22" s="189" t="s">
        <v>65</v>
      </c>
      <c r="G22" s="88" t="s">
        <v>282</v>
      </c>
      <c r="H22" s="88" t="s">
        <v>244</v>
      </c>
      <c r="I22" s="88" t="s">
        <v>283</v>
      </c>
      <c r="J22" s="180">
        <v>144000</v>
      </c>
      <c r="K22" s="79">
        <v>110</v>
      </c>
      <c r="L22" s="79">
        <v>0</v>
      </c>
      <c r="M22" s="79">
        <v>328</v>
      </c>
      <c r="N22" s="89">
        <v>52</v>
      </c>
      <c r="O22" s="90">
        <v>0</v>
      </c>
      <c r="P22" s="91">
        <f>N22+O22</f>
        <v>52</v>
      </c>
      <c r="Q22" s="80">
        <f>IFERROR(P22/M22,"-")</f>
        <v>0.15853658536585</v>
      </c>
      <c r="R22" s="79">
        <v>3</v>
      </c>
      <c r="S22" s="79">
        <v>20</v>
      </c>
      <c r="T22" s="80">
        <f>IFERROR(R22/(P22),"-")</f>
        <v>0.057692307692308</v>
      </c>
      <c r="U22" s="186">
        <f>IFERROR(J22/SUM(N22:O23),"-")</f>
        <v>979.59183673469</v>
      </c>
      <c r="V22" s="82">
        <v>4</v>
      </c>
      <c r="W22" s="80">
        <f>IF(P22=0,"-",V22/P22)</f>
        <v>0.076923076923077</v>
      </c>
      <c r="X22" s="185">
        <v>32000</v>
      </c>
      <c r="Y22" s="186">
        <f>IFERROR(X22/P22,"-")</f>
        <v>615.38461538462</v>
      </c>
      <c r="Z22" s="186">
        <f>IFERROR(X22/V22,"-")</f>
        <v>8000</v>
      </c>
      <c r="AA22" s="180">
        <f>SUM(X22:X23)-SUM(J22:J23)</f>
        <v>386500</v>
      </c>
      <c r="AB22" s="83">
        <f>SUM(X22:X23)/SUM(J22:J23)</f>
        <v>3.6840277777778</v>
      </c>
      <c r="AC22" s="77"/>
      <c r="AD22" s="92">
        <v>11</v>
      </c>
      <c r="AE22" s="93">
        <f>IF(P22=0,"",IF(AD22=0,"",(AD22/P22)))</f>
        <v>0.21153846153846</v>
      </c>
      <c r="AF22" s="92">
        <v>1</v>
      </c>
      <c r="AG22" s="94">
        <f>IFERROR(AF22/AD22,"-")</f>
        <v>0.090909090909091</v>
      </c>
      <c r="AH22" s="95">
        <v>3000</v>
      </c>
      <c r="AI22" s="96">
        <f>IFERROR(AH22/AD22,"-")</f>
        <v>272.72727272727</v>
      </c>
      <c r="AJ22" s="97">
        <v>1</v>
      </c>
      <c r="AK22" s="97"/>
      <c r="AL22" s="97"/>
      <c r="AM22" s="98">
        <v>17</v>
      </c>
      <c r="AN22" s="99">
        <f>IF(P22=0,"",IF(AM22=0,"",(AM22/P22)))</f>
        <v>0.32692307692308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9</v>
      </c>
      <c r="AW22" s="105">
        <f>IF(P22=0,"",IF(AV22=0,"",(AV22/P22)))</f>
        <v>0.17307692307692</v>
      </c>
      <c r="AX22" s="104">
        <v>1</v>
      </c>
      <c r="AY22" s="106">
        <f>IFERROR(AX22/AV22,"-")</f>
        <v>0.11111111111111</v>
      </c>
      <c r="AZ22" s="107">
        <v>15000</v>
      </c>
      <c r="BA22" s="108">
        <f>IFERROR(AZ22/AV22,"-")</f>
        <v>1666.6666666667</v>
      </c>
      <c r="BB22" s="109"/>
      <c r="BC22" s="109">
        <v>1</v>
      </c>
      <c r="BD22" s="109"/>
      <c r="BE22" s="110">
        <v>9</v>
      </c>
      <c r="BF22" s="111">
        <f>IF(P22=0,"",IF(BE22=0,"",(BE22/P22)))</f>
        <v>0.17307692307692</v>
      </c>
      <c r="BG22" s="110">
        <v>2</v>
      </c>
      <c r="BH22" s="112">
        <f>IFERROR(BG22/BE22,"-")</f>
        <v>0.22222222222222</v>
      </c>
      <c r="BI22" s="113">
        <v>14000</v>
      </c>
      <c r="BJ22" s="114">
        <f>IFERROR(BI22/BE22,"-")</f>
        <v>1555.5555555556</v>
      </c>
      <c r="BK22" s="115">
        <v>1</v>
      </c>
      <c r="BL22" s="115"/>
      <c r="BM22" s="115">
        <v>1</v>
      </c>
      <c r="BN22" s="117">
        <v>5</v>
      </c>
      <c r="BO22" s="118">
        <f>IF(P22=0,"",IF(BN22=0,"",(BN22/P22)))</f>
        <v>0.096153846153846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0.019230769230769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32000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284</v>
      </c>
      <c r="C23" s="189"/>
      <c r="D23" s="189"/>
      <c r="E23" s="189"/>
      <c r="F23" s="189" t="s">
        <v>78</v>
      </c>
      <c r="G23" s="88"/>
      <c r="H23" s="88"/>
      <c r="I23" s="88"/>
      <c r="J23" s="180"/>
      <c r="K23" s="79">
        <v>323</v>
      </c>
      <c r="L23" s="79">
        <v>245</v>
      </c>
      <c r="M23" s="79">
        <v>157</v>
      </c>
      <c r="N23" s="89">
        <v>94</v>
      </c>
      <c r="O23" s="90">
        <v>1</v>
      </c>
      <c r="P23" s="91">
        <f>N23+O23</f>
        <v>95</v>
      </c>
      <c r="Q23" s="80">
        <f>IFERROR(P23/M23,"-")</f>
        <v>0.60509554140127</v>
      </c>
      <c r="R23" s="79">
        <v>7</v>
      </c>
      <c r="S23" s="79">
        <v>16</v>
      </c>
      <c r="T23" s="80">
        <f>IFERROR(R23/(P23),"-")</f>
        <v>0.073684210526316</v>
      </c>
      <c r="U23" s="186"/>
      <c r="V23" s="82">
        <v>7</v>
      </c>
      <c r="W23" s="80">
        <f>IF(P23=0,"-",V23/P23)</f>
        <v>0.073684210526316</v>
      </c>
      <c r="X23" s="185">
        <v>498500</v>
      </c>
      <c r="Y23" s="186">
        <f>IFERROR(X23/P23,"-")</f>
        <v>5247.3684210526</v>
      </c>
      <c r="Z23" s="186">
        <f>IFERROR(X23/V23,"-")</f>
        <v>71214.285714286</v>
      </c>
      <c r="AA23" s="180"/>
      <c r="AB23" s="83"/>
      <c r="AC23" s="77"/>
      <c r="AD23" s="92">
        <v>14</v>
      </c>
      <c r="AE23" s="93">
        <f>IF(P23=0,"",IF(AD23=0,"",(AD23/P23)))</f>
        <v>0.14736842105263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16</v>
      </c>
      <c r="AN23" s="99">
        <f>IF(P23=0,"",IF(AM23=0,"",(AM23/P23)))</f>
        <v>0.16842105263158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13</v>
      </c>
      <c r="AW23" s="105">
        <f>IF(P23=0,"",IF(AV23=0,"",(AV23/P23)))</f>
        <v>0.13684210526316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21</v>
      </c>
      <c r="BF23" s="111">
        <f>IF(P23=0,"",IF(BE23=0,"",(BE23/P23)))</f>
        <v>0.22105263157895</v>
      </c>
      <c r="BG23" s="110">
        <v>2</v>
      </c>
      <c r="BH23" s="112">
        <f>IFERROR(BG23/BE23,"-")</f>
        <v>0.095238095238095</v>
      </c>
      <c r="BI23" s="113">
        <v>14000</v>
      </c>
      <c r="BJ23" s="114">
        <f>IFERROR(BI23/BE23,"-")</f>
        <v>666.66666666667</v>
      </c>
      <c r="BK23" s="115">
        <v>1</v>
      </c>
      <c r="BL23" s="115"/>
      <c r="BM23" s="115">
        <v>1</v>
      </c>
      <c r="BN23" s="117">
        <v>19</v>
      </c>
      <c r="BO23" s="118">
        <f>IF(P23=0,"",IF(BN23=0,"",(BN23/P23)))</f>
        <v>0.2</v>
      </c>
      <c r="BP23" s="119">
        <v>1</v>
      </c>
      <c r="BQ23" s="120">
        <f>IFERROR(BP23/BN23,"-")</f>
        <v>0.052631578947368</v>
      </c>
      <c r="BR23" s="121">
        <v>35000</v>
      </c>
      <c r="BS23" s="122">
        <f>IFERROR(BR23/BN23,"-")</f>
        <v>1842.1052631579</v>
      </c>
      <c r="BT23" s="123"/>
      <c r="BU23" s="123"/>
      <c r="BV23" s="123">
        <v>1</v>
      </c>
      <c r="BW23" s="124">
        <v>10</v>
      </c>
      <c r="BX23" s="125">
        <f>IF(P23=0,"",IF(BW23=0,"",(BW23/P23)))</f>
        <v>0.10526315789474</v>
      </c>
      <c r="BY23" s="126">
        <v>3</v>
      </c>
      <c r="BZ23" s="127">
        <f>IFERROR(BY23/BW23,"-")</f>
        <v>0.3</v>
      </c>
      <c r="CA23" s="128">
        <v>373500</v>
      </c>
      <c r="CB23" s="129">
        <f>IFERROR(CA23/BW23,"-")</f>
        <v>37350</v>
      </c>
      <c r="CC23" s="130">
        <v>1</v>
      </c>
      <c r="CD23" s="130"/>
      <c r="CE23" s="130">
        <v>2</v>
      </c>
      <c r="CF23" s="131">
        <v>2</v>
      </c>
      <c r="CG23" s="132">
        <f>IF(P23=0,"",IF(CF23=0,"",(CF23/P23)))</f>
        <v>0.021052631578947</v>
      </c>
      <c r="CH23" s="133">
        <v>1</v>
      </c>
      <c r="CI23" s="134">
        <f>IFERROR(CH23/CF23,"-")</f>
        <v>0.5</v>
      </c>
      <c r="CJ23" s="135">
        <v>76000</v>
      </c>
      <c r="CK23" s="136">
        <f>IFERROR(CJ23/CF23,"-")</f>
        <v>38000</v>
      </c>
      <c r="CL23" s="137"/>
      <c r="CM23" s="137"/>
      <c r="CN23" s="137">
        <v>1</v>
      </c>
      <c r="CO23" s="138">
        <v>7</v>
      </c>
      <c r="CP23" s="139">
        <v>498500</v>
      </c>
      <c r="CQ23" s="139">
        <v>281000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5.0938020833333</v>
      </c>
      <c r="B24" s="189" t="s">
        <v>285</v>
      </c>
      <c r="C24" s="189" t="s">
        <v>268</v>
      </c>
      <c r="D24" s="189" t="s">
        <v>249</v>
      </c>
      <c r="E24" s="189"/>
      <c r="F24" s="189" t="s">
        <v>65</v>
      </c>
      <c r="G24" s="88" t="s">
        <v>286</v>
      </c>
      <c r="H24" s="88" t="s">
        <v>271</v>
      </c>
      <c r="I24" s="88" t="s">
        <v>173</v>
      </c>
      <c r="J24" s="180">
        <v>96000</v>
      </c>
      <c r="K24" s="79">
        <v>111</v>
      </c>
      <c r="L24" s="79">
        <v>0</v>
      </c>
      <c r="M24" s="79">
        <v>450</v>
      </c>
      <c r="N24" s="89">
        <v>42</v>
      </c>
      <c r="O24" s="90">
        <v>2</v>
      </c>
      <c r="P24" s="91">
        <f>N24+O24</f>
        <v>44</v>
      </c>
      <c r="Q24" s="80">
        <f>IFERROR(P24/M24,"-")</f>
        <v>0.097777777777778</v>
      </c>
      <c r="R24" s="79">
        <v>2</v>
      </c>
      <c r="S24" s="79">
        <v>15</v>
      </c>
      <c r="T24" s="80">
        <f>IFERROR(R24/(P24),"-")</f>
        <v>0.045454545454545</v>
      </c>
      <c r="U24" s="186">
        <f>IFERROR(J24/SUM(N24:O25),"-")</f>
        <v>820.51282051282</v>
      </c>
      <c r="V24" s="82">
        <v>1</v>
      </c>
      <c r="W24" s="80">
        <f>IF(P24=0,"-",V24/P24)</f>
        <v>0.022727272727273</v>
      </c>
      <c r="X24" s="185">
        <v>8000</v>
      </c>
      <c r="Y24" s="186">
        <f>IFERROR(X24/P24,"-")</f>
        <v>181.81818181818</v>
      </c>
      <c r="Z24" s="186">
        <f>IFERROR(X24/V24,"-")</f>
        <v>8000</v>
      </c>
      <c r="AA24" s="180">
        <f>SUM(X24:X25)-SUM(J24:J25)</f>
        <v>393005</v>
      </c>
      <c r="AB24" s="83">
        <f>SUM(X24:X25)/SUM(J24:J25)</f>
        <v>5.0938020833333</v>
      </c>
      <c r="AC24" s="77"/>
      <c r="AD24" s="92">
        <v>9</v>
      </c>
      <c r="AE24" s="93">
        <f>IF(P24=0,"",IF(AD24=0,"",(AD24/P24)))</f>
        <v>0.20454545454545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15</v>
      </c>
      <c r="AN24" s="99">
        <f>IF(P24=0,"",IF(AM24=0,"",(AM24/P24)))</f>
        <v>0.34090909090909</v>
      </c>
      <c r="AO24" s="98">
        <v>1</v>
      </c>
      <c r="AP24" s="100">
        <f>IFERROR(AO24/AM24,"-")</f>
        <v>0.066666666666667</v>
      </c>
      <c r="AQ24" s="101">
        <v>8000</v>
      </c>
      <c r="AR24" s="102">
        <f>IFERROR(AQ24/AM24,"-")</f>
        <v>533.33333333333</v>
      </c>
      <c r="AS24" s="103"/>
      <c r="AT24" s="103">
        <v>1</v>
      </c>
      <c r="AU24" s="103"/>
      <c r="AV24" s="104">
        <v>7</v>
      </c>
      <c r="AW24" s="105">
        <f>IF(P24=0,"",IF(AV24=0,"",(AV24/P24)))</f>
        <v>0.15909090909091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8</v>
      </c>
      <c r="BF24" s="111">
        <f>IF(P24=0,"",IF(BE24=0,"",(BE24/P24)))</f>
        <v>0.18181818181818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0.068181818181818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0.022727272727273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0.022727272727273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8000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287</v>
      </c>
      <c r="C25" s="189"/>
      <c r="D25" s="189"/>
      <c r="E25" s="189"/>
      <c r="F25" s="189" t="s">
        <v>78</v>
      </c>
      <c r="G25" s="88"/>
      <c r="H25" s="88"/>
      <c r="I25" s="88"/>
      <c r="J25" s="180"/>
      <c r="K25" s="79">
        <v>270</v>
      </c>
      <c r="L25" s="79">
        <v>205</v>
      </c>
      <c r="M25" s="79">
        <v>153</v>
      </c>
      <c r="N25" s="89">
        <v>70</v>
      </c>
      <c r="O25" s="90">
        <v>3</v>
      </c>
      <c r="P25" s="91">
        <f>N25+O25</f>
        <v>73</v>
      </c>
      <c r="Q25" s="80">
        <f>IFERROR(P25/M25,"-")</f>
        <v>0.47712418300654</v>
      </c>
      <c r="R25" s="79">
        <v>4</v>
      </c>
      <c r="S25" s="79">
        <v>17</v>
      </c>
      <c r="T25" s="80">
        <f>IFERROR(R25/(P25),"-")</f>
        <v>0.054794520547945</v>
      </c>
      <c r="U25" s="186"/>
      <c r="V25" s="82">
        <v>2</v>
      </c>
      <c r="W25" s="80">
        <f>IF(P25=0,"-",V25/P25)</f>
        <v>0.027397260273973</v>
      </c>
      <c r="X25" s="185">
        <v>481005</v>
      </c>
      <c r="Y25" s="186">
        <f>IFERROR(X25/P25,"-")</f>
        <v>6589.1095890411</v>
      </c>
      <c r="Z25" s="186">
        <f>IFERROR(X25/V25,"-")</f>
        <v>240502.5</v>
      </c>
      <c r="AA25" s="180"/>
      <c r="AB25" s="83"/>
      <c r="AC25" s="77"/>
      <c r="AD25" s="92">
        <v>11</v>
      </c>
      <c r="AE25" s="93">
        <f>IF(P25=0,"",IF(AD25=0,"",(AD25/P25)))</f>
        <v>0.15068493150685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12</v>
      </c>
      <c r="AN25" s="99">
        <f>IF(P25=0,"",IF(AM25=0,"",(AM25/P25)))</f>
        <v>0.16438356164384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13</v>
      </c>
      <c r="AW25" s="105">
        <f>IF(P25=0,"",IF(AV25=0,"",(AV25/P25)))</f>
        <v>0.17808219178082</v>
      </c>
      <c r="AX25" s="104">
        <v>1</v>
      </c>
      <c r="AY25" s="106">
        <f>IFERROR(AX25/AV25,"-")</f>
        <v>0.076923076923077</v>
      </c>
      <c r="AZ25" s="107">
        <v>472005</v>
      </c>
      <c r="BA25" s="108">
        <f>IFERROR(AZ25/AV25,"-")</f>
        <v>36308.076923077</v>
      </c>
      <c r="BB25" s="109"/>
      <c r="BC25" s="109"/>
      <c r="BD25" s="109">
        <v>1</v>
      </c>
      <c r="BE25" s="110">
        <v>19</v>
      </c>
      <c r="BF25" s="111">
        <f>IF(P25=0,"",IF(BE25=0,"",(BE25/P25)))</f>
        <v>0.26027397260274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13</v>
      </c>
      <c r="BO25" s="118">
        <f>IF(P25=0,"",IF(BN25=0,"",(BN25/P25)))</f>
        <v>0.17808219178082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4</v>
      </c>
      <c r="BX25" s="125">
        <f>IF(P25=0,"",IF(BW25=0,"",(BW25/P25)))</f>
        <v>0.054794520547945</v>
      </c>
      <c r="BY25" s="126">
        <v>1</v>
      </c>
      <c r="BZ25" s="127">
        <f>IFERROR(BY25/BW25,"-")</f>
        <v>0.25</v>
      </c>
      <c r="CA25" s="128">
        <v>9000</v>
      </c>
      <c r="CB25" s="129">
        <f>IFERROR(CA25/BW25,"-")</f>
        <v>2250</v>
      </c>
      <c r="CC25" s="130"/>
      <c r="CD25" s="130"/>
      <c r="CE25" s="130">
        <v>1</v>
      </c>
      <c r="CF25" s="131">
        <v>1</v>
      </c>
      <c r="CG25" s="132">
        <f>IF(P25=0,"",IF(CF25=0,"",(CF25/P25)))</f>
        <v>0.013698630136986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481005</v>
      </c>
      <c r="CQ25" s="139">
        <v>472005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0.51515151515152</v>
      </c>
      <c r="B26" s="189" t="s">
        <v>288</v>
      </c>
      <c r="C26" s="189" t="s">
        <v>248</v>
      </c>
      <c r="D26" s="189" t="s">
        <v>242</v>
      </c>
      <c r="E26" s="189" t="s">
        <v>250</v>
      </c>
      <c r="F26" s="189" t="s">
        <v>65</v>
      </c>
      <c r="G26" s="88" t="s">
        <v>289</v>
      </c>
      <c r="H26" s="88" t="s">
        <v>244</v>
      </c>
      <c r="I26" s="88" t="s">
        <v>290</v>
      </c>
      <c r="J26" s="180">
        <v>132000</v>
      </c>
      <c r="K26" s="79">
        <v>17</v>
      </c>
      <c r="L26" s="79">
        <v>0</v>
      </c>
      <c r="M26" s="79">
        <v>73</v>
      </c>
      <c r="N26" s="89">
        <v>9</v>
      </c>
      <c r="O26" s="90">
        <v>0</v>
      </c>
      <c r="P26" s="91">
        <f>N26+O26</f>
        <v>9</v>
      </c>
      <c r="Q26" s="80">
        <f>IFERROR(P26/M26,"-")</f>
        <v>0.12328767123288</v>
      </c>
      <c r="R26" s="79">
        <v>0</v>
      </c>
      <c r="S26" s="79">
        <v>2</v>
      </c>
      <c r="T26" s="80">
        <f>IFERROR(R26/(P26),"-")</f>
        <v>0</v>
      </c>
      <c r="U26" s="186">
        <f>IFERROR(J26/SUM(N26:O27),"-")</f>
        <v>1808.2191780822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-64000</v>
      </c>
      <c r="AB26" s="83">
        <f>SUM(X26:X27)/SUM(J26:J27)</f>
        <v>0.51515151515152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5</v>
      </c>
      <c r="AN26" s="99">
        <f>IF(P26=0,"",IF(AM26=0,"",(AM26/P26)))</f>
        <v>0.55555555555556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>
        <v>3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0.11111111111111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291</v>
      </c>
      <c r="C27" s="189"/>
      <c r="D27" s="189"/>
      <c r="E27" s="189"/>
      <c r="F27" s="189" t="s">
        <v>78</v>
      </c>
      <c r="G27" s="88"/>
      <c r="H27" s="88"/>
      <c r="I27" s="88"/>
      <c r="J27" s="180"/>
      <c r="K27" s="79">
        <v>200</v>
      </c>
      <c r="L27" s="79">
        <v>170</v>
      </c>
      <c r="M27" s="79">
        <v>121</v>
      </c>
      <c r="N27" s="89">
        <v>62</v>
      </c>
      <c r="O27" s="90">
        <v>2</v>
      </c>
      <c r="P27" s="91">
        <f>N27+O27</f>
        <v>64</v>
      </c>
      <c r="Q27" s="80">
        <f>IFERROR(P27/M27,"-")</f>
        <v>0.52892561983471</v>
      </c>
      <c r="R27" s="79">
        <v>2</v>
      </c>
      <c r="S27" s="79">
        <v>10</v>
      </c>
      <c r="T27" s="80">
        <f>IFERROR(R27/(P27),"-")</f>
        <v>0.03125</v>
      </c>
      <c r="U27" s="186"/>
      <c r="V27" s="82">
        <v>3</v>
      </c>
      <c r="W27" s="80">
        <f>IF(P27=0,"-",V27/P27)</f>
        <v>0.046875</v>
      </c>
      <c r="X27" s="185">
        <v>68000</v>
      </c>
      <c r="Y27" s="186">
        <f>IFERROR(X27/P27,"-")</f>
        <v>1062.5</v>
      </c>
      <c r="Z27" s="186">
        <f>IFERROR(X27/V27,"-")</f>
        <v>22666.666666667</v>
      </c>
      <c r="AA27" s="180"/>
      <c r="AB27" s="83"/>
      <c r="AC27" s="77"/>
      <c r="AD27" s="92">
        <v>12</v>
      </c>
      <c r="AE27" s="93">
        <f>IF(P27=0,"",IF(AD27=0,"",(AD27/P27)))</f>
        <v>0.1875</v>
      </c>
      <c r="AF27" s="92">
        <v>1</v>
      </c>
      <c r="AG27" s="94">
        <f>IFERROR(AF27/AD27,"-")</f>
        <v>0.083333333333333</v>
      </c>
      <c r="AH27" s="95">
        <v>3000</v>
      </c>
      <c r="AI27" s="96">
        <f>IFERROR(AH27/AD27,"-")</f>
        <v>250</v>
      </c>
      <c r="AJ27" s="97">
        <v>1</v>
      </c>
      <c r="AK27" s="97"/>
      <c r="AL27" s="97"/>
      <c r="AM27" s="98">
        <v>13</v>
      </c>
      <c r="AN27" s="99">
        <f>IF(P27=0,"",IF(AM27=0,"",(AM27/P27)))</f>
        <v>0.203125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9</v>
      </c>
      <c r="AW27" s="105">
        <f>IF(P27=0,"",IF(AV27=0,"",(AV27/P27)))</f>
        <v>0.140625</v>
      </c>
      <c r="AX27" s="104">
        <v>1</v>
      </c>
      <c r="AY27" s="106">
        <f>IFERROR(AX27/AV27,"-")</f>
        <v>0.11111111111111</v>
      </c>
      <c r="AZ27" s="107">
        <v>10000</v>
      </c>
      <c r="BA27" s="108">
        <f>IFERROR(AZ27/AV27,"-")</f>
        <v>1111.1111111111</v>
      </c>
      <c r="BB27" s="109">
        <v>1</v>
      </c>
      <c r="BC27" s="109"/>
      <c r="BD27" s="109"/>
      <c r="BE27" s="110">
        <v>21</v>
      </c>
      <c r="BF27" s="111">
        <f>IF(P27=0,"",IF(BE27=0,"",(BE27/P27)))</f>
        <v>0.328125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0.078125</v>
      </c>
      <c r="BP27" s="119">
        <v>1</v>
      </c>
      <c r="BQ27" s="120">
        <f>IFERROR(BP27/BN27,"-")</f>
        <v>0.2</v>
      </c>
      <c r="BR27" s="121">
        <v>55000</v>
      </c>
      <c r="BS27" s="122">
        <f>IFERROR(BR27/BN27,"-")</f>
        <v>11000</v>
      </c>
      <c r="BT27" s="123"/>
      <c r="BU27" s="123"/>
      <c r="BV27" s="123">
        <v>1</v>
      </c>
      <c r="BW27" s="124">
        <v>4</v>
      </c>
      <c r="BX27" s="125">
        <f>IF(P27=0,"",IF(BW27=0,"",(BW27/P27)))</f>
        <v>0.0625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68000</v>
      </c>
      <c r="CQ27" s="139">
        <v>55000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4.8218902439024</v>
      </c>
      <c r="B30" s="39"/>
      <c r="C30" s="39"/>
      <c r="D30" s="39"/>
      <c r="E30" s="39"/>
      <c r="F30" s="39"/>
      <c r="G30" s="40" t="s">
        <v>292</v>
      </c>
      <c r="H30" s="40"/>
      <c r="I30" s="40"/>
      <c r="J30" s="183">
        <f>SUM(J6:J29)</f>
        <v>1230000</v>
      </c>
      <c r="K30" s="41">
        <f>SUM(K6:K29)</f>
        <v>3550</v>
      </c>
      <c r="L30" s="41">
        <f>SUM(L6:L29)</f>
        <v>2206</v>
      </c>
      <c r="M30" s="41">
        <f>SUM(M6:M29)</f>
        <v>3965</v>
      </c>
      <c r="N30" s="41">
        <f>SUM(N6:N29)</f>
        <v>1083</v>
      </c>
      <c r="O30" s="41">
        <f>SUM(O6:O29)</f>
        <v>30</v>
      </c>
      <c r="P30" s="41">
        <f>SUM(P6:P29)</f>
        <v>1113</v>
      </c>
      <c r="Q30" s="42">
        <f>IFERROR(P30/M30,"-")</f>
        <v>0.28070617906683</v>
      </c>
      <c r="R30" s="76">
        <f>SUM(R6:R29)</f>
        <v>55</v>
      </c>
      <c r="S30" s="76">
        <f>SUM(S6:S29)</f>
        <v>234</v>
      </c>
      <c r="T30" s="42">
        <f>IFERROR(R30/P30,"-")</f>
        <v>0.049415992812219</v>
      </c>
      <c r="U30" s="188">
        <f>IFERROR(J30/P30,"-")</f>
        <v>1105.1212938005</v>
      </c>
      <c r="V30" s="44">
        <f>SUM(V6:V29)</f>
        <v>68</v>
      </c>
      <c r="W30" s="42">
        <f>IFERROR(V30/P30,"-")</f>
        <v>0.061096136567835</v>
      </c>
      <c r="X30" s="183">
        <f>SUM(X6:X29)</f>
        <v>5930925</v>
      </c>
      <c r="Y30" s="183">
        <f>IFERROR(X30/P30,"-")</f>
        <v>5328.7735849057</v>
      </c>
      <c r="Z30" s="183">
        <f>IFERROR(X30/V30,"-")</f>
        <v>87219.485294118</v>
      </c>
      <c r="AA30" s="183">
        <f>X30-J30</f>
        <v>4700925</v>
      </c>
      <c r="AB30" s="45">
        <f>X30/J30</f>
        <v>4.8218902439024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