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<sst xmlns="http://schemas.openxmlformats.org/spreadsheetml/2006/main" uniqueCount="289">
  <si>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</si>
  <si>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</si>
  <si>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</si>
  <si>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</si>
  <si>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</si>
  <si>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</si>
  <si>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</si>
  <si>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</si>
  <si>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</si>
  <si>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</si>
  <si>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</si>
  <si>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</si>
  <si>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</si>
  <si>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</si>
  <si>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</si>
  <si>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</si>
  <si>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</si>
  <si>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</si>
  <si>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</si>
  <si>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</si>
  <si>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</si>
  <si>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</si>
  <si>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</si>
  <si>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</si>
  <si>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</si>
  <si>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</si>
  <si>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</si>
  <si>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</si>
  <si>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</si>
  <si>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</si>
  <si>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</si>
  <si>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</si>
  <si>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</si>
  <si>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</si>
  <si>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</si>
  <si>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</si>
  <si>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</si>
  <si>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</si>
  <si>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</si>
  <si>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</si>
  <si>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</si>
  <si>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</si>
  <si>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</si>
  <si>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</si>
  <si>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</si>
  <si>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</si>
  <si>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</si>
  <si>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</si>
  <si>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</si>
  <si>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</si>
  <si>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</si>
  <si>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</si>
  <si>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</si>
  <si>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</si>
  <si>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</si>
  <si>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</si>
  <si>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</si>
  <si>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</si>
  <si>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</si>
  <si>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</si>
  <si>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</si>
  <si>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</si>
  <si>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ic963</t>
  </si>
  <si>
    <t>女性からナンパしてほしい版</t>
  </si>
  <si>
    <t>もう５０代の熟女だけど、試しに付き合ってみる？</t>
  </si>
  <si>
    <t>lp01</t>
  </si>
  <si>
    <t>スポニチ関東</t>
  </si>
  <si>
    <t>4C煙突</t>
  </si>
  <si>
    <t>2月10日(日)</t>
  </si>
  <si>
    <t>ic964</t>
  </si>
  <si>
    <t>スポニチ関西</t>
  </si>
  <si>
    <t>ic965</t>
  </si>
  <si>
    <t>スポニチ西部</t>
  </si>
  <si>
    <t>ic966</t>
  </si>
  <si>
    <t>スポニチ北海道</t>
  </si>
  <si>
    <t>ic967</t>
  </si>
  <si>
    <t>(空電共通)</t>
  </si>
  <si>
    <t>空電</t>
  </si>
  <si>
    <t>空電 (共通)</t>
  </si>
  <si>
    <t>ic968</t>
  </si>
  <si>
    <t>コットン版</t>
  </si>
  <si>
    <t>女性からご飯に誘われる。男性はyesかnoか返事するだけ</t>
  </si>
  <si>
    <t>サンスポ関東</t>
  </si>
  <si>
    <t>4C終面全5段</t>
  </si>
  <si>
    <t>2月09日(土)</t>
  </si>
  <si>
    <t>ic969</t>
  </si>
  <si>
    <t>ic970</t>
  </si>
  <si>
    <t>C版</t>
  </si>
  <si>
    <t>五十路女性から逆指名</t>
  </si>
  <si>
    <t>サンスポ関西</t>
  </si>
  <si>
    <t>全5段</t>
  </si>
  <si>
    <t>ic971</t>
  </si>
  <si>
    <t>ic972</t>
  </si>
  <si>
    <t>求む！５０歳以上の女性と…</t>
  </si>
  <si>
    <t>2月16日(土)</t>
  </si>
  <si>
    <t>ic973</t>
  </si>
  <si>
    <t>ic974</t>
  </si>
  <si>
    <t>①求む！５０歳以上の女性と…</t>
  </si>
  <si>
    <t>半2段つかみ20段保証</t>
  </si>
  <si>
    <t>20段保証</t>
  </si>
  <si>
    <t>ic975</t>
  </si>
  <si>
    <t>②女性からご飯に誘われる。男性はyesかnoか返事するだけ</t>
  </si>
  <si>
    <t>ic976</t>
  </si>
  <si>
    <t>③もう５０代の熟女だけど、試しに付き合ってみる？</t>
  </si>
  <si>
    <t>ic977</t>
  </si>
  <si>
    <t>ic978</t>
  </si>
  <si>
    <t>スポーツ報知関東</t>
  </si>
  <si>
    <t>ic979</t>
  </si>
  <si>
    <t>半3段つかみ20段保証</t>
  </si>
  <si>
    <t>ic980</t>
  </si>
  <si>
    <t>半5段つかみ20段保証</t>
  </si>
  <si>
    <t>ic981</t>
  </si>
  <si>
    <t>ic982</t>
  </si>
  <si>
    <t>2月17日(日)</t>
  </si>
  <si>
    <t>ic983</t>
  </si>
  <si>
    <t>ic984</t>
  </si>
  <si>
    <t>ヘスティア漫画版</t>
  </si>
  <si>
    <t>今さら聞けない出会いのABC</t>
  </si>
  <si>
    <t>2月23日(土)</t>
  </si>
  <si>
    <t>ic985</t>
  </si>
  <si>
    <t>ic986</t>
  </si>
  <si>
    <t>2月03日(日)</t>
  </si>
  <si>
    <t>ic987</t>
  </si>
  <si>
    <t>ic988</t>
  </si>
  <si>
    <t>男の夢をかなえます 超美熟女から逆指名</t>
  </si>
  <si>
    <t>ニッカン関東</t>
  </si>
  <si>
    <t>ic989</t>
  </si>
  <si>
    <t>ic990</t>
  </si>
  <si>
    <t>デイリースポーツ関西</t>
  </si>
  <si>
    <t>ic991</t>
  </si>
  <si>
    <t>ic992</t>
  </si>
  <si>
    <t>ヘスティア4コマ漫画</t>
  </si>
  <si>
    <t>40代の女性と出会えるサイト</t>
  </si>
  <si>
    <t>スポーツ報知関西</t>
  </si>
  <si>
    <t>ic993</t>
  </si>
  <si>
    <t>ic994</t>
  </si>
  <si>
    <t>全5段つかみ4回</t>
  </si>
  <si>
    <t>2月06日(水)</t>
  </si>
  <si>
    <t>ic995</t>
  </si>
  <si>
    <t>2月11日(月)</t>
  </si>
  <si>
    <t>ic996</t>
  </si>
  <si>
    <t>ic997</t>
  </si>
  <si>
    <t>2月18日(月)</t>
  </si>
  <si>
    <t>ic998</t>
  </si>
  <si>
    <t>ic999</t>
  </si>
  <si>
    <t>九スポ</t>
  </si>
  <si>
    <t>記事枠</t>
  </si>
  <si>
    <t>ic1000</t>
  </si>
  <si>
    <t>新聞 TOTAL</t>
  </si>
  <si>
    <t>●雑誌 広告</t>
  </si>
  <si>
    <t>za099</t>
  </si>
  <si>
    <t>キャッチ変え10 「求む！５０歳以上の女性と…」</t>
  </si>
  <si>
    <t>カミオン</t>
  </si>
  <si>
    <t>4C1P</t>
  </si>
  <si>
    <t>2月01日(金)</t>
  </si>
  <si>
    <t>za100</t>
  </si>
  <si>
    <t>za101</t>
  </si>
  <si>
    <t>週刊実話</t>
  </si>
  <si>
    <t>表4</t>
  </si>
  <si>
    <t>2月07日(木)</t>
  </si>
  <si>
    <t>za102</t>
  </si>
  <si>
    <t>za103</t>
  </si>
  <si>
    <t>※「求む50歳以上の女性と恋愛・結婚したい男性」</t>
  </si>
  <si>
    <t>Tvnavi</t>
  </si>
  <si>
    <t>(月間Tvnavi)①</t>
  </si>
  <si>
    <t>za104</t>
  </si>
  <si>
    <t>za105</t>
  </si>
  <si>
    <t>※「もう50代の熟女だけど、試しに付き合ってみる？」</t>
  </si>
  <si>
    <t>za106</t>
  </si>
  <si>
    <t>ad367</t>
  </si>
  <si>
    <t>いろいろ</t>
  </si>
  <si>
    <t>企画枠4コマ漫画</t>
  </si>
  <si>
    <t>実話カタログ企画</t>
  </si>
  <si>
    <t>企画枠</t>
  </si>
  <si>
    <t>2月（＆3月）</t>
  </si>
  <si>
    <t>ad368</t>
  </si>
  <si>
    <t>企画枠一条さんメイン</t>
  </si>
  <si>
    <t>人妻系媒体編集企画枠</t>
  </si>
  <si>
    <t>2月（＆1月）</t>
  </si>
  <si>
    <t>ad369</t>
  </si>
  <si>
    <t>ad374</t>
  </si>
  <si>
    <t>コアマガジン</t>
  </si>
  <si>
    <t>2Pスポーツ新聞_v02_ヘスティア(下着)水城奈緒さん</t>
  </si>
  <si>
    <t>実話BUNKA超タブー</t>
  </si>
  <si>
    <t>4C2P</t>
  </si>
  <si>
    <t>ad375</t>
  </si>
  <si>
    <t>ad378</t>
  </si>
  <si>
    <t>日本ジャーナル出版</t>
  </si>
  <si>
    <t>ゴールドマネー～掟破りの裏経済誌</t>
  </si>
  <si>
    <t>1C5P</t>
  </si>
  <si>
    <t>2月04日(月)</t>
  </si>
  <si>
    <t>ad379</t>
  </si>
  <si>
    <t>ad376</t>
  </si>
  <si>
    <t>大洋図書</t>
  </si>
  <si>
    <t>2Pスポーツ新聞_v01_ヘスティア(一条さん)</t>
  </si>
  <si>
    <t>実話ナックルズ ウルトラ</t>
  </si>
  <si>
    <t>1C2P</t>
  </si>
  <si>
    <t>ad377</t>
  </si>
  <si>
    <t>ad380</t>
  </si>
  <si>
    <t>5P元祖</t>
  </si>
  <si>
    <t>ナックルズ極ベスト</t>
  </si>
  <si>
    <t>2月14日(木)</t>
  </si>
  <si>
    <t>ad381</t>
  </si>
  <si>
    <t>ad398</t>
  </si>
  <si>
    <t>日本文芸社</t>
  </si>
  <si>
    <t>1P記事(一条さん）</t>
  </si>
  <si>
    <t>週刊漫画ゴラク.3W金</t>
  </si>
  <si>
    <t>表3</t>
  </si>
  <si>
    <t>2月15日(金)</t>
  </si>
  <si>
    <t>ad399</t>
  </si>
  <si>
    <t>ad382</t>
  </si>
  <si>
    <t>2P_対談風原稿_ヘスティア</t>
  </si>
  <si>
    <t>実話BUNKAタブー</t>
  </si>
  <si>
    <t>ad383</t>
  </si>
  <si>
    <t>ad384</t>
  </si>
  <si>
    <t>1P記事_求む！中高年男性版_ヘスティア</t>
  </si>
  <si>
    <t>臨時増刊ラヴァーズ</t>
  </si>
  <si>
    <t>ad385</t>
  </si>
  <si>
    <t>ad386</t>
  </si>
  <si>
    <t>ダイアプレス</t>
  </si>
  <si>
    <t>最新!流出封印映像MAX</t>
  </si>
  <si>
    <t>ad387</t>
  </si>
  <si>
    <t>ad388</t>
  </si>
  <si>
    <t>メディアソフト</t>
  </si>
  <si>
    <t>That’s DAN</t>
  </si>
  <si>
    <t>2月22日(金)</t>
  </si>
  <si>
    <t>ad389</t>
  </si>
  <si>
    <t>ad390</t>
  </si>
  <si>
    <t>実話ナックルズ</t>
  </si>
  <si>
    <t>2月28日(木)</t>
  </si>
  <si>
    <t>ad391</t>
  </si>
  <si>
    <t>雑誌 TOTAL</t>
  </si>
  <si>
    <t>●DVD 広告</t>
  </si>
  <si>
    <t>pa367</t>
  </si>
  <si>
    <t>三和出版</t>
  </si>
  <si>
    <t>DVD漫画きよし</t>
  </si>
  <si>
    <t>人妻DVD Dream</t>
  </si>
  <si>
    <t>DVD貼付け面4C1/3P</t>
  </si>
  <si>
    <t>pa368</t>
  </si>
  <si>
    <t>pa369</t>
  </si>
  <si>
    <t>DVD4コマ-ヘスティア</t>
  </si>
  <si>
    <t>800円</t>
  </si>
  <si>
    <t>DVD Dream</t>
  </si>
  <si>
    <t>2月08日(金)</t>
  </si>
  <si>
    <t>pa370</t>
  </si>
  <si>
    <t>pa371</t>
  </si>
  <si>
    <t>ぶんか社</t>
  </si>
  <si>
    <t>A5、日版PB、600円、7万部</t>
  </si>
  <si>
    <t>Million SUPER BEST20タイトル</t>
  </si>
  <si>
    <t>DVD対向4C1P</t>
  </si>
  <si>
    <t>2月12日(火)</t>
  </si>
  <si>
    <t>pa372</t>
  </si>
  <si>
    <t>pa373</t>
  </si>
  <si>
    <t>若生出版</t>
  </si>
  <si>
    <t>A4、CVS、840円、7万部</t>
  </si>
  <si>
    <t>絶頂美女～イッてもイッても突かれる女～</t>
  </si>
  <si>
    <t>DVD袋表4C</t>
  </si>
  <si>
    <t>pa374</t>
  </si>
  <si>
    <t>pa375</t>
  </si>
  <si>
    <t>本当にあったもっとみだらな話</t>
  </si>
  <si>
    <t>DVD袋裏4C</t>
  </si>
  <si>
    <t>pa376</t>
  </si>
  <si>
    <t>pa387</t>
  </si>
  <si>
    <t>B5、CVS、690円</t>
  </si>
  <si>
    <t>DVD COMIC優しく魅力的な人妻</t>
  </si>
  <si>
    <t>pa388</t>
  </si>
  <si>
    <t>pa377</t>
  </si>
  <si>
    <t>A5、日版PB、540円、8万部</t>
  </si>
  <si>
    <t>触られ弄られ濡らされて…超エロい敏感プレイ</t>
  </si>
  <si>
    <t>pa378</t>
  </si>
  <si>
    <t>pa379</t>
  </si>
  <si>
    <t>一水社</t>
  </si>
  <si>
    <t>DVDヨロシク!</t>
  </si>
  <si>
    <t>2月21日(木)</t>
  </si>
  <si>
    <t>pa380</t>
  </si>
  <si>
    <t>pa381</t>
  </si>
  <si>
    <t>A5、日版PB、690円、7万部</t>
  </si>
  <si>
    <t>動画サイトで見つけた（裏）人妻 ベスト・オブ・ベスト</t>
  </si>
  <si>
    <t>pa382</t>
  </si>
  <si>
    <t>pa383</t>
  </si>
  <si>
    <t>A4、セブンPB、840円、7万部</t>
  </si>
  <si>
    <t>いい女喰いまくり計画</t>
  </si>
  <si>
    <t>2月25日(月)</t>
  </si>
  <si>
    <t>pa384</t>
  </si>
  <si>
    <t>pa385</t>
  </si>
  <si>
    <t>ロシアの妖精</t>
  </si>
  <si>
    <t>2月26日(火)</t>
  </si>
  <si>
    <t>pa386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</si>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</sst>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38</v>
      </c>
      <c r="D6" s="180">
        <v>4410000</v>
      </c>
      <c r="E6" s="79">
        <v>1476</v>
      </c>
      <c r="F6" s="79">
        <v>659</v>
      </c>
      <c r="G6" s="79">
        <v>1953</v>
      </c>
      <c r="H6" s="89">
        <v>326</v>
      </c>
      <c r="I6" s="90">
        <v>2</v>
      </c>
      <c r="J6" s="143">
        <f>H6+I6</f>
        <v>328</v>
      </c>
      <c r="K6" s="80">
        <f>IFERROR(J6/G6,"-")</f>
        <v>0.16794674859191</v>
      </c>
      <c r="L6" s="79">
        <v>70</v>
      </c>
      <c r="M6" s="79">
        <v>80</v>
      </c>
      <c r="N6" s="80">
        <f>IFERROR(L6/J6,"-")</f>
        <v>0.21341463414634</v>
      </c>
      <c r="O6" s="81">
        <f>IFERROR(D6/J6,"-")</f>
        <v>13445.12195122</v>
      </c>
      <c r="P6" s="82">
        <v>103</v>
      </c>
      <c r="Q6" s="80">
        <f>IFERROR(P6/J6,"-")</f>
        <v>0.3140243902439</v>
      </c>
      <c r="R6" s="185">
        <v>6811312</v>
      </c>
      <c r="S6" s="186">
        <f>IFERROR(R6/J6,"-")</f>
        <v>20766.195121951</v>
      </c>
      <c r="T6" s="186">
        <f>IFERROR(R6/P6,"-")</f>
        <v>66129.242718447</v>
      </c>
      <c r="U6" s="180">
        <f>IFERROR(R6-D6,"-")</f>
        <v>2401312</v>
      </c>
      <c r="V6" s="83">
        <f>R6/D6</f>
        <v>1.5445151927438</v>
      </c>
      <c r="W6" s="77"/>
      <c r="X6" s="142"/>
    </row>
    <row r="7" spans="1:24">
      <c r="A7" s="78"/>
      <c r="B7" s="84" t="s">
        <v>24</v>
      </c>
      <c r="C7" s="84">
        <v>31</v>
      </c>
      <c r="D7" s="180">
        <v>1659600</v>
      </c>
      <c r="E7" s="79">
        <v>1481</v>
      </c>
      <c r="F7" s="79">
        <v>662</v>
      </c>
      <c r="G7" s="79">
        <v>1257</v>
      </c>
      <c r="H7" s="89">
        <v>277</v>
      </c>
      <c r="I7" s="90">
        <v>1</v>
      </c>
      <c r="J7" s="143">
        <f>H7+I7</f>
        <v>278</v>
      </c>
      <c r="K7" s="80">
        <f>IFERROR(J7/G7,"-")</f>
        <v>0.2211614956245</v>
      </c>
      <c r="L7" s="79">
        <v>47</v>
      </c>
      <c r="M7" s="79">
        <v>54</v>
      </c>
      <c r="N7" s="80">
        <f>IFERROR(L7/J7,"-")</f>
        <v>0.16906474820144</v>
      </c>
      <c r="O7" s="81">
        <f>IFERROR(D7/J7,"-")</f>
        <v>5969.7841726619</v>
      </c>
      <c r="P7" s="82">
        <v>67</v>
      </c>
      <c r="Q7" s="80">
        <f>IFERROR(P7/J7,"-")</f>
        <v>0.2410071942446</v>
      </c>
      <c r="R7" s="185">
        <v>3186352</v>
      </c>
      <c r="S7" s="186">
        <f>IFERROR(R7/J7,"-")</f>
        <v>11461.697841727</v>
      </c>
      <c r="T7" s="186">
        <f>IFERROR(R7/P7,"-")</f>
        <v>47557.492537313</v>
      </c>
      <c r="U7" s="180">
        <f>IFERROR(R7-D7,"-")</f>
        <v>1526752</v>
      </c>
      <c r="V7" s="83">
        <f>R7/D7</f>
        <v>1.9199517956134</v>
      </c>
      <c r="W7" s="77"/>
      <c r="X7" s="142"/>
    </row>
    <row r="8" spans="1:24">
      <c r="A8" s="78"/>
      <c r="B8" s="84" t="s">
        <v>25</v>
      </c>
      <c r="C8" s="84">
        <v>22</v>
      </c>
      <c r="D8" s="180">
        <v>1302000</v>
      </c>
      <c r="E8" s="79">
        <v>2491</v>
      </c>
      <c r="F8" s="79">
        <v>1623</v>
      </c>
      <c r="G8" s="79">
        <v>3042</v>
      </c>
      <c r="H8" s="89">
        <v>743</v>
      </c>
      <c r="I8" s="90">
        <v>10</v>
      </c>
      <c r="J8" s="143">
        <f>H8+I8</f>
        <v>753</v>
      </c>
      <c r="K8" s="80">
        <f>IFERROR(J8/G8,"-")</f>
        <v>0.24753451676529</v>
      </c>
      <c r="L8" s="79">
        <v>49</v>
      </c>
      <c r="M8" s="79">
        <v>157</v>
      </c>
      <c r="N8" s="80">
        <f>IFERROR(L8/J8,"-")</f>
        <v>0.065073041168659</v>
      </c>
      <c r="O8" s="81">
        <f>IFERROR(D8/J8,"-")</f>
        <v>1729.0836653386</v>
      </c>
      <c r="P8" s="82">
        <v>44</v>
      </c>
      <c r="Q8" s="80">
        <f>IFERROR(P8/J8,"-")</f>
        <v>0.058432934926959</v>
      </c>
      <c r="R8" s="185">
        <v>2241500</v>
      </c>
      <c r="S8" s="186">
        <f>IFERROR(R8/J8,"-")</f>
        <v>2976.7596281541</v>
      </c>
      <c r="T8" s="186">
        <f>IFERROR(R8/P8,"-")</f>
        <v>50943.181818182</v>
      </c>
      <c r="U8" s="180">
        <f>IFERROR(R8-D8,"-")</f>
        <v>939500</v>
      </c>
      <c r="V8" s="83">
        <f>R8/D8</f>
        <v>1.7215821812596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7371600</v>
      </c>
      <c r="E11" s="41">
        <f>SUM(E6:E9)</f>
        <v>5448</v>
      </c>
      <c r="F11" s="41">
        <f>SUM(F6:F9)</f>
        <v>2944</v>
      </c>
      <c r="G11" s="41">
        <f>SUM(G6:G9)</f>
        <v>6252</v>
      </c>
      <c r="H11" s="41">
        <f>SUM(H6:H9)</f>
        <v>1346</v>
      </c>
      <c r="I11" s="41">
        <f>SUM(I6:I9)</f>
        <v>13</v>
      </c>
      <c r="J11" s="41">
        <f>SUM(J6:J9)</f>
        <v>1359</v>
      </c>
      <c r="K11" s="42">
        <f>IFERROR(J11/G11,"-")</f>
        <v>0.21737044145873</v>
      </c>
      <c r="L11" s="76">
        <f>SUM(L6:L9)</f>
        <v>166</v>
      </c>
      <c r="M11" s="76">
        <f>SUM(M6:M9)</f>
        <v>291</v>
      </c>
      <c r="N11" s="42">
        <f>IFERROR(L11/J11,"-")</f>
        <v>0.12214863870493</v>
      </c>
      <c r="O11" s="43">
        <f>IFERROR(D11/J11,"-")</f>
        <v>5424.2825607064</v>
      </c>
      <c r="P11" s="44">
        <f>SUM(P6:P9)</f>
        <v>214</v>
      </c>
      <c r="Q11" s="42">
        <f>IFERROR(P11/J11,"-")</f>
        <v>0.15746872700515</v>
      </c>
      <c r="R11" s="183">
        <f>SUM(R6:R9)</f>
        <v>12239164</v>
      </c>
      <c r="S11" s="183">
        <f>IFERROR(R11/J11,"-")</f>
        <v>9006.0073583517</v>
      </c>
      <c r="T11" s="183">
        <f>IFERROR(P11/P11,"-")</f>
        <v>1</v>
      </c>
      <c r="U11" s="183">
        <f>SUM(U6:U9)</f>
        <v>4867564</v>
      </c>
      <c r="V11" s="45">
        <f>IFERROR(R11/D11,"-")</f>
        <v>1.6603130934939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0.88921568627451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1020000</v>
      </c>
      <c r="K6" s="79">
        <v>70</v>
      </c>
      <c r="L6" s="79">
        <v>0</v>
      </c>
      <c r="M6" s="79">
        <v>140</v>
      </c>
      <c r="N6" s="89">
        <v>20</v>
      </c>
      <c r="O6" s="90">
        <v>0</v>
      </c>
      <c r="P6" s="91">
        <f>N6+O6</f>
        <v>20</v>
      </c>
      <c r="Q6" s="80">
        <f>IFERROR(P6/M6,"-")</f>
        <v>0.14285714285714</v>
      </c>
      <c r="R6" s="79">
        <v>2</v>
      </c>
      <c r="S6" s="79">
        <v>7</v>
      </c>
      <c r="T6" s="80">
        <f>IFERROR(R6/(P6),"-")</f>
        <v>0.1</v>
      </c>
      <c r="U6" s="186">
        <f>IFERROR(J6/SUM(N6:O10),"-")</f>
        <v>12439.024390244</v>
      </c>
      <c r="V6" s="82">
        <v>4</v>
      </c>
      <c r="W6" s="80">
        <f>IF(P6=0,"-",V6/P6)</f>
        <v>0.2</v>
      </c>
      <c r="X6" s="185">
        <v>79000</v>
      </c>
      <c r="Y6" s="186">
        <f>IFERROR(X6/P6,"-")</f>
        <v>3950</v>
      </c>
      <c r="Z6" s="186">
        <f>IFERROR(X6/V6,"-")</f>
        <v>19750</v>
      </c>
      <c r="AA6" s="180">
        <f>SUM(X6:X10)-SUM(J6:J10)</f>
        <v>-113000</v>
      </c>
      <c r="AB6" s="83">
        <f>SUM(X6:X10)/SUM(J6:J10)</f>
        <v>0.88921568627451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10</v>
      </c>
      <c r="BF6" s="111">
        <f>IF(P6=0,"",IF(BE6=0,"",(BE6/P6)))</f>
        <v>0.5</v>
      </c>
      <c r="BG6" s="110">
        <v>2</v>
      </c>
      <c r="BH6" s="112">
        <f>IFERROR(BG6/BE6,"-")</f>
        <v>0.2</v>
      </c>
      <c r="BI6" s="113">
        <v>55000</v>
      </c>
      <c r="BJ6" s="114">
        <f>IFERROR(BI6/BE6,"-")</f>
        <v>5500</v>
      </c>
      <c r="BK6" s="115">
        <v>1</v>
      </c>
      <c r="BL6" s="115"/>
      <c r="BM6" s="115">
        <v>1</v>
      </c>
      <c r="BN6" s="117">
        <v>7</v>
      </c>
      <c r="BO6" s="118">
        <f>IF(P6=0,"",IF(BN6=0,"",(BN6/P6)))</f>
        <v>0.35</v>
      </c>
      <c r="BP6" s="119">
        <v>1</v>
      </c>
      <c r="BQ6" s="120">
        <f>IFERROR(BP6/BN6,"-")</f>
        <v>0.14285714285714</v>
      </c>
      <c r="BR6" s="121">
        <v>15000</v>
      </c>
      <c r="BS6" s="122">
        <f>IFERROR(BR6/BN6,"-")</f>
        <v>2142.8571428571</v>
      </c>
      <c r="BT6" s="123"/>
      <c r="BU6" s="123">
        <v>1</v>
      </c>
      <c r="BV6" s="123"/>
      <c r="BW6" s="124">
        <v>2</v>
      </c>
      <c r="BX6" s="125">
        <f>IF(P6=0,"",IF(BW6=0,"",(BW6/P6)))</f>
        <v>0.1</v>
      </c>
      <c r="BY6" s="126">
        <v>1</v>
      </c>
      <c r="BZ6" s="127">
        <f>IFERROR(BY6/BW6,"-")</f>
        <v>0.5</v>
      </c>
      <c r="CA6" s="128">
        <v>9000</v>
      </c>
      <c r="CB6" s="129">
        <f>IFERROR(CA6/BW6,"-")</f>
        <v>4500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79000</v>
      </c>
      <c r="CQ6" s="139">
        <v>50000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27</v>
      </c>
      <c r="L7" s="79">
        <v>0</v>
      </c>
      <c r="M7" s="79">
        <v>143</v>
      </c>
      <c r="N7" s="89">
        <v>11</v>
      </c>
      <c r="O7" s="90">
        <v>1</v>
      </c>
      <c r="P7" s="91">
        <f>N7+O7</f>
        <v>12</v>
      </c>
      <c r="Q7" s="80">
        <f>IFERROR(P7/M7,"-")</f>
        <v>0.083916083916084</v>
      </c>
      <c r="R7" s="79">
        <v>1</v>
      </c>
      <c r="S7" s="79">
        <v>1</v>
      </c>
      <c r="T7" s="80">
        <f>IFERROR(R7/(P7),"-")</f>
        <v>0.083333333333333</v>
      </c>
      <c r="U7" s="186"/>
      <c r="V7" s="82">
        <v>3</v>
      </c>
      <c r="W7" s="80">
        <f>IF(P7=0,"-",V7/P7)</f>
        <v>0.25</v>
      </c>
      <c r="X7" s="185">
        <v>101000</v>
      </c>
      <c r="Y7" s="186">
        <f>IFERROR(X7/P7,"-")</f>
        <v>8416.6666666667</v>
      </c>
      <c r="Z7" s="186">
        <f>IFERROR(X7/V7,"-")</f>
        <v>33666.666666667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0.083333333333333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0.25</v>
      </c>
      <c r="BG7" s="110">
        <v>2</v>
      </c>
      <c r="BH7" s="112">
        <f>IFERROR(BG7/BE7,"-")</f>
        <v>0.66666666666667</v>
      </c>
      <c r="BI7" s="113">
        <v>85000</v>
      </c>
      <c r="BJ7" s="114">
        <f>IFERROR(BI7/BE7,"-")</f>
        <v>28333.333333333</v>
      </c>
      <c r="BK7" s="115">
        <v>1</v>
      </c>
      <c r="BL7" s="115"/>
      <c r="BM7" s="115">
        <v>1</v>
      </c>
      <c r="BN7" s="117">
        <v>7</v>
      </c>
      <c r="BO7" s="118">
        <f>IF(P7=0,"",IF(BN7=0,"",(BN7/P7)))</f>
        <v>0.58333333333333</v>
      </c>
      <c r="BP7" s="119">
        <v>1</v>
      </c>
      <c r="BQ7" s="120">
        <f>IFERROR(BP7/BN7,"-")</f>
        <v>0.14285714285714</v>
      </c>
      <c r="BR7" s="121">
        <v>16000</v>
      </c>
      <c r="BS7" s="122">
        <f>IFERROR(BR7/BN7,"-")</f>
        <v>2285.7142857143</v>
      </c>
      <c r="BT7" s="123"/>
      <c r="BU7" s="123"/>
      <c r="BV7" s="123">
        <v>1</v>
      </c>
      <c r="BW7" s="124">
        <v>1</v>
      </c>
      <c r="BX7" s="125">
        <f>IF(P7=0,"",IF(BW7=0,"",(BW7/P7)))</f>
        <v>0.083333333333333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101000</v>
      </c>
      <c r="CQ7" s="139">
        <v>80000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10</v>
      </c>
      <c r="L8" s="79">
        <v>0</v>
      </c>
      <c r="M8" s="79">
        <v>36</v>
      </c>
      <c r="N8" s="89">
        <v>5</v>
      </c>
      <c r="O8" s="90">
        <v>0</v>
      </c>
      <c r="P8" s="91">
        <f>N8+O8</f>
        <v>5</v>
      </c>
      <c r="Q8" s="80">
        <f>IFERROR(P8/M8,"-")</f>
        <v>0.13888888888889</v>
      </c>
      <c r="R8" s="79">
        <v>0</v>
      </c>
      <c r="S8" s="79">
        <v>0</v>
      </c>
      <c r="T8" s="80">
        <f>IFERROR(R8/(P8),"-")</f>
        <v>0</v>
      </c>
      <c r="U8" s="186"/>
      <c r="V8" s="82">
        <v>2</v>
      </c>
      <c r="W8" s="80">
        <f>IF(P8=0,"-",V8/P8)</f>
        <v>0.4</v>
      </c>
      <c r="X8" s="185">
        <v>6000</v>
      </c>
      <c r="Y8" s="186">
        <f>IFERROR(X8/P8,"-")</f>
        <v>1200</v>
      </c>
      <c r="Z8" s="186">
        <f>IFERROR(X8/V8,"-")</f>
        <v>3000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>
        <v>1</v>
      </c>
      <c r="BH8" s="112">
        <f>IFERROR(BG8/BE8,"-")</f>
        <v>1</v>
      </c>
      <c r="BI8" s="113">
        <v>3000</v>
      </c>
      <c r="BJ8" s="114">
        <f>IFERROR(BI8/BE8,"-")</f>
        <v>3000</v>
      </c>
      <c r="BK8" s="115">
        <v>1</v>
      </c>
      <c r="BL8" s="115"/>
      <c r="BM8" s="115"/>
      <c r="BN8" s="117">
        <v>3</v>
      </c>
      <c r="BO8" s="118">
        <f>IF(P8=0,"",IF(BN8=0,"",(BN8/P8)))</f>
        <v>0.6</v>
      </c>
      <c r="BP8" s="119">
        <v>1</v>
      </c>
      <c r="BQ8" s="120">
        <f>IFERROR(BP8/BN8,"-")</f>
        <v>0.33333333333333</v>
      </c>
      <c r="BR8" s="121">
        <v>3000</v>
      </c>
      <c r="BS8" s="122">
        <f>IFERROR(BR8/BN8,"-")</f>
        <v>1000</v>
      </c>
      <c r="BT8" s="123">
        <v>1</v>
      </c>
      <c r="BU8" s="123"/>
      <c r="BV8" s="123"/>
      <c r="BW8" s="124">
        <v>1</v>
      </c>
      <c r="BX8" s="125">
        <f>IF(P8=0,"",IF(BW8=0,"",(BW8/P8)))</f>
        <v>0.2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6000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10</v>
      </c>
      <c r="L9" s="79">
        <v>0</v>
      </c>
      <c r="M9" s="79">
        <v>23</v>
      </c>
      <c r="N9" s="89">
        <v>4</v>
      </c>
      <c r="O9" s="90">
        <v>0</v>
      </c>
      <c r="P9" s="91">
        <f>N9+O9</f>
        <v>4</v>
      </c>
      <c r="Q9" s="80">
        <f>IFERROR(P9/M9,"-")</f>
        <v>0.17391304347826</v>
      </c>
      <c r="R9" s="79">
        <v>0</v>
      </c>
      <c r="S9" s="79">
        <v>1</v>
      </c>
      <c r="T9" s="80">
        <f>IFERROR(R9/(P9),"-")</f>
        <v>0</v>
      </c>
      <c r="U9" s="186"/>
      <c r="V9" s="82">
        <v>1</v>
      </c>
      <c r="W9" s="80">
        <f>IF(P9=0,"-",V9/P9)</f>
        <v>0.25</v>
      </c>
      <c r="X9" s="185">
        <v>8000</v>
      </c>
      <c r="Y9" s="186">
        <f>IFERROR(X9/P9,"-")</f>
        <v>2000</v>
      </c>
      <c r="Z9" s="186">
        <f>IFERROR(X9/V9,"-")</f>
        <v>8000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>
        <v>1</v>
      </c>
      <c r="BQ9" s="120">
        <f>IFERROR(BP9/BN9,"-")</f>
        <v>0.5</v>
      </c>
      <c r="BR9" s="121">
        <v>8000</v>
      </c>
      <c r="BS9" s="122">
        <f>IFERROR(BR9/BN9,"-")</f>
        <v>4000</v>
      </c>
      <c r="BT9" s="123"/>
      <c r="BU9" s="123">
        <v>1</v>
      </c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8000</v>
      </c>
      <c r="CQ9" s="139">
        <v>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189</v>
      </c>
      <c r="L10" s="79">
        <v>123</v>
      </c>
      <c r="M10" s="79">
        <v>71</v>
      </c>
      <c r="N10" s="89">
        <v>41</v>
      </c>
      <c r="O10" s="90">
        <v>0</v>
      </c>
      <c r="P10" s="91">
        <f>N10+O10</f>
        <v>41</v>
      </c>
      <c r="Q10" s="80">
        <f>IFERROR(P10/M10,"-")</f>
        <v>0.57746478873239</v>
      </c>
      <c r="R10" s="79">
        <v>11</v>
      </c>
      <c r="S10" s="79">
        <v>5</v>
      </c>
      <c r="T10" s="80">
        <f>IFERROR(R10/(P10),"-")</f>
        <v>0.26829268292683</v>
      </c>
      <c r="U10" s="186"/>
      <c r="V10" s="82">
        <v>18</v>
      </c>
      <c r="W10" s="80">
        <f>IF(P10=0,"-",V10/P10)</f>
        <v>0.4390243902439</v>
      </c>
      <c r="X10" s="185">
        <v>713000</v>
      </c>
      <c r="Y10" s="186">
        <f>IFERROR(X10/P10,"-")</f>
        <v>17390.243902439</v>
      </c>
      <c r="Z10" s="186">
        <f>IFERROR(X10/V10,"-")</f>
        <v>39611.111111111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5</v>
      </c>
      <c r="BF10" s="111">
        <f>IF(P10=0,"",IF(BE10=0,"",(BE10/P10)))</f>
        <v>0.1219512195122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17</v>
      </c>
      <c r="BO10" s="118">
        <f>IF(P10=0,"",IF(BN10=0,"",(BN10/P10)))</f>
        <v>0.41463414634146</v>
      </c>
      <c r="BP10" s="119">
        <v>8</v>
      </c>
      <c r="BQ10" s="120">
        <f>IFERROR(BP10/BN10,"-")</f>
        <v>0.47058823529412</v>
      </c>
      <c r="BR10" s="121">
        <v>154000</v>
      </c>
      <c r="BS10" s="122">
        <f>IFERROR(BR10/BN10,"-")</f>
        <v>9058.8235294118</v>
      </c>
      <c r="BT10" s="123">
        <v>5</v>
      </c>
      <c r="BU10" s="123"/>
      <c r="BV10" s="123">
        <v>3</v>
      </c>
      <c r="BW10" s="124">
        <v>16</v>
      </c>
      <c r="BX10" s="125">
        <f>IF(P10=0,"",IF(BW10=0,"",(BW10/P10)))</f>
        <v>0.39024390243902</v>
      </c>
      <c r="BY10" s="126">
        <v>7</v>
      </c>
      <c r="BZ10" s="127">
        <f>IFERROR(BY10/BW10,"-")</f>
        <v>0.4375</v>
      </c>
      <c r="CA10" s="128">
        <v>151000</v>
      </c>
      <c r="CB10" s="129">
        <f>IFERROR(CA10/BW10,"-")</f>
        <v>9437.5</v>
      </c>
      <c r="CC10" s="130">
        <v>3</v>
      </c>
      <c r="CD10" s="130">
        <v>1</v>
      </c>
      <c r="CE10" s="130">
        <v>3</v>
      </c>
      <c r="CF10" s="131">
        <v>3</v>
      </c>
      <c r="CG10" s="132">
        <f>IF(P10=0,"",IF(CF10=0,"",(CF10/P10)))</f>
        <v>0.073170731707317</v>
      </c>
      <c r="CH10" s="133">
        <v>3</v>
      </c>
      <c r="CI10" s="134">
        <f>IFERROR(CH10/CF10,"-")</f>
        <v>1</v>
      </c>
      <c r="CJ10" s="135">
        <v>408000</v>
      </c>
      <c r="CK10" s="136">
        <f>IFERROR(CJ10/CF10,"-")</f>
        <v>136000</v>
      </c>
      <c r="CL10" s="137"/>
      <c r="CM10" s="137"/>
      <c r="CN10" s="137">
        <v>3</v>
      </c>
      <c r="CO10" s="138">
        <v>18</v>
      </c>
      <c r="CP10" s="139">
        <v>713000</v>
      </c>
      <c r="CQ10" s="139">
        <v>146000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3.5409356725146</v>
      </c>
      <c r="B11" s="189" t="s">
        <v>79</v>
      </c>
      <c r="C11" s="189"/>
      <c r="D11" s="189" t="s">
        <v>80</v>
      </c>
      <c r="E11" s="189" t="s">
        <v>81</v>
      </c>
      <c r="F11" s="189" t="s">
        <v>65</v>
      </c>
      <c r="G11" s="88" t="s">
        <v>82</v>
      </c>
      <c r="H11" s="88" t="s">
        <v>83</v>
      </c>
      <c r="I11" s="191" t="s">
        <v>84</v>
      </c>
      <c r="J11" s="180">
        <v>684000</v>
      </c>
      <c r="K11" s="79">
        <v>33</v>
      </c>
      <c r="L11" s="79">
        <v>0</v>
      </c>
      <c r="M11" s="79">
        <v>80</v>
      </c>
      <c r="N11" s="89">
        <v>12</v>
      </c>
      <c r="O11" s="90">
        <v>0</v>
      </c>
      <c r="P11" s="91">
        <f>N11+O11</f>
        <v>12</v>
      </c>
      <c r="Q11" s="80">
        <f>IFERROR(P11/M11,"-")</f>
        <v>0.15</v>
      </c>
      <c r="R11" s="79">
        <v>3</v>
      </c>
      <c r="S11" s="79">
        <v>3</v>
      </c>
      <c r="T11" s="80">
        <f>IFERROR(R11/(P11),"-")</f>
        <v>0.25</v>
      </c>
      <c r="U11" s="186">
        <f>IFERROR(J11/SUM(N11:O16),"-")</f>
        <v>18486.486486486</v>
      </c>
      <c r="V11" s="82">
        <v>2</v>
      </c>
      <c r="W11" s="80">
        <f>IF(P11=0,"-",V11/P11)</f>
        <v>0.16666666666667</v>
      </c>
      <c r="X11" s="185">
        <v>12000</v>
      </c>
      <c r="Y11" s="186">
        <f>IFERROR(X11/P11,"-")</f>
        <v>1000</v>
      </c>
      <c r="Z11" s="186">
        <f>IFERROR(X11/V11,"-")</f>
        <v>6000</v>
      </c>
      <c r="AA11" s="180">
        <f>SUM(X11:X16)-SUM(J11:J16)</f>
        <v>1738000</v>
      </c>
      <c r="AB11" s="83">
        <f>SUM(X11:X16)/SUM(J11:J16)</f>
        <v>3.5409356725146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0.33333333333333</v>
      </c>
      <c r="BP11" s="119">
        <v>1</v>
      </c>
      <c r="BQ11" s="120">
        <f>IFERROR(BP11/BN11,"-")</f>
        <v>0.25</v>
      </c>
      <c r="BR11" s="121">
        <v>5000</v>
      </c>
      <c r="BS11" s="122">
        <f>IFERROR(BR11/BN11,"-")</f>
        <v>1250</v>
      </c>
      <c r="BT11" s="123">
        <v>1</v>
      </c>
      <c r="BU11" s="123"/>
      <c r="BV11" s="123"/>
      <c r="BW11" s="124">
        <v>3</v>
      </c>
      <c r="BX11" s="125">
        <f>IF(P11=0,"",IF(BW11=0,"",(BW11/P11)))</f>
        <v>0.25</v>
      </c>
      <c r="BY11" s="126">
        <v>1</v>
      </c>
      <c r="BZ11" s="127">
        <f>IFERROR(BY11/BW11,"-")</f>
        <v>0.33333333333333</v>
      </c>
      <c r="CA11" s="128">
        <v>7000</v>
      </c>
      <c r="CB11" s="129">
        <f>IFERROR(CA11/BW11,"-")</f>
        <v>2333.3333333333</v>
      </c>
      <c r="CC11" s="130"/>
      <c r="CD11" s="130"/>
      <c r="CE11" s="130">
        <v>1</v>
      </c>
      <c r="CF11" s="131">
        <v>1</v>
      </c>
      <c r="CG11" s="132">
        <f>IF(P11=0,"",IF(CF11=0,"",(CF11/P11)))</f>
        <v>0.083333333333333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12000</v>
      </c>
      <c r="CQ11" s="139">
        <v>7000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80</v>
      </c>
      <c r="E12" s="189" t="s">
        <v>81</v>
      </c>
      <c r="F12" s="189" t="s">
        <v>77</v>
      </c>
      <c r="G12" s="88"/>
      <c r="H12" s="88"/>
      <c r="I12" s="88"/>
      <c r="J12" s="180"/>
      <c r="K12" s="79">
        <v>42</v>
      </c>
      <c r="L12" s="79">
        <v>27</v>
      </c>
      <c r="M12" s="79">
        <v>13</v>
      </c>
      <c r="N12" s="89">
        <v>5</v>
      </c>
      <c r="O12" s="90">
        <v>0</v>
      </c>
      <c r="P12" s="91">
        <f>N12+O12</f>
        <v>5</v>
      </c>
      <c r="Q12" s="80">
        <f>IFERROR(P12/M12,"-")</f>
        <v>0.38461538461538</v>
      </c>
      <c r="R12" s="79">
        <v>2</v>
      </c>
      <c r="S12" s="79">
        <v>1</v>
      </c>
      <c r="T12" s="80">
        <f>IFERROR(R12/(P12),"-")</f>
        <v>0.4</v>
      </c>
      <c r="U12" s="186"/>
      <c r="V12" s="82">
        <v>3</v>
      </c>
      <c r="W12" s="80">
        <f>IF(P12=0,"-",V12/P12)</f>
        <v>0.6</v>
      </c>
      <c r="X12" s="185">
        <v>100000</v>
      </c>
      <c r="Y12" s="186">
        <f>IFERROR(X12/P12,"-")</f>
        <v>20000</v>
      </c>
      <c r="Z12" s="186">
        <f>IFERROR(X12/V12,"-")</f>
        <v>33333.333333333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</v>
      </c>
      <c r="BG12" s="110">
        <v>1</v>
      </c>
      <c r="BH12" s="112">
        <f>IFERROR(BG12/BE12,"-")</f>
        <v>1</v>
      </c>
      <c r="BI12" s="113">
        <v>14000</v>
      </c>
      <c r="BJ12" s="114">
        <f>IFERROR(BI12/BE12,"-")</f>
        <v>14000</v>
      </c>
      <c r="BK12" s="115"/>
      <c r="BL12" s="115"/>
      <c r="BM12" s="115">
        <v>1</v>
      </c>
      <c r="BN12" s="117">
        <v>2</v>
      </c>
      <c r="BO12" s="118">
        <f>IF(P12=0,"",IF(BN12=0,"",(BN12/P12)))</f>
        <v>0.4</v>
      </c>
      <c r="BP12" s="119">
        <v>2</v>
      </c>
      <c r="BQ12" s="120">
        <f>IFERROR(BP12/BN12,"-")</f>
        <v>1</v>
      </c>
      <c r="BR12" s="121">
        <v>86000</v>
      </c>
      <c r="BS12" s="122">
        <f>IFERROR(BR12/BN12,"-")</f>
        <v>43000</v>
      </c>
      <c r="BT12" s="123"/>
      <c r="BU12" s="123"/>
      <c r="BV12" s="123">
        <v>2</v>
      </c>
      <c r="BW12" s="124">
        <v>1</v>
      </c>
      <c r="BX12" s="125">
        <f>IF(P12=0,"",IF(BW12=0,"",(BW12/P12)))</f>
        <v>0.2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0.2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3</v>
      </c>
      <c r="CP12" s="139">
        <v>100000</v>
      </c>
      <c r="CQ12" s="139">
        <v>60000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86</v>
      </c>
      <c r="C13" s="189"/>
      <c r="D13" s="189" t="s">
        <v>87</v>
      </c>
      <c r="E13" s="189" t="s">
        <v>88</v>
      </c>
      <c r="F13" s="189" t="s">
        <v>65</v>
      </c>
      <c r="G13" s="88" t="s">
        <v>89</v>
      </c>
      <c r="H13" s="88" t="s">
        <v>90</v>
      </c>
      <c r="I13" s="190" t="s">
        <v>68</v>
      </c>
      <c r="J13" s="180"/>
      <c r="K13" s="79">
        <v>8</v>
      </c>
      <c r="L13" s="79">
        <v>0</v>
      </c>
      <c r="M13" s="79">
        <v>27</v>
      </c>
      <c r="N13" s="89">
        <v>3</v>
      </c>
      <c r="O13" s="90">
        <v>0</v>
      </c>
      <c r="P13" s="91">
        <f>N13+O13</f>
        <v>3</v>
      </c>
      <c r="Q13" s="80">
        <f>IFERROR(P13/M13,"-")</f>
        <v>0.11111111111111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>
        <v>1</v>
      </c>
      <c r="AE13" s="93">
        <f>IF(P13=0,"",IF(AD13=0,"",(AD13/P13)))</f>
        <v>0.33333333333333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0.66666666666667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87</v>
      </c>
      <c r="E14" s="189" t="s">
        <v>88</v>
      </c>
      <c r="F14" s="189" t="s">
        <v>77</v>
      </c>
      <c r="G14" s="88"/>
      <c r="H14" s="88"/>
      <c r="I14" s="88"/>
      <c r="J14" s="180"/>
      <c r="K14" s="79">
        <v>35</v>
      </c>
      <c r="L14" s="79">
        <v>24</v>
      </c>
      <c r="M14" s="79">
        <v>9</v>
      </c>
      <c r="N14" s="89">
        <v>7</v>
      </c>
      <c r="O14" s="90">
        <v>0</v>
      </c>
      <c r="P14" s="91">
        <f>N14+O14</f>
        <v>7</v>
      </c>
      <c r="Q14" s="80">
        <f>IFERROR(P14/M14,"-")</f>
        <v>0.77777777777778</v>
      </c>
      <c r="R14" s="79">
        <v>1</v>
      </c>
      <c r="S14" s="79">
        <v>1</v>
      </c>
      <c r="T14" s="80">
        <f>IFERROR(R14/(P14),"-")</f>
        <v>0.14285714285714</v>
      </c>
      <c r="U14" s="186"/>
      <c r="V14" s="82">
        <v>1</v>
      </c>
      <c r="W14" s="80">
        <f>IF(P14=0,"-",V14/P14)</f>
        <v>0.14285714285714</v>
      </c>
      <c r="X14" s="185">
        <v>18000</v>
      </c>
      <c r="Y14" s="186">
        <f>IFERROR(X14/P14,"-")</f>
        <v>2571.4285714286</v>
      </c>
      <c r="Z14" s="186">
        <f>IFERROR(X14/V14,"-")</f>
        <v>18000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0.28571428571429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0.14285714285714</v>
      </c>
      <c r="CH14" s="133">
        <v>1</v>
      </c>
      <c r="CI14" s="134">
        <f>IFERROR(CH14/CF14,"-")</f>
        <v>1</v>
      </c>
      <c r="CJ14" s="135">
        <v>18000</v>
      </c>
      <c r="CK14" s="136">
        <f>IFERROR(CJ14/CF14,"-")</f>
        <v>18000</v>
      </c>
      <c r="CL14" s="137"/>
      <c r="CM14" s="137"/>
      <c r="CN14" s="137">
        <v>1</v>
      </c>
      <c r="CO14" s="138">
        <v>1</v>
      </c>
      <c r="CP14" s="139">
        <v>18000</v>
      </c>
      <c r="CQ14" s="139">
        <v>18000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92</v>
      </c>
      <c r="C15" s="189"/>
      <c r="D15" s="189" t="s">
        <v>63</v>
      </c>
      <c r="E15" s="189" t="s">
        <v>93</v>
      </c>
      <c r="F15" s="189" t="s">
        <v>65</v>
      </c>
      <c r="G15" s="88" t="s">
        <v>89</v>
      </c>
      <c r="H15" s="88" t="s">
        <v>90</v>
      </c>
      <c r="I15" s="191" t="s">
        <v>94</v>
      </c>
      <c r="J15" s="180"/>
      <c r="K15" s="79">
        <v>9</v>
      </c>
      <c r="L15" s="79">
        <v>0</v>
      </c>
      <c r="M15" s="79">
        <v>37</v>
      </c>
      <c r="N15" s="89">
        <v>5</v>
      </c>
      <c r="O15" s="90">
        <v>0</v>
      </c>
      <c r="P15" s="91">
        <f>N15+O15</f>
        <v>5</v>
      </c>
      <c r="Q15" s="80">
        <f>IFERROR(P15/M15,"-")</f>
        <v>0.13513513513514</v>
      </c>
      <c r="R15" s="79">
        <v>2</v>
      </c>
      <c r="S15" s="79">
        <v>1</v>
      </c>
      <c r="T15" s="80">
        <f>IFERROR(R15/(P15),"-")</f>
        <v>0.4</v>
      </c>
      <c r="U15" s="186"/>
      <c r="V15" s="82">
        <v>3</v>
      </c>
      <c r="W15" s="80">
        <f>IF(P15=0,"-",V15/P15)</f>
        <v>0.6</v>
      </c>
      <c r="X15" s="185">
        <v>1090000</v>
      </c>
      <c r="Y15" s="186">
        <f>IFERROR(X15/P15,"-")</f>
        <v>218000</v>
      </c>
      <c r="Z15" s="186">
        <f>IFERROR(X15/V15,"-")</f>
        <v>363333.33333333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0.2</v>
      </c>
      <c r="BP15" s="119">
        <v>1</v>
      </c>
      <c r="BQ15" s="120">
        <f>IFERROR(BP15/BN15,"-")</f>
        <v>1</v>
      </c>
      <c r="BR15" s="121">
        <v>200000</v>
      </c>
      <c r="BS15" s="122">
        <f>IFERROR(BR15/BN15,"-")</f>
        <v>200000</v>
      </c>
      <c r="BT15" s="123"/>
      <c r="BU15" s="123"/>
      <c r="BV15" s="123">
        <v>1</v>
      </c>
      <c r="BW15" s="124">
        <v>2</v>
      </c>
      <c r="BX15" s="125">
        <f>IF(P15=0,"",IF(BW15=0,"",(BW15/P15)))</f>
        <v>0.4</v>
      </c>
      <c r="BY15" s="126">
        <v>1</v>
      </c>
      <c r="BZ15" s="127">
        <f>IFERROR(BY15/BW15,"-")</f>
        <v>0.5</v>
      </c>
      <c r="CA15" s="128">
        <v>880000</v>
      </c>
      <c r="CB15" s="129">
        <f>IFERROR(CA15/BW15,"-")</f>
        <v>440000</v>
      </c>
      <c r="CC15" s="130"/>
      <c r="CD15" s="130"/>
      <c r="CE15" s="130">
        <v>1</v>
      </c>
      <c r="CF15" s="131">
        <v>1</v>
      </c>
      <c r="CG15" s="132">
        <f>IF(P15=0,"",IF(CF15=0,"",(CF15/P15)))</f>
        <v>0.2</v>
      </c>
      <c r="CH15" s="133">
        <v>1</v>
      </c>
      <c r="CI15" s="134">
        <f>IFERROR(CH15/CF15,"-")</f>
        <v>1</v>
      </c>
      <c r="CJ15" s="135">
        <v>10000</v>
      </c>
      <c r="CK15" s="136">
        <f>IFERROR(CJ15/CF15,"-")</f>
        <v>10000</v>
      </c>
      <c r="CL15" s="137"/>
      <c r="CM15" s="137">
        <v>1</v>
      </c>
      <c r="CN15" s="137"/>
      <c r="CO15" s="138">
        <v>3</v>
      </c>
      <c r="CP15" s="139">
        <v>1090000</v>
      </c>
      <c r="CQ15" s="139">
        <v>880000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189" t="s">
        <v>95</v>
      </c>
      <c r="C16" s="189"/>
      <c r="D16" s="189" t="s">
        <v>63</v>
      </c>
      <c r="E16" s="189" t="s">
        <v>93</v>
      </c>
      <c r="F16" s="189" t="s">
        <v>77</v>
      </c>
      <c r="G16" s="88"/>
      <c r="H16" s="88"/>
      <c r="I16" s="88"/>
      <c r="J16" s="180"/>
      <c r="K16" s="79">
        <v>35</v>
      </c>
      <c r="L16" s="79">
        <v>29</v>
      </c>
      <c r="M16" s="79">
        <v>24</v>
      </c>
      <c r="N16" s="89">
        <v>5</v>
      </c>
      <c r="O16" s="90">
        <v>0</v>
      </c>
      <c r="P16" s="91">
        <f>N16+O16</f>
        <v>5</v>
      </c>
      <c r="Q16" s="80">
        <f>IFERROR(P16/M16,"-")</f>
        <v>0.20833333333333</v>
      </c>
      <c r="R16" s="79">
        <v>3</v>
      </c>
      <c r="S16" s="79">
        <v>1</v>
      </c>
      <c r="T16" s="80">
        <f>IFERROR(R16/(P16),"-")</f>
        <v>0.6</v>
      </c>
      <c r="U16" s="186"/>
      <c r="V16" s="82">
        <v>3</v>
      </c>
      <c r="W16" s="80">
        <f>IF(P16=0,"-",V16/P16)</f>
        <v>0.6</v>
      </c>
      <c r="X16" s="185">
        <v>1202000</v>
      </c>
      <c r="Y16" s="186">
        <f>IFERROR(X16/P16,"-")</f>
        <v>240400</v>
      </c>
      <c r="Z16" s="186">
        <f>IFERROR(X16/V16,"-")</f>
        <v>400666.66666667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0.2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0.4</v>
      </c>
      <c r="BY16" s="126">
        <v>2</v>
      </c>
      <c r="BZ16" s="127">
        <f>IFERROR(BY16/BW16,"-")</f>
        <v>1</v>
      </c>
      <c r="CA16" s="128">
        <v>44000</v>
      </c>
      <c r="CB16" s="129">
        <f>IFERROR(CA16/BW16,"-")</f>
        <v>22000</v>
      </c>
      <c r="CC16" s="130"/>
      <c r="CD16" s="130"/>
      <c r="CE16" s="130">
        <v>2</v>
      </c>
      <c r="CF16" s="131">
        <v>1</v>
      </c>
      <c r="CG16" s="132">
        <f>IF(P16=0,"",IF(CF16=0,"",(CF16/P16)))</f>
        <v>0.2</v>
      </c>
      <c r="CH16" s="133">
        <v>1</v>
      </c>
      <c r="CI16" s="134">
        <f>IFERROR(CH16/CF16,"-")</f>
        <v>1</v>
      </c>
      <c r="CJ16" s="135">
        <v>1188000</v>
      </c>
      <c r="CK16" s="136">
        <f>IFERROR(CJ16/CF16,"-")</f>
        <v>1188000</v>
      </c>
      <c r="CL16" s="137"/>
      <c r="CM16" s="137"/>
      <c r="CN16" s="137">
        <v>1</v>
      </c>
      <c r="CO16" s="138">
        <v>3</v>
      </c>
      <c r="CP16" s="139">
        <v>1202000</v>
      </c>
      <c r="CQ16" s="139">
        <v>1188000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3.1416666666667</v>
      </c>
      <c r="B17" s="189" t="s">
        <v>96</v>
      </c>
      <c r="C17" s="189"/>
      <c r="D17" s="189" t="s">
        <v>80</v>
      </c>
      <c r="E17" s="189" t="s">
        <v>97</v>
      </c>
      <c r="F17" s="189" t="s">
        <v>65</v>
      </c>
      <c r="G17" s="88" t="s">
        <v>70</v>
      </c>
      <c r="H17" s="88" t="s">
        <v>98</v>
      </c>
      <c r="I17" s="88" t="s">
        <v>99</v>
      </c>
      <c r="J17" s="180">
        <v>480000</v>
      </c>
      <c r="K17" s="79">
        <v>20</v>
      </c>
      <c r="L17" s="79">
        <v>0</v>
      </c>
      <c r="M17" s="79">
        <v>111</v>
      </c>
      <c r="N17" s="89">
        <v>8</v>
      </c>
      <c r="O17" s="90">
        <v>0</v>
      </c>
      <c r="P17" s="91">
        <f>N17+O17</f>
        <v>8</v>
      </c>
      <c r="Q17" s="80">
        <f>IFERROR(P17/M17,"-")</f>
        <v>0.072072072072072</v>
      </c>
      <c r="R17" s="79">
        <v>3</v>
      </c>
      <c r="S17" s="79">
        <v>1</v>
      </c>
      <c r="T17" s="80">
        <f>IFERROR(R17/(P17),"-")</f>
        <v>0.375</v>
      </c>
      <c r="U17" s="186">
        <f>IFERROR(J17/SUM(N17:O20),"-")</f>
        <v>9411.7647058824</v>
      </c>
      <c r="V17" s="82">
        <v>5</v>
      </c>
      <c r="W17" s="80">
        <f>IF(P17=0,"-",V17/P17)</f>
        <v>0.625</v>
      </c>
      <c r="X17" s="185">
        <v>219000</v>
      </c>
      <c r="Y17" s="186">
        <f>IFERROR(X17/P17,"-")</f>
        <v>27375</v>
      </c>
      <c r="Z17" s="186">
        <f>IFERROR(X17/V17,"-")</f>
        <v>43800</v>
      </c>
      <c r="AA17" s="180">
        <f>SUM(X17:X20)-SUM(J17:J20)</f>
        <v>1028000</v>
      </c>
      <c r="AB17" s="83">
        <f>SUM(X17:X20)/SUM(J17:J20)</f>
        <v>3.1416666666667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0.375</v>
      </c>
      <c r="BG17" s="110">
        <v>1</v>
      </c>
      <c r="BH17" s="112">
        <f>IFERROR(BG17/BE17,"-")</f>
        <v>0.33333333333333</v>
      </c>
      <c r="BI17" s="113">
        <v>11000</v>
      </c>
      <c r="BJ17" s="114">
        <f>IFERROR(BI17/BE17,"-")</f>
        <v>3666.6666666667</v>
      </c>
      <c r="BK17" s="115"/>
      <c r="BL17" s="115"/>
      <c r="BM17" s="115">
        <v>1</v>
      </c>
      <c r="BN17" s="117">
        <v>3</v>
      </c>
      <c r="BO17" s="118">
        <f>IF(P17=0,"",IF(BN17=0,"",(BN17/P17)))</f>
        <v>0.375</v>
      </c>
      <c r="BP17" s="119">
        <v>3</v>
      </c>
      <c r="BQ17" s="120">
        <f>IFERROR(BP17/BN17,"-")</f>
        <v>1</v>
      </c>
      <c r="BR17" s="121">
        <v>199000</v>
      </c>
      <c r="BS17" s="122">
        <f>IFERROR(BR17/BN17,"-")</f>
        <v>66333.333333333</v>
      </c>
      <c r="BT17" s="123"/>
      <c r="BU17" s="123">
        <v>1</v>
      </c>
      <c r="BV17" s="123">
        <v>2</v>
      </c>
      <c r="BW17" s="124">
        <v>1</v>
      </c>
      <c r="BX17" s="125">
        <f>IF(P17=0,"",IF(BW17=0,"",(BW17/P17)))</f>
        <v>0.125</v>
      </c>
      <c r="BY17" s="126">
        <v>1</v>
      </c>
      <c r="BZ17" s="127">
        <f>IFERROR(BY17/BW17,"-")</f>
        <v>1</v>
      </c>
      <c r="CA17" s="128">
        <v>9000</v>
      </c>
      <c r="CB17" s="129">
        <f>IFERROR(CA17/BW17,"-")</f>
        <v>9000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5</v>
      </c>
      <c r="CP17" s="139">
        <v>219000</v>
      </c>
      <c r="CQ17" s="139">
        <v>175000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100</v>
      </c>
      <c r="C18" s="189"/>
      <c r="D18" s="189" t="s">
        <v>80</v>
      </c>
      <c r="E18" s="189" t="s">
        <v>101</v>
      </c>
      <c r="F18" s="189" t="s">
        <v>65</v>
      </c>
      <c r="G18" s="88"/>
      <c r="H18" s="88" t="s">
        <v>98</v>
      </c>
      <c r="I18" s="88"/>
      <c r="J18" s="180"/>
      <c r="K18" s="79">
        <v>17</v>
      </c>
      <c r="L18" s="79">
        <v>0</v>
      </c>
      <c r="M18" s="79">
        <v>93</v>
      </c>
      <c r="N18" s="89">
        <v>3</v>
      </c>
      <c r="O18" s="90">
        <v>0</v>
      </c>
      <c r="P18" s="91">
        <f>N18+O18</f>
        <v>3</v>
      </c>
      <c r="Q18" s="80">
        <f>IFERROR(P18/M18,"-")</f>
        <v>0.032258064516129</v>
      </c>
      <c r="R18" s="79">
        <v>0</v>
      </c>
      <c r="S18" s="79">
        <v>2</v>
      </c>
      <c r="T18" s="80">
        <f>IFERROR(R18/(P18),"-")</f>
        <v>0</v>
      </c>
      <c r="U18" s="186"/>
      <c r="V18" s="82">
        <v>1</v>
      </c>
      <c r="W18" s="80">
        <f>IF(P18=0,"-",V18/P18)</f>
        <v>0.33333333333333</v>
      </c>
      <c r="X18" s="185">
        <v>3000</v>
      </c>
      <c r="Y18" s="186">
        <f>IFERROR(X18/P18,"-")</f>
        <v>1000</v>
      </c>
      <c r="Z18" s="186">
        <f>IFERROR(X18/V18,"-")</f>
        <v>3000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0.33333333333333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0.33333333333333</v>
      </c>
      <c r="BP18" s="119">
        <v>1</v>
      </c>
      <c r="BQ18" s="120">
        <f>IFERROR(BP18/BN18,"-")</f>
        <v>1</v>
      </c>
      <c r="BR18" s="121">
        <v>3000</v>
      </c>
      <c r="BS18" s="122">
        <f>IFERROR(BR18/BN18,"-")</f>
        <v>3000</v>
      </c>
      <c r="BT18" s="123">
        <v>1</v>
      </c>
      <c r="BU18" s="123"/>
      <c r="BV18" s="123"/>
      <c r="BW18" s="124">
        <v>1</v>
      </c>
      <c r="BX18" s="125">
        <f>IF(P18=0,"",IF(BW18=0,"",(BW18/P18)))</f>
        <v>0.33333333333333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102</v>
      </c>
      <c r="C19" s="189"/>
      <c r="D19" s="189" t="s">
        <v>80</v>
      </c>
      <c r="E19" s="189" t="s">
        <v>103</v>
      </c>
      <c r="F19" s="189" t="s">
        <v>65</v>
      </c>
      <c r="G19" s="88"/>
      <c r="H19" s="88" t="s">
        <v>98</v>
      </c>
      <c r="I19" s="88"/>
      <c r="J19" s="180"/>
      <c r="K19" s="79">
        <v>20</v>
      </c>
      <c r="L19" s="79">
        <v>0</v>
      </c>
      <c r="M19" s="79">
        <v>83</v>
      </c>
      <c r="N19" s="89">
        <v>8</v>
      </c>
      <c r="O19" s="90">
        <v>0</v>
      </c>
      <c r="P19" s="91">
        <f>N19+O19</f>
        <v>8</v>
      </c>
      <c r="Q19" s="80">
        <f>IFERROR(P19/M19,"-")</f>
        <v>0.096385542168675</v>
      </c>
      <c r="R19" s="79">
        <v>3</v>
      </c>
      <c r="S19" s="79">
        <v>2</v>
      </c>
      <c r="T19" s="80">
        <f>IFERROR(R19/(P19),"-")</f>
        <v>0.375</v>
      </c>
      <c r="U19" s="186"/>
      <c r="V19" s="82">
        <v>1</v>
      </c>
      <c r="W19" s="80">
        <f>IF(P19=0,"-",V19/P19)</f>
        <v>0.125</v>
      </c>
      <c r="X19" s="185">
        <v>6000</v>
      </c>
      <c r="Y19" s="186">
        <f>IFERROR(X19/P19,"-")</f>
        <v>750</v>
      </c>
      <c r="Z19" s="186">
        <f>IFERROR(X19/V19,"-")</f>
        <v>6000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0.125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0.125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</v>
      </c>
      <c r="BF19" s="111">
        <f>IF(P19=0,"",IF(BE19=0,"",(BE19/P19)))</f>
        <v>0.125</v>
      </c>
      <c r="BG19" s="110">
        <v>1</v>
      </c>
      <c r="BH19" s="112">
        <f>IFERROR(BG19/BE19,"-")</f>
        <v>1</v>
      </c>
      <c r="BI19" s="113">
        <v>6000</v>
      </c>
      <c r="BJ19" s="114">
        <f>IFERROR(BI19/BE19,"-")</f>
        <v>6000</v>
      </c>
      <c r="BK19" s="115"/>
      <c r="BL19" s="115">
        <v>1</v>
      </c>
      <c r="BM19" s="115"/>
      <c r="BN19" s="117">
        <v>2</v>
      </c>
      <c r="BO19" s="118">
        <f>IF(P19=0,"",IF(BN19=0,"",(BN19/P19)))</f>
        <v>0.25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3</v>
      </c>
      <c r="BX19" s="125">
        <f>IF(P19=0,"",IF(BW19=0,"",(BW19/P19)))</f>
        <v>0.375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6000</v>
      </c>
      <c r="CQ19" s="139">
        <v>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104</v>
      </c>
      <c r="C20" s="189"/>
      <c r="D20" s="189" t="s">
        <v>76</v>
      </c>
      <c r="E20" s="189" t="s">
        <v>76</v>
      </c>
      <c r="F20" s="189" t="s">
        <v>77</v>
      </c>
      <c r="G20" s="88"/>
      <c r="H20" s="88"/>
      <c r="I20" s="88"/>
      <c r="J20" s="180"/>
      <c r="K20" s="79">
        <v>172</v>
      </c>
      <c r="L20" s="79">
        <v>128</v>
      </c>
      <c r="M20" s="79">
        <v>57</v>
      </c>
      <c r="N20" s="89">
        <v>32</v>
      </c>
      <c r="O20" s="90">
        <v>0</v>
      </c>
      <c r="P20" s="91">
        <f>N20+O20</f>
        <v>32</v>
      </c>
      <c r="Q20" s="80">
        <f>IFERROR(P20/M20,"-")</f>
        <v>0.56140350877193</v>
      </c>
      <c r="R20" s="79">
        <v>9</v>
      </c>
      <c r="S20" s="79">
        <v>8</v>
      </c>
      <c r="T20" s="80">
        <f>IFERROR(R20/(P20),"-")</f>
        <v>0.28125</v>
      </c>
      <c r="U20" s="186"/>
      <c r="V20" s="82">
        <v>10</v>
      </c>
      <c r="W20" s="80">
        <f>IF(P20=0,"-",V20/P20)</f>
        <v>0.3125</v>
      </c>
      <c r="X20" s="185">
        <v>1280000</v>
      </c>
      <c r="Y20" s="186">
        <f>IFERROR(X20/P20,"-")</f>
        <v>40000</v>
      </c>
      <c r="Z20" s="186">
        <f>IFERROR(X20/V20,"-")</f>
        <v>128000</v>
      </c>
      <c r="AA20" s="180"/>
      <c r="AB20" s="83"/>
      <c r="AC20" s="77"/>
      <c r="AD20" s="92">
        <v>1</v>
      </c>
      <c r="AE20" s="93">
        <f>IF(P20=0,"",IF(AD20=0,"",(AD20/P20)))</f>
        <v>0.03125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1</v>
      </c>
      <c r="AN20" s="99">
        <f>IF(P20=0,"",IF(AM20=0,"",(AM20/P20)))</f>
        <v>0.03125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4</v>
      </c>
      <c r="BF20" s="111">
        <f>IF(P20=0,"",IF(BE20=0,"",(BE20/P20)))</f>
        <v>0.125</v>
      </c>
      <c r="BG20" s="110">
        <v>1</v>
      </c>
      <c r="BH20" s="112">
        <f>IFERROR(BG20/BE20,"-")</f>
        <v>0.25</v>
      </c>
      <c r="BI20" s="113">
        <v>13000</v>
      </c>
      <c r="BJ20" s="114">
        <f>IFERROR(BI20/BE20,"-")</f>
        <v>3250</v>
      </c>
      <c r="BK20" s="115"/>
      <c r="BL20" s="115"/>
      <c r="BM20" s="115">
        <v>1</v>
      </c>
      <c r="BN20" s="117">
        <v>11</v>
      </c>
      <c r="BO20" s="118">
        <f>IF(P20=0,"",IF(BN20=0,"",(BN20/P20)))</f>
        <v>0.34375</v>
      </c>
      <c r="BP20" s="119">
        <v>4</v>
      </c>
      <c r="BQ20" s="120">
        <f>IFERROR(BP20/BN20,"-")</f>
        <v>0.36363636363636</v>
      </c>
      <c r="BR20" s="121">
        <v>96000</v>
      </c>
      <c r="BS20" s="122">
        <f>IFERROR(BR20/BN20,"-")</f>
        <v>8727.2727272727</v>
      </c>
      <c r="BT20" s="123">
        <v>1</v>
      </c>
      <c r="BU20" s="123">
        <v>1</v>
      </c>
      <c r="BV20" s="123">
        <v>2</v>
      </c>
      <c r="BW20" s="124">
        <v>12</v>
      </c>
      <c r="BX20" s="125">
        <f>IF(P20=0,"",IF(BW20=0,"",(BW20/P20)))</f>
        <v>0.375</v>
      </c>
      <c r="BY20" s="126">
        <v>4</v>
      </c>
      <c r="BZ20" s="127">
        <f>IFERROR(BY20/BW20,"-")</f>
        <v>0.33333333333333</v>
      </c>
      <c r="CA20" s="128">
        <v>111000</v>
      </c>
      <c r="CB20" s="129">
        <f>IFERROR(CA20/BW20,"-")</f>
        <v>9250</v>
      </c>
      <c r="CC20" s="130"/>
      <c r="CD20" s="130">
        <v>1</v>
      </c>
      <c r="CE20" s="130">
        <v>3</v>
      </c>
      <c r="CF20" s="131">
        <v>3</v>
      </c>
      <c r="CG20" s="132">
        <f>IF(P20=0,"",IF(CF20=0,"",(CF20/P20)))</f>
        <v>0.09375</v>
      </c>
      <c r="CH20" s="133">
        <v>1</v>
      </c>
      <c r="CI20" s="134">
        <f>IFERROR(CH20/CF20,"-")</f>
        <v>0.33333333333333</v>
      </c>
      <c r="CJ20" s="135">
        <v>1060000</v>
      </c>
      <c r="CK20" s="136">
        <f>IFERROR(CJ20/CF20,"-")</f>
        <v>353333.33333333</v>
      </c>
      <c r="CL20" s="137"/>
      <c r="CM20" s="137"/>
      <c r="CN20" s="137">
        <v>1</v>
      </c>
      <c r="CO20" s="138">
        <v>10</v>
      </c>
      <c r="CP20" s="139">
        <v>1280000</v>
      </c>
      <c r="CQ20" s="139">
        <v>1060000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0.42661538461538</v>
      </c>
      <c r="B21" s="189" t="s">
        <v>105</v>
      </c>
      <c r="C21" s="189"/>
      <c r="D21" s="189" t="s">
        <v>80</v>
      </c>
      <c r="E21" s="189" t="s">
        <v>97</v>
      </c>
      <c r="F21" s="189" t="s">
        <v>65</v>
      </c>
      <c r="G21" s="88" t="s">
        <v>106</v>
      </c>
      <c r="H21" s="88" t="s">
        <v>98</v>
      </c>
      <c r="I21" s="88" t="s">
        <v>99</v>
      </c>
      <c r="J21" s="180">
        <v>390000</v>
      </c>
      <c r="K21" s="79">
        <v>20</v>
      </c>
      <c r="L21" s="79">
        <v>0</v>
      </c>
      <c r="M21" s="79">
        <v>74</v>
      </c>
      <c r="N21" s="89">
        <v>5</v>
      </c>
      <c r="O21" s="90">
        <v>0</v>
      </c>
      <c r="P21" s="91">
        <f>N21+O21</f>
        <v>5</v>
      </c>
      <c r="Q21" s="80">
        <f>IFERROR(P21/M21,"-")</f>
        <v>0.067567567567568</v>
      </c>
      <c r="R21" s="79">
        <v>0</v>
      </c>
      <c r="S21" s="79">
        <v>1</v>
      </c>
      <c r="T21" s="80">
        <f>IFERROR(R21/(P21),"-")</f>
        <v>0</v>
      </c>
      <c r="U21" s="186">
        <f>IFERROR(J21/SUM(N21:O24),"-")</f>
        <v>9512.1951219512</v>
      </c>
      <c r="V21" s="82">
        <v>2</v>
      </c>
      <c r="W21" s="80">
        <f>IF(P21=0,"-",V21/P21)</f>
        <v>0.4</v>
      </c>
      <c r="X21" s="185">
        <v>14380</v>
      </c>
      <c r="Y21" s="186">
        <f>IFERROR(X21/P21,"-")</f>
        <v>2876</v>
      </c>
      <c r="Z21" s="186">
        <f>IFERROR(X21/V21,"-")</f>
        <v>7190</v>
      </c>
      <c r="AA21" s="180">
        <f>SUM(X21:X24)-SUM(J21:J24)</f>
        <v>-223620</v>
      </c>
      <c r="AB21" s="83">
        <f>SUM(X21:X24)/SUM(J21:J24)</f>
        <v>0.42661538461538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0.4</v>
      </c>
      <c r="BG21" s="110">
        <v>1</v>
      </c>
      <c r="BH21" s="112">
        <f>IFERROR(BG21/BE21,"-")</f>
        <v>0.5</v>
      </c>
      <c r="BI21" s="113">
        <v>10000</v>
      </c>
      <c r="BJ21" s="114">
        <f>IFERROR(BI21/BE21,"-")</f>
        <v>5000</v>
      </c>
      <c r="BK21" s="115"/>
      <c r="BL21" s="115">
        <v>1</v>
      </c>
      <c r="BM21" s="115"/>
      <c r="BN21" s="117">
        <v>2</v>
      </c>
      <c r="BO21" s="118">
        <f>IF(P21=0,"",IF(BN21=0,"",(BN21/P21)))</f>
        <v>0.4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0.2</v>
      </c>
      <c r="BY21" s="126">
        <v>1</v>
      </c>
      <c r="BZ21" s="127">
        <f>IFERROR(BY21/BW21,"-")</f>
        <v>1</v>
      </c>
      <c r="CA21" s="128">
        <v>4380</v>
      </c>
      <c r="CB21" s="129">
        <f>IFERROR(CA21/BW21,"-")</f>
        <v>4380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14380</v>
      </c>
      <c r="CQ21" s="139">
        <v>10000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107</v>
      </c>
      <c r="C22" s="189"/>
      <c r="D22" s="189" t="s">
        <v>80</v>
      </c>
      <c r="E22" s="189" t="s">
        <v>101</v>
      </c>
      <c r="F22" s="189" t="s">
        <v>65</v>
      </c>
      <c r="G22" s="88" t="s">
        <v>106</v>
      </c>
      <c r="H22" s="88" t="s">
        <v>108</v>
      </c>
      <c r="I22" s="88"/>
      <c r="J22" s="180"/>
      <c r="K22" s="79">
        <v>5</v>
      </c>
      <c r="L22" s="79">
        <v>0</v>
      </c>
      <c r="M22" s="79">
        <v>37</v>
      </c>
      <c r="N22" s="89">
        <v>2</v>
      </c>
      <c r="O22" s="90">
        <v>0</v>
      </c>
      <c r="P22" s="91">
        <f>N22+O22</f>
        <v>2</v>
      </c>
      <c r="Q22" s="80">
        <f>IFERROR(P22/M22,"-")</f>
        <v>0.054054054054054</v>
      </c>
      <c r="R22" s="79">
        <v>0</v>
      </c>
      <c r="S22" s="79">
        <v>1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>
        <v>1</v>
      </c>
      <c r="AE22" s="93">
        <f>IF(P22=0,"",IF(AD22=0,"",(AD22/P22)))</f>
        <v>0.5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109</v>
      </c>
      <c r="C23" s="189"/>
      <c r="D23" s="189" t="s">
        <v>80</v>
      </c>
      <c r="E23" s="189" t="s">
        <v>103</v>
      </c>
      <c r="F23" s="189" t="s">
        <v>65</v>
      </c>
      <c r="G23" s="88" t="s">
        <v>106</v>
      </c>
      <c r="H23" s="88" t="s">
        <v>110</v>
      </c>
      <c r="I23" s="88"/>
      <c r="J23" s="180"/>
      <c r="K23" s="79">
        <v>17</v>
      </c>
      <c r="L23" s="79">
        <v>0</v>
      </c>
      <c r="M23" s="79">
        <v>41</v>
      </c>
      <c r="N23" s="89">
        <v>4</v>
      </c>
      <c r="O23" s="90">
        <v>0</v>
      </c>
      <c r="P23" s="91">
        <f>N23+O23</f>
        <v>4</v>
      </c>
      <c r="Q23" s="80">
        <f>IFERROR(P23/M23,"-")</f>
        <v>0.097560975609756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3</v>
      </c>
      <c r="BO23" s="118">
        <f>IF(P23=0,"",IF(BN23=0,"",(BN23/P23)))</f>
        <v>0.75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0.25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111</v>
      </c>
      <c r="C24" s="189"/>
      <c r="D24" s="189" t="s">
        <v>76</v>
      </c>
      <c r="E24" s="189" t="s">
        <v>76</v>
      </c>
      <c r="F24" s="189" t="s">
        <v>77</v>
      </c>
      <c r="G24" s="88"/>
      <c r="H24" s="88"/>
      <c r="I24" s="88"/>
      <c r="J24" s="180"/>
      <c r="K24" s="79">
        <v>174</v>
      </c>
      <c r="L24" s="79">
        <v>89</v>
      </c>
      <c r="M24" s="79">
        <v>62</v>
      </c>
      <c r="N24" s="89">
        <v>30</v>
      </c>
      <c r="O24" s="90">
        <v>0</v>
      </c>
      <c r="P24" s="91">
        <f>N24+O24</f>
        <v>30</v>
      </c>
      <c r="Q24" s="80">
        <f>IFERROR(P24/M24,"-")</f>
        <v>0.48387096774194</v>
      </c>
      <c r="R24" s="79">
        <v>7</v>
      </c>
      <c r="S24" s="79">
        <v>7</v>
      </c>
      <c r="T24" s="80">
        <f>IFERROR(R24/(P24),"-")</f>
        <v>0.23333333333333</v>
      </c>
      <c r="U24" s="186"/>
      <c r="V24" s="82">
        <v>9</v>
      </c>
      <c r="W24" s="80">
        <f>IF(P24=0,"-",V24/P24)</f>
        <v>0.3</v>
      </c>
      <c r="X24" s="185">
        <v>152000</v>
      </c>
      <c r="Y24" s="186">
        <f>IFERROR(X24/P24,"-")</f>
        <v>5066.6666666667</v>
      </c>
      <c r="Z24" s="186">
        <f>IFERROR(X24/V24,"-")</f>
        <v>16888.888888889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3</v>
      </c>
      <c r="AW24" s="105">
        <f>IF(P24=0,"",IF(AV24=0,"",(AV24/P24)))</f>
        <v>0.1</v>
      </c>
      <c r="AX24" s="104">
        <v>1</v>
      </c>
      <c r="AY24" s="106">
        <f>IFERROR(AX24/AV24,"-")</f>
        <v>0.33333333333333</v>
      </c>
      <c r="AZ24" s="107">
        <v>6000</v>
      </c>
      <c r="BA24" s="108">
        <f>IFERROR(AZ24/AV24,"-")</f>
        <v>2000</v>
      </c>
      <c r="BB24" s="109"/>
      <c r="BC24" s="109">
        <v>1</v>
      </c>
      <c r="BD24" s="109"/>
      <c r="BE24" s="110">
        <v>4</v>
      </c>
      <c r="BF24" s="111">
        <f>IF(P24=0,"",IF(BE24=0,"",(BE24/P24)))</f>
        <v>0.13333333333333</v>
      </c>
      <c r="BG24" s="110">
        <v>1</v>
      </c>
      <c r="BH24" s="112">
        <f>IFERROR(BG24/BE24,"-")</f>
        <v>0.25</v>
      </c>
      <c r="BI24" s="113">
        <v>49000</v>
      </c>
      <c r="BJ24" s="114">
        <f>IFERROR(BI24/BE24,"-")</f>
        <v>12250</v>
      </c>
      <c r="BK24" s="115"/>
      <c r="BL24" s="115"/>
      <c r="BM24" s="115">
        <v>1</v>
      </c>
      <c r="BN24" s="117">
        <v>13</v>
      </c>
      <c r="BO24" s="118">
        <f>IF(P24=0,"",IF(BN24=0,"",(BN24/P24)))</f>
        <v>0.43333333333333</v>
      </c>
      <c r="BP24" s="119">
        <v>1</v>
      </c>
      <c r="BQ24" s="120">
        <f>IFERROR(BP24/BN24,"-")</f>
        <v>0.076923076923077</v>
      </c>
      <c r="BR24" s="121">
        <v>3000</v>
      </c>
      <c r="BS24" s="122">
        <f>IFERROR(BR24/BN24,"-")</f>
        <v>230.76923076923</v>
      </c>
      <c r="BT24" s="123">
        <v>1</v>
      </c>
      <c r="BU24" s="123"/>
      <c r="BV24" s="123"/>
      <c r="BW24" s="124">
        <v>8</v>
      </c>
      <c r="BX24" s="125">
        <f>IF(P24=0,"",IF(BW24=0,"",(BW24/P24)))</f>
        <v>0.26666666666667</v>
      </c>
      <c r="BY24" s="126">
        <v>6</v>
      </c>
      <c r="BZ24" s="127">
        <f>IFERROR(BY24/BW24,"-")</f>
        <v>0.75</v>
      </c>
      <c r="CA24" s="128">
        <v>94000</v>
      </c>
      <c r="CB24" s="129">
        <f>IFERROR(CA24/BW24,"-")</f>
        <v>11750</v>
      </c>
      <c r="CC24" s="130">
        <v>1</v>
      </c>
      <c r="CD24" s="130">
        <v>2</v>
      </c>
      <c r="CE24" s="130">
        <v>3</v>
      </c>
      <c r="CF24" s="131">
        <v>2</v>
      </c>
      <c r="CG24" s="132">
        <f>IF(P24=0,"",IF(CF24=0,"",(CF24/P24)))</f>
        <v>0.066666666666667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9</v>
      </c>
      <c r="CP24" s="139">
        <v>152000</v>
      </c>
      <c r="CQ24" s="139">
        <v>49000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0.0625</v>
      </c>
      <c r="B25" s="189" t="s">
        <v>112</v>
      </c>
      <c r="C25" s="189"/>
      <c r="D25" s="189" t="s">
        <v>80</v>
      </c>
      <c r="E25" s="189" t="s">
        <v>81</v>
      </c>
      <c r="F25" s="189" t="s">
        <v>65</v>
      </c>
      <c r="G25" s="88" t="s">
        <v>66</v>
      </c>
      <c r="H25" s="88" t="s">
        <v>90</v>
      </c>
      <c r="I25" s="190" t="s">
        <v>113</v>
      </c>
      <c r="J25" s="180">
        <v>144000</v>
      </c>
      <c r="K25" s="79">
        <v>19</v>
      </c>
      <c r="L25" s="79">
        <v>0</v>
      </c>
      <c r="M25" s="79">
        <v>51</v>
      </c>
      <c r="N25" s="89">
        <v>6</v>
      </c>
      <c r="O25" s="90">
        <v>0</v>
      </c>
      <c r="P25" s="91">
        <f>N25+O25</f>
        <v>6</v>
      </c>
      <c r="Q25" s="80">
        <f>IFERROR(P25/M25,"-")</f>
        <v>0.11764705882353</v>
      </c>
      <c r="R25" s="79">
        <v>1</v>
      </c>
      <c r="S25" s="79">
        <v>3</v>
      </c>
      <c r="T25" s="80">
        <f>IFERROR(R25/(P25),"-")</f>
        <v>0.16666666666667</v>
      </c>
      <c r="U25" s="186">
        <f>IFERROR(J25/SUM(N25:O26),"-")</f>
        <v>11076.923076923</v>
      </c>
      <c r="V25" s="82">
        <v>1</v>
      </c>
      <c r="W25" s="80">
        <f>IF(P25=0,"-",V25/P25)</f>
        <v>0.16666666666667</v>
      </c>
      <c r="X25" s="185">
        <v>6000</v>
      </c>
      <c r="Y25" s="186">
        <f>IFERROR(X25/P25,"-")</f>
        <v>1000</v>
      </c>
      <c r="Z25" s="186">
        <f>IFERROR(X25/V25,"-")</f>
        <v>6000</v>
      </c>
      <c r="AA25" s="180">
        <f>SUM(X25:X26)-SUM(J25:J26)</f>
        <v>-135000</v>
      </c>
      <c r="AB25" s="83">
        <f>SUM(X25:X26)/SUM(J25:J26)</f>
        <v>0.0625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0.16666666666667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0.16666666666667</v>
      </c>
      <c r="BY25" s="126">
        <v>1</v>
      </c>
      <c r="BZ25" s="127">
        <f>IFERROR(BY25/BW25,"-")</f>
        <v>1</v>
      </c>
      <c r="CA25" s="128">
        <v>6000</v>
      </c>
      <c r="CB25" s="129">
        <f>IFERROR(CA25/BW25,"-")</f>
        <v>6000</v>
      </c>
      <c r="CC25" s="130"/>
      <c r="CD25" s="130">
        <v>1</v>
      </c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6000</v>
      </c>
      <c r="CQ25" s="139">
        <v>6000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114</v>
      </c>
      <c r="C26" s="189"/>
      <c r="D26" s="189" t="s">
        <v>80</v>
      </c>
      <c r="E26" s="189" t="s">
        <v>81</v>
      </c>
      <c r="F26" s="189" t="s">
        <v>77</v>
      </c>
      <c r="G26" s="88"/>
      <c r="H26" s="88"/>
      <c r="I26" s="88"/>
      <c r="J26" s="180"/>
      <c r="K26" s="79">
        <v>41</v>
      </c>
      <c r="L26" s="79">
        <v>31</v>
      </c>
      <c r="M26" s="79">
        <v>12</v>
      </c>
      <c r="N26" s="89">
        <v>7</v>
      </c>
      <c r="O26" s="90">
        <v>0</v>
      </c>
      <c r="P26" s="91">
        <f>N26+O26</f>
        <v>7</v>
      </c>
      <c r="Q26" s="80">
        <f>IFERROR(P26/M26,"-")</f>
        <v>0.58333333333333</v>
      </c>
      <c r="R26" s="79">
        <v>2</v>
      </c>
      <c r="S26" s="79">
        <v>1</v>
      </c>
      <c r="T26" s="80">
        <f>IFERROR(R26/(P26),"-")</f>
        <v>0.28571428571429</v>
      </c>
      <c r="U26" s="186"/>
      <c r="V26" s="82">
        <v>1</v>
      </c>
      <c r="W26" s="80">
        <f>IF(P26=0,"-",V26/P26)</f>
        <v>0.14285714285714</v>
      </c>
      <c r="X26" s="185">
        <v>3000</v>
      </c>
      <c r="Y26" s="186">
        <f>IFERROR(X26/P26,"-")</f>
        <v>428.57142857143</v>
      </c>
      <c r="Z26" s="186">
        <f>IFERROR(X26/V26,"-")</f>
        <v>3000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3</v>
      </c>
      <c r="BO26" s="118">
        <f>IF(P26=0,"",IF(BN26=0,"",(BN26/P26)))</f>
        <v>0.42857142857143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4</v>
      </c>
      <c r="BX26" s="125">
        <f>IF(P26=0,"",IF(BW26=0,"",(BW26/P26)))</f>
        <v>0.57142857142857</v>
      </c>
      <c r="BY26" s="126">
        <v>1</v>
      </c>
      <c r="BZ26" s="127">
        <f>IFERROR(BY26/BW26,"-")</f>
        <v>0.25</v>
      </c>
      <c r="CA26" s="128">
        <v>3000</v>
      </c>
      <c r="CB26" s="129">
        <f>IFERROR(CA26/BW26,"-")</f>
        <v>750</v>
      </c>
      <c r="CC26" s="130">
        <v>1</v>
      </c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3000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0.072222222222222</v>
      </c>
      <c r="B27" s="189" t="s">
        <v>115</v>
      </c>
      <c r="C27" s="189"/>
      <c r="D27" s="189" t="s">
        <v>116</v>
      </c>
      <c r="E27" s="189" t="s">
        <v>117</v>
      </c>
      <c r="F27" s="189" t="s">
        <v>65</v>
      </c>
      <c r="G27" s="88" t="s">
        <v>70</v>
      </c>
      <c r="H27" s="88" t="s">
        <v>90</v>
      </c>
      <c r="I27" s="191" t="s">
        <v>118</v>
      </c>
      <c r="J27" s="180">
        <v>180000</v>
      </c>
      <c r="K27" s="79">
        <v>2</v>
      </c>
      <c r="L27" s="79">
        <v>0</v>
      </c>
      <c r="M27" s="79">
        <v>26</v>
      </c>
      <c r="N27" s="89">
        <v>1</v>
      </c>
      <c r="O27" s="90">
        <v>0</v>
      </c>
      <c r="P27" s="91">
        <f>N27+O27</f>
        <v>1</v>
      </c>
      <c r="Q27" s="80">
        <f>IFERROR(P27/M27,"-")</f>
        <v>0.038461538461538</v>
      </c>
      <c r="R27" s="79">
        <v>0</v>
      </c>
      <c r="S27" s="79">
        <v>1</v>
      </c>
      <c r="T27" s="80">
        <f>IFERROR(R27/(P27),"-")</f>
        <v>0</v>
      </c>
      <c r="U27" s="186">
        <f>IFERROR(J27/SUM(N27:O28),"-")</f>
        <v>36000</v>
      </c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>
        <f>SUM(X27:X28)-SUM(J27:J28)</f>
        <v>-167000</v>
      </c>
      <c r="AB27" s="83">
        <f>SUM(X27:X28)/SUM(J27:J28)</f>
        <v>0.072222222222222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119</v>
      </c>
      <c r="C28" s="189"/>
      <c r="D28" s="189" t="s">
        <v>116</v>
      </c>
      <c r="E28" s="189" t="s">
        <v>117</v>
      </c>
      <c r="F28" s="189" t="s">
        <v>77</v>
      </c>
      <c r="G28" s="88"/>
      <c r="H28" s="88"/>
      <c r="I28" s="88"/>
      <c r="J28" s="180"/>
      <c r="K28" s="79">
        <v>21</v>
      </c>
      <c r="L28" s="79">
        <v>16</v>
      </c>
      <c r="M28" s="79">
        <v>9</v>
      </c>
      <c r="N28" s="89">
        <v>4</v>
      </c>
      <c r="O28" s="90">
        <v>0</v>
      </c>
      <c r="P28" s="91">
        <f>N28+O28</f>
        <v>4</v>
      </c>
      <c r="Q28" s="80">
        <f>IFERROR(P28/M28,"-")</f>
        <v>0.44444444444444</v>
      </c>
      <c r="R28" s="79">
        <v>0</v>
      </c>
      <c r="S28" s="79">
        <v>1</v>
      </c>
      <c r="T28" s="80">
        <f>IFERROR(R28/(P28),"-")</f>
        <v>0</v>
      </c>
      <c r="U28" s="186"/>
      <c r="V28" s="82">
        <v>1</v>
      </c>
      <c r="W28" s="80">
        <f>IF(P28=0,"-",V28/P28)</f>
        <v>0.25</v>
      </c>
      <c r="X28" s="185">
        <v>13000</v>
      </c>
      <c r="Y28" s="186">
        <f>IFERROR(X28/P28,"-")</f>
        <v>3250</v>
      </c>
      <c r="Z28" s="186">
        <f>IFERROR(X28/V28,"-")</f>
        <v>13000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0.25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0.25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0.5</v>
      </c>
      <c r="BY28" s="126">
        <v>1</v>
      </c>
      <c r="BZ28" s="127">
        <f>IFERROR(BY28/BW28,"-")</f>
        <v>0.5</v>
      </c>
      <c r="CA28" s="128">
        <v>13000</v>
      </c>
      <c r="CB28" s="129">
        <f>IFERROR(CA28/BW28,"-")</f>
        <v>6500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13000</v>
      </c>
      <c r="CQ28" s="139">
        <v>13000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2.974358974359</v>
      </c>
      <c r="B29" s="189" t="s">
        <v>120</v>
      </c>
      <c r="C29" s="189"/>
      <c r="D29" s="189" t="s">
        <v>87</v>
      </c>
      <c r="E29" s="189" t="s">
        <v>88</v>
      </c>
      <c r="F29" s="189" t="s">
        <v>65</v>
      </c>
      <c r="G29" s="88" t="s">
        <v>82</v>
      </c>
      <c r="H29" s="88" t="s">
        <v>90</v>
      </c>
      <c r="I29" s="190" t="s">
        <v>121</v>
      </c>
      <c r="J29" s="180">
        <v>156000</v>
      </c>
      <c r="K29" s="79">
        <v>23</v>
      </c>
      <c r="L29" s="79">
        <v>0</v>
      </c>
      <c r="M29" s="79">
        <v>54</v>
      </c>
      <c r="N29" s="89">
        <v>7</v>
      </c>
      <c r="O29" s="90">
        <v>0</v>
      </c>
      <c r="P29" s="91">
        <f>N29+O29</f>
        <v>7</v>
      </c>
      <c r="Q29" s="80">
        <f>IFERROR(P29/M29,"-")</f>
        <v>0.12962962962963</v>
      </c>
      <c r="R29" s="79">
        <v>0</v>
      </c>
      <c r="S29" s="79">
        <v>2</v>
      </c>
      <c r="T29" s="80">
        <f>IFERROR(R29/(P29),"-")</f>
        <v>0</v>
      </c>
      <c r="U29" s="186">
        <f>IFERROR(J29/SUM(N29:O30),"-")</f>
        <v>15600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308000</v>
      </c>
      <c r="AB29" s="83">
        <f>SUM(X29:X30)/SUM(J29:J30)</f>
        <v>2.974358974359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0.14285714285714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1</v>
      </c>
      <c r="AW29" s="105">
        <f>IF(P29=0,"",IF(AV29=0,"",(AV29/P29)))</f>
        <v>0.14285714285714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3</v>
      </c>
      <c r="BF29" s="111">
        <f>IF(P29=0,"",IF(BE29=0,"",(BE29/P29)))</f>
        <v>0.42857142857143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0.28571428571429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122</v>
      </c>
      <c r="C30" s="189"/>
      <c r="D30" s="189" t="s">
        <v>87</v>
      </c>
      <c r="E30" s="189" t="s">
        <v>88</v>
      </c>
      <c r="F30" s="189" t="s">
        <v>77</v>
      </c>
      <c r="G30" s="88"/>
      <c r="H30" s="88"/>
      <c r="I30" s="88"/>
      <c r="J30" s="180"/>
      <c r="K30" s="79">
        <v>43</v>
      </c>
      <c r="L30" s="79">
        <v>18</v>
      </c>
      <c r="M30" s="79">
        <v>22</v>
      </c>
      <c r="N30" s="89">
        <v>3</v>
      </c>
      <c r="O30" s="90">
        <v>0</v>
      </c>
      <c r="P30" s="91">
        <f>N30+O30</f>
        <v>3</v>
      </c>
      <c r="Q30" s="80">
        <f>IFERROR(P30/M30,"-")</f>
        <v>0.13636363636364</v>
      </c>
      <c r="R30" s="79">
        <v>1</v>
      </c>
      <c r="S30" s="79">
        <v>0</v>
      </c>
      <c r="T30" s="80">
        <f>IFERROR(R30/(P30),"-")</f>
        <v>0.33333333333333</v>
      </c>
      <c r="U30" s="186"/>
      <c r="V30" s="82">
        <v>3</v>
      </c>
      <c r="W30" s="80">
        <f>IF(P30=0,"-",V30/P30)</f>
        <v>1</v>
      </c>
      <c r="X30" s="185">
        <v>464000</v>
      </c>
      <c r="Y30" s="186">
        <f>IFERROR(X30/P30,"-")</f>
        <v>154666.66666667</v>
      </c>
      <c r="Z30" s="186">
        <f>IFERROR(X30/V30,"-")</f>
        <v>154666.66666667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>
        <v>1</v>
      </c>
      <c r="BQ30" s="120">
        <f>IFERROR(BP30/BN30,"-")</f>
        <v>1</v>
      </c>
      <c r="BR30" s="121">
        <v>1000</v>
      </c>
      <c r="BS30" s="122">
        <f>IFERROR(BR30/BN30,"-")</f>
        <v>1000</v>
      </c>
      <c r="BT30" s="123">
        <v>1</v>
      </c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2</v>
      </c>
      <c r="CG30" s="132">
        <f>IF(P30=0,"",IF(CF30=0,"",(CF30/P30)))</f>
        <v>0.66666666666667</v>
      </c>
      <c r="CH30" s="133">
        <v>2</v>
      </c>
      <c r="CI30" s="134">
        <f>IFERROR(CH30/CF30,"-")</f>
        <v>1</v>
      </c>
      <c r="CJ30" s="135">
        <v>463000</v>
      </c>
      <c r="CK30" s="136">
        <f>IFERROR(CJ30/CF30,"-")</f>
        <v>231500</v>
      </c>
      <c r="CL30" s="137"/>
      <c r="CM30" s="137"/>
      <c r="CN30" s="137">
        <v>2</v>
      </c>
      <c r="CO30" s="138">
        <v>3</v>
      </c>
      <c r="CP30" s="139">
        <v>464000</v>
      </c>
      <c r="CQ30" s="139">
        <v>450000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1.2861111111111</v>
      </c>
      <c r="B31" s="189" t="s">
        <v>123</v>
      </c>
      <c r="C31" s="189"/>
      <c r="D31" s="189" t="s">
        <v>80</v>
      </c>
      <c r="E31" s="189" t="s">
        <v>124</v>
      </c>
      <c r="F31" s="189" t="s">
        <v>65</v>
      </c>
      <c r="G31" s="88" t="s">
        <v>125</v>
      </c>
      <c r="H31" s="88" t="s">
        <v>90</v>
      </c>
      <c r="I31" s="190" t="s">
        <v>113</v>
      </c>
      <c r="J31" s="180">
        <v>360000</v>
      </c>
      <c r="K31" s="79">
        <v>30</v>
      </c>
      <c r="L31" s="79">
        <v>0</v>
      </c>
      <c r="M31" s="79">
        <v>131</v>
      </c>
      <c r="N31" s="89">
        <v>15</v>
      </c>
      <c r="O31" s="90">
        <v>0</v>
      </c>
      <c r="P31" s="91">
        <f>N31+O31</f>
        <v>15</v>
      </c>
      <c r="Q31" s="80">
        <f>IFERROR(P31/M31,"-")</f>
        <v>0.11450381679389</v>
      </c>
      <c r="R31" s="79">
        <v>3</v>
      </c>
      <c r="S31" s="79">
        <v>5</v>
      </c>
      <c r="T31" s="80">
        <f>IFERROR(R31/(P31),"-")</f>
        <v>0.2</v>
      </c>
      <c r="U31" s="186">
        <f>IFERROR(J31/SUM(N31:O32),"-")</f>
        <v>11250</v>
      </c>
      <c r="V31" s="82">
        <v>2</v>
      </c>
      <c r="W31" s="80">
        <f>IF(P31=0,"-",V31/P31)</f>
        <v>0.13333333333333</v>
      </c>
      <c r="X31" s="185">
        <v>158000</v>
      </c>
      <c r="Y31" s="186">
        <f>IFERROR(X31/P31,"-")</f>
        <v>10533.333333333</v>
      </c>
      <c r="Z31" s="186">
        <f>IFERROR(X31/V31,"-")</f>
        <v>79000</v>
      </c>
      <c r="AA31" s="180">
        <f>SUM(X31:X32)-SUM(J31:J32)</f>
        <v>103000</v>
      </c>
      <c r="AB31" s="83">
        <f>SUM(X31:X32)/SUM(J31:J32)</f>
        <v>1.2861111111111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0.066666666666667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4</v>
      </c>
      <c r="BF31" s="111">
        <f>IF(P31=0,"",IF(BE31=0,"",(BE31/P31)))</f>
        <v>0.26666666666667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8</v>
      </c>
      <c r="BO31" s="118">
        <f>IF(P31=0,"",IF(BN31=0,"",(BN31/P31)))</f>
        <v>0.53333333333333</v>
      </c>
      <c r="BP31" s="119">
        <v>2</v>
      </c>
      <c r="BQ31" s="120">
        <f>IFERROR(BP31/BN31,"-")</f>
        <v>0.25</v>
      </c>
      <c r="BR31" s="121">
        <v>158000</v>
      </c>
      <c r="BS31" s="122">
        <f>IFERROR(BR31/BN31,"-")</f>
        <v>19750</v>
      </c>
      <c r="BT31" s="123"/>
      <c r="BU31" s="123"/>
      <c r="BV31" s="123">
        <v>2</v>
      </c>
      <c r="BW31" s="124">
        <v>1</v>
      </c>
      <c r="BX31" s="125">
        <f>IF(P31=0,"",IF(BW31=0,"",(BW31/P31)))</f>
        <v>0.066666666666667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1</v>
      </c>
      <c r="CG31" s="132">
        <f>IF(P31=0,"",IF(CF31=0,"",(CF31/P31)))</f>
        <v>0.066666666666667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2</v>
      </c>
      <c r="CP31" s="139">
        <v>158000</v>
      </c>
      <c r="CQ31" s="139">
        <v>147000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189" t="s">
        <v>126</v>
      </c>
      <c r="C32" s="189"/>
      <c r="D32" s="189" t="s">
        <v>80</v>
      </c>
      <c r="E32" s="189" t="s">
        <v>124</v>
      </c>
      <c r="F32" s="189" t="s">
        <v>77</v>
      </c>
      <c r="G32" s="88"/>
      <c r="H32" s="88"/>
      <c r="I32" s="88"/>
      <c r="J32" s="180"/>
      <c r="K32" s="79">
        <v>89</v>
      </c>
      <c r="L32" s="79">
        <v>57</v>
      </c>
      <c r="M32" s="79">
        <v>38</v>
      </c>
      <c r="N32" s="89">
        <v>17</v>
      </c>
      <c r="O32" s="90">
        <v>0</v>
      </c>
      <c r="P32" s="91">
        <f>N32+O32</f>
        <v>17</v>
      </c>
      <c r="Q32" s="80">
        <f>IFERROR(P32/M32,"-")</f>
        <v>0.44736842105263</v>
      </c>
      <c r="R32" s="79">
        <v>4</v>
      </c>
      <c r="S32" s="79">
        <v>7</v>
      </c>
      <c r="T32" s="80">
        <f>IFERROR(R32/(P32),"-")</f>
        <v>0.23529411764706</v>
      </c>
      <c r="U32" s="186"/>
      <c r="V32" s="82">
        <v>5</v>
      </c>
      <c r="W32" s="80">
        <f>IF(P32=0,"-",V32/P32)</f>
        <v>0.29411764705882</v>
      </c>
      <c r="X32" s="185">
        <v>305000</v>
      </c>
      <c r="Y32" s="186">
        <f>IFERROR(X32/P32,"-")</f>
        <v>17941.176470588</v>
      </c>
      <c r="Z32" s="186">
        <f>IFERROR(X32/V32,"-")</f>
        <v>61000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0.058823529411765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5</v>
      </c>
      <c r="BF32" s="111">
        <f>IF(P32=0,"",IF(BE32=0,"",(BE32/P32)))</f>
        <v>0.29411764705882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8</v>
      </c>
      <c r="BO32" s="118">
        <f>IF(P32=0,"",IF(BN32=0,"",(BN32/P32)))</f>
        <v>0.47058823529412</v>
      </c>
      <c r="BP32" s="119">
        <v>3</v>
      </c>
      <c r="BQ32" s="120">
        <f>IFERROR(BP32/BN32,"-")</f>
        <v>0.375</v>
      </c>
      <c r="BR32" s="121">
        <v>62000</v>
      </c>
      <c r="BS32" s="122">
        <f>IFERROR(BR32/BN32,"-")</f>
        <v>7750</v>
      </c>
      <c r="BT32" s="123">
        <v>1</v>
      </c>
      <c r="BU32" s="123">
        <v>1</v>
      </c>
      <c r="BV32" s="123">
        <v>1</v>
      </c>
      <c r="BW32" s="124">
        <v>3</v>
      </c>
      <c r="BX32" s="125">
        <f>IF(P32=0,"",IF(BW32=0,"",(BW32/P32)))</f>
        <v>0.17647058823529</v>
      </c>
      <c r="BY32" s="126">
        <v>2</v>
      </c>
      <c r="BZ32" s="127">
        <f>IFERROR(BY32/BW32,"-")</f>
        <v>0.66666666666667</v>
      </c>
      <c r="CA32" s="128">
        <v>243000</v>
      </c>
      <c r="CB32" s="129">
        <f>IFERROR(CA32/BW32,"-")</f>
        <v>81000</v>
      </c>
      <c r="CC32" s="130"/>
      <c r="CD32" s="130"/>
      <c r="CE32" s="130">
        <v>2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5</v>
      </c>
      <c r="CP32" s="139">
        <v>305000</v>
      </c>
      <c r="CQ32" s="139">
        <v>230000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1.5625</v>
      </c>
      <c r="B33" s="189" t="s">
        <v>127</v>
      </c>
      <c r="C33" s="189"/>
      <c r="D33" s="189" t="s">
        <v>116</v>
      </c>
      <c r="E33" s="189" t="s">
        <v>117</v>
      </c>
      <c r="F33" s="189" t="s">
        <v>65</v>
      </c>
      <c r="G33" s="88" t="s">
        <v>128</v>
      </c>
      <c r="H33" s="88" t="s">
        <v>83</v>
      </c>
      <c r="I33" s="190" t="s">
        <v>121</v>
      </c>
      <c r="J33" s="180">
        <v>144000</v>
      </c>
      <c r="K33" s="79">
        <v>8</v>
      </c>
      <c r="L33" s="79">
        <v>0</v>
      </c>
      <c r="M33" s="79">
        <v>40</v>
      </c>
      <c r="N33" s="89">
        <v>4</v>
      </c>
      <c r="O33" s="90">
        <v>0</v>
      </c>
      <c r="P33" s="91">
        <f>N33+O33</f>
        <v>4</v>
      </c>
      <c r="Q33" s="80">
        <f>IFERROR(P33/M33,"-")</f>
        <v>0.1</v>
      </c>
      <c r="R33" s="79">
        <v>1</v>
      </c>
      <c r="S33" s="79">
        <v>1</v>
      </c>
      <c r="T33" s="80">
        <f>IFERROR(R33/(P33),"-")</f>
        <v>0.25</v>
      </c>
      <c r="U33" s="186">
        <f>IFERROR(J33/SUM(N33:O34),"-")</f>
        <v>20571.428571429</v>
      </c>
      <c r="V33" s="82">
        <v>2</v>
      </c>
      <c r="W33" s="80">
        <f>IF(P33=0,"-",V33/P33)</f>
        <v>0.5</v>
      </c>
      <c r="X33" s="185">
        <v>220000</v>
      </c>
      <c r="Y33" s="186">
        <f>IFERROR(X33/P33,"-")</f>
        <v>55000</v>
      </c>
      <c r="Z33" s="186">
        <f>IFERROR(X33/V33,"-")</f>
        <v>110000</v>
      </c>
      <c r="AA33" s="180">
        <f>SUM(X33:X34)-SUM(J33:J34)</f>
        <v>81000</v>
      </c>
      <c r="AB33" s="83">
        <f>SUM(X33:X34)/SUM(J33:J34)</f>
        <v>1.5625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0.5</v>
      </c>
      <c r="BP33" s="119">
        <v>1</v>
      </c>
      <c r="BQ33" s="120">
        <f>IFERROR(BP33/BN33,"-")</f>
        <v>0.5</v>
      </c>
      <c r="BR33" s="121">
        <v>20000</v>
      </c>
      <c r="BS33" s="122">
        <f>IFERROR(BR33/BN33,"-")</f>
        <v>10000</v>
      </c>
      <c r="BT33" s="123"/>
      <c r="BU33" s="123">
        <v>1</v>
      </c>
      <c r="BV33" s="123"/>
      <c r="BW33" s="124">
        <v>1</v>
      </c>
      <c r="BX33" s="125">
        <f>IF(P33=0,"",IF(BW33=0,"",(BW33/P33)))</f>
        <v>0.25</v>
      </c>
      <c r="BY33" s="126">
        <v>1</v>
      </c>
      <c r="BZ33" s="127">
        <f>IFERROR(BY33/BW33,"-")</f>
        <v>1</v>
      </c>
      <c r="CA33" s="128">
        <v>200000</v>
      </c>
      <c r="CB33" s="129">
        <f>IFERROR(CA33/BW33,"-")</f>
        <v>200000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220000</v>
      </c>
      <c r="CQ33" s="139">
        <v>200000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189" t="s">
        <v>129</v>
      </c>
      <c r="C34" s="189"/>
      <c r="D34" s="189" t="s">
        <v>116</v>
      </c>
      <c r="E34" s="189" t="s">
        <v>117</v>
      </c>
      <c r="F34" s="189" t="s">
        <v>77</v>
      </c>
      <c r="G34" s="88"/>
      <c r="H34" s="88"/>
      <c r="I34" s="88"/>
      <c r="J34" s="180"/>
      <c r="K34" s="79">
        <v>22</v>
      </c>
      <c r="L34" s="79">
        <v>18</v>
      </c>
      <c r="M34" s="79">
        <v>8</v>
      </c>
      <c r="N34" s="89">
        <v>3</v>
      </c>
      <c r="O34" s="90">
        <v>0</v>
      </c>
      <c r="P34" s="91">
        <f>N34+O34</f>
        <v>3</v>
      </c>
      <c r="Q34" s="80">
        <f>IFERROR(P34/M34,"-")</f>
        <v>0.375</v>
      </c>
      <c r="R34" s="79">
        <v>1</v>
      </c>
      <c r="S34" s="79">
        <v>0</v>
      </c>
      <c r="T34" s="80">
        <f>IFERROR(R34/(P34),"-")</f>
        <v>0.33333333333333</v>
      </c>
      <c r="U34" s="186"/>
      <c r="V34" s="82">
        <v>1</v>
      </c>
      <c r="W34" s="80">
        <f>IF(P34=0,"-",V34/P34)</f>
        <v>0.33333333333333</v>
      </c>
      <c r="X34" s="185">
        <v>5000</v>
      </c>
      <c r="Y34" s="186">
        <f>IFERROR(X34/P34,"-")</f>
        <v>1666.6666666667</v>
      </c>
      <c r="Z34" s="186">
        <f>IFERROR(X34/V34,"-")</f>
        <v>5000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0.66666666666667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0.33333333333333</v>
      </c>
      <c r="BY34" s="126">
        <v>1</v>
      </c>
      <c r="BZ34" s="127">
        <f>IFERROR(BY34/BW34,"-")</f>
        <v>1</v>
      </c>
      <c r="CA34" s="128">
        <v>5000</v>
      </c>
      <c r="CB34" s="129">
        <f>IFERROR(CA34/BW34,"-")</f>
        <v>5000</v>
      </c>
      <c r="CC34" s="130">
        <v>1</v>
      </c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5000</v>
      </c>
      <c r="CQ34" s="139">
        <v>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0.33084210526316</v>
      </c>
      <c r="B35" s="189" t="s">
        <v>130</v>
      </c>
      <c r="C35" s="189"/>
      <c r="D35" s="189" t="s">
        <v>131</v>
      </c>
      <c r="E35" s="189" t="s">
        <v>132</v>
      </c>
      <c r="F35" s="189" t="s">
        <v>65</v>
      </c>
      <c r="G35" s="88" t="s">
        <v>133</v>
      </c>
      <c r="H35" s="88" t="s">
        <v>83</v>
      </c>
      <c r="I35" s="191" t="s">
        <v>94</v>
      </c>
      <c r="J35" s="180">
        <v>228000</v>
      </c>
      <c r="K35" s="79">
        <v>23</v>
      </c>
      <c r="L35" s="79">
        <v>0</v>
      </c>
      <c r="M35" s="79">
        <v>48</v>
      </c>
      <c r="N35" s="89">
        <v>9</v>
      </c>
      <c r="O35" s="90">
        <v>0</v>
      </c>
      <c r="P35" s="91">
        <f>N35+O35</f>
        <v>9</v>
      </c>
      <c r="Q35" s="80">
        <f>IFERROR(P35/M35,"-")</f>
        <v>0.1875</v>
      </c>
      <c r="R35" s="79">
        <v>1</v>
      </c>
      <c r="S35" s="79">
        <v>5</v>
      </c>
      <c r="T35" s="80">
        <f>IFERROR(R35/(P35),"-")</f>
        <v>0.11111111111111</v>
      </c>
      <c r="U35" s="186">
        <f>IFERROR(J35/SUM(N35:O36),"-")</f>
        <v>15200</v>
      </c>
      <c r="V35" s="82">
        <v>2</v>
      </c>
      <c r="W35" s="80">
        <f>IF(P35=0,"-",V35/P35)</f>
        <v>0.22222222222222</v>
      </c>
      <c r="X35" s="185">
        <v>31000</v>
      </c>
      <c r="Y35" s="186">
        <f>IFERROR(X35/P35,"-")</f>
        <v>3444.4444444444</v>
      </c>
      <c r="Z35" s="186">
        <f>IFERROR(X35/V35,"-")</f>
        <v>15500</v>
      </c>
      <c r="AA35" s="180">
        <f>SUM(X35:X36)-SUM(J35:J36)</f>
        <v>-152568</v>
      </c>
      <c r="AB35" s="83">
        <f>SUM(X35:X36)/SUM(J35:J36)</f>
        <v>0.33084210526316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3</v>
      </c>
      <c r="BF35" s="111">
        <f>IF(P35=0,"",IF(BE35=0,"",(BE35/P35)))</f>
        <v>0.33333333333333</v>
      </c>
      <c r="BG35" s="110">
        <v>2</v>
      </c>
      <c r="BH35" s="112">
        <f>IFERROR(BG35/BE35,"-")</f>
        <v>0.66666666666667</v>
      </c>
      <c r="BI35" s="113">
        <v>31000</v>
      </c>
      <c r="BJ35" s="114">
        <f>IFERROR(BI35/BE35,"-")</f>
        <v>10333.333333333</v>
      </c>
      <c r="BK35" s="115"/>
      <c r="BL35" s="115"/>
      <c r="BM35" s="115">
        <v>2</v>
      </c>
      <c r="BN35" s="117">
        <v>5</v>
      </c>
      <c r="BO35" s="118">
        <f>IF(P35=0,"",IF(BN35=0,"",(BN35/P35)))</f>
        <v>0.55555555555556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0.11111111111111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31000</v>
      </c>
      <c r="CQ35" s="139">
        <v>18000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134</v>
      </c>
      <c r="C36" s="189"/>
      <c r="D36" s="189" t="s">
        <v>131</v>
      </c>
      <c r="E36" s="189" t="s">
        <v>132</v>
      </c>
      <c r="F36" s="189" t="s">
        <v>77</v>
      </c>
      <c r="G36" s="88"/>
      <c r="H36" s="88"/>
      <c r="I36" s="88"/>
      <c r="J36" s="180"/>
      <c r="K36" s="79">
        <v>19</v>
      </c>
      <c r="L36" s="79">
        <v>18</v>
      </c>
      <c r="M36" s="79">
        <v>18</v>
      </c>
      <c r="N36" s="89">
        <v>6</v>
      </c>
      <c r="O36" s="90">
        <v>0</v>
      </c>
      <c r="P36" s="91">
        <f>N36+O36</f>
        <v>6</v>
      </c>
      <c r="Q36" s="80">
        <f>IFERROR(P36/M36,"-")</f>
        <v>0.33333333333333</v>
      </c>
      <c r="R36" s="79">
        <v>1</v>
      </c>
      <c r="S36" s="79">
        <v>1</v>
      </c>
      <c r="T36" s="80">
        <f>IFERROR(R36/(P36),"-")</f>
        <v>0.16666666666667</v>
      </c>
      <c r="U36" s="186"/>
      <c r="V36" s="82">
        <v>2</v>
      </c>
      <c r="W36" s="80">
        <f>IF(P36=0,"-",V36/P36)</f>
        <v>0.33333333333333</v>
      </c>
      <c r="X36" s="185">
        <v>44432</v>
      </c>
      <c r="Y36" s="186">
        <f>IFERROR(X36/P36,"-")</f>
        <v>7405.3333333333</v>
      </c>
      <c r="Z36" s="186">
        <f>IFERROR(X36/V36,"-")</f>
        <v>22216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0.16666666666667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0.33333333333333</v>
      </c>
      <c r="BY36" s="126">
        <v>1</v>
      </c>
      <c r="BZ36" s="127">
        <f>IFERROR(BY36/BW36,"-")</f>
        <v>0.5</v>
      </c>
      <c r="CA36" s="128">
        <v>5000</v>
      </c>
      <c r="CB36" s="129">
        <f>IFERROR(CA36/BW36,"-")</f>
        <v>2500</v>
      </c>
      <c r="CC36" s="130"/>
      <c r="CD36" s="130">
        <v>1</v>
      </c>
      <c r="CE36" s="130"/>
      <c r="CF36" s="131">
        <v>1</v>
      </c>
      <c r="CG36" s="132">
        <f>IF(P36=0,"",IF(CF36=0,"",(CF36/P36)))</f>
        <v>0.16666666666667</v>
      </c>
      <c r="CH36" s="133">
        <v>1</v>
      </c>
      <c r="CI36" s="134">
        <f>IFERROR(CH36/CF36,"-")</f>
        <v>1</v>
      </c>
      <c r="CJ36" s="135">
        <v>39432</v>
      </c>
      <c r="CK36" s="136">
        <f>IFERROR(CJ36/CF36,"-")</f>
        <v>39432</v>
      </c>
      <c r="CL36" s="137"/>
      <c r="CM36" s="137"/>
      <c r="CN36" s="137">
        <v>1</v>
      </c>
      <c r="CO36" s="138">
        <v>2</v>
      </c>
      <c r="CP36" s="139">
        <v>44432</v>
      </c>
      <c r="CQ36" s="139">
        <v>39432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0.89503205128205</v>
      </c>
      <c r="B37" s="189" t="s">
        <v>135</v>
      </c>
      <c r="C37" s="189"/>
      <c r="D37" s="189" t="s">
        <v>116</v>
      </c>
      <c r="E37" s="189" t="s">
        <v>117</v>
      </c>
      <c r="F37" s="189" t="s">
        <v>65</v>
      </c>
      <c r="G37" s="88" t="s">
        <v>106</v>
      </c>
      <c r="H37" s="88" t="s">
        <v>136</v>
      </c>
      <c r="I37" s="88" t="s">
        <v>137</v>
      </c>
      <c r="J37" s="180">
        <v>624000</v>
      </c>
      <c r="K37" s="79">
        <v>6</v>
      </c>
      <c r="L37" s="79">
        <v>0</v>
      </c>
      <c r="M37" s="79">
        <v>30</v>
      </c>
      <c r="N37" s="89">
        <v>1</v>
      </c>
      <c r="O37" s="90">
        <v>0</v>
      </c>
      <c r="P37" s="91">
        <f>N37+O37</f>
        <v>1</v>
      </c>
      <c r="Q37" s="80">
        <f>IFERROR(P37/M37,"-")</f>
        <v>0.033333333333333</v>
      </c>
      <c r="R37" s="79">
        <v>0</v>
      </c>
      <c r="S37" s="79">
        <v>1</v>
      </c>
      <c r="T37" s="80">
        <f>IFERROR(R37/(P37),"-")</f>
        <v>0</v>
      </c>
      <c r="U37" s="186">
        <f>IFERROR(J37/SUM(N37:O41),"-")</f>
        <v>19500</v>
      </c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>
        <f>SUM(X37:X41)-SUM(J37:J41)</f>
        <v>-65500</v>
      </c>
      <c r="AB37" s="83">
        <f>SUM(X37:X41)/SUM(J37:J41)</f>
        <v>0.89503205128205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1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138</v>
      </c>
      <c r="C38" s="189"/>
      <c r="D38" s="189" t="s">
        <v>63</v>
      </c>
      <c r="E38" s="189" t="s">
        <v>64</v>
      </c>
      <c r="F38" s="189" t="s">
        <v>65</v>
      </c>
      <c r="G38" s="88" t="s">
        <v>106</v>
      </c>
      <c r="H38" s="88" t="s">
        <v>136</v>
      </c>
      <c r="I38" s="88" t="s">
        <v>139</v>
      </c>
      <c r="J38" s="180"/>
      <c r="K38" s="79">
        <v>13</v>
      </c>
      <c r="L38" s="79">
        <v>0</v>
      </c>
      <c r="M38" s="79">
        <v>41</v>
      </c>
      <c r="N38" s="89">
        <v>4</v>
      </c>
      <c r="O38" s="90">
        <v>0</v>
      </c>
      <c r="P38" s="91">
        <f>N38+O38</f>
        <v>4</v>
      </c>
      <c r="Q38" s="80">
        <f>IFERROR(P38/M38,"-")</f>
        <v>0.097560975609756</v>
      </c>
      <c r="R38" s="79">
        <v>1</v>
      </c>
      <c r="S38" s="79">
        <v>0</v>
      </c>
      <c r="T38" s="80">
        <f>IFERROR(R38/(P38),"-")</f>
        <v>0.25</v>
      </c>
      <c r="U38" s="186"/>
      <c r="V38" s="82">
        <v>1</v>
      </c>
      <c r="W38" s="80">
        <f>IF(P38=0,"-",V38/P38)</f>
        <v>0.25</v>
      </c>
      <c r="X38" s="185">
        <v>3000</v>
      </c>
      <c r="Y38" s="186">
        <f>IFERROR(X38/P38,"-")</f>
        <v>750</v>
      </c>
      <c r="Z38" s="186">
        <f>IFERROR(X38/V38,"-")</f>
        <v>3000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0.5</v>
      </c>
      <c r="BG38" s="110">
        <v>1</v>
      </c>
      <c r="BH38" s="112">
        <f>IFERROR(BG38/BE38,"-")</f>
        <v>0.5</v>
      </c>
      <c r="BI38" s="113">
        <v>3000</v>
      </c>
      <c r="BJ38" s="114">
        <f>IFERROR(BI38/BE38,"-")</f>
        <v>1500</v>
      </c>
      <c r="BK38" s="115">
        <v>1</v>
      </c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>
        <v>1</v>
      </c>
      <c r="CG38" s="132">
        <f>IF(P38=0,"",IF(CF38=0,"",(CF38/P38)))</f>
        <v>0.25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140</v>
      </c>
      <c r="C39" s="189"/>
      <c r="D39" s="189" t="s">
        <v>131</v>
      </c>
      <c r="E39" s="189" t="s">
        <v>132</v>
      </c>
      <c r="F39" s="189" t="s">
        <v>65</v>
      </c>
      <c r="G39" s="88" t="s">
        <v>106</v>
      </c>
      <c r="H39" s="88" t="s">
        <v>136</v>
      </c>
      <c r="I39" s="191" t="s">
        <v>94</v>
      </c>
      <c r="J39" s="180"/>
      <c r="K39" s="79">
        <v>12</v>
      </c>
      <c r="L39" s="79">
        <v>0</v>
      </c>
      <c r="M39" s="79">
        <v>56</v>
      </c>
      <c r="N39" s="89">
        <v>4</v>
      </c>
      <c r="O39" s="90">
        <v>0</v>
      </c>
      <c r="P39" s="91">
        <f>N39+O39</f>
        <v>4</v>
      </c>
      <c r="Q39" s="80">
        <f>IFERROR(P39/M39,"-")</f>
        <v>0.071428571428571</v>
      </c>
      <c r="R39" s="79">
        <v>1</v>
      </c>
      <c r="S39" s="79">
        <v>1</v>
      </c>
      <c r="T39" s="80">
        <f>IFERROR(R39/(P39),"-")</f>
        <v>0.25</v>
      </c>
      <c r="U39" s="186"/>
      <c r="V39" s="82">
        <v>2</v>
      </c>
      <c r="W39" s="80">
        <f>IF(P39=0,"-",V39/P39)</f>
        <v>0.5</v>
      </c>
      <c r="X39" s="185">
        <v>17000</v>
      </c>
      <c r="Y39" s="186">
        <f>IFERROR(X39/P39,"-")</f>
        <v>4250</v>
      </c>
      <c r="Z39" s="186">
        <f>IFERROR(X39/V39,"-")</f>
        <v>8500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0.25</v>
      </c>
      <c r="AO39" s="98">
        <v>1</v>
      </c>
      <c r="AP39" s="100">
        <f>IFERROR(AO39/AM39,"-")</f>
        <v>1</v>
      </c>
      <c r="AQ39" s="101">
        <v>8000</v>
      </c>
      <c r="AR39" s="102">
        <f>IFERROR(AQ39/AM39,"-")</f>
        <v>8000</v>
      </c>
      <c r="AS39" s="103"/>
      <c r="AT39" s="103">
        <v>1</v>
      </c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3</v>
      </c>
      <c r="BO39" s="118">
        <f>IF(P39=0,"",IF(BN39=0,"",(BN39/P39)))</f>
        <v>0.75</v>
      </c>
      <c r="BP39" s="119">
        <v>1</v>
      </c>
      <c r="BQ39" s="120">
        <f>IFERROR(BP39/BN39,"-")</f>
        <v>0.33333333333333</v>
      </c>
      <c r="BR39" s="121">
        <v>9000</v>
      </c>
      <c r="BS39" s="122">
        <f>IFERROR(BR39/BN39,"-")</f>
        <v>3000</v>
      </c>
      <c r="BT39" s="123"/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17000</v>
      </c>
      <c r="CQ39" s="139">
        <v>9000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141</v>
      </c>
      <c r="C40" s="189"/>
      <c r="D40" s="189" t="s">
        <v>80</v>
      </c>
      <c r="E40" s="189" t="s">
        <v>93</v>
      </c>
      <c r="F40" s="189" t="s">
        <v>65</v>
      </c>
      <c r="G40" s="88" t="s">
        <v>106</v>
      </c>
      <c r="H40" s="88" t="s">
        <v>136</v>
      </c>
      <c r="I40" s="88" t="s">
        <v>142</v>
      </c>
      <c r="J40" s="180"/>
      <c r="K40" s="79">
        <v>7</v>
      </c>
      <c r="L40" s="79">
        <v>0</v>
      </c>
      <c r="M40" s="79">
        <v>127</v>
      </c>
      <c r="N40" s="89">
        <v>1</v>
      </c>
      <c r="O40" s="90">
        <v>0</v>
      </c>
      <c r="P40" s="91">
        <f>N40+O40</f>
        <v>1</v>
      </c>
      <c r="Q40" s="80">
        <f>IFERROR(P40/M40,"-")</f>
        <v>0.0078740157480315</v>
      </c>
      <c r="R40" s="79">
        <v>1</v>
      </c>
      <c r="S40" s="79">
        <v>0</v>
      </c>
      <c r="T40" s="80">
        <f>IFERROR(R40/(P40),"-")</f>
        <v>1</v>
      </c>
      <c r="U40" s="186"/>
      <c r="V40" s="82">
        <v>1</v>
      </c>
      <c r="W40" s="80">
        <f>IF(P40=0,"-",V40/P40)</f>
        <v>1</v>
      </c>
      <c r="X40" s="185">
        <v>16000</v>
      </c>
      <c r="Y40" s="186">
        <f>IFERROR(X40/P40,"-")</f>
        <v>16000</v>
      </c>
      <c r="Z40" s="186">
        <f>IFERROR(X40/V40,"-")</f>
        <v>16000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1</v>
      </c>
      <c r="BP40" s="119">
        <v>1</v>
      </c>
      <c r="BQ40" s="120">
        <f>IFERROR(BP40/BN40,"-")</f>
        <v>1</v>
      </c>
      <c r="BR40" s="121">
        <v>16000</v>
      </c>
      <c r="BS40" s="122">
        <f>IFERROR(BR40/BN40,"-")</f>
        <v>16000</v>
      </c>
      <c r="BT40" s="123"/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16000</v>
      </c>
      <c r="CQ40" s="139">
        <v>16000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143</v>
      </c>
      <c r="C41" s="189"/>
      <c r="D41" s="189" t="s">
        <v>76</v>
      </c>
      <c r="E41" s="189" t="s">
        <v>76</v>
      </c>
      <c r="F41" s="189" t="s">
        <v>77</v>
      </c>
      <c r="G41" s="88" t="s">
        <v>78</v>
      </c>
      <c r="H41" s="88"/>
      <c r="I41" s="88"/>
      <c r="J41" s="180"/>
      <c r="K41" s="79">
        <v>161</v>
      </c>
      <c r="L41" s="79">
        <v>69</v>
      </c>
      <c r="M41" s="79">
        <v>43</v>
      </c>
      <c r="N41" s="89">
        <v>21</v>
      </c>
      <c r="O41" s="90">
        <v>1</v>
      </c>
      <c r="P41" s="91">
        <f>N41+O41</f>
        <v>22</v>
      </c>
      <c r="Q41" s="80">
        <f>IFERROR(P41/M41,"-")</f>
        <v>0.51162790697674</v>
      </c>
      <c r="R41" s="79">
        <v>4</v>
      </c>
      <c r="S41" s="79">
        <v>6</v>
      </c>
      <c r="T41" s="80">
        <f>IFERROR(R41/(P41),"-")</f>
        <v>0.18181818181818</v>
      </c>
      <c r="U41" s="186"/>
      <c r="V41" s="82">
        <v>11</v>
      </c>
      <c r="W41" s="80">
        <f>IF(P41=0,"-",V41/P41)</f>
        <v>0.5</v>
      </c>
      <c r="X41" s="185">
        <v>522500</v>
      </c>
      <c r="Y41" s="186">
        <f>IFERROR(X41/P41,"-")</f>
        <v>23750</v>
      </c>
      <c r="Z41" s="186">
        <f>IFERROR(X41/V41,"-")</f>
        <v>47500</v>
      </c>
      <c r="AA41" s="180"/>
      <c r="AB41" s="83"/>
      <c r="AC41" s="77"/>
      <c r="AD41" s="92">
        <v>1</v>
      </c>
      <c r="AE41" s="93">
        <f>IF(P41=0,"",IF(AD41=0,"",(AD41/P41)))</f>
        <v>0.045454545454545</v>
      </c>
      <c r="AF41" s="92">
        <v>1</v>
      </c>
      <c r="AG41" s="94">
        <f>IFERROR(AF41/AD41,"-")</f>
        <v>1</v>
      </c>
      <c r="AH41" s="95">
        <v>32000</v>
      </c>
      <c r="AI41" s="96">
        <f>IFERROR(AH41/AD41,"-")</f>
        <v>32000</v>
      </c>
      <c r="AJ41" s="97"/>
      <c r="AK41" s="97"/>
      <c r="AL41" s="97">
        <v>1</v>
      </c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0.045454545454545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1</v>
      </c>
      <c r="BF41" s="111">
        <f>IF(P41=0,"",IF(BE41=0,"",(BE41/P41)))</f>
        <v>0.045454545454545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4</v>
      </c>
      <c r="BO41" s="118">
        <f>IF(P41=0,"",IF(BN41=0,"",(BN41/P41)))</f>
        <v>0.18181818181818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13</v>
      </c>
      <c r="BX41" s="125">
        <f>IF(P41=0,"",IF(BW41=0,"",(BW41/P41)))</f>
        <v>0.59090909090909</v>
      </c>
      <c r="BY41" s="126">
        <v>9</v>
      </c>
      <c r="BZ41" s="127">
        <f>IFERROR(BY41/BW41,"-")</f>
        <v>0.69230769230769</v>
      </c>
      <c r="CA41" s="128">
        <v>485500</v>
      </c>
      <c r="CB41" s="129">
        <f>IFERROR(CA41/BW41,"-")</f>
        <v>37346.153846154</v>
      </c>
      <c r="CC41" s="130"/>
      <c r="CD41" s="130">
        <v>1</v>
      </c>
      <c r="CE41" s="130">
        <v>8</v>
      </c>
      <c r="CF41" s="131">
        <v>2</v>
      </c>
      <c r="CG41" s="132">
        <f>IF(P41=0,"",IF(CF41=0,"",(CF41/P41)))</f>
        <v>0.090909090909091</v>
      </c>
      <c r="CH41" s="133">
        <v>1</v>
      </c>
      <c r="CI41" s="134">
        <f>IFERROR(CH41/CF41,"-")</f>
        <v>0.5</v>
      </c>
      <c r="CJ41" s="135">
        <v>5000</v>
      </c>
      <c r="CK41" s="136">
        <f>IFERROR(CJ41/CF41,"-")</f>
        <v>2500</v>
      </c>
      <c r="CL41" s="137">
        <v>1</v>
      </c>
      <c r="CM41" s="137"/>
      <c r="CN41" s="137"/>
      <c r="CO41" s="138">
        <v>11</v>
      </c>
      <c r="CP41" s="139">
        <v>522500</v>
      </c>
      <c r="CQ41" s="139">
        <v>220000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 t="str">
        <f>AB42</f>
        <v>0</v>
      </c>
      <c r="B42" s="189" t="s">
        <v>144</v>
      </c>
      <c r="C42" s="189"/>
      <c r="D42" s="189"/>
      <c r="E42" s="189"/>
      <c r="F42" s="189" t="s">
        <v>65</v>
      </c>
      <c r="G42" s="88" t="s">
        <v>145</v>
      </c>
      <c r="H42" s="88" t="s">
        <v>146</v>
      </c>
      <c r="I42" s="190" t="s">
        <v>68</v>
      </c>
      <c r="J42" s="180">
        <v>0</v>
      </c>
      <c r="K42" s="79">
        <v>3</v>
      </c>
      <c r="L42" s="79">
        <v>0</v>
      </c>
      <c r="M42" s="79">
        <v>37</v>
      </c>
      <c r="N42" s="89">
        <v>2</v>
      </c>
      <c r="O42" s="90">
        <v>0</v>
      </c>
      <c r="P42" s="91">
        <f>N42+O42</f>
        <v>2</v>
      </c>
      <c r="Q42" s="80">
        <f>IFERROR(P42/M42,"-")</f>
        <v>0.054054054054054</v>
      </c>
      <c r="R42" s="79">
        <v>0</v>
      </c>
      <c r="S42" s="79">
        <v>0</v>
      </c>
      <c r="T42" s="80">
        <f>IFERROR(R42/(P42),"-")</f>
        <v>0</v>
      </c>
      <c r="U42" s="186">
        <f>IFERROR(J42/SUM(N42:O43),"-")</f>
        <v>0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0</v>
      </c>
      <c r="AB42" s="83" t="str">
        <f>SUM(X42:X43)/SUM(J42:J43)</f>
        <v>0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0.5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1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147</v>
      </c>
      <c r="C43" s="189"/>
      <c r="D43" s="189"/>
      <c r="E43" s="189"/>
      <c r="F43" s="189" t="s">
        <v>77</v>
      </c>
      <c r="G43" s="88"/>
      <c r="H43" s="88"/>
      <c r="I43" s="88"/>
      <c r="J43" s="180"/>
      <c r="K43" s="79">
        <v>21</v>
      </c>
      <c r="L43" s="79">
        <v>12</v>
      </c>
      <c r="M43" s="79">
        <v>1</v>
      </c>
      <c r="N43" s="89">
        <v>1</v>
      </c>
      <c r="O43" s="90">
        <v>0</v>
      </c>
      <c r="P43" s="91">
        <f>N43+O43</f>
        <v>1</v>
      </c>
      <c r="Q43" s="80">
        <f>IFERROR(P43/M43,"-")</f>
        <v>1</v>
      </c>
      <c r="R43" s="79">
        <v>1</v>
      </c>
      <c r="S43" s="79">
        <v>0</v>
      </c>
      <c r="T43" s="80">
        <f>IFERROR(R43/(P43),"-")</f>
        <v>1</v>
      </c>
      <c r="U43" s="186"/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1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30"/>
      <c r="B44" s="85"/>
      <c r="C44" s="86"/>
      <c r="D44" s="86"/>
      <c r="E44" s="86"/>
      <c r="F44" s="87"/>
      <c r="G44" s="88"/>
      <c r="H44" s="88"/>
      <c r="I44" s="88"/>
      <c r="J44" s="181"/>
      <c r="K44" s="34"/>
      <c r="L44" s="34"/>
      <c r="M44" s="31"/>
      <c r="N44" s="23"/>
      <c r="O44" s="23"/>
      <c r="P44" s="23"/>
      <c r="Q44" s="32"/>
      <c r="R44" s="32"/>
      <c r="S44" s="23"/>
      <c r="T44" s="32"/>
      <c r="U44" s="187"/>
      <c r="V44" s="25"/>
      <c r="W44" s="25"/>
      <c r="X44" s="187"/>
      <c r="Y44" s="187"/>
      <c r="Z44" s="187"/>
      <c r="AA44" s="187"/>
      <c r="AB44" s="33"/>
      <c r="AC44" s="57"/>
      <c r="AD44" s="61"/>
      <c r="AE44" s="62"/>
      <c r="AF44" s="61"/>
      <c r="AG44" s="65"/>
      <c r="AH44" s="66"/>
      <c r="AI44" s="67"/>
      <c r="AJ44" s="68"/>
      <c r="AK44" s="68"/>
      <c r="AL44" s="68"/>
      <c r="AM44" s="61"/>
      <c r="AN44" s="62"/>
      <c r="AO44" s="61"/>
      <c r="AP44" s="65"/>
      <c r="AQ44" s="66"/>
      <c r="AR44" s="67"/>
      <c r="AS44" s="68"/>
      <c r="AT44" s="68"/>
      <c r="AU44" s="68"/>
      <c r="AV44" s="61"/>
      <c r="AW44" s="62"/>
      <c r="AX44" s="61"/>
      <c r="AY44" s="65"/>
      <c r="AZ44" s="66"/>
      <c r="BA44" s="67"/>
      <c r="BB44" s="68"/>
      <c r="BC44" s="68"/>
      <c r="BD44" s="68"/>
      <c r="BE44" s="61"/>
      <c r="BF44" s="62"/>
      <c r="BG44" s="61"/>
      <c r="BH44" s="65"/>
      <c r="BI44" s="66"/>
      <c r="BJ44" s="67"/>
      <c r="BK44" s="68"/>
      <c r="BL44" s="68"/>
      <c r="BM44" s="68"/>
      <c r="BN44" s="63"/>
      <c r="BO44" s="64"/>
      <c r="BP44" s="61"/>
      <c r="BQ44" s="65"/>
      <c r="BR44" s="66"/>
      <c r="BS44" s="67"/>
      <c r="BT44" s="68"/>
      <c r="BU44" s="68"/>
      <c r="BV44" s="68"/>
      <c r="BW44" s="63"/>
      <c r="BX44" s="64"/>
      <c r="BY44" s="61"/>
      <c r="BZ44" s="65"/>
      <c r="CA44" s="66"/>
      <c r="CB44" s="67"/>
      <c r="CC44" s="68"/>
      <c r="CD44" s="68"/>
      <c r="CE44" s="68"/>
      <c r="CF44" s="63"/>
      <c r="CG44" s="64"/>
      <c r="CH44" s="61"/>
      <c r="CI44" s="65"/>
      <c r="CJ44" s="66"/>
      <c r="CK44" s="67"/>
      <c r="CL44" s="68"/>
      <c r="CM44" s="68"/>
      <c r="CN44" s="68"/>
      <c r="CO44" s="69"/>
      <c r="CP44" s="66"/>
      <c r="CQ44" s="66"/>
      <c r="CR44" s="66"/>
      <c r="CS44" s="70"/>
    </row>
    <row r="45" spans="1:98">
      <c r="A45" s="30"/>
      <c r="B45" s="37"/>
      <c r="C45" s="21"/>
      <c r="D45" s="21"/>
      <c r="E45" s="21"/>
      <c r="F45" s="22"/>
      <c r="G45" s="36"/>
      <c r="H45" s="36"/>
      <c r="I45" s="73"/>
      <c r="J45" s="182"/>
      <c r="K45" s="34"/>
      <c r="L45" s="34"/>
      <c r="M45" s="31"/>
      <c r="N45" s="23"/>
      <c r="O45" s="23"/>
      <c r="P45" s="23"/>
      <c r="Q45" s="32"/>
      <c r="R45" s="32"/>
      <c r="S45" s="23"/>
      <c r="T45" s="32"/>
      <c r="U45" s="187"/>
      <c r="V45" s="25"/>
      <c r="W45" s="25"/>
      <c r="X45" s="187"/>
      <c r="Y45" s="187"/>
      <c r="Z45" s="187"/>
      <c r="AA45" s="187"/>
      <c r="AB45" s="33"/>
      <c r="AC45" s="59"/>
      <c r="AD45" s="61"/>
      <c r="AE45" s="62"/>
      <c r="AF45" s="61"/>
      <c r="AG45" s="65"/>
      <c r="AH45" s="66"/>
      <c r="AI45" s="67"/>
      <c r="AJ45" s="68"/>
      <c r="AK45" s="68"/>
      <c r="AL45" s="68"/>
      <c r="AM45" s="61"/>
      <c r="AN45" s="62"/>
      <c r="AO45" s="61"/>
      <c r="AP45" s="65"/>
      <c r="AQ45" s="66"/>
      <c r="AR45" s="67"/>
      <c r="AS45" s="68"/>
      <c r="AT45" s="68"/>
      <c r="AU45" s="68"/>
      <c r="AV45" s="61"/>
      <c r="AW45" s="62"/>
      <c r="AX45" s="61"/>
      <c r="AY45" s="65"/>
      <c r="AZ45" s="66"/>
      <c r="BA45" s="67"/>
      <c r="BB45" s="68"/>
      <c r="BC45" s="68"/>
      <c r="BD45" s="68"/>
      <c r="BE45" s="61"/>
      <c r="BF45" s="62"/>
      <c r="BG45" s="61"/>
      <c r="BH45" s="65"/>
      <c r="BI45" s="66"/>
      <c r="BJ45" s="67"/>
      <c r="BK45" s="68"/>
      <c r="BL45" s="68"/>
      <c r="BM45" s="68"/>
      <c r="BN45" s="63"/>
      <c r="BO45" s="64"/>
      <c r="BP45" s="61"/>
      <c r="BQ45" s="65"/>
      <c r="BR45" s="66"/>
      <c r="BS45" s="67"/>
      <c r="BT45" s="68"/>
      <c r="BU45" s="68"/>
      <c r="BV45" s="68"/>
      <c r="BW45" s="63"/>
      <c r="BX45" s="64"/>
      <c r="BY45" s="61"/>
      <c r="BZ45" s="65"/>
      <c r="CA45" s="66"/>
      <c r="CB45" s="67"/>
      <c r="CC45" s="68"/>
      <c r="CD45" s="68"/>
      <c r="CE45" s="68"/>
      <c r="CF45" s="63"/>
      <c r="CG45" s="64"/>
      <c r="CH45" s="61"/>
      <c r="CI45" s="65"/>
      <c r="CJ45" s="66"/>
      <c r="CK45" s="67"/>
      <c r="CL45" s="68"/>
      <c r="CM45" s="68"/>
      <c r="CN45" s="68"/>
      <c r="CO45" s="69"/>
      <c r="CP45" s="66"/>
      <c r="CQ45" s="66"/>
      <c r="CR45" s="66"/>
      <c r="CS45" s="70"/>
    </row>
    <row r="46" spans="1:98">
      <c r="A46" s="19">
        <f>AB46</f>
        <v>1.5445151927438</v>
      </c>
      <c r="B46" s="39"/>
      <c r="C46" s="39"/>
      <c r="D46" s="39"/>
      <c r="E46" s="39"/>
      <c r="F46" s="39"/>
      <c r="G46" s="40" t="s">
        <v>148</v>
      </c>
      <c r="H46" s="40"/>
      <c r="I46" s="40"/>
      <c r="J46" s="183">
        <f>SUM(J6:J45)</f>
        <v>4410000</v>
      </c>
      <c r="K46" s="41">
        <f>SUM(K6:K45)</f>
        <v>1476</v>
      </c>
      <c r="L46" s="41">
        <f>SUM(L6:L45)</f>
        <v>659</v>
      </c>
      <c r="M46" s="41">
        <f>SUM(M6:M45)</f>
        <v>1953</v>
      </c>
      <c r="N46" s="41">
        <f>SUM(N6:N45)</f>
        <v>326</v>
      </c>
      <c r="O46" s="41">
        <f>SUM(O6:O45)</f>
        <v>2</v>
      </c>
      <c r="P46" s="41">
        <f>SUM(P6:P45)</f>
        <v>328</v>
      </c>
      <c r="Q46" s="42">
        <f>IFERROR(P46/M46,"-")</f>
        <v>0.16794674859191</v>
      </c>
      <c r="R46" s="76">
        <f>SUM(R6:R45)</f>
        <v>70</v>
      </c>
      <c r="S46" s="76">
        <f>SUM(S6:S45)</f>
        <v>80</v>
      </c>
      <c r="T46" s="42">
        <f>IFERROR(R46/P46,"-")</f>
        <v>0.21341463414634</v>
      </c>
      <c r="U46" s="188">
        <f>IFERROR(J46/P46,"-")</f>
        <v>13445.12195122</v>
      </c>
      <c r="V46" s="44">
        <f>SUM(V6:V45)</f>
        <v>103</v>
      </c>
      <c r="W46" s="42">
        <f>IFERROR(V46/P46,"-")</f>
        <v>0.3140243902439</v>
      </c>
      <c r="X46" s="183">
        <f>SUM(X6:X45)</f>
        <v>6811312</v>
      </c>
      <c r="Y46" s="183">
        <f>IFERROR(X46/P46,"-")</f>
        <v>20766.195121951</v>
      </c>
      <c r="Z46" s="183">
        <f>IFERROR(X46/V46,"-")</f>
        <v>66129.242718447</v>
      </c>
      <c r="AA46" s="183">
        <f>X46-J46</f>
        <v>2401312</v>
      </c>
      <c r="AB46" s="45">
        <f>X46/J46</f>
        <v>1.5445151927438</v>
      </c>
      <c r="AC46" s="58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0"/>
    <mergeCell ref="J17:J20"/>
    <mergeCell ref="U17:U20"/>
    <mergeCell ref="AA17:AA20"/>
    <mergeCell ref="AB17:AB20"/>
    <mergeCell ref="A21:A24"/>
    <mergeCell ref="J21:J24"/>
    <mergeCell ref="U21:U24"/>
    <mergeCell ref="AA21:AA24"/>
    <mergeCell ref="AB21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41"/>
    <mergeCell ref="J37:J41"/>
    <mergeCell ref="U37:U41"/>
    <mergeCell ref="AA37:AA41"/>
    <mergeCell ref="AB37:AB41"/>
    <mergeCell ref="A42:A43"/>
    <mergeCell ref="J42:J43"/>
    <mergeCell ref="U42:U43"/>
    <mergeCell ref="AA42:AA43"/>
    <mergeCell ref="AB42:AB4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149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1.825</v>
      </c>
      <c r="B6" s="189" t="s">
        <v>150</v>
      </c>
      <c r="C6" s="189"/>
      <c r="D6" s="189" t="s">
        <v>80</v>
      </c>
      <c r="E6" s="189" t="s">
        <v>151</v>
      </c>
      <c r="F6" s="189" t="s">
        <v>65</v>
      </c>
      <c r="G6" s="88" t="s">
        <v>152</v>
      </c>
      <c r="H6" s="88" t="s">
        <v>153</v>
      </c>
      <c r="I6" s="88" t="s">
        <v>154</v>
      </c>
      <c r="J6" s="180">
        <v>120000</v>
      </c>
      <c r="K6" s="79">
        <v>49</v>
      </c>
      <c r="L6" s="79">
        <v>0</v>
      </c>
      <c r="M6" s="79">
        <v>119</v>
      </c>
      <c r="N6" s="89">
        <v>19</v>
      </c>
      <c r="O6" s="90">
        <v>1</v>
      </c>
      <c r="P6" s="91">
        <f>N6+O6</f>
        <v>20</v>
      </c>
      <c r="Q6" s="80">
        <f>IFERROR(P6/M6,"-")</f>
        <v>0.16806722689076</v>
      </c>
      <c r="R6" s="79">
        <v>2</v>
      </c>
      <c r="S6" s="79">
        <v>5</v>
      </c>
      <c r="T6" s="80">
        <f>IFERROR(R6/(P6),"-")</f>
        <v>0.1</v>
      </c>
      <c r="U6" s="186">
        <f>IFERROR(J6/SUM(N6:O7),"-")</f>
        <v>3750</v>
      </c>
      <c r="V6" s="82">
        <v>5</v>
      </c>
      <c r="W6" s="80">
        <f>IF(P6=0,"-",V6/P6)</f>
        <v>0.25</v>
      </c>
      <c r="X6" s="185">
        <v>76000</v>
      </c>
      <c r="Y6" s="186">
        <f>IFERROR(X6/P6,"-")</f>
        <v>3800</v>
      </c>
      <c r="Z6" s="186">
        <f>IFERROR(X6/V6,"-")</f>
        <v>15200</v>
      </c>
      <c r="AA6" s="180">
        <f>SUM(X6:X7)-SUM(J6:J7)</f>
        <v>99000</v>
      </c>
      <c r="AB6" s="83">
        <f>SUM(X6:X7)/SUM(J6:J7)</f>
        <v>1.825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0.15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9</v>
      </c>
      <c r="BF6" s="111">
        <f>IF(P6=0,"",IF(BE6=0,"",(BE6/P6)))</f>
        <v>0.45</v>
      </c>
      <c r="BG6" s="110">
        <v>1</v>
      </c>
      <c r="BH6" s="112">
        <f>IFERROR(BG6/BE6,"-")</f>
        <v>0.11111111111111</v>
      </c>
      <c r="BI6" s="113">
        <v>5000</v>
      </c>
      <c r="BJ6" s="114">
        <f>IFERROR(BI6/BE6,"-")</f>
        <v>555.55555555556</v>
      </c>
      <c r="BK6" s="115">
        <v>1</v>
      </c>
      <c r="BL6" s="115"/>
      <c r="BM6" s="115"/>
      <c r="BN6" s="117">
        <v>6</v>
      </c>
      <c r="BO6" s="118">
        <f>IF(P6=0,"",IF(BN6=0,"",(BN6/P6)))</f>
        <v>0.3</v>
      </c>
      <c r="BP6" s="119">
        <v>4</v>
      </c>
      <c r="BQ6" s="120">
        <f>IFERROR(BP6/BN6,"-")</f>
        <v>0.66666666666667</v>
      </c>
      <c r="BR6" s="121">
        <v>71000</v>
      </c>
      <c r="BS6" s="122">
        <f>IFERROR(BR6/BN6,"-")</f>
        <v>11833.333333333</v>
      </c>
      <c r="BT6" s="123">
        <v>1</v>
      </c>
      <c r="BU6" s="123"/>
      <c r="BV6" s="123">
        <v>3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76000</v>
      </c>
      <c r="CQ6" s="139">
        <v>25000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155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64</v>
      </c>
      <c r="L7" s="79">
        <v>29</v>
      </c>
      <c r="M7" s="79">
        <v>13</v>
      </c>
      <c r="N7" s="89">
        <v>12</v>
      </c>
      <c r="O7" s="90">
        <v>0</v>
      </c>
      <c r="P7" s="91">
        <f>N7+O7</f>
        <v>12</v>
      </c>
      <c r="Q7" s="80">
        <f>IFERROR(P7/M7,"-")</f>
        <v>0.92307692307692</v>
      </c>
      <c r="R7" s="79">
        <v>1</v>
      </c>
      <c r="S7" s="79">
        <v>1</v>
      </c>
      <c r="T7" s="80">
        <f>IFERROR(R7/(P7),"-")</f>
        <v>0.083333333333333</v>
      </c>
      <c r="U7" s="186"/>
      <c r="V7" s="82">
        <v>4</v>
      </c>
      <c r="W7" s="80">
        <f>IF(P7=0,"-",V7/P7)</f>
        <v>0.33333333333333</v>
      </c>
      <c r="X7" s="185">
        <v>143000</v>
      </c>
      <c r="Y7" s="186">
        <f>IFERROR(X7/P7,"-")</f>
        <v>11916.666666667</v>
      </c>
      <c r="Z7" s="186">
        <f>IFERROR(X7/V7,"-")</f>
        <v>35750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0.083333333333333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0.16666666666667</v>
      </c>
      <c r="BG7" s="110">
        <v>1</v>
      </c>
      <c r="BH7" s="112">
        <f>IFERROR(BG7/BE7,"-")</f>
        <v>0.5</v>
      </c>
      <c r="BI7" s="113">
        <v>5000</v>
      </c>
      <c r="BJ7" s="114">
        <f>IFERROR(BI7/BE7,"-")</f>
        <v>2500</v>
      </c>
      <c r="BK7" s="115">
        <v>1</v>
      </c>
      <c r="BL7" s="115"/>
      <c r="BM7" s="115"/>
      <c r="BN7" s="117">
        <v>5</v>
      </c>
      <c r="BO7" s="118">
        <f>IF(P7=0,"",IF(BN7=0,"",(BN7/P7)))</f>
        <v>0.41666666666667</v>
      </c>
      <c r="BP7" s="119">
        <v>3</v>
      </c>
      <c r="BQ7" s="120">
        <f>IFERROR(BP7/BN7,"-")</f>
        <v>0.6</v>
      </c>
      <c r="BR7" s="121">
        <v>138000</v>
      </c>
      <c r="BS7" s="122">
        <f>IFERROR(BR7/BN7,"-")</f>
        <v>27600</v>
      </c>
      <c r="BT7" s="123">
        <v>2</v>
      </c>
      <c r="BU7" s="123"/>
      <c r="BV7" s="123">
        <v>1</v>
      </c>
      <c r="BW7" s="124">
        <v>1</v>
      </c>
      <c r="BX7" s="125">
        <f>IF(P7=0,"",IF(BW7=0,"",(BW7/P7)))</f>
        <v>0.083333333333333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143000</v>
      </c>
      <c r="CQ7" s="139">
        <v>130000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1.9166666666667</v>
      </c>
      <c r="B8" s="189" t="s">
        <v>156</v>
      </c>
      <c r="C8" s="189"/>
      <c r="D8" s="189"/>
      <c r="E8" s="189"/>
      <c r="F8" s="189" t="s">
        <v>65</v>
      </c>
      <c r="G8" s="88" t="s">
        <v>157</v>
      </c>
      <c r="H8" s="88" t="s">
        <v>158</v>
      </c>
      <c r="I8" s="88" t="s">
        <v>159</v>
      </c>
      <c r="J8" s="180">
        <v>444000</v>
      </c>
      <c r="K8" s="79">
        <v>103</v>
      </c>
      <c r="L8" s="79">
        <v>0</v>
      </c>
      <c r="M8" s="79">
        <v>217</v>
      </c>
      <c r="N8" s="89">
        <v>27</v>
      </c>
      <c r="O8" s="90">
        <v>0</v>
      </c>
      <c r="P8" s="91">
        <f>N8+O8</f>
        <v>27</v>
      </c>
      <c r="Q8" s="80">
        <f>IFERROR(P8/M8,"-")</f>
        <v>0.12442396313364</v>
      </c>
      <c r="R8" s="79">
        <v>0</v>
      </c>
      <c r="S8" s="79">
        <v>5</v>
      </c>
      <c r="T8" s="80">
        <f>IFERROR(R8/(P8),"-")</f>
        <v>0</v>
      </c>
      <c r="U8" s="186">
        <f>IFERROR(J8/SUM(N8:O9),"-")</f>
        <v>8377.358490566</v>
      </c>
      <c r="V8" s="82">
        <v>3</v>
      </c>
      <c r="W8" s="80">
        <f>IF(P8=0,"-",V8/P8)</f>
        <v>0.11111111111111</v>
      </c>
      <c r="X8" s="185">
        <v>131000</v>
      </c>
      <c r="Y8" s="186">
        <f>IFERROR(X8/P8,"-")</f>
        <v>4851.8518518519</v>
      </c>
      <c r="Z8" s="186">
        <f>IFERROR(X8/V8,"-")</f>
        <v>43666.666666667</v>
      </c>
      <c r="AA8" s="180">
        <f>SUM(X8:X9)-SUM(J8:J9)</f>
        <v>407000</v>
      </c>
      <c r="AB8" s="83">
        <f>SUM(X8:X9)/SUM(J8:J9)</f>
        <v>1.9166666666667</v>
      </c>
      <c r="AC8" s="77"/>
      <c r="AD8" s="92">
        <v>1</v>
      </c>
      <c r="AE8" s="93">
        <f>IF(P8=0,"",IF(AD8=0,"",(AD8/P8)))</f>
        <v>0.037037037037037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6</v>
      </c>
      <c r="AN8" s="99">
        <f>IF(P8=0,"",IF(AM8=0,"",(AM8/P8)))</f>
        <v>0.22222222222222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0.074074074074074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9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0.18518518518519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0.11111111111111</v>
      </c>
      <c r="BY8" s="126">
        <v>3</v>
      </c>
      <c r="BZ8" s="127">
        <f>IFERROR(BY8/BW8,"-")</f>
        <v>1</v>
      </c>
      <c r="CA8" s="128">
        <v>131000</v>
      </c>
      <c r="CB8" s="129">
        <f>IFERROR(CA8/BW8,"-")</f>
        <v>43666.666666667</v>
      </c>
      <c r="CC8" s="130"/>
      <c r="CD8" s="130">
        <v>1</v>
      </c>
      <c r="CE8" s="130">
        <v>2</v>
      </c>
      <c r="CF8" s="131">
        <v>1</v>
      </c>
      <c r="CG8" s="132">
        <f>IF(P8=0,"",IF(CF8=0,"",(CF8/P8)))</f>
        <v>0.037037037037037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3</v>
      </c>
      <c r="CP8" s="139">
        <v>131000</v>
      </c>
      <c r="CQ8" s="139">
        <v>86000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160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184</v>
      </c>
      <c r="L9" s="79">
        <v>82</v>
      </c>
      <c r="M9" s="79">
        <v>54</v>
      </c>
      <c r="N9" s="89">
        <v>26</v>
      </c>
      <c r="O9" s="90">
        <v>0</v>
      </c>
      <c r="P9" s="91">
        <f>N9+O9</f>
        <v>26</v>
      </c>
      <c r="Q9" s="80">
        <f>IFERROR(P9/M9,"-")</f>
        <v>0.48148148148148</v>
      </c>
      <c r="R9" s="79">
        <v>8</v>
      </c>
      <c r="S9" s="79">
        <v>4</v>
      </c>
      <c r="T9" s="80">
        <f>IFERROR(R9/(P9),"-")</f>
        <v>0.30769230769231</v>
      </c>
      <c r="U9" s="186"/>
      <c r="V9" s="82">
        <v>10</v>
      </c>
      <c r="W9" s="80">
        <f>IF(P9=0,"-",V9/P9)</f>
        <v>0.38461538461538</v>
      </c>
      <c r="X9" s="185">
        <v>720000</v>
      </c>
      <c r="Y9" s="186">
        <f>IFERROR(X9/P9,"-")</f>
        <v>27692.307692308</v>
      </c>
      <c r="Z9" s="186">
        <f>IFERROR(X9/V9,"-")</f>
        <v>72000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0.076923076923077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4</v>
      </c>
      <c r="BF9" s="111">
        <f>IF(P9=0,"",IF(BE9=0,"",(BE9/P9)))</f>
        <v>0.15384615384615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8</v>
      </c>
      <c r="BO9" s="118">
        <f>IF(P9=0,"",IF(BN9=0,"",(BN9/P9)))</f>
        <v>0.30769230769231</v>
      </c>
      <c r="BP9" s="119">
        <v>2</v>
      </c>
      <c r="BQ9" s="120">
        <f>IFERROR(BP9/BN9,"-")</f>
        <v>0.25</v>
      </c>
      <c r="BR9" s="121">
        <v>140000</v>
      </c>
      <c r="BS9" s="122">
        <f>IFERROR(BR9/BN9,"-")</f>
        <v>17500</v>
      </c>
      <c r="BT9" s="123">
        <v>1</v>
      </c>
      <c r="BU9" s="123"/>
      <c r="BV9" s="123">
        <v>1</v>
      </c>
      <c r="BW9" s="124">
        <v>10</v>
      </c>
      <c r="BX9" s="125">
        <f>IF(P9=0,"",IF(BW9=0,"",(BW9/P9)))</f>
        <v>0.38461538461538</v>
      </c>
      <c r="BY9" s="126">
        <v>6</v>
      </c>
      <c r="BZ9" s="127">
        <f>IFERROR(BY9/BW9,"-")</f>
        <v>0.6</v>
      </c>
      <c r="CA9" s="128">
        <v>546000</v>
      </c>
      <c r="CB9" s="129">
        <f>IFERROR(CA9/BW9,"-")</f>
        <v>54600</v>
      </c>
      <c r="CC9" s="130">
        <v>1</v>
      </c>
      <c r="CD9" s="130"/>
      <c r="CE9" s="130">
        <v>5</v>
      </c>
      <c r="CF9" s="131">
        <v>2</v>
      </c>
      <c r="CG9" s="132">
        <f>IF(P9=0,"",IF(CF9=0,"",(CF9/P9)))</f>
        <v>0.076923076923077</v>
      </c>
      <c r="CH9" s="133">
        <v>2</v>
      </c>
      <c r="CI9" s="134">
        <f>IFERROR(CH9/CF9,"-")</f>
        <v>1</v>
      </c>
      <c r="CJ9" s="135">
        <v>34000</v>
      </c>
      <c r="CK9" s="136">
        <f>IFERROR(CJ9/CF9,"-")</f>
        <v>17000</v>
      </c>
      <c r="CL9" s="137"/>
      <c r="CM9" s="137">
        <v>1</v>
      </c>
      <c r="CN9" s="137">
        <v>1</v>
      </c>
      <c r="CO9" s="138">
        <v>10</v>
      </c>
      <c r="CP9" s="139">
        <v>720000</v>
      </c>
      <c r="CQ9" s="139">
        <v>265000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0.014285714285714</v>
      </c>
      <c r="B10" s="189" t="s">
        <v>161</v>
      </c>
      <c r="C10" s="189"/>
      <c r="D10" s="189" t="s">
        <v>162</v>
      </c>
      <c r="E10" s="189"/>
      <c r="F10" s="189" t="s">
        <v>65</v>
      </c>
      <c r="G10" s="88" t="s">
        <v>163</v>
      </c>
      <c r="H10" s="88" t="s">
        <v>164</v>
      </c>
      <c r="I10" s="191" t="s">
        <v>118</v>
      </c>
      <c r="J10" s="180">
        <v>210000</v>
      </c>
      <c r="K10" s="79">
        <v>16</v>
      </c>
      <c r="L10" s="79">
        <v>0</v>
      </c>
      <c r="M10" s="79">
        <v>59</v>
      </c>
      <c r="N10" s="89">
        <v>6</v>
      </c>
      <c r="O10" s="90">
        <v>0</v>
      </c>
      <c r="P10" s="91">
        <f>N10+O10</f>
        <v>6</v>
      </c>
      <c r="Q10" s="80">
        <f>IFERROR(P10/M10,"-")</f>
        <v>0.10169491525424</v>
      </c>
      <c r="R10" s="79">
        <v>0</v>
      </c>
      <c r="S10" s="79">
        <v>3</v>
      </c>
      <c r="T10" s="80">
        <f>IFERROR(R10/(P10),"-")</f>
        <v>0</v>
      </c>
      <c r="U10" s="186">
        <f>IFERROR(J10/SUM(N10:O13),"-")</f>
        <v>11052.631578947</v>
      </c>
      <c r="V10" s="82">
        <v>1</v>
      </c>
      <c r="W10" s="80">
        <f>IF(P10=0,"-",V10/P10)</f>
        <v>0.16666666666667</v>
      </c>
      <c r="X10" s="185">
        <v>3000</v>
      </c>
      <c r="Y10" s="186">
        <f>IFERROR(X10/P10,"-")</f>
        <v>500</v>
      </c>
      <c r="Z10" s="186">
        <f>IFERROR(X10/V10,"-")</f>
        <v>3000</v>
      </c>
      <c r="AA10" s="180">
        <f>SUM(X10:X13)-SUM(J10:J13)</f>
        <v>-207000</v>
      </c>
      <c r="AB10" s="83">
        <f>SUM(X10:X13)/SUM(J10:J13)</f>
        <v>0.014285714285714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0.16666666666667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0.16666666666667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0.33333333333333</v>
      </c>
      <c r="BY10" s="126">
        <v>1</v>
      </c>
      <c r="BZ10" s="127">
        <f>IFERROR(BY10/BW10,"-")</f>
        <v>0.5</v>
      </c>
      <c r="CA10" s="128">
        <v>3000</v>
      </c>
      <c r="CB10" s="129">
        <f>IFERROR(CA10/BW10,"-")</f>
        <v>1500</v>
      </c>
      <c r="CC10" s="130">
        <v>1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165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73</v>
      </c>
      <c r="L11" s="79">
        <v>27</v>
      </c>
      <c r="M11" s="79">
        <v>11</v>
      </c>
      <c r="N11" s="89">
        <v>5</v>
      </c>
      <c r="O11" s="90">
        <v>0</v>
      </c>
      <c r="P11" s="91">
        <f>N11+O11</f>
        <v>5</v>
      </c>
      <c r="Q11" s="80">
        <f>IFERROR(P11/M11,"-")</f>
        <v>0.45454545454545</v>
      </c>
      <c r="R11" s="79">
        <v>0</v>
      </c>
      <c r="S11" s="79">
        <v>0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0.2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166</v>
      </c>
      <c r="C12" s="189"/>
      <c r="D12" s="189" t="s">
        <v>167</v>
      </c>
      <c r="E12" s="189"/>
      <c r="F12" s="189" t="s">
        <v>65</v>
      </c>
      <c r="G12" s="88" t="s">
        <v>163</v>
      </c>
      <c r="H12" s="88" t="s">
        <v>164</v>
      </c>
      <c r="I12" s="88"/>
      <c r="J12" s="180"/>
      <c r="K12" s="79">
        <v>19</v>
      </c>
      <c r="L12" s="79">
        <v>0</v>
      </c>
      <c r="M12" s="79">
        <v>71</v>
      </c>
      <c r="N12" s="89">
        <v>5</v>
      </c>
      <c r="O12" s="90">
        <v>0</v>
      </c>
      <c r="P12" s="91">
        <f>N12+O12</f>
        <v>5</v>
      </c>
      <c r="Q12" s="80">
        <f>IFERROR(P12/M12,"-")</f>
        <v>0.070422535211268</v>
      </c>
      <c r="R12" s="79">
        <v>0</v>
      </c>
      <c r="S12" s="79">
        <v>2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168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51</v>
      </c>
      <c r="L13" s="79">
        <v>32</v>
      </c>
      <c r="M13" s="79">
        <v>13</v>
      </c>
      <c r="N13" s="89">
        <v>3</v>
      </c>
      <c r="O13" s="90">
        <v>0</v>
      </c>
      <c r="P13" s="91">
        <f>N13+O13</f>
        <v>3</v>
      </c>
      <c r="Q13" s="80">
        <f>IFERROR(P13/M13,"-")</f>
        <v>0.23076923076923</v>
      </c>
      <c r="R13" s="79">
        <v>1</v>
      </c>
      <c r="S13" s="79">
        <v>1</v>
      </c>
      <c r="T13" s="80">
        <f>IFERROR(R13/(P13),"-")</f>
        <v>0.33333333333333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>
        <v>1</v>
      </c>
      <c r="AE13" s="93">
        <f>IF(P13=0,"",IF(AD13=0,"",(AD13/P13)))</f>
        <v>0.33333333333333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0.66666666666667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0.3452380952381</v>
      </c>
      <c r="B14" s="189" t="s">
        <v>169</v>
      </c>
      <c r="C14" s="189" t="s">
        <v>170</v>
      </c>
      <c r="D14" s="189" t="s">
        <v>171</v>
      </c>
      <c r="E14" s="189"/>
      <c r="F14" s="189" t="s">
        <v>77</v>
      </c>
      <c r="G14" s="88" t="s">
        <v>172</v>
      </c>
      <c r="H14" s="88" t="s">
        <v>173</v>
      </c>
      <c r="I14" s="88" t="s">
        <v>174</v>
      </c>
      <c r="J14" s="180">
        <v>84000</v>
      </c>
      <c r="K14" s="79">
        <v>164</v>
      </c>
      <c r="L14" s="79">
        <v>83</v>
      </c>
      <c r="M14" s="79">
        <v>14</v>
      </c>
      <c r="N14" s="89">
        <v>12</v>
      </c>
      <c r="O14" s="90">
        <v>0</v>
      </c>
      <c r="P14" s="91">
        <f>N14+O14</f>
        <v>12</v>
      </c>
      <c r="Q14" s="80">
        <f>IFERROR(P14/M14,"-")</f>
        <v>0.85714285714286</v>
      </c>
      <c r="R14" s="79">
        <v>2</v>
      </c>
      <c r="S14" s="79">
        <v>2</v>
      </c>
      <c r="T14" s="80">
        <f>IFERROR(R14/(P14),"-")</f>
        <v>0.16666666666667</v>
      </c>
      <c r="U14" s="186">
        <f>IFERROR(J14/SUM(N14:O14),"-")</f>
        <v>7000</v>
      </c>
      <c r="V14" s="82">
        <v>2</v>
      </c>
      <c r="W14" s="80">
        <f>IF(P14=0,"-",V14/P14)</f>
        <v>0.16666666666667</v>
      </c>
      <c r="X14" s="185">
        <v>29000</v>
      </c>
      <c r="Y14" s="186">
        <f>IFERROR(X14/P14,"-")</f>
        <v>2416.6666666667</v>
      </c>
      <c r="Z14" s="186">
        <f>IFERROR(X14/V14,"-")</f>
        <v>14500</v>
      </c>
      <c r="AA14" s="180">
        <f>SUM(X14:X14)-SUM(J14:J14)</f>
        <v>-55000</v>
      </c>
      <c r="AB14" s="83">
        <f>SUM(X14:X14)/SUM(J14:J14)</f>
        <v>0.3452380952381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4</v>
      </c>
      <c r="AW14" s="105">
        <f>IF(P14=0,"",IF(AV14=0,"",(AV14/P14)))</f>
        <v>0.33333333333333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4</v>
      </c>
      <c r="BF14" s="111">
        <f>IF(P14=0,"",IF(BE14=0,"",(BE14/P14)))</f>
        <v>0.33333333333333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0.33333333333333</v>
      </c>
      <c r="BP14" s="119">
        <v>2</v>
      </c>
      <c r="BQ14" s="120">
        <f>IFERROR(BP14/BN14,"-")</f>
        <v>0.5</v>
      </c>
      <c r="BR14" s="121">
        <v>29000</v>
      </c>
      <c r="BS14" s="122">
        <f>IFERROR(BR14/BN14,"-")</f>
        <v>7250</v>
      </c>
      <c r="BT14" s="123"/>
      <c r="BU14" s="123">
        <v>1</v>
      </c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29000</v>
      </c>
      <c r="CQ14" s="139">
        <v>23000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11.193039215686</v>
      </c>
      <c r="B15" s="189" t="s">
        <v>175</v>
      </c>
      <c r="C15" s="189" t="s">
        <v>170</v>
      </c>
      <c r="D15" s="189" t="s">
        <v>176</v>
      </c>
      <c r="E15" s="189"/>
      <c r="F15" s="189" t="s">
        <v>65</v>
      </c>
      <c r="G15" s="88" t="s">
        <v>177</v>
      </c>
      <c r="H15" s="88" t="s">
        <v>173</v>
      </c>
      <c r="I15" s="88" t="s">
        <v>178</v>
      </c>
      <c r="J15" s="180">
        <v>81600</v>
      </c>
      <c r="K15" s="79">
        <v>29</v>
      </c>
      <c r="L15" s="79">
        <v>0</v>
      </c>
      <c r="M15" s="79">
        <v>106</v>
      </c>
      <c r="N15" s="89">
        <v>9</v>
      </c>
      <c r="O15" s="90">
        <v>0</v>
      </c>
      <c r="P15" s="91">
        <f>N15+O15</f>
        <v>9</v>
      </c>
      <c r="Q15" s="80">
        <f>IFERROR(P15/M15,"-")</f>
        <v>0.084905660377358</v>
      </c>
      <c r="R15" s="79">
        <v>1</v>
      </c>
      <c r="S15" s="79">
        <v>3</v>
      </c>
      <c r="T15" s="80">
        <f>IFERROR(R15/(P15),"-")</f>
        <v>0.11111111111111</v>
      </c>
      <c r="U15" s="186">
        <f>IFERROR(J15/SUM(N15:O16),"-")</f>
        <v>1736.170212766</v>
      </c>
      <c r="V15" s="82">
        <v>2</v>
      </c>
      <c r="W15" s="80">
        <f>IF(P15=0,"-",V15/P15)</f>
        <v>0.22222222222222</v>
      </c>
      <c r="X15" s="185">
        <v>6000</v>
      </c>
      <c r="Y15" s="186">
        <f>IFERROR(X15/P15,"-")</f>
        <v>666.66666666667</v>
      </c>
      <c r="Z15" s="186">
        <f>IFERROR(X15/V15,"-")</f>
        <v>3000</v>
      </c>
      <c r="AA15" s="180">
        <f>SUM(X15:X16)-SUM(J15:J16)</f>
        <v>831752</v>
      </c>
      <c r="AB15" s="83">
        <f>SUM(X15:X16)/SUM(J15:J16)</f>
        <v>11.193039215686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3</v>
      </c>
      <c r="AN15" s="99">
        <f>IF(P15=0,"",IF(AM15=0,"",(AM15/P15)))</f>
        <v>0.33333333333333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2</v>
      </c>
      <c r="AW15" s="105">
        <f>IF(P15=0,"",IF(AV15=0,"",(AV15/P15)))</f>
        <v>0.22222222222222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0.22222222222222</v>
      </c>
      <c r="BP15" s="119">
        <v>1</v>
      </c>
      <c r="BQ15" s="120">
        <f>IFERROR(BP15/BN15,"-")</f>
        <v>0.5</v>
      </c>
      <c r="BR15" s="121">
        <v>3000</v>
      </c>
      <c r="BS15" s="122">
        <f>IFERROR(BR15/BN15,"-")</f>
        <v>1500</v>
      </c>
      <c r="BT15" s="123">
        <v>1</v>
      </c>
      <c r="BU15" s="123"/>
      <c r="BV15" s="123"/>
      <c r="BW15" s="124">
        <v>2</v>
      </c>
      <c r="BX15" s="125">
        <f>IF(P15=0,"",IF(BW15=0,"",(BW15/P15)))</f>
        <v>0.22222222222222</v>
      </c>
      <c r="BY15" s="126">
        <v>1</v>
      </c>
      <c r="BZ15" s="127">
        <f>IFERROR(BY15/BW15,"-")</f>
        <v>0.5</v>
      </c>
      <c r="CA15" s="128">
        <v>3000</v>
      </c>
      <c r="CB15" s="129">
        <f>IFERROR(CA15/BW15,"-")</f>
        <v>1500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6000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179</v>
      </c>
      <c r="C16" s="189"/>
      <c r="D16" s="189"/>
      <c r="E16" s="189"/>
      <c r="F16" s="189" t="s">
        <v>77</v>
      </c>
      <c r="G16" s="88"/>
      <c r="H16" s="88"/>
      <c r="I16" s="88"/>
      <c r="J16" s="180"/>
      <c r="K16" s="79">
        <v>304</v>
      </c>
      <c r="L16" s="79">
        <v>144</v>
      </c>
      <c r="M16" s="79">
        <v>168</v>
      </c>
      <c r="N16" s="89">
        <v>38</v>
      </c>
      <c r="O16" s="90">
        <v>0</v>
      </c>
      <c r="P16" s="91">
        <f>N16+O16</f>
        <v>38</v>
      </c>
      <c r="Q16" s="80">
        <f>IFERROR(P16/M16,"-")</f>
        <v>0.22619047619048</v>
      </c>
      <c r="R16" s="79">
        <v>7</v>
      </c>
      <c r="S16" s="79">
        <v>8</v>
      </c>
      <c r="T16" s="80">
        <f>IFERROR(R16/(P16),"-")</f>
        <v>0.18421052631579</v>
      </c>
      <c r="U16" s="186"/>
      <c r="V16" s="82">
        <v>9</v>
      </c>
      <c r="W16" s="80">
        <f>IF(P16=0,"-",V16/P16)</f>
        <v>0.23684210526316</v>
      </c>
      <c r="X16" s="185">
        <v>907352</v>
      </c>
      <c r="Y16" s="186">
        <f>IFERROR(X16/P16,"-")</f>
        <v>23877.684210526</v>
      </c>
      <c r="Z16" s="186">
        <f>IFERROR(X16/V16,"-")</f>
        <v>100816.88888889</v>
      </c>
      <c r="AA16" s="180"/>
      <c r="AB16" s="83"/>
      <c r="AC16" s="77"/>
      <c r="AD16" s="92">
        <v>3</v>
      </c>
      <c r="AE16" s="93">
        <f>IF(P16=0,"",IF(AD16=0,"",(AD16/P16)))</f>
        <v>0.078947368421053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6</v>
      </c>
      <c r="AN16" s="99">
        <f>IF(P16=0,"",IF(AM16=0,"",(AM16/P16)))</f>
        <v>0.15789473684211</v>
      </c>
      <c r="AO16" s="98">
        <v>1</v>
      </c>
      <c r="AP16" s="100">
        <f>IFERROR(AO16/AM16,"-")</f>
        <v>0.16666666666667</v>
      </c>
      <c r="AQ16" s="101">
        <v>5000</v>
      </c>
      <c r="AR16" s="102">
        <f>IFERROR(AQ16/AM16,"-")</f>
        <v>833.33333333333</v>
      </c>
      <c r="AS16" s="103">
        <v>1</v>
      </c>
      <c r="AT16" s="103"/>
      <c r="AU16" s="103"/>
      <c r="AV16" s="104">
        <v>3</v>
      </c>
      <c r="AW16" s="105">
        <f>IF(P16=0,"",IF(AV16=0,"",(AV16/P16)))</f>
        <v>0.078947368421053</v>
      </c>
      <c r="AX16" s="104">
        <v>1</v>
      </c>
      <c r="AY16" s="106">
        <f>IFERROR(AX16/AV16,"-")</f>
        <v>0.33333333333333</v>
      </c>
      <c r="AZ16" s="107">
        <v>13000</v>
      </c>
      <c r="BA16" s="108">
        <f>IFERROR(AZ16/AV16,"-")</f>
        <v>4333.3333333333</v>
      </c>
      <c r="BB16" s="109"/>
      <c r="BC16" s="109"/>
      <c r="BD16" s="109">
        <v>1</v>
      </c>
      <c r="BE16" s="110">
        <v>9</v>
      </c>
      <c r="BF16" s="111">
        <f>IF(P16=0,"",IF(BE16=0,"",(BE16/P16)))</f>
        <v>0.23684210526316</v>
      </c>
      <c r="BG16" s="110">
        <v>2</v>
      </c>
      <c r="BH16" s="112">
        <f>IFERROR(BG16/BE16,"-")</f>
        <v>0.22222222222222</v>
      </c>
      <c r="BI16" s="113">
        <v>132000</v>
      </c>
      <c r="BJ16" s="114">
        <f>IFERROR(BI16/BE16,"-")</f>
        <v>14666.666666667</v>
      </c>
      <c r="BK16" s="115"/>
      <c r="BL16" s="115">
        <v>1</v>
      </c>
      <c r="BM16" s="115">
        <v>1</v>
      </c>
      <c r="BN16" s="117">
        <v>13</v>
      </c>
      <c r="BO16" s="118">
        <f>IF(P16=0,"",IF(BN16=0,"",(BN16/P16)))</f>
        <v>0.34210526315789</v>
      </c>
      <c r="BP16" s="119">
        <v>3</v>
      </c>
      <c r="BQ16" s="120">
        <f>IFERROR(BP16/BN16,"-")</f>
        <v>0.23076923076923</v>
      </c>
      <c r="BR16" s="121">
        <v>56352</v>
      </c>
      <c r="BS16" s="122">
        <f>IFERROR(BR16/BN16,"-")</f>
        <v>4334.7692307692</v>
      </c>
      <c r="BT16" s="123"/>
      <c r="BU16" s="123">
        <v>1</v>
      </c>
      <c r="BV16" s="123">
        <v>2</v>
      </c>
      <c r="BW16" s="124">
        <v>4</v>
      </c>
      <c r="BX16" s="125">
        <f>IF(P16=0,"",IF(BW16=0,"",(BW16/P16)))</f>
        <v>0.10526315789474</v>
      </c>
      <c r="BY16" s="126">
        <v>2</v>
      </c>
      <c r="BZ16" s="127">
        <f>IFERROR(BY16/BW16,"-")</f>
        <v>0.5</v>
      </c>
      <c r="CA16" s="128">
        <v>701000</v>
      </c>
      <c r="CB16" s="129">
        <f>IFERROR(CA16/BW16,"-")</f>
        <v>175250</v>
      </c>
      <c r="CC16" s="130"/>
      <c r="CD16" s="130"/>
      <c r="CE16" s="130">
        <v>2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9</v>
      </c>
      <c r="CP16" s="139">
        <v>907352</v>
      </c>
      <c r="CQ16" s="139">
        <v>638000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</v>
      </c>
      <c r="B17" s="189" t="s">
        <v>180</v>
      </c>
      <c r="C17" s="189" t="s">
        <v>181</v>
      </c>
      <c r="D17" s="189" t="s">
        <v>182</v>
      </c>
      <c r="E17" s="189"/>
      <c r="F17" s="189" t="s">
        <v>65</v>
      </c>
      <c r="G17" s="88" t="s">
        <v>183</v>
      </c>
      <c r="H17" s="88" t="s">
        <v>184</v>
      </c>
      <c r="I17" s="88" t="s">
        <v>154</v>
      </c>
      <c r="J17" s="180">
        <v>66000</v>
      </c>
      <c r="K17" s="79">
        <v>0</v>
      </c>
      <c r="L17" s="79">
        <v>0</v>
      </c>
      <c r="M17" s="79">
        <v>7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186">
        <f>IFERROR(J17/SUM(N17:O18),"-")</f>
        <v>66000</v>
      </c>
      <c r="V17" s="82">
        <v>0</v>
      </c>
      <c r="W17" s="80" t="str">
        <f>IF(P17=0,"-",V17/P17)</f>
        <v>-</v>
      </c>
      <c r="X17" s="185">
        <v>0</v>
      </c>
      <c r="Y17" s="186" t="str">
        <f>IFERROR(X17/P17,"-")</f>
        <v>-</v>
      </c>
      <c r="Z17" s="186" t="str">
        <f>IFERROR(X17/V17,"-")</f>
        <v>-</v>
      </c>
      <c r="AA17" s="180">
        <f>SUM(X17:X18)-SUM(J17:J18)</f>
        <v>-66000</v>
      </c>
      <c r="AB17" s="83">
        <f>SUM(X17:X18)/SUM(J17:J18)</f>
        <v>0</v>
      </c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185</v>
      </c>
      <c r="C18" s="189"/>
      <c r="D18" s="189"/>
      <c r="E18" s="189"/>
      <c r="F18" s="189" t="s">
        <v>77</v>
      </c>
      <c r="G18" s="88"/>
      <c r="H18" s="88"/>
      <c r="I18" s="88"/>
      <c r="J18" s="180"/>
      <c r="K18" s="79">
        <v>13</v>
      </c>
      <c r="L18" s="79">
        <v>11</v>
      </c>
      <c r="M18" s="79">
        <v>11</v>
      </c>
      <c r="N18" s="89">
        <v>1</v>
      </c>
      <c r="O18" s="90">
        <v>0</v>
      </c>
      <c r="P18" s="91">
        <f>N18+O18</f>
        <v>1</v>
      </c>
      <c r="Q18" s="80">
        <f>IFERROR(P18/M18,"-")</f>
        <v>0.090909090909091</v>
      </c>
      <c r="R18" s="79">
        <v>0</v>
      </c>
      <c r="S18" s="79">
        <v>0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1.6794871794872</v>
      </c>
      <c r="B19" s="189" t="s">
        <v>186</v>
      </c>
      <c r="C19" s="189" t="s">
        <v>187</v>
      </c>
      <c r="D19" s="189" t="s">
        <v>182</v>
      </c>
      <c r="E19" s="189"/>
      <c r="F19" s="189" t="s">
        <v>65</v>
      </c>
      <c r="G19" s="88" t="s">
        <v>188</v>
      </c>
      <c r="H19" s="88" t="s">
        <v>189</v>
      </c>
      <c r="I19" s="88" t="s">
        <v>190</v>
      </c>
      <c r="J19" s="180">
        <v>78000</v>
      </c>
      <c r="K19" s="79">
        <v>2</v>
      </c>
      <c r="L19" s="79">
        <v>0</v>
      </c>
      <c r="M19" s="79">
        <v>10</v>
      </c>
      <c r="N19" s="89">
        <v>2</v>
      </c>
      <c r="O19" s="90">
        <v>0</v>
      </c>
      <c r="P19" s="91">
        <f>N19+O19</f>
        <v>2</v>
      </c>
      <c r="Q19" s="80">
        <f>IFERROR(P19/M19,"-")</f>
        <v>0.2</v>
      </c>
      <c r="R19" s="79">
        <v>1</v>
      </c>
      <c r="S19" s="79">
        <v>1</v>
      </c>
      <c r="T19" s="80">
        <f>IFERROR(R19/(P19),"-")</f>
        <v>0.5</v>
      </c>
      <c r="U19" s="186">
        <f>IFERROR(J19/SUM(N19:O20),"-")</f>
        <v>4105.2631578947</v>
      </c>
      <c r="V19" s="82">
        <v>1</v>
      </c>
      <c r="W19" s="80">
        <f>IF(P19=0,"-",V19/P19)</f>
        <v>0.5</v>
      </c>
      <c r="X19" s="185">
        <v>12000</v>
      </c>
      <c r="Y19" s="186">
        <f>IFERROR(X19/P19,"-")</f>
        <v>6000</v>
      </c>
      <c r="Z19" s="186">
        <f>IFERROR(X19/V19,"-")</f>
        <v>12000</v>
      </c>
      <c r="AA19" s="180">
        <f>SUM(X19:X20)-SUM(J19:J20)</f>
        <v>53000</v>
      </c>
      <c r="AB19" s="83">
        <f>SUM(X19:X20)/SUM(J19:J20)</f>
        <v>1.6794871794872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0.5</v>
      </c>
      <c r="BG19" s="110">
        <v>1</v>
      </c>
      <c r="BH19" s="112">
        <f>IFERROR(BG19/BE19,"-")</f>
        <v>1</v>
      </c>
      <c r="BI19" s="113">
        <v>12000</v>
      </c>
      <c r="BJ19" s="114">
        <f>IFERROR(BI19/BE19,"-")</f>
        <v>12000</v>
      </c>
      <c r="BK19" s="115"/>
      <c r="BL19" s="115"/>
      <c r="BM19" s="115">
        <v>1</v>
      </c>
      <c r="BN19" s="117">
        <v>1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12000</v>
      </c>
      <c r="CQ19" s="139">
        <v>12000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191</v>
      </c>
      <c r="C20" s="189"/>
      <c r="D20" s="189"/>
      <c r="E20" s="189"/>
      <c r="F20" s="189" t="s">
        <v>77</v>
      </c>
      <c r="G20" s="88"/>
      <c r="H20" s="88"/>
      <c r="I20" s="88"/>
      <c r="J20" s="180"/>
      <c r="K20" s="79">
        <v>57</v>
      </c>
      <c r="L20" s="79">
        <v>42</v>
      </c>
      <c r="M20" s="79">
        <v>44</v>
      </c>
      <c r="N20" s="89">
        <v>17</v>
      </c>
      <c r="O20" s="90">
        <v>0</v>
      </c>
      <c r="P20" s="91">
        <f>N20+O20</f>
        <v>17</v>
      </c>
      <c r="Q20" s="80">
        <f>IFERROR(P20/M20,"-")</f>
        <v>0.38636363636364</v>
      </c>
      <c r="R20" s="79">
        <v>5</v>
      </c>
      <c r="S20" s="79">
        <v>2</v>
      </c>
      <c r="T20" s="80">
        <f>IFERROR(R20/(P20),"-")</f>
        <v>0.29411764705882</v>
      </c>
      <c r="U20" s="186"/>
      <c r="V20" s="82">
        <v>5</v>
      </c>
      <c r="W20" s="80">
        <f>IF(P20=0,"-",V20/P20)</f>
        <v>0.29411764705882</v>
      </c>
      <c r="X20" s="185">
        <v>119000</v>
      </c>
      <c r="Y20" s="186">
        <f>IFERROR(X20/P20,"-")</f>
        <v>7000</v>
      </c>
      <c r="Z20" s="186">
        <f>IFERROR(X20/V20,"-")</f>
        <v>23800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0.058823529411765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0.058823529411765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9</v>
      </c>
      <c r="BF20" s="111">
        <f>IF(P20=0,"",IF(BE20=0,"",(BE20/P20)))</f>
        <v>0.52941176470588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4</v>
      </c>
      <c r="BO20" s="118">
        <f>IF(P20=0,"",IF(BN20=0,"",(BN20/P20)))</f>
        <v>0.23529411764706</v>
      </c>
      <c r="BP20" s="119">
        <v>3</v>
      </c>
      <c r="BQ20" s="120">
        <f>IFERROR(BP20/BN20,"-")</f>
        <v>0.75</v>
      </c>
      <c r="BR20" s="121">
        <v>69000</v>
      </c>
      <c r="BS20" s="122">
        <f>IFERROR(BR20/BN20,"-")</f>
        <v>17250</v>
      </c>
      <c r="BT20" s="123"/>
      <c r="BU20" s="123">
        <v>2</v>
      </c>
      <c r="BV20" s="123">
        <v>1</v>
      </c>
      <c r="BW20" s="124">
        <v>2</v>
      </c>
      <c r="BX20" s="125">
        <f>IF(P20=0,"",IF(BW20=0,"",(BW20/P20)))</f>
        <v>0.11764705882353</v>
      </c>
      <c r="BY20" s="126">
        <v>2</v>
      </c>
      <c r="BZ20" s="127">
        <f>IFERROR(BY20/BW20,"-")</f>
        <v>1</v>
      </c>
      <c r="CA20" s="128">
        <v>50000</v>
      </c>
      <c r="CB20" s="129">
        <f>IFERROR(CA20/BW20,"-")</f>
        <v>25000</v>
      </c>
      <c r="CC20" s="130"/>
      <c r="CD20" s="130">
        <v>1</v>
      </c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5</v>
      </c>
      <c r="CP20" s="139">
        <v>119000</v>
      </c>
      <c r="CQ20" s="139">
        <v>55000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2.0555555555556</v>
      </c>
      <c r="B21" s="189" t="s">
        <v>192</v>
      </c>
      <c r="C21" s="189" t="s">
        <v>193</v>
      </c>
      <c r="D21" s="189" t="s">
        <v>194</v>
      </c>
      <c r="E21" s="189"/>
      <c r="F21" s="189" t="s">
        <v>65</v>
      </c>
      <c r="G21" s="88" t="s">
        <v>195</v>
      </c>
      <c r="H21" s="88" t="s">
        <v>196</v>
      </c>
      <c r="I21" s="191" t="s">
        <v>84</v>
      </c>
      <c r="J21" s="180">
        <v>54000</v>
      </c>
      <c r="K21" s="79">
        <v>11</v>
      </c>
      <c r="L21" s="79">
        <v>0</v>
      </c>
      <c r="M21" s="79">
        <v>33</v>
      </c>
      <c r="N21" s="89">
        <v>5</v>
      </c>
      <c r="O21" s="90">
        <v>0</v>
      </c>
      <c r="P21" s="91">
        <f>N21+O21</f>
        <v>5</v>
      </c>
      <c r="Q21" s="80">
        <f>IFERROR(P21/M21,"-")</f>
        <v>0.15151515151515</v>
      </c>
      <c r="R21" s="79">
        <v>1</v>
      </c>
      <c r="S21" s="79">
        <v>1</v>
      </c>
      <c r="T21" s="80">
        <f>IFERROR(R21/(P21),"-")</f>
        <v>0.2</v>
      </c>
      <c r="U21" s="186">
        <f>IFERROR(J21/SUM(N21:O22),"-")</f>
        <v>3375</v>
      </c>
      <c r="V21" s="82">
        <v>3</v>
      </c>
      <c r="W21" s="80">
        <f>IF(P21=0,"-",V21/P21)</f>
        <v>0.6</v>
      </c>
      <c r="X21" s="185">
        <v>13000</v>
      </c>
      <c r="Y21" s="186">
        <f>IFERROR(X21/P21,"-")</f>
        <v>2600</v>
      </c>
      <c r="Z21" s="186">
        <f>IFERROR(X21/V21,"-")</f>
        <v>4333.3333333333</v>
      </c>
      <c r="AA21" s="180">
        <f>SUM(X21:X22)-SUM(J21:J22)</f>
        <v>57000</v>
      </c>
      <c r="AB21" s="83">
        <f>SUM(X21:X22)/SUM(J21:J22)</f>
        <v>2.0555555555556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</v>
      </c>
      <c r="BG21" s="110">
        <v>1</v>
      </c>
      <c r="BH21" s="112">
        <f>IFERROR(BG21/BE21,"-")</f>
        <v>1</v>
      </c>
      <c r="BI21" s="113">
        <v>5000</v>
      </c>
      <c r="BJ21" s="114">
        <f>IFERROR(BI21/BE21,"-")</f>
        <v>5000</v>
      </c>
      <c r="BK21" s="115">
        <v>1</v>
      </c>
      <c r="BL21" s="115"/>
      <c r="BM21" s="115"/>
      <c r="BN21" s="117">
        <v>3</v>
      </c>
      <c r="BO21" s="118">
        <f>IF(P21=0,"",IF(BN21=0,"",(BN21/P21)))</f>
        <v>0.6</v>
      </c>
      <c r="BP21" s="119">
        <v>2</v>
      </c>
      <c r="BQ21" s="120">
        <f>IFERROR(BP21/BN21,"-")</f>
        <v>0.66666666666667</v>
      </c>
      <c r="BR21" s="121">
        <v>8000</v>
      </c>
      <c r="BS21" s="122">
        <f>IFERROR(BR21/BN21,"-")</f>
        <v>2666.6666666667</v>
      </c>
      <c r="BT21" s="123">
        <v>2</v>
      </c>
      <c r="BU21" s="123"/>
      <c r="BV21" s="123"/>
      <c r="BW21" s="124">
        <v>1</v>
      </c>
      <c r="BX21" s="125">
        <f>IF(P21=0,"",IF(BW21=0,"",(BW21/P21)))</f>
        <v>0.2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3</v>
      </c>
      <c r="CP21" s="139">
        <v>13000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197</v>
      </c>
      <c r="C22" s="189"/>
      <c r="D22" s="189"/>
      <c r="E22" s="189"/>
      <c r="F22" s="189" t="s">
        <v>77</v>
      </c>
      <c r="G22" s="88"/>
      <c r="H22" s="88"/>
      <c r="I22" s="88"/>
      <c r="J22" s="180"/>
      <c r="K22" s="79">
        <v>49</v>
      </c>
      <c r="L22" s="79">
        <v>34</v>
      </c>
      <c r="M22" s="79">
        <v>11</v>
      </c>
      <c r="N22" s="89">
        <v>11</v>
      </c>
      <c r="O22" s="90">
        <v>0</v>
      </c>
      <c r="P22" s="91">
        <f>N22+O22</f>
        <v>11</v>
      </c>
      <c r="Q22" s="80">
        <f>IFERROR(P22/M22,"-")</f>
        <v>1</v>
      </c>
      <c r="R22" s="79">
        <v>2</v>
      </c>
      <c r="S22" s="79">
        <v>0</v>
      </c>
      <c r="T22" s="80">
        <f>IFERROR(R22/(P22),"-")</f>
        <v>0.18181818181818</v>
      </c>
      <c r="U22" s="186"/>
      <c r="V22" s="82">
        <v>3</v>
      </c>
      <c r="W22" s="80">
        <f>IF(P22=0,"-",V22/P22)</f>
        <v>0.27272727272727</v>
      </c>
      <c r="X22" s="185">
        <v>98000</v>
      </c>
      <c r="Y22" s="186">
        <f>IFERROR(X22/P22,"-")</f>
        <v>8909.0909090909</v>
      </c>
      <c r="Z22" s="186">
        <f>IFERROR(X22/V22,"-")</f>
        <v>32666.666666667</v>
      </c>
      <c r="AA22" s="180"/>
      <c r="AB22" s="83"/>
      <c r="AC22" s="77"/>
      <c r="AD22" s="92">
        <v>1</v>
      </c>
      <c r="AE22" s="93">
        <f>IF(P22=0,"",IF(AD22=0,"",(AD22/P22)))</f>
        <v>0.090909090909091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5</v>
      </c>
      <c r="BF22" s="111">
        <f>IF(P22=0,"",IF(BE22=0,"",(BE22/P22)))</f>
        <v>0.45454545454545</v>
      </c>
      <c r="BG22" s="110">
        <v>1</v>
      </c>
      <c r="BH22" s="112">
        <f>IFERROR(BG22/BE22,"-")</f>
        <v>0.2</v>
      </c>
      <c r="BI22" s="113">
        <v>5000</v>
      </c>
      <c r="BJ22" s="114">
        <f>IFERROR(BI22/BE22,"-")</f>
        <v>1000</v>
      </c>
      <c r="BK22" s="115">
        <v>1</v>
      </c>
      <c r="BL22" s="115"/>
      <c r="BM22" s="115"/>
      <c r="BN22" s="117">
        <v>5</v>
      </c>
      <c r="BO22" s="118">
        <f>IF(P22=0,"",IF(BN22=0,"",(BN22/P22)))</f>
        <v>0.45454545454545</v>
      </c>
      <c r="BP22" s="119">
        <v>2</v>
      </c>
      <c r="BQ22" s="120">
        <f>IFERROR(BP22/BN22,"-")</f>
        <v>0.4</v>
      </c>
      <c r="BR22" s="121">
        <v>93000</v>
      </c>
      <c r="BS22" s="122">
        <f>IFERROR(BR22/BN22,"-")</f>
        <v>18600</v>
      </c>
      <c r="BT22" s="123">
        <v>1</v>
      </c>
      <c r="BU22" s="123"/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98000</v>
      </c>
      <c r="CQ22" s="139">
        <v>88000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0.52564102564103</v>
      </c>
      <c r="B23" s="189" t="s">
        <v>198</v>
      </c>
      <c r="C23" s="189" t="s">
        <v>193</v>
      </c>
      <c r="D23" s="189" t="s">
        <v>199</v>
      </c>
      <c r="E23" s="189"/>
      <c r="F23" s="189" t="s">
        <v>65</v>
      </c>
      <c r="G23" s="88" t="s">
        <v>200</v>
      </c>
      <c r="H23" s="88" t="s">
        <v>184</v>
      </c>
      <c r="I23" s="88" t="s">
        <v>201</v>
      </c>
      <c r="J23" s="180">
        <v>78000</v>
      </c>
      <c r="K23" s="79">
        <v>7</v>
      </c>
      <c r="L23" s="79">
        <v>0</v>
      </c>
      <c r="M23" s="79">
        <v>26</v>
      </c>
      <c r="N23" s="89">
        <v>2</v>
      </c>
      <c r="O23" s="90">
        <v>0</v>
      </c>
      <c r="P23" s="91">
        <f>N23+O23</f>
        <v>2</v>
      </c>
      <c r="Q23" s="80">
        <f>IFERROR(P23/M23,"-")</f>
        <v>0.076923076923077</v>
      </c>
      <c r="R23" s="79">
        <v>1</v>
      </c>
      <c r="S23" s="79">
        <v>0</v>
      </c>
      <c r="T23" s="80">
        <f>IFERROR(R23/(P23),"-")</f>
        <v>0.5</v>
      </c>
      <c r="U23" s="186">
        <f>IFERROR(J23/SUM(N23:O24),"-")</f>
        <v>9750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SUM(X23:X24)-SUM(J23:J24)</f>
        <v>-37000</v>
      </c>
      <c r="AB23" s="83">
        <f>SUM(X23:X24)/SUM(J23:J24)</f>
        <v>0.52564102564103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202</v>
      </c>
      <c r="C24" s="189"/>
      <c r="D24" s="189"/>
      <c r="E24" s="189"/>
      <c r="F24" s="189" t="s">
        <v>77</v>
      </c>
      <c r="G24" s="88"/>
      <c r="H24" s="88"/>
      <c r="I24" s="88"/>
      <c r="J24" s="180"/>
      <c r="K24" s="79">
        <v>26</v>
      </c>
      <c r="L24" s="79">
        <v>23</v>
      </c>
      <c r="M24" s="79">
        <v>8</v>
      </c>
      <c r="N24" s="89">
        <v>6</v>
      </c>
      <c r="O24" s="90">
        <v>0</v>
      </c>
      <c r="P24" s="91">
        <f>N24+O24</f>
        <v>6</v>
      </c>
      <c r="Q24" s="80">
        <f>IFERROR(P24/M24,"-")</f>
        <v>0.75</v>
      </c>
      <c r="R24" s="79">
        <v>1</v>
      </c>
      <c r="S24" s="79">
        <v>0</v>
      </c>
      <c r="T24" s="80">
        <f>IFERROR(R24/(P24),"-")</f>
        <v>0.16666666666667</v>
      </c>
      <c r="U24" s="186"/>
      <c r="V24" s="82">
        <v>2</v>
      </c>
      <c r="W24" s="80">
        <f>IF(P24=0,"-",V24/P24)</f>
        <v>0.33333333333333</v>
      </c>
      <c r="X24" s="185">
        <v>41000</v>
      </c>
      <c r="Y24" s="186">
        <f>IFERROR(X24/P24,"-")</f>
        <v>6833.3333333333</v>
      </c>
      <c r="Z24" s="186">
        <f>IFERROR(X24/V24,"-")</f>
        <v>20500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0.33333333333333</v>
      </c>
      <c r="BG24" s="110">
        <v>1</v>
      </c>
      <c r="BH24" s="112">
        <f>IFERROR(BG24/BE24,"-")</f>
        <v>0.5</v>
      </c>
      <c r="BI24" s="113">
        <v>3000</v>
      </c>
      <c r="BJ24" s="114">
        <f>IFERROR(BI24/BE24,"-")</f>
        <v>1500</v>
      </c>
      <c r="BK24" s="115">
        <v>1</v>
      </c>
      <c r="BL24" s="115"/>
      <c r="BM24" s="115"/>
      <c r="BN24" s="117">
        <v>2</v>
      </c>
      <c r="BO24" s="118">
        <f>IF(P24=0,"",IF(BN24=0,"",(BN24/P24)))</f>
        <v>0.33333333333333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0.33333333333333</v>
      </c>
      <c r="BY24" s="126">
        <v>1</v>
      </c>
      <c r="BZ24" s="127">
        <f>IFERROR(BY24/BW24,"-")</f>
        <v>0.5</v>
      </c>
      <c r="CA24" s="128">
        <v>38000</v>
      </c>
      <c r="CB24" s="129">
        <f>IFERROR(CA24/BW24,"-")</f>
        <v>19000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41000</v>
      </c>
      <c r="CQ24" s="139">
        <v>38000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0.59090909090909</v>
      </c>
      <c r="B25" s="189" t="s">
        <v>203</v>
      </c>
      <c r="C25" s="189" t="s">
        <v>204</v>
      </c>
      <c r="D25" s="189" t="s">
        <v>205</v>
      </c>
      <c r="E25" s="189"/>
      <c r="F25" s="189" t="s">
        <v>65</v>
      </c>
      <c r="G25" s="88" t="s">
        <v>206</v>
      </c>
      <c r="H25" s="88" t="s">
        <v>207</v>
      </c>
      <c r="I25" s="88" t="s">
        <v>208</v>
      </c>
      <c r="J25" s="180">
        <v>132000</v>
      </c>
      <c r="K25" s="79">
        <v>17</v>
      </c>
      <c r="L25" s="79">
        <v>0</v>
      </c>
      <c r="M25" s="79">
        <v>47</v>
      </c>
      <c r="N25" s="89">
        <v>9</v>
      </c>
      <c r="O25" s="90">
        <v>0</v>
      </c>
      <c r="P25" s="91">
        <f>N25+O25</f>
        <v>9</v>
      </c>
      <c r="Q25" s="80">
        <f>IFERROR(P25/M25,"-")</f>
        <v>0.19148936170213</v>
      </c>
      <c r="R25" s="79">
        <v>0</v>
      </c>
      <c r="S25" s="79">
        <v>5</v>
      </c>
      <c r="T25" s="80">
        <f>IFERROR(R25/(P25),"-")</f>
        <v>0</v>
      </c>
      <c r="U25" s="186">
        <f>IFERROR(J25/SUM(N25:O26),"-")</f>
        <v>6947.3684210526</v>
      </c>
      <c r="V25" s="82">
        <v>1</v>
      </c>
      <c r="W25" s="80">
        <f>IF(P25=0,"-",V25/P25)</f>
        <v>0.11111111111111</v>
      </c>
      <c r="X25" s="185">
        <v>14000</v>
      </c>
      <c r="Y25" s="186">
        <f>IFERROR(X25/P25,"-")</f>
        <v>1555.5555555556</v>
      </c>
      <c r="Z25" s="186">
        <f>IFERROR(X25/V25,"-")</f>
        <v>14000</v>
      </c>
      <c r="AA25" s="180">
        <f>SUM(X25:X26)-SUM(J25:J26)</f>
        <v>-54000</v>
      </c>
      <c r="AB25" s="83">
        <f>SUM(X25:X26)/SUM(J25:J26)</f>
        <v>0.59090909090909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0.11111111111111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4</v>
      </c>
      <c r="BF25" s="111">
        <f>IF(P25=0,"",IF(BE25=0,"",(BE25/P25)))</f>
        <v>0.44444444444444</v>
      </c>
      <c r="BG25" s="110">
        <v>1</v>
      </c>
      <c r="BH25" s="112">
        <f>IFERROR(BG25/BE25,"-")</f>
        <v>0.25</v>
      </c>
      <c r="BI25" s="113">
        <v>14000</v>
      </c>
      <c r="BJ25" s="114">
        <f>IFERROR(BI25/BE25,"-")</f>
        <v>3500</v>
      </c>
      <c r="BK25" s="115"/>
      <c r="BL25" s="115"/>
      <c r="BM25" s="115">
        <v>1</v>
      </c>
      <c r="BN25" s="117">
        <v>4</v>
      </c>
      <c r="BO25" s="118">
        <f>IF(P25=0,"",IF(BN25=0,"",(BN25/P25)))</f>
        <v>0.44444444444444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14000</v>
      </c>
      <c r="CQ25" s="139">
        <v>14000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209</v>
      </c>
      <c r="C26" s="189"/>
      <c r="D26" s="189"/>
      <c r="E26" s="189"/>
      <c r="F26" s="189" t="s">
        <v>77</v>
      </c>
      <c r="G26" s="88"/>
      <c r="H26" s="88"/>
      <c r="I26" s="88"/>
      <c r="J26" s="180"/>
      <c r="K26" s="79">
        <v>30</v>
      </c>
      <c r="L26" s="79">
        <v>24</v>
      </c>
      <c r="M26" s="79">
        <v>29</v>
      </c>
      <c r="N26" s="89">
        <v>10</v>
      </c>
      <c r="O26" s="90">
        <v>0</v>
      </c>
      <c r="P26" s="91">
        <f>N26+O26</f>
        <v>10</v>
      </c>
      <c r="Q26" s="80">
        <f>IFERROR(P26/M26,"-")</f>
        <v>0.3448275862069</v>
      </c>
      <c r="R26" s="79">
        <v>2</v>
      </c>
      <c r="S26" s="79">
        <v>3</v>
      </c>
      <c r="T26" s="80">
        <f>IFERROR(R26/(P26),"-")</f>
        <v>0.2</v>
      </c>
      <c r="U26" s="186"/>
      <c r="V26" s="82">
        <v>5</v>
      </c>
      <c r="W26" s="80">
        <f>IF(P26=0,"-",V26/P26)</f>
        <v>0.5</v>
      </c>
      <c r="X26" s="185">
        <v>64000</v>
      </c>
      <c r="Y26" s="186">
        <f>IFERROR(X26/P26,"-")</f>
        <v>6400</v>
      </c>
      <c r="Z26" s="186">
        <f>IFERROR(X26/V26,"-")</f>
        <v>12800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0.1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2</v>
      </c>
      <c r="BF26" s="111">
        <f>IF(P26=0,"",IF(BE26=0,"",(BE26/P26)))</f>
        <v>0.2</v>
      </c>
      <c r="BG26" s="110">
        <v>1</v>
      </c>
      <c r="BH26" s="112">
        <f>IFERROR(BG26/BE26,"-")</f>
        <v>0.5</v>
      </c>
      <c r="BI26" s="113">
        <v>15000</v>
      </c>
      <c r="BJ26" s="114">
        <f>IFERROR(BI26/BE26,"-")</f>
        <v>7500</v>
      </c>
      <c r="BK26" s="115"/>
      <c r="BL26" s="115">
        <v>1</v>
      </c>
      <c r="BM26" s="115"/>
      <c r="BN26" s="117">
        <v>4</v>
      </c>
      <c r="BO26" s="118">
        <f>IF(P26=0,"",IF(BN26=0,"",(BN26/P26)))</f>
        <v>0.4</v>
      </c>
      <c r="BP26" s="119">
        <v>2</v>
      </c>
      <c r="BQ26" s="120">
        <f>IFERROR(BP26/BN26,"-")</f>
        <v>0.5</v>
      </c>
      <c r="BR26" s="121">
        <v>33000</v>
      </c>
      <c r="BS26" s="122">
        <f>IFERROR(BR26/BN26,"-")</f>
        <v>8250</v>
      </c>
      <c r="BT26" s="123">
        <v>1</v>
      </c>
      <c r="BU26" s="123"/>
      <c r="BV26" s="123">
        <v>1</v>
      </c>
      <c r="BW26" s="124">
        <v>2</v>
      </c>
      <c r="BX26" s="125">
        <f>IF(P26=0,"",IF(BW26=0,"",(BW26/P26)))</f>
        <v>0.2</v>
      </c>
      <c r="BY26" s="126">
        <v>1</v>
      </c>
      <c r="BZ26" s="127">
        <f>IFERROR(BY26/BW26,"-")</f>
        <v>0.5</v>
      </c>
      <c r="CA26" s="128">
        <v>13000</v>
      </c>
      <c r="CB26" s="129">
        <f>IFERROR(CA26/BW26,"-")</f>
        <v>6500</v>
      </c>
      <c r="CC26" s="130"/>
      <c r="CD26" s="130">
        <v>1</v>
      </c>
      <c r="CE26" s="130"/>
      <c r="CF26" s="131">
        <v>1</v>
      </c>
      <c r="CG26" s="132">
        <f>IF(P26=0,"",IF(CF26=0,"",(CF26/P26)))</f>
        <v>0.1</v>
      </c>
      <c r="CH26" s="133">
        <v>1</v>
      </c>
      <c r="CI26" s="134">
        <f>IFERROR(CH26/CF26,"-")</f>
        <v>1</v>
      </c>
      <c r="CJ26" s="135">
        <v>3000</v>
      </c>
      <c r="CK26" s="136">
        <f>IFERROR(CJ26/CF26,"-")</f>
        <v>3000</v>
      </c>
      <c r="CL26" s="137">
        <v>1</v>
      </c>
      <c r="CM26" s="137"/>
      <c r="CN26" s="137"/>
      <c r="CO26" s="138">
        <v>5</v>
      </c>
      <c r="CP26" s="139">
        <v>64000</v>
      </c>
      <c r="CQ26" s="139">
        <v>23000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1.2051282051282</v>
      </c>
      <c r="B27" s="189" t="s">
        <v>210</v>
      </c>
      <c r="C27" s="189" t="s">
        <v>181</v>
      </c>
      <c r="D27" s="189" t="s">
        <v>211</v>
      </c>
      <c r="E27" s="189"/>
      <c r="F27" s="189" t="s">
        <v>65</v>
      </c>
      <c r="G27" s="88" t="s">
        <v>212</v>
      </c>
      <c r="H27" s="88" t="s">
        <v>189</v>
      </c>
      <c r="I27" s="191" t="s">
        <v>94</v>
      </c>
      <c r="J27" s="180">
        <v>78000</v>
      </c>
      <c r="K27" s="79">
        <v>2</v>
      </c>
      <c r="L27" s="79">
        <v>0</v>
      </c>
      <c r="M27" s="79">
        <v>13</v>
      </c>
      <c r="N27" s="89">
        <v>2</v>
      </c>
      <c r="O27" s="90">
        <v>0</v>
      </c>
      <c r="P27" s="91">
        <f>N27+O27</f>
        <v>2</v>
      </c>
      <c r="Q27" s="80">
        <f>IFERROR(P27/M27,"-")</f>
        <v>0.15384615384615</v>
      </c>
      <c r="R27" s="79">
        <v>0</v>
      </c>
      <c r="S27" s="79">
        <v>1</v>
      </c>
      <c r="T27" s="80">
        <f>IFERROR(R27/(P27),"-")</f>
        <v>0</v>
      </c>
      <c r="U27" s="186">
        <f>IFERROR(J27/SUM(N27:O28),"-")</f>
        <v>7090.9090909091</v>
      </c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>
        <f>SUM(X27:X28)-SUM(J27:J28)</f>
        <v>16000</v>
      </c>
      <c r="AB27" s="83">
        <f>SUM(X27:X28)/SUM(J27:J28)</f>
        <v>1.2051282051282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213</v>
      </c>
      <c r="C28" s="189"/>
      <c r="D28" s="189"/>
      <c r="E28" s="189"/>
      <c r="F28" s="189" t="s">
        <v>77</v>
      </c>
      <c r="G28" s="88"/>
      <c r="H28" s="88"/>
      <c r="I28" s="88"/>
      <c r="J28" s="180"/>
      <c r="K28" s="79">
        <v>32</v>
      </c>
      <c r="L28" s="79">
        <v>26</v>
      </c>
      <c r="M28" s="79">
        <v>13</v>
      </c>
      <c r="N28" s="89">
        <v>9</v>
      </c>
      <c r="O28" s="90">
        <v>0</v>
      </c>
      <c r="P28" s="91">
        <f>N28+O28</f>
        <v>9</v>
      </c>
      <c r="Q28" s="80">
        <f>IFERROR(P28/M28,"-")</f>
        <v>0.69230769230769</v>
      </c>
      <c r="R28" s="79">
        <v>2</v>
      </c>
      <c r="S28" s="79">
        <v>0</v>
      </c>
      <c r="T28" s="80">
        <f>IFERROR(R28/(P28),"-")</f>
        <v>0.22222222222222</v>
      </c>
      <c r="U28" s="186"/>
      <c r="V28" s="82">
        <v>3</v>
      </c>
      <c r="W28" s="80">
        <f>IF(P28=0,"-",V28/P28)</f>
        <v>0.33333333333333</v>
      </c>
      <c r="X28" s="185">
        <v>94000</v>
      </c>
      <c r="Y28" s="186">
        <f>IFERROR(X28/P28,"-")</f>
        <v>10444.444444444</v>
      </c>
      <c r="Z28" s="186">
        <f>IFERROR(X28/V28,"-")</f>
        <v>31333.333333333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0.11111111111111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3</v>
      </c>
      <c r="BF28" s="111">
        <f>IF(P28=0,"",IF(BE28=0,"",(BE28/P28)))</f>
        <v>0.33333333333333</v>
      </c>
      <c r="BG28" s="110">
        <v>1</v>
      </c>
      <c r="BH28" s="112">
        <f>IFERROR(BG28/BE28,"-")</f>
        <v>0.33333333333333</v>
      </c>
      <c r="BI28" s="113">
        <v>66000</v>
      </c>
      <c r="BJ28" s="114">
        <f>IFERROR(BI28/BE28,"-")</f>
        <v>22000</v>
      </c>
      <c r="BK28" s="115"/>
      <c r="BL28" s="115"/>
      <c r="BM28" s="115">
        <v>1</v>
      </c>
      <c r="BN28" s="117">
        <v>2</v>
      </c>
      <c r="BO28" s="118">
        <f>IF(P28=0,"",IF(BN28=0,"",(BN28/P28)))</f>
        <v>0.22222222222222</v>
      </c>
      <c r="BP28" s="119">
        <v>1</v>
      </c>
      <c r="BQ28" s="120">
        <f>IFERROR(BP28/BN28,"-")</f>
        <v>0.5</v>
      </c>
      <c r="BR28" s="121">
        <v>3000</v>
      </c>
      <c r="BS28" s="122">
        <f>IFERROR(BR28/BN28,"-")</f>
        <v>1500</v>
      </c>
      <c r="BT28" s="123">
        <v>1</v>
      </c>
      <c r="BU28" s="123"/>
      <c r="BV28" s="123"/>
      <c r="BW28" s="124">
        <v>3</v>
      </c>
      <c r="BX28" s="125">
        <f>IF(P28=0,"",IF(BW28=0,"",(BW28/P28)))</f>
        <v>0.33333333333333</v>
      </c>
      <c r="BY28" s="126">
        <v>1</v>
      </c>
      <c r="BZ28" s="127">
        <f>IFERROR(BY28/BW28,"-")</f>
        <v>0.33333333333333</v>
      </c>
      <c r="CA28" s="128">
        <v>25000</v>
      </c>
      <c r="CB28" s="129">
        <f>IFERROR(CA28/BW28,"-")</f>
        <v>8333.3333333333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3</v>
      </c>
      <c r="CP28" s="139">
        <v>94000</v>
      </c>
      <c r="CQ28" s="139">
        <v>66000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10.583333333333</v>
      </c>
      <c r="B29" s="189" t="s">
        <v>214</v>
      </c>
      <c r="C29" s="189" t="s">
        <v>193</v>
      </c>
      <c r="D29" s="189" t="s">
        <v>215</v>
      </c>
      <c r="E29" s="189"/>
      <c r="F29" s="189" t="s">
        <v>65</v>
      </c>
      <c r="G29" s="88" t="s">
        <v>216</v>
      </c>
      <c r="H29" s="88" t="s">
        <v>196</v>
      </c>
      <c r="I29" s="88" t="s">
        <v>142</v>
      </c>
      <c r="J29" s="180">
        <v>48000</v>
      </c>
      <c r="K29" s="79">
        <v>21</v>
      </c>
      <c r="L29" s="79">
        <v>0</v>
      </c>
      <c r="M29" s="79">
        <v>66</v>
      </c>
      <c r="N29" s="89">
        <v>5</v>
      </c>
      <c r="O29" s="90">
        <v>0</v>
      </c>
      <c r="P29" s="91">
        <f>N29+O29</f>
        <v>5</v>
      </c>
      <c r="Q29" s="80">
        <f>IFERROR(P29/M29,"-")</f>
        <v>0.075757575757576</v>
      </c>
      <c r="R29" s="79">
        <v>2</v>
      </c>
      <c r="S29" s="79">
        <v>1</v>
      </c>
      <c r="T29" s="80">
        <f>IFERROR(R29/(P29),"-")</f>
        <v>0.4</v>
      </c>
      <c r="U29" s="186">
        <f>IFERROR(J29/SUM(N29:O30),"-")</f>
        <v>3200</v>
      </c>
      <c r="V29" s="82">
        <v>1</v>
      </c>
      <c r="W29" s="80">
        <f>IF(P29=0,"-",V29/P29)</f>
        <v>0.2</v>
      </c>
      <c r="X29" s="185">
        <v>14000</v>
      </c>
      <c r="Y29" s="186">
        <f>IFERROR(X29/P29,"-")</f>
        <v>2800</v>
      </c>
      <c r="Z29" s="186">
        <f>IFERROR(X29/V29,"-")</f>
        <v>14000</v>
      </c>
      <c r="AA29" s="180">
        <f>SUM(X29:X30)-SUM(J29:J30)</f>
        <v>460000</v>
      </c>
      <c r="AB29" s="83">
        <f>SUM(X29:X30)/SUM(J29:J30)</f>
        <v>10.583333333333</v>
      </c>
      <c r="AC29" s="77"/>
      <c r="AD29" s="92">
        <v>1</v>
      </c>
      <c r="AE29" s="93">
        <f>IF(P29=0,"",IF(AD29=0,"",(AD29/P29)))</f>
        <v>0.2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0.2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3</v>
      </c>
      <c r="BO29" s="118">
        <f>IF(P29=0,"",IF(BN29=0,"",(BN29/P29)))</f>
        <v>0.6</v>
      </c>
      <c r="BP29" s="119">
        <v>1</v>
      </c>
      <c r="BQ29" s="120">
        <f>IFERROR(BP29/BN29,"-")</f>
        <v>0.33333333333333</v>
      </c>
      <c r="BR29" s="121">
        <v>14000</v>
      </c>
      <c r="BS29" s="122">
        <f>IFERROR(BR29/BN29,"-")</f>
        <v>4666.6666666667</v>
      </c>
      <c r="BT29" s="123"/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14000</v>
      </c>
      <c r="CQ29" s="139">
        <v>14000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217</v>
      </c>
      <c r="C30" s="189"/>
      <c r="D30" s="189"/>
      <c r="E30" s="189"/>
      <c r="F30" s="189" t="s">
        <v>77</v>
      </c>
      <c r="G30" s="88"/>
      <c r="H30" s="88"/>
      <c r="I30" s="88"/>
      <c r="J30" s="180"/>
      <c r="K30" s="79">
        <v>46</v>
      </c>
      <c r="L30" s="79">
        <v>40</v>
      </c>
      <c r="M30" s="79">
        <v>19</v>
      </c>
      <c r="N30" s="89">
        <v>10</v>
      </c>
      <c r="O30" s="90">
        <v>0</v>
      </c>
      <c r="P30" s="91">
        <f>N30+O30</f>
        <v>10</v>
      </c>
      <c r="Q30" s="80">
        <f>IFERROR(P30/M30,"-")</f>
        <v>0.52631578947368</v>
      </c>
      <c r="R30" s="79">
        <v>2</v>
      </c>
      <c r="S30" s="79">
        <v>3</v>
      </c>
      <c r="T30" s="80">
        <f>IFERROR(R30/(P30),"-")</f>
        <v>0.2</v>
      </c>
      <c r="U30" s="186"/>
      <c r="V30" s="82">
        <v>3</v>
      </c>
      <c r="W30" s="80">
        <f>IF(P30=0,"-",V30/P30)</f>
        <v>0.3</v>
      </c>
      <c r="X30" s="185">
        <v>494000</v>
      </c>
      <c r="Y30" s="186">
        <f>IFERROR(X30/P30,"-")</f>
        <v>49400</v>
      </c>
      <c r="Z30" s="186">
        <f>IFERROR(X30/V30,"-")</f>
        <v>164666.66666667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0.1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3</v>
      </c>
      <c r="BF30" s="111">
        <f>IF(P30=0,"",IF(BE30=0,"",(BE30/P30)))</f>
        <v>0.3</v>
      </c>
      <c r="BG30" s="110">
        <v>1</v>
      </c>
      <c r="BH30" s="112">
        <f>IFERROR(BG30/BE30,"-")</f>
        <v>0.33333333333333</v>
      </c>
      <c r="BI30" s="113">
        <v>455000</v>
      </c>
      <c r="BJ30" s="114">
        <f>IFERROR(BI30/BE30,"-")</f>
        <v>151666.66666667</v>
      </c>
      <c r="BK30" s="115"/>
      <c r="BL30" s="115"/>
      <c r="BM30" s="115">
        <v>1</v>
      </c>
      <c r="BN30" s="117">
        <v>4</v>
      </c>
      <c r="BO30" s="118">
        <f>IF(P30=0,"",IF(BN30=0,"",(BN30/P30)))</f>
        <v>0.4</v>
      </c>
      <c r="BP30" s="119">
        <v>1</v>
      </c>
      <c r="BQ30" s="120">
        <f>IFERROR(BP30/BN30,"-")</f>
        <v>0.25</v>
      </c>
      <c r="BR30" s="121">
        <v>6000</v>
      </c>
      <c r="BS30" s="122">
        <f>IFERROR(BR30/BN30,"-")</f>
        <v>1500</v>
      </c>
      <c r="BT30" s="123"/>
      <c r="BU30" s="123">
        <v>1</v>
      </c>
      <c r="BV30" s="123"/>
      <c r="BW30" s="124">
        <v>2</v>
      </c>
      <c r="BX30" s="125">
        <f>IF(P30=0,"",IF(BW30=0,"",(BW30/P30)))</f>
        <v>0.2</v>
      </c>
      <c r="BY30" s="126">
        <v>1</v>
      </c>
      <c r="BZ30" s="127">
        <f>IFERROR(BY30/BW30,"-")</f>
        <v>0.5</v>
      </c>
      <c r="CA30" s="128">
        <v>33000</v>
      </c>
      <c r="CB30" s="129">
        <f>IFERROR(CA30/BW30,"-")</f>
        <v>16500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3</v>
      </c>
      <c r="CP30" s="139">
        <v>494000</v>
      </c>
      <c r="CQ30" s="139">
        <v>455000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1.2962962962963</v>
      </c>
      <c r="B31" s="189" t="s">
        <v>218</v>
      </c>
      <c r="C31" s="189" t="s">
        <v>219</v>
      </c>
      <c r="D31" s="189" t="s">
        <v>199</v>
      </c>
      <c r="E31" s="189"/>
      <c r="F31" s="189" t="s">
        <v>65</v>
      </c>
      <c r="G31" s="88" t="s">
        <v>220</v>
      </c>
      <c r="H31" s="88" t="s">
        <v>184</v>
      </c>
      <c r="I31" s="88" t="s">
        <v>142</v>
      </c>
      <c r="J31" s="180">
        <v>54000</v>
      </c>
      <c r="K31" s="79">
        <v>3</v>
      </c>
      <c r="L31" s="79">
        <v>0</v>
      </c>
      <c r="M31" s="79">
        <v>5</v>
      </c>
      <c r="N31" s="89">
        <v>2</v>
      </c>
      <c r="O31" s="90">
        <v>0</v>
      </c>
      <c r="P31" s="91">
        <f>N31+O31</f>
        <v>2</v>
      </c>
      <c r="Q31" s="80">
        <f>IFERROR(P31/M31,"-")</f>
        <v>0.4</v>
      </c>
      <c r="R31" s="79">
        <v>1</v>
      </c>
      <c r="S31" s="79">
        <v>0</v>
      </c>
      <c r="T31" s="80">
        <f>IFERROR(R31/(P31),"-")</f>
        <v>0.5</v>
      </c>
      <c r="U31" s="186">
        <f>IFERROR(J31/SUM(N31:O32),"-")</f>
        <v>6750</v>
      </c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>
        <f>SUM(X31:X32)-SUM(J31:J32)</f>
        <v>16000</v>
      </c>
      <c r="AB31" s="83">
        <f>SUM(X31:X32)/SUM(J31:J32)</f>
        <v>1.2962962962963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1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221</v>
      </c>
      <c r="C32" s="189"/>
      <c r="D32" s="189"/>
      <c r="E32" s="189"/>
      <c r="F32" s="189" t="s">
        <v>77</v>
      </c>
      <c r="G32" s="88"/>
      <c r="H32" s="88"/>
      <c r="I32" s="88"/>
      <c r="J32" s="180"/>
      <c r="K32" s="79">
        <v>27</v>
      </c>
      <c r="L32" s="79">
        <v>19</v>
      </c>
      <c r="M32" s="79">
        <v>11</v>
      </c>
      <c r="N32" s="89">
        <v>6</v>
      </c>
      <c r="O32" s="90">
        <v>0</v>
      </c>
      <c r="P32" s="91">
        <f>N32+O32</f>
        <v>6</v>
      </c>
      <c r="Q32" s="80">
        <f>IFERROR(P32/M32,"-")</f>
        <v>0.54545454545455</v>
      </c>
      <c r="R32" s="79">
        <v>2</v>
      </c>
      <c r="S32" s="79">
        <v>0</v>
      </c>
      <c r="T32" s="80">
        <f>IFERROR(R32/(P32),"-")</f>
        <v>0.33333333333333</v>
      </c>
      <c r="U32" s="186"/>
      <c r="V32" s="82">
        <v>1</v>
      </c>
      <c r="W32" s="80">
        <f>IF(P32=0,"-",V32/P32)</f>
        <v>0.16666666666667</v>
      </c>
      <c r="X32" s="185">
        <v>70000</v>
      </c>
      <c r="Y32" s="186">
        <f>IFERROR(X32/P32,"-")</f>
        <v>11666.666666667</v>
      </c>
      <c r="Z32" s="186">
        <f>IFERROR(X32/V32,"-")</f>
        <v>70000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3</v>
      </c>
      <c r="BF32" s="111">
        <f>IF(P32=0,"",IF(BE32=0,"",(BE32/P32)))</f>
        <v>0.5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0.16666666666667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0.16666666666667</v>
      </c>
      <c r="BY32" s="126">
        <v>1</v>
      </c>
      <c r="BZ32" s="127">
        <f>IFERROR(BY32/BW32,"-")</f>
        <v>1</v>
      </c>
      <c r="CA32" s="128">
        <v>70000</v>
      </c>
      <c r="CB32" s="129">
        <f>IFERROR(CA32/BW32,"-")</f>
        <v>70000</v>
      </c>
      <c r="CC32" s="130"/>
      <c r="CD32" s="130"/>
      <c r="CE32" s="130">
        <v>1</v>
      </c>
      <c r="CF32" s="131">
        <v>1</v>
      </c>
      <c r="CG32" s="132">
        <f>IF(P32=0,"",IF(CF32=0,"",(CF32/P32)))</f>
        <v>0.16666666666667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1</v>
      </c>
      <c r="CP32" s="139">
        <v>70000</v>
      </c>
      <c r="CQ32" s="139">
        <v>70000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2.2222222222222</v>
      </c>
      <c r="B33" s="189" t="s">
        <v>222</v>
      </c>
      <c r="C33" s="189" t="s">
        <v>223</v>
      </c>
      <c r="D33" s="189"/>
      <c r="E33" s="189"/>
      <c r="F33" s="189" t="s">
        <v>65</v>
      </c>
      <c r="G33" s="88" t="s">
        <v>224</v>
      </c>
      <c r="H33" s="88" t="s">
        <v>153</v>
      </c>
      <c r="I33" s="88" t="s">
        <v>225</v>
      </c>
      <c r="J33" s="180">
        <v>54000</v>
      </c>
      <c r="K33" s="79">
        <v>11</v>
      </c>
      <c r="L33" s="79">
        <v>0</v>
      </c>
      <c r="M33" s="79">
        <v>17</v>
      </c>
      <c r="N33" s="89">
        <v>3</v>
      </c>
      <c r="O33" s="90">
        <v>0</v>
      </c>
      <c r="P33" s="91">
        <f>N33+O33</f>
        <v>3</v>
      </c>
      <c r="Q33" s="80">
        <f>IFERROR(P33/M33,"-")</f>
        <v>0.17647058823529</v>
      </c>
      <c r="R33" s="79">
        <v>0</v>
      </c>
      <c r="S33" s="79">
        <v>0</v>
      </c>
      <c r="T33" s="80">
        <f>IFERROR(R33/(P33),"-")</f>
        <v>0</v>
      </c>
      <c r="U33" s="186">
        <f>IFERROR(J33/SUM(N33:O34),"-")</f>
        <v>4500</v>
      </c>
      <c r="V33" s="82">
        <v>1</v>
      </c>
      <c r="W33" s="80">
        <f>IF(P33=0,"-",V33/P33)</f>
        <v>0.33333333333333</v>
      </c>
      <c r="X33" s="185">
        <v>40000</v>
      </c>
      <c r="Y33" s="186">
        <f>IFERROR(X33/P33,"-")</f>
        <v>13333.333333333</v>
      </c>
      <c r="Z33" s="186">
        <f>IFERROR(X33/V33,"-")</f>
        <v>40000</v>
      </c>
      <c r="AA33" s="180">
        <f>SUM(X33:X34)-SUM(J33:J34)</f>
        <v>66000</v>
      </c>
      <c r="AB33" s="83">
        <f>SUM(X33:X34)/SUM(J33:J34)</f>
        <v>2.2222222222222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0.66666666666667</v>
      </c>
      <c r="AX33" s="104">
        <v>1</v>
      </c>
      <c r="AY33" s="106">
        <f>IFERROR(AX33/AV33,"-")</f>
        <v>0.5</v>
      </c>
      <c r="AZ33" s="107">
        <v>40000</v>
      </c>
      <c r="BA33" s="108">
        <f>IFERROR(AZ33/AV33,"-")</f>
        <v>20000</v>
      </c>
      <c r="BB33" s="109"/>
      <c r="BC33" s="109"/>
      <c r="BD33" s="109">
        <v>1</v>
      </c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40000</v>
      </c>
      <c r="CQ33" s="139">
        <v>40000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226</v>
      </c>
      <c r="C34" s="189"/>
      <c r="D34" s="189"/>
      <c r="E34" s="189"/>
      <c r="F34" s="189" t="s">
        <v>77</v>
      </c>
      <c r="G34" s="88"/>
      <c r="H34" s="88"/>
      <c r="I34" s="88"/>
      <c r="J34" s="180"/>
      <c r="K34" s="79">
        <v>44</v>
      </c>
      <c r="L34" s="79">
        <v>31</v>
      </c>
      <c r="M34" s="79">
        <v>19</v>
      </c>
      <c r="N34" s="89">
        <v>9</v>
      </c>
      <c r="O34" s="90">
        <v>0</v>
      </c>
      <c r="P34" s="91">
        <f>N34+O34</f>
        <v>9</v>
      </c>
      <c r="Q34" s="80">
        <f>IFERROR(P34/M34,"-")</f>
        <v>0.47368421052632</v>
      </c>
      <c r="R34" s="79">
        <v>2</v>
      </c>
      <c r="S34" s="79">
        <v>1</v>
      </c>
      <c r="T34" s="80">
        <f>IFERROR(R34/(P34),"-")</f>
        <v>0.22222222222222</v>
      </c>
      <c r="U34" s="186"/>
      <c r="V34" s="82">
        <v>1</v>
      </c>
      <c r="W34" s="80">
        <f>IF(P34=0,"-",V34/P34)</f>
        <v>0.11111111111111</v>
      </c>
      <c r="X34" s="185">
        <v>80000</v>
      </c>
      <c r="Y34" s="186">
        <f>IFERROR(X34/P34,"-")</f>
        <v>8888.8888888889</v>
      </c>
      <c r="Z34" s="186">
        <f>IFERROR(X34/V34,"-")</f>
        <v>80000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0.11111111111111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0.22222222222222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0.44444444444444</v>
      </c>
      <c r="BP34" s="119">
        <v>1</v>
      </c>
      <c r="BQ34" s="120">
        <f>IFERROR(BP34/BN34,"-")</f>
        <v>0.25</v>
      </c>
      <c r="BR34" s="121">
        <v>80000</v>
      </c>
      <c r="BS34" s="122">
        <f>IFERROR(BR34/BN34,"-")</f>
        <v>20000</v>
      </c>
      <c r="BT34" s="123"/>
      <c r="BU34" s="123"/>
      <c r="BV34" s="123">
        <v>1</v>
      </c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2</v>
      </c>
      <c r="CG34" s="132">
        <f>IF(P34=0,"",IF(CF34=0,"",(CF34/P34)))</f>
        <v>0.22222222222222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1</v>
      </c>
      <c r="CP34" s="139">
        <v>80000</v>
      </c>
      <c r="CQ34" s="139">
        <v>80000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0.23076923076923</v>
      </c>
      <c r="B35" s="189" t="s">
        <v>227</v>
      </c>
      <c r="C35" s="189" t="s">
        <v>193</v>
      </c>
      <c r="D35" s="189" t="s">
        <v>199</v>
      </c>
      <c r="E35" s="189"/>
      <c r="F35" s="189" t="s">
        <v>65</v>
      </c>
      <c r="G35" s="88" t="s">
        <v>228</v>
      </c>
      <c r="H35" s="88" t="s">
        <v>196</v>
      </c>
      <c r="I35" s="88" t="s">
        <v>229</v>
      </c>
      <c r="J35" s="180">
        <v>78000</v>
      </c>
      <c r="K35" s="79">
        <v>7</v>
      </c>
      <c r="L35" s="79">
        <v>0</v>
      </c>
      <c r="M35" s="79">
        <v>19</v>
      </c>
      <c r="N35" s="89">
        <v>3</v>
      </c>
      <c r="O35" s="90">
        <v>0</v>
      </c>
      <c r="P35" s="91">
        <f>N35+O35</f>
        <v>3</v>
      </c>
      <c r="Q35" s="80">
        <f>IFERROR(P35/M35,"-")</f>
        <v>0.15789473684211</v>
      </c>
      <c r="R35" s="79">
        <v>1</v>
      </c>
      <c r="S35" s="79">
        <v>2</v>
      </c>
      <c r="T35" s="80">
        <f>IFERROR(R35/(P35),"-")</f>
        <v>0.33333333333333</v>
      </c>
      <c r="U35" s="186">
        <f>IFERROR(J35/SUM(N35:O36),"-")</f>
        <v>13000</v>
      </c>
      <c r="V35" s="82">
        <v>1</v>
      </c>
      <c r="W35" s="80">
        <f>IF(P35=0,"-",V35/P35)</f>
        <v>0.33333333333333</v>
      </c>
      <c r="X35" s="185">
        <v>18000</v>
      </c>
      <c r="Y35" s="186">
        <f>IFERROR(X35/P35,"-")</f>
        <v>6000</v>
      </c>
      <c r="Z35" s="186">
        <f>IFERROR(X35/V35,"-")</f>
        <v>18000</v>
      </c>
      <c r="AA35" s="180">
        <f>SUM(X35:X36)-SUM(J35:J36)</f>
        <v>-60000</v>
      </c>
      <c r="AB35" s="83">
        <f>SUM(X35:X36)/SUM(J35:J36)</f>
        <v>0.23076923076923</v>
      </c>
      <c r="AC35" s="77"/>
      <c r="AD35" s="92">
        <v>1</v>
      </c>
      <c r="AE35" s="93">
        <f>IF(P35=0,"",IF(AD35=0,"",(AD35/P35)))</f>
        <v>0.33333333333333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1</v>
      </c>
      <c r="AN35" s="99">
        <f>IF(P35=0,"",IF(AM35=0,"",(AM35/P35)))</f>
        <v>0.33333333333333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0.33333333333333</v>
      </c>
      <c r="BP35" s="119">
        <v>1</v>
      </c>
      <c r="BQ35" s="120">
        <f>IFERROR(BP35/BN35,"-")</f>
        <v>1</v>
      </c>
      <c r="BR35" s="121">
        <v>18000</v>
      </c>
      <c r="BS35" s="122">
        <f>IFERROR(BR35/BN35,"-")</f>
        <v>18000</v>
      </c>
      <c r="BT35" s="123"/>
      <c r="BU35" s="123"/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18000</v>
      </c>
      <c r="CQ35" s="139">
        <v>18000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230</v>
      </c>
      <c r="C36" s="189"/>
      <c r="D36" s="189"/>
      <c r="E36" s="189"/>
      <c r="F36" s="189" t="s">
        <v>77</v>
      </c>
      <c r="G36" s="88"/>
      <c r="H36" s="88"/>
      <c r="I36" s="88"/>
      <c r="J36" s="180"/>
      <c r="K36" s="79">
        <v>20</v>
      </c>
      <c r="L36" s="79">
        <v>15</v>
      </c>
      <c r="M36" s="79">
        <v>4</v>
      </c>
      <c r="N36" s="89">
        <v>3</v>
      </c>
      <c r="O36" s="90">
        <v>0</v>
      </c>
      <c r="P36" s="91">
        <f>N36+O36</f>
        <v>3</v>
      </c>
      <c r="Q36" s="80">
        <f>IFERROR(P36/M36,"-")</f>
        <v>0.75</v>
      </c>
      <c r="R36" s="79">
        <v>0</v>
      </c>
      <c r="S36" s="79">
        <v>0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0.33333333333333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0.33333333333333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30"/>
      <c r="B37" s="85"/>
      <c r="C37" s="86"/>
      <c r="D37" s="86"/>
      <c r="E37" s="86"/>
      <c r="F37" s="87"/>
      <c r="G37" s="88"/>
      <c r="H37" s="88"/>
      <c r="I37" s="88"/>
      <c r="J37" s="181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187"/>
      <c r="V37" s="25"/>
      <c r="W37" s="25"/>
      <c r="X37" s="187"/>
      <c r="Y37" s="187"/>
      <c r="Z37" s="187"/>
      <c r="AA37" s="187"/>
      <c r="AB37" s="33"/>
      <c r="AC37" s="57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30"/>
      <c r="B38" s="37"/>
      <c r="C38" s="21"/>
      <c r="D38" s="21"/>
      <c r="E38" s="21"/>
      <c r="F38" s="22"/>
      <c r="G38" s="36"/>
      <c r="H38" s="36"/>
      <c r="I38" s="73"/>
      <c r="J38" s="182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187"/>
      <c r="V38" s="25"/>
      <c r="W38" s="25"/>
      <c r="X38" s="187"/>
      <c r="Y38" s="187"/>
      <c r="Z38" s="187"/>
      <c r="AA38" s="187"/>
      <c r="AB38" s="33"/>
      <c r="AC38" s="59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19">
        <f>AB39</f>
        <v>1.9199517956134</v>
      </c>
      <c r="B39" s="39"/>
      <c r="C39" s="39"/>
      <c r="D39" s="39"/>
      <c r="E39" s="39"/>
      <c r="F39" s="39"/>
      <c r="G39" s="40" t="s">
        <v>231</v>
      </c>
      <c r="H39" s="40"/>
      <c r="I39" s="40"/>
      <c r="J39" s="183">
        <f>SUM(J6:J38)</f>
        <v>1659600</v>
      </c>
      <c r="K39" s="41">
        <f>SUM(K6:K38)</f>
        <v>1481</v>
      </c>
      <c r="L39" s="41">
        <f>SUM(L6:L38)</f>
        <v>662</v>
      </c>
      <c r="M39" s="41">
        <f>SUM(M6:M38)</f>
        <v>1257</v>
      </c>
      <c r="N39" s="41">
        <f>SUM(N6:N38)</f>
        <v>277</v>
      </c>
      <c r="O39" s="41">
        <f>SUM(O6:O38)</f>
        <v>1</v>
      </c>
      <c r="P39" s="41">
        <f>SUM(P6:P38)</f>
        <v>278</v>
      </c>
      <c r="Q39" s="42">
        <f>IFERROR(P39/M39,"-")</f>
        <v>0.2211614956245</v>
      </c>
      <c r="R39" s="76">
        <f>SUM(R6:R38)</f>
        <v>47</v>
      </c>
      <c r="S39" s="76">
        <f>SUM(S6:S38)</f>
        <v>54</v>
      </c>
      <c r="T39" s="42">
        <f>IFERROR(R39/P39,"-")</f>
        <v>0.16906474820144</v>
      </c>
      <c r="U39" s="188">
        <f>IFERROR(J39/P39,"-")</f>
        <v>5969.7841726619</v>
      </c>
      <c r="V39" s="44">
        <f>SUM(V6:V38)</f>
        <v>67</v>
      </c>
      <c r="W39" s="42">
        <f>IFERROR(V39/P39,"-")</f>
        <v>0.2410071942446</v>
      </c>
      <c r="X39" s="183">
        <f>SUM(X6:X38)</f>
        <v>3186352</v>
      </c>
      <c r="Y39" s="183">
        <f>IFERROR(X39/P39,"-")</f>
        <v>11461.697841727</v>
      </c>
      <c r="Z39" s="183">
        <f>IFERROR(X39/V39,"-")</f>
        <v>47557.492537313</v>
      </c>
      <c r="AA39" s="183">
        <f>X39-J39</f>
        <v>1526752</v>
      </c>
      <c r="AB39" s="45">
        <f>X39/J39</f>
        <v>1.9199517956134</v>
      </c>
      <c r="AC39" s="58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4"/>
    <mergeCell ref="J14:J14"/>
    <mergeCell ref="U14:U14"/>
    <mergeCell ref="AA14:AA14"/>
    <mergeCell ref="AB14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1.4652777777778</v>
      </c>
      <c r="B6" s="189" t="s">
        <v>233</v>
      </c>
      <c r="C6" s="189" t="s">
        <v>234</v>
      </c>
      <c r="D6" s="189" t="s">
        <v>235</v>
      </c>
      <c r="E6" s="189"/>
      <c r="F6" s="189" t="s">
        <v>65</v>
      </c>
      <c r="G6" s="88" t="s">
        <v>236</v>
      </c>
      <c r="H6" s="88" t="s">
        <v>237</v>
      </c>
      <c r="I6" s="88" t="s">
        <v>154</v>
      </c>
      <c r="J6" s="180">
        <v>144000</v>
      </c>
      <c r="K6" s="79">
        <v>50</v>
      </c>
      <c r="L6" s="79">
        <v>0</v>
      </c>
      <c r="M6" s="79">
        <v>255</v>
      </c>
      <c r="N6" s="89">
        <v>14</v>
      </c>
      <c r="O6" s="90">
        <v>0</v>
      </c>
      <c r="P6" s="91">
        <f>N6+O6</f>
        <v>14</v>
      </c>
      <c r="Q6" s="80">
        <f>IFERROR(P6/M6,"-")</f>
        <v>0.054901960784314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1846.1538461538</v>
      </c>
      <c r="V6" s="82">
        <v>2</v>
      </c>
      <c r="W6" s="80">
        <f>IF(P6=0,"-",V6/P6)</f>
        <v>0.14285714285714</v>
      </c>
      <c r="X6" s="185">
        <v>110000</v>
      </c>
      <c r="Y6" s="186">
        <f>IFERROR(X6/P6,"-")</f>
        <v>7857.1428571429</v>
      </c>
      <c r="Z6" s="186">
        <f>IFERROR(X6/V6,"-")</f>
        <v>55000</v>
      </c>
      <c r="AA6" s="180">
        <f>SUM(X6:X7)-SUM(J6:J7)</f>
        <v>67000</v>
      </c>
      <c r="AB6" s="83">
        <f>SUM(X6:X7)/SUM(J6:J7)</f>
        <v>1.4652777777778</v>
      </c>
      <c r="AC6" s="77"/>
      <c r="AD6" s="92">
        <v>1</v>
      </c>
      <c r="AE6" s="93">
        <f>IF(P6=0,"",IF(AD6=0,"",(AD6/P6)))</f>
        <v>0.071428571428571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0.21428571428571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0.071428571428571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0.071428571428571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0.35714285714286</v>
      </c>
      <c r="BP6" s="119">
        <v>1</v>
      </c>
      <c r="BQ6" s="120">
        <f>IFERROR(BP6/BN6,"-")</f>
        <v>0.2</v>
      </c>
      <c r="BR6" s="121">
        <v>101000</v>
      </c>
      <c r="BS6" s="122">
        <f>IFERROR(BR6/BN6,"-")</f>
        <v>20200</v>
      </c>
      <c r="BT6" s="123"/>
      <c r="BU6" s="123"/>
      <c r="BV6" s="123">
        <v>1</v>
      </c>
      <c r="BW6" s="124">
        <v>3</v>
      </c>
      <c r="BX6" s="125">
        <f>IF(P6=0,"",IF(BW6=0,"",(BW6/P6)))</f>
        <v>0.21428571428571</v>
      </c>
      <c r="BY6" s="126">
        <v>1</v>
      </c>
      <c r="BZ6" s="127">
        <f>IFERROR(BY6/BW6,"-")</f>
        <v>0.33333333333333</v>
      </c>
      <c r="CA6" s="128">
        <v>9000</v>
      </c>
      <c r="CB6" s="129">
        <f>IFERROR(CA6/BW6,"-")</f>
        <v>3000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110000</v>
      </c>
      <c r="CQ6" s="139">
        <v>101000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238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236</v>
      </c>
      <c r="L7" s="79">
        <v>189</v>
      </c>
      <c r="M7" s="79">
        <v>120</v>
      </c>
      <c r="N7" s="89">
        <v>64</v>
      </c>
      <c r="O7" s="90">
        <v>0</v>
      </c>
      <c r="P7" s="91">
        <f>N7+O7</f>
        <v>64</v>
      </c>
      <c r="Q7" s="80">
        <f>IFERROR(P7/M7,"-")</f>
        <v>0.53333333333333</v>
      </c>
      <c r="R7" s="79">
        <v>1</v>
      </c>
      <c r="S7" s="79">
        <v>15</v>
      </c>
      <c r="T7" s="80">
        <f>IFERROR(R7/(P7),"-")</f>
        <v>0.015625</v>
      </c>
      <c r="U7" s="186"/>
      <c r="V7" s="82">
        <v>4</v>
      </c>
      <c r="W7" s="80">
        <f>IF(P7=0,"-",V7/P7)</f>
        <v>0.0625</v>
      </c>
      <c r="X7" s="185">
        <v>101000</v>
      </c>
      <c r="Y7" s="186">
        <f>IFERROR(X7/P7,"-")</f>
        <v>1578.125</v>
      </c>
      <c r="Z7" s="186">
        <f>IFERROR(X7/V7,"-")</f>
        <v>25250</v>
      </c>
      <c r="AA7" s="180"/>
      <c r="AB7" s="83"/>
      <c r="AC7" s="77"/>
      <c r="AD7" s="92">
        <v>9</v>
      </c>
      <c r="AE7" s="93">
        <f>IF(P7=0,"",IF(AD7=0,"",(AD7/P7)))</f>
        <v>0.140625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9</v>
      </c>
      <c r="AN7" s="99">
        <f>IF(P7=0,"",IF(AM7=0,"",(AM7/P7)))</f>
        <v>0.140625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13</v>
      </c>
      <c r="AW7" s="105">
        <f>IF(P7=0,"",IF(AV7=0,"",(AV7/P7)))</f>
        <v>0.203125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12</v>
      </c>
      <c r="BF7" s="111">
        <f>IF(P7=0,"",IF(BE7=0,"",(BE7/P7)))</f>
        <v>0.1875</v>
      </c>
      <c r="BG7" s="110">
        <v>2</v>
      </c>
      <c r="BH7" s="112">
        <f>IFERROR(BG7/BE7,"-")</f>
        <v>0.16666666666667</v>
      </c>
      <c r="BI7" s="113">
        <v>26000</v>
      </c>
      <c r="BJ7" s="114">
        <f>IFERROR(BI7/BE7,"-")</f>
        <v>2166.6666666667</v>
      </c>
      <c r="BK7" s="115"/>
      <c r="BL7" s="115">
        <v>2</v>
      </c>
      <c r="BM7" s="115"/>
      <c r="BN7" s="117">
        <v>12</v>
      </c>
      <c r="BO7" s="118">
        <f>IF(P7=0,"",IF(BN7=0,"",(BN7/P7)))</f>
        <v>0.1875</v>
      </c>
      <c r="BP7" s="119">
        <v>1</v>
      </c>
      <c r="BQ7" s="120">
        <f>IFERROR(BP7/BN7,"-")</f>
        <v>0.083333333333333</v>
      </c>
      <c r="BR7" s="121">
        <v>25000</v>
      </c>
      <c r="BS7" s="122">
        <f>IFERROR(BR7/BN7,"-")</f>
        <v>2083.3333333333</v>
      </c>
      <c r="BT7" s="123"/>
      <c r="BU7" s="123"/>
      <c r="BV7" s="123">
        <v>1</v>
      </c>
      <c r="BW7" s="124">
        <v>7</v>
      </c>
      <c r="BX7" s="125">
        <f>IF(P7=0,"",IF(BW7=0,"",(BW7/P7)))</f>
        <v>0.109375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0.03125</v>
      </c>
      <c r="CH7" s="133">
        <v>1</v>
      </c>
      <c r="CI7" s="134">
        <f>IFERROR(CH7/CF7,"-")</f>
        <v>0.5</v>
      </c>
      <c r="CJ7" s="135">
        <v>50000</v>
      </c>
      <c r="CK7" s="136">
        <f>IFERROR(CJ7/CF7,"-")</f>
        <v>25000</v>
      </c>
      <c r="CL7" s="137"/>
      <c r="CM7" s="137"/>
      <c r="CN7" s="137">
        <v>1</v>
      </c>
      <c r="CO7" s="138">
        <v>4</v>
      </c>
      <c r="CP7" s="139">
        <v>101000</v>
      </c>
      <c r="CQ7" s="139">
        <v>50000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4.6590909090909</v>
      </c>
      <c r="B8" s="189" t="s">
        <v>239</v>
      </c>
      <c r="C8" s="189" t="s">
        <v>234</v>
      </c>
      <c r="D8" s="189" t="s">
        <v>240</v>
      </c>
      <c r="E8" s="189" t="s">
        <v>241</v>
      </c>
      <c r="F8" s="189" t="s">
        <v>65</v>
      </c>
      <c r="G8" s="88" t="s">
        <v>242</v>
      </c>
      <c r="H8" s="88" t="s">
        <v>237</v>
      </c>
      <c r="I8" s="88" t="s">
        <v>243</v>
      </c>
      <c r="J8" s="180">
        <v>132000</v>
      </c>
      <c r="K8" s="79">
        <v>42</v>
      </c>
      <c r="L8" s="79">
        <v>0</v>
      </c>
      <c r="M8" s="79">
        <v>197</v>
      </c>
      <c r="N8" s="89">
        <v>24</v>
      </c>
      <c r="O8" s="90">
        <v>0</v>
      </c>
      <c r="P8" s="91">
        <f>N8+O8</f>
        <v>24</v>
      </c>
      <c r="Q8" s="80">
        <f>IFERROR(P8/M8,"-")</f>
        <v>0.12182741116751</v>
      </c>
      <c r="R8" s="79">
        <v>2</v>
      </c>
      <c r="S8" s="79">
        <v>6</v>
      </c>
      <c r="T8" s="80">
        <f>IFERROR(R8/(P8),"-")</f>
        <v>0.083333333333333</v>
      </c>
      <c r="U8" s="186">
        <f>IFERROR(J8/SUM(N8:O9),"-")</f>
        <v>2200</v>
      </c>
      <c r="V8" s="82">
        <v>1</v>
      </c>
      <c r="W8" s="80">
        <f>IF(P8=0,"-",V8/P8)</f>
        <v>0.041666666666667</v>
      </c>
      <c r="X8" s="185">
        <v>35000</v>
      </c>
      <c r="Y8" s="186">
        <f>IFERROR(X8/P8,"-")</f>
        <v>1458.3333333333</v>
      </c>
      <c r="Z8" s="186">
        <f>IFERROR(X8/V8,"-")</f>
        <v>35000</v>
      </c>
      <c r="AA8" s="180">
        <f>SUM(X8:X9)-SUM(J8:J9)</f>
        <v>483000</v>
      </c>
      <c r="AB8" s="83">
        <f>SUM(X8:X9)/SUM(J8:J9)</f>
        <v>4.6590909090909</v>
      </c>
      <c r="AC8" s="77"/>
      <c r="AD8" s="92">
        <v>4</v>
      </c>
      <c r="AE8" s="93">
        <f>IF(P8=0,"",IF(AD8=0,"",(AD8/P8)))</f>
        <v>0.16666666666667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11</v>
      </c>
      <c r="AN8" s="99">
        <f>IF(P8=0,"",IF(AM8=0,"",(AM8/P8)))</f>
        <v>0.45833333333333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0.083333333333333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0.083333333333333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0.20833333333333</v>
      </c>
      <c r="BP8" s="119">
        <v>1</v>
      </c>
      <c r="BQ8" s="120">
        <f>IFERROR(BP8/BN8,"-")</f>
        <v>0.2</v>
      </c>
      <c r="BR8" s="121">
        <v>35000</v>
      </c>
      <c r="BS8" s="122">
        <f>IFERROR(BR8/BN8,"-")</f>
        <v>7000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35000</v>
      </c>
      <c r="CQ8" s="139">
        <v>35000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244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126</v>
      </c>
      <c r="L9" s="79">
        <v>91</v>
      </c>
      <c r="M9" s="79">
        <v>60</v>
      </c>
      <c r="N9" s="89">
        <v>35</v>
      </c>
      <c r="O9" s="90">
        <v>1</v>
      </c>
      <c r="P9" s="91">
        <f>N9+O9</f>
        <v>36</v>
      </c>
      <c r="Q9" s="80">
        <f>IFERROR(P9/M9,"-")</f>
        <v>0.6</v>
      </c>
      <c r="R9" s="79">
        <v>2</v>
      </c>
      <c r="S9" s="79">
        <v>4</v>
      </c>
      <c r="T9" s="80">
        <f>IFERROR(R9/(P9),"-")</f>
        <v>0.055555555555556</v>
      </c>
      <c r="U9" s="186"/>
      <c r="V9" s="82">
        <v>3</v>
      </c>
      <c r="W9" s="80">
        <f>IF(P9=0,"-",V9/P9)</f>
        <v>0.083333333333333</v>
      </c>
      <c r="X9" s="185">
        <v>580000</v>
      </c>
      <c r="Y9" s="186">
        <f>IFERROR(X9/P9,"-")</f>
        <v>16111.111111111</v>
      </c>
      <c r="Z9" s="186">
        <f>IFERROR(X9/V9,"-")</f>
        <v>193333.33333333</v>
      </c>
      <c r="AA9" s="180"/>
      <c r="AB9" s="83"/>
      <c r="AC9" s="77"/>
      <c r="AD9" s="92">
        <v>5</v>
      </c>
      <c r="AE9" s="93">
        <f>IF(P9=0,"",IF(AD9=0,"",(AD9/P9)))</f>
        <v>0.13888888888889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7</v>
      </c>
      <c r="AN9" s="99">
        <f>IF(P9=0,"",IF(AM9=0,"",(AM9/P9)))</f>
        <v>0.19444444444444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7</v>
      </c>
      <c r="AW9" s="105">
        <f>IF(P9=0,"",IF(AV9=0,"",(AV9/P9)))</f>
        <v>0.19444444444444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0.16666666666667</v>
      </c>
      <c r="BG9" s="110">
        <v>1</v>
      </c>
      <c r="BH9" s="112">
        <f>IFERROR(BG9/BE9,"-")</f>
        <v>0.16666666666667</v>
      </c>
      <c r="BI9" s="113">
        <v>160000</v>
      </c>
      <c r="BJ9" s="114">
        <f>IFERROR(BI9/BE9,"-")</f>
        <v>26666.666666667</v>
      </c>
      <c r="BK9" s="115"/>
      <c r="BL9" s="115"/>
      <c r="BM9" s="115">
        <v>1</v>
      </c>
      <c r="BN9" s="117">
        <v>8</v>
      </c>
      <c r="BO9" s="118">
        <f>IF(P9=0,"",IF(BN9=0,"",(BN9/P9)))</f>
        <v>0.22222222222222</v>
      </c>
      <c r="BP9" s="119">
        <v>2</v>
      </c>
      <c r="BQ9" s="120">
        <f>IFERROR(BP9/BN9,"-")</f>
        <v>0.25</v>
      </c>
      <c r="BR9" s="121">
        <v>420000</v>
      </c>
      <c r="BS9" s="122">
        <f>IFERROR(BR9/BN9,"-")</f>
        <v>52500</v>
      </c>
      <c r="BT9" s="123">
        <v>1</v>
      </c>
      <c r="BU9" s="123"/>
      <c r="BV9" s="123">
        <v>1</v>
      </c>
      <c r="BW9" s="124">
        <v>3</v>
      </c>
      <c r="BX9" s="125">
        <f>IF(P9=0,"",IF(BW9=0,"",(BW9/P9)))</f>
        <v>0.083333333333333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580000</v>
      </c>
      <c r="CQ9" s="139">
        <v>415000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0.87878787878788</v>
      </c>
      <c r="B10" s="189" t="s">
        <v>245</v>
      </c>
      <c r="C10" s="189" t="s">
        <v>246</v>
      </c>
      <c r="D10" s="189" t="s">
        <v>235</v>
      </c>
      <c r="E10" s="189" t="s">
        <v>247</v>
      </c>
      <c r="F10" s="189" t="s">
        <v>65</v>
      </c>
      <c r="G10" s="88" t="s">
        <v>248</v>
      </c>
      <c r="H10" s="88" t="s">
        <v>249</v>
      </c>
      <c r="I10" s="88" t="s">
        <v>250</v>
      </c>
      <c r="J10" s="180">
        <v>132000</v>
      </c>
      <c r="K10" s="79">
        <v>25</v>
      </c>
      <c r="L10" s="79">
        <v>0</v>
      </c>
      <c r="M10" s="79">
        <v>123</v>
      </c>
      <c r="N10" s="89">
        <v>9</v>
      </c>
      <c r="O10" s="90">
        <v>1</v>
      </c>
      <c r="P10" s="91">
        <f>N10+O10</f>
        <v>10</v>
      </c>
      <c r="Q10" s="80">
        <f>IFERROR(P10/M10,"-")</f>
        <v>0.08130081300813</v>
      </c>
      <c r="R10" s="79">
        <v>0</v>
      </c>
      <c r="S10" s="79">
        <v>2</v>
      </c>
      <c r="T10" s="80">
        <f>IFERROR(R10/(P10),"-")</f>
        <v>0</v>
      </c>
      <c r="U10" s="186">
        <f>IFERROR(J10/SUM(N10:O11),"-")</f>
        <v>1970.1492537313</v>
      </c>
      <c r="V10" s="82">
        <v>1</v>
      </c>
      <c r="W10" s="80">
        <f>IF(P10=0,"-",V10/P10)</f>
        <v>0.1</v>
      </c>
      <c r="X10" s="185">
        <v>5000</v>
      </c>
      <c r="Y10" s="186">
        <f>IFERROR(X10/P10,"-")</f>
        <v>500</v>
      </c>
      <c r="Z10" s="186">
        <f>IFERROR(X10/V10,"-")</f>
        <v>5000</v>
      </c>
      <c r="AA10" s="180">
        <f>SUM(X10:X11)-SUM(J10:J11)</f>
        <v>-16000</v>
      </c>
      <c r="AB10" s="83">
        <f>SUM(X10:X11)/SUM(J10:J11)</f>
        <v>0.87878787878788</v>
      </c>
      <c r="AC10" s="77"/>
      <c r="AD10" s="92">
        <v>3</v>
      </c>
      <c r="AE10" s="93">
        <f>IF(P10=0,"",IF(AD10=0,"",(AD10/P10)))</f>
        <v>0.3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0.2</v>
      </c>
      <c r="AO10" s="98">
        <v>1</v>
      </c>
      <c r="AP10" s="100">
        <f>IFERROR(AO10/AM10,"-")</f>
        <v>0.5</v>
      </c>
      <c r="AQ10" s="101">
        <v>5000</v>
      </c>
      <c r="AR10" s="102">
        <f>IFERROR(AQ10/AM10,"-")</f>
        <v>2500</v>
      </c>
      <c r="AS10" s="103">
        <v>1</v>
      </c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5000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251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212</v>
      </c>
      <c r="L11" s="79">
        <v>158</v>
      </c>
      <c r="M11" s="79">
        <v>110</v>
      </c>
      <c r="N11" s="89">
        <v>57</v>
      </c>
      <c r="O11" s="90">
        <v>0</v>
      </c>
      <c r="P11" s="91">
        <f>N11+O11</f>
        <v>57</v>
      </c>
      <c r="Q11" s="80">
        <f>IFERROR(P11/M11,"-")</f>
        <v>0.51818181818182</v>
      </c>
      <c r="R11" s="79">
        <v>0</v>
      </c>
      <c r="S11" s="79">
        <v>10</v>
      </c>
      <c r="T11" s="80">
        <f>IFERROR(R11/(P11),"-")</f>
        <v>0</v>
      </c>
      <c r="U11" s="186"/>
      <c r="V11" s="82">
        <v>3</v>
      </c>
      <c r="W11" s="80">
        <f>IF(P11=0,"-",V11/P11)</f>
        <v>0.052631578947368</v>
      </c>
      <c r="X11" s="185">
        <v>111000</v>
      </c>
      <c r="Y11" s="186">
        <f>IFERROR(X11/P11,"-")</f>
        <v>1947.3684210526</v>
      </c>
      <c r="Z11" s="186">
        <f>IFERROR(X11/V11,"-")</f>
        <v>37000</v>
      </c>
      <c r="AA11" s="180"/>
      <c r="AB11" s="83"/>
      <c r="AC11" s="77"/>
      <c r="AD11" s="92">
        <v>8</v>
      </c>
      <c r="AE11" s="93">
        <f>IF(P11=0,"",IF(AD11=0,"",(AD11/P11)))</f>
        <v>0.14035087719298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10</v>
      </c>
      <c r="AN11" s="99">
        <f>IF(P11=0,"",IF(AM11=0,"",(AM11/P11)))</f>
        <v>0.17543859649123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12</v>
      </c>
      <c r="AW11" s="105">
        <f>IF(P11=0,"",IF(AV11=0,"",(AV11/P11)))</f>
        <v>0.21052631578947</v>
      </c>
      <c r="AX11" s="104">
        <v>1</v>
      </c>
      <c r="AY11" s="106">
        <f>IFERROR(AX11/AV11,"-")</f>
        <v>0.083333333333333</v>
      </c>
      <c r="AZ11" s="107">
        <v>3000</v>
      </c>
      <c r="BA11" s="108">
        <f>IFERROR(AZ11/AV11,"-")</f>
        <v>250</v>
      </c>
      <c r="BB11" s="109">
        <v>1</v>
      </c>
      <c r="BC11" s="109"/>
      <c r="BD11" s="109"/>
      <c r="BE11" s="110">
        <v>9</v>
      </c>
      <c r="BF11" s="111">
        <f>IF(P11=0,"",IF(BE11=0,"",(BE11/P11)))</f>
        <v>0.15789473684211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11</v>
      </c>
      <c r="BO11" s="118">
        <f>IF(P11=0,"",IF(BN11=0,"",(BN11/P11)))</f>
        <v>0.19298245614035</v>
      </c>
      <c r="BP11" s="119">
        <v>1</v>
      </c>
      <c r="BQ11" s="120">
        <f>IFERROR(BP11/BN11,"-")</f>
        <v>0.090909090909091</v>
      </c>
      <c r="BR11" s="121">
        <v>91000</v>
      </c>
      <c r="BS11" s="122">
        <f>IFERROR(BR11/BN11,"-")</f>
        <v>8272.7272727273</v>
      </c>
      <c r="BT11" s="123"/>
      <c r="BU11" s="123"/>
      <c r="BV11" s="123">
        <v>1</v>
      </c>
      <c r="BW11" s="124">
        <v>6</v>
      </c>
      <c r="BX11" s="125">
        <f>IF(P11=0,"",IF(BW11=0,"",(BW11/P11)))</f>
        <v>0.10526315789474</v>
      </c>
      <c r="BY11" s="126">
        <v>1</v>
      </c>
      <c r="BZ11" s="127">
        <f>IFERROR(BY11/BW11,"-")</f>
        <v>0.16666666666667</v>
      </c>
      <c r="CA11" s="128">
        <v>17000</v>
      </c>
      <c r="CB11" s="129">
        <f>IFERROR(CA11/BW11,"-")</f>
        <v>2833.3333333333</v>
      </c>
      <c r="CC11" s="130"/>
      <c r="CD11" s="130"/>
      <c r="CE11" s="130">
        <v>1</v>
      </c>
      <c r="CF11" s="131">
        <v>1</v>
      </c>
      <c r="CG11" s="132">
        <f>IF(P11=0,"",IF(CF11=0,"",(CF11/P11)))</f>
        <v>0.017543859649123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3</v>
      </c>
      <c r="CP11" s="139">
        <v>111000</v>
      </c>
      <c r="CQ11" s="139">
        <v>91000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2.6875</v>
      </c>
      <c r="B12" s="189" t="s">
        <v>252</v>
      </c>
      <c r="C12" s="189" t="s">
        <v>253</v>
      </c>
      <c r="D12" s="189" t="s">
        <v>240</v>
      </c>
      <c r="E12" s="189" t="s">
        <v>254</v>
      </c>
      <c r="F12" s="189" t="s">
        <v>65</v>
      </c>
      <c r="G12" s="88" t="s">
        <v>255</v>
      </c>
      <c r="H12" s="88" t="s">
        <v>256</v>
      </c>
      <c r="I12" s="88" t="s">
        <v>208</v>
      </c>
      <c r="J12" s="180">
        <v>144000</v>
      </c>
      <c r="K12" s="79">
        <v>50</v>
      </c>
      <c r="L12" s="79">
        <v>0</v>
      </c>
      <c r="M12" s="79">
        <v>298</v>
      </c>
      <c r="N12" s="89">
        <v>30</v>
      </c>
      <c r="O12" s="90">
        <v>0</v>
      </c>
      <c r="P12" s="91">
        <f>N12+O12</f>
        <v>30</v>
      </c>
      <c r="Q12" s="80">
        <f>IFERROR(P12/M12,"-")</f>
        <v>0.1006711409396</v>
      </c>
      <c r="R12" s="79">
        <v>3</v>
      </c>
      <c r="S12" s="79">
        <v>13</v>
      </c>
      <c r="T12" s="80">
        <f>IFERROR(R12/(P12),"-")</f>
        <v>0.1</v>
      </c>
      <c r="U12" s="186">
        <f>IFERROR(J12/SUM(N12:O13),"-")</f>
        <v>2028.1690140845</v>
      </c>
      <c r="V12" s="82">
        <v>1</v>
      </c>
      <c r="W12" s="80">
        <f>IF(P12=0,"-",V12/P12)</f>
        <v>0.033333333333333</v>
      </c>
      <c r="X12" s="185">
        <v>25000</v>
      </c>
      <c r="Y12" s="186">
        <f>IFERROR(X12/P12,"-")</f>
        <v>833.33333333333</v>
      </c>
      <c r="Z12" s="186">
        <f>IFERROR(X12/V12,"-")</f>
        <v>25000</v>
      </c>
      <c r="AA12" s="180">
        <f>SUM(X12:X13)-SUM(J12:J13)</f>
        <v>243000</v>
      </c>
      <c r="AB12" s="83">
        <f>SUM(X12:X13)/SUM(J12:J13)</f>
        <v>2.6875</v>
      </c>
      <c r="AC12" s="77"/>
      <c r="AD12" s="92">
        <v>4</v>
      </c>
      <c r="AE12" s="93">
        <f>IF(P12=0,"",IF(AD12=0,"",(AD12/P12)))</f>
        <v>0.13333333333333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10</v>
      </c>
      <c r="AN12" s="99">
        <f>IF(P12=0,"",IF(AM12=0,"",(AM12/P12)))</f>
        <v>0.33333333333333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3</v>
      </c>
      <c r="AW12" s="105">
        <f>IF(P12=0,"",IF(AV12=0,"",(AV12/P12)))</f>
        <v>0.1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9</v>
      </c>
      <c r="BF12" s="111">
        <f>IF(P12=0,"",IF(BE12=0,"",(BE12/P12)))</f>
        <v>0.3</v>
      </c>
      <c r="BG12" s="110">
        <v>1</v>
      </c>
      <c r="BH12" s="112">
        <f>IFERROR(BG12/BE12,"-")</f>
        <v>0.11111111111111</v>
      </c>
      <c r="BI12" s="113">
        <v>25000</v>
      </c>
      <c r="BJ12" s="114">
        <f>IFERROR(BI12/BE12,"-")</f>
        <v>2777.7777777778</v>
      </c>
      <c r="BK12" s="115"/>
      <c r="BL12" s="115"/>
      <c r="BM12" s="115">
        <v>1</v>
      </c>
      <c r="BN12" s="117">
        <v>4</v>
      </c>
      <c r="BO12" s="118">
        <f>IF(P12=0,"",IF(BN12=0,"",(BN12/P12)))</f>
        <v>0.13333333333333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25000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257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141</v>
      </c>
      <c r="L13" s="79">
        <v>108</v>
      </c>
      <c r="M13" s="79">
        <v>65</v>
      </c>
      <c r="N13" s="89">
        <v>40</v>
      </c>
      <c r="O13" s="90">
        <v>1</v>
      </c>
      <c r="P13" s="91">
        <f>N13+O13</f>
        <v>41</v>
      </c>
      <c r="Q13" s="80">
        <f>IFERROR(P13/M13,"-")</f>
        <v>0.63076923076923</v>
      </c>
      <c r="R13" s="79">
        <v>4</v>
      </c>
      <c r="S13" s="79">
        <v>8</v>
      </c>
      <c r="T13" s="80">
        <f>IFERROR(R13/(P13),"-")</f>
        <v>0.097560975609756</v>
      </c>
      <c r="U13" s="186"/>
      <c r="V13" s="82">
        <v>3</v>
      </c>
      <c r="W13" s="80">
        <f>IF(P13=0,"-",V13/P13)</f>
        <v>0.073170731707317</v>
      </c>
      <c r="X13" s="185">
        <v>362000</v>
      </c>
      <c r="Y13" s="186">
        <f>IFERROR(X13/P13,"-")</f>
        <v>8829.2682926829</v>
      </c>
      <c r="Z13" s="186">
        <f>IFERROR(X13/V13,"-")</f>
        <v>120666.66666667</v>
      </c>
      <c r="AA13" s="180"/>
      <c r="AB13" s="83"/>
      <c r="AC13" s="77"/>
      <c r="AD13" s="92">
        <v>6</v>
      </c>
      <c r="AE13" s="93">
        <f>IF(P13=0,"",IF(AD13=0,"",(AD13/P13)))</f>
        <v>0.14634146341463</v>
      </c>
      <c r="AF13" s="92">
        <v>1</v>
      </c>
      <c r="AG13" s="94">
        <f>IFERROR(AF13/AD13,"-")</f>
        <v>0.16666666666667</v>
      </c>
      <c r="AH13" s="95">
        <v>24000</v>
      </c>
      <c r="AI13" s="96">
        <f>IFERROR(AH13/AD13,"-")</f>
        <v>4000</v>
      </c>
      <c r="AJ13" s="97"/>
      <c r="AK13" s="97"/>
      <c r="AL13" s="97">
        <v>1</v>
      </c>
      <c r="AM13" s="98">
        <v>8</v>
      </c>
      <c r="AN13" s="99">
        <f>IF(P13=0,"",IF(AM13=0,"",(AM13/P13)))</f>
        <v>0.19512195121951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6</v>
      </c>
      <c r="AW13" s="105">
        <f>IF(P13=0,"",IF(AV13=0,"",(AV13/P13)))</f>
        <v>0.14634146341463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9</v>
      </c>
      <c r="BF13" s="111">
        <f>IF(P13=0,"",IF(BE13=0,"",(BE13/P13)))</f>
        <v>0.21951219512195</v>
      </c>
      <c r="BG13" s="110">
        <v>1</v>
      </c>
      <c r="BH13" s="112">
        <f>IFERROR(BG13/BE13,"-")</f>
        <v>0.11111111111111</v>
      </c>
      <c r="BI13" s="113">
        <v>3000</v>
      </c>
      <c r="BJ13" s="114">
        <f>IFERROR(BI13/BE13,"-")</f>
        <v>333.33333333333</v>
      </c>
      <c r="BK13" s="115">
        <v>1</v>
      </c>
      <c r="BL13" s="115"/>
      <c r="BM13" s="115"/>
      <c r="BN13" s="117">
        <v>6</v>
      </c>
      <c r="BO13" s="118">
        <f>IF(P13=0,"",IF(BN13=0,"",(BN13/P13)))</f>
        <v>0.14634146341463</v>
      </c>
      <c r="BP13" s="119">
        <v>1</v>
      </c>
      <c r="BQ13" s="120">
        <f>IFERROR(BP13/BN13,"-")</f>
        <v>0.16666666666667</v>
      </c>
      <c r="BR13" s="121">
        <v>335000</v>
      </c>
      <c r="BS13" s="122">
        <f>IFERROR(BR13/BN13,"-")</f>
        <v>55833.333333333</v>
      </c>
      <c r="BT13" s="123"/>
      <c r="BU13" s="123"/>
      <c r="BV13" s="123">
        <v>1</v>
      </c>
      <c r="BW13" s="124">
        <v>4</v>
      </c>
      <c r="BX13" s="125">
        <f>IF(P13=0,"",IF(BW13=0,"",(BW13/P13)))</f>
        <v>0.097560975609756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0.048780487804878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3</v>
      </c>
      <c r="CP13" s="139">
        <v>362000</v>
      </c>
      <c r="CQ13" s="139">
        <v>335000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3.8222222222222</v>
      </c>
      <c r="B14" s="189" t="s">
        <v>258</v>
      </c>
      <c r="C14" s="189" t="s">
        <v>234</v>
      </c>
      <c r="D14" s="189" t="s">
        <v>235</v>
      </c>
      <c r="E14" s="189"/>
      <c r="F14" s="189" t="s">
        <v>65</v>
      </c>
      <c r="G14" s="88" t="s">
        <v>259</v>
      </c>
      <c r="H14" s="88" t="s">
        <v>260</v>
      </c>
      <c r="I14" s="191" t="s">
        <v>94</v>
      </c>
      <c r="J14" s="180">
        <v>90000</v>
      </c>
      <c r="K14" s="79">
        <v>24</v>
      </c>
      <c r="L14" s="79">
        <v>0</v>
      </c>
      <c r="M14" s="79">
        <v>129</v>
      </c>
      <c r="N14" s="89">
        <v>9</v>
      </c>
      <c r="O14" s="90">
        <v>0</v>
      </c>
      <c r="P14" s="91">
        <f>N14+O14</f>
        <v>9</v>
      </c>
      <c r="Q14" s="80">
        <f>IFERROR(P14/M14,"-")</f>
        <v>0.069767441860465</v>
      </c>
      <c r="R14" s="79">
        <v>1</v>
      </c>
      <c r="S14" s="79">
        <v>2</v>
      </c>
      <c r="T14" s="80">
        <f>IFERROR(R14/(P14),"-")</f>
        <v>0.11111111111111</v>
      </c>
      <c r="U14" s="186">
        <f>IFERROR(J14/SUM(N14:O15),"-")</f>
        <v>1636.3636363636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254000</v>
      </c>
      <c r="AB14" s="83">
        <f>SUM(X14:X15)/SUM(J14:J15)</f>
        <v>3.8222222222222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3</v>
      </c>
      <c r="AW14" s="105">
        <f>IF(P14=0,"",IF(AV14=0,"",(AV14/P14)))</f>
        <v>0.33333333333333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5</v>
      </c>
      <c r="BF14" s="111">
        <f>IF(P14=0,"",IF(BE14=0,"",(BE14/P14)))</f>
        <v>0.55555555555556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0.11111111111111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261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157</v>
      </c>
      <c r="L15" s="79">
        <v>117</v>
      </c>
      <c r="M15" s="79">
        <v>122</v>
      </c>
      <c r="N15" s="89">
        <v>44</v>
      </c>
      <c r="O15" s="90">
        <v>2</v>
      </c>
      <c r="P15" s="91">
        <f>N15+O15</f>
        <v>46</v>
      </c>
      <c r="Q15" s="80">
        <f>IFERROR(P15/M15,"-")</f>
        <v>0.37704918032787</v>
      </c>
      <c r="R15" s="79">
        <v>5</v>
      </c>
      <c r="S15" s="79">
        <v>9</v>
      </c>
      <c r="T15" s="80">
        <f>IFERROR(R15/(P15),"-")</f>
        <v>0.10869565217391</v>
      </c>
      <c r="U15" s="186"/>
      <c r="V15" s="82">
        <v>4</v>
      </c>
      <c r="W15" s="80">
        <f>IF(P15=0,"-",V15/P15)</f>
        <v>0.08695652173913</v>
      </c>
      <c r="X15" s="185">
        <v>344000</v>
      </c>
      <c r="Y15" s="186">
        <f>IFERROR(X15/P15,"-")</f>
        <v>7478.2608695652</v>
      </c>
      <c r="Z15" s="186">
        <f>IFERROR(X15/V15,"-")</f>
        <v>86000</v>
      </c>
      <c r="AA15" s="180"/>
      <c r="AB15" s="83"/>
      <c r="AC15" s="77"/>
      <c r="AD15" s="92">
        <v>6</v>
      </c>
      <c r="AE15" s="93">
        <f>IF(P15=0,"",IF(AD15=0,"",(AD15/P15)))</f>
        <v>0.1304347826087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4</v>
      </c>
      <c r="AN15" s="99">
        <f>IF(P15=0,"",IF(AM15=0,"",(AM15/P15)))</f>
        <v>0.08695652173913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3</v>
      </c>
      <c r="AW15" s="105">
        <f>IF(P15=0,"",IF(AV15=0,"",(AV15/P15)))</f>
        <v>0.065217391304348</v>
      </c>
      <c r="AX15" s="104">
        <v>1</v>
      </c>
      <c r="AY15" s="106">
        <f>IFERROR(AX15/AV15,"-")</f>
        <v>0.33333333333333</v>
      </c>
      <c r="AZ15" s="107">
        <v>27000</v>
      </c>
      <c r="BA15" s="108">
        <f>IFERROR(AZ15/AV15,"-")</f>
        <v>9000</v>
      </c>
      <c r="BB15" s="109"/>
      <c r="BC15" s="109"/>
      <c r="BD15" s="109">
        <v>1</v>
      </c>
      <c r="BE15" s="110">
        <v>15</v>
      </c>
      <c r="BF15" s="111">
        <f>IF(P15=0,"",IF(BE15=0,"",(BE15/P15)))</f>
        <v>0.32608695652174</v>
      </c>
      <c r="BG15" s="110">
        <v>1</v>
      </c>
      <c r="BH15" s="112">
        <f>IFERROR(BG15/BE15,"-")</f>
        <v>0.066666666666667</v>
      </c>
      <c r="BI15" s="113">
        <v>154000</v>
      </c>
      <c r="BJ15" s="114">
        <f>IFERROR(BI15/BE15,"-")</f>
        <v>10266.666666667</v>
      </c>
      <c r="BK15" s="115"/>
      <c r="BL15" s="115"/>
      <c r="BM15" s="115">
        <v>1</v>
      </c>
      <c r="BN15" s="117">
        <v>11</v>
      </c>
      <c r="BO15" s="118">
        <f>IF(P15=0,"",IF(BN15=0,"",(BN15/P15)))</f>
        <v>0.23913043478261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6</v>
      </c>
      <c r="BX15" s="125">
        <f>IF(P15=0,"",IF(BW15=0,"",(BW15/P15)))</f>
        <v>0.1304347826087</v>
      </c>
      <c r="BY15" s="126">
        <v>2</v>
      </c>
      <c r="BZ15" s="127">
        <f>IFERROR(BY15/BW15,"-")</f>
        <v>0.33333333333333</v>
      </c>
      <c r="CA15" s="128">
        <v>163000</v>
      </c>
      <c r="CB15" s="129">
        <f>IFERROR(CA15/BW15,"-")</f>
        <v>27166.666666667</v>
      </c>
      <c r="CC15" s="130">
        <v>1</v>
      </c>
      <c r="CD15" s="130"/>
      <c r="CE15" s="130">
        <v>1</v>
      </c>
      <c r="CF15" s="131">
        <v>1</v>
      </c>
      <c r="CG15" s="132">
        <f>IF(P15=0,"",IF(CF15=0,"",(CF15/P15)))</f>
        <v>0.021739130434783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4</v>
      </c>
      <c r="CP15" s="139">
        <v>344000</v>
      </c>
      <c r="CQ15" s="139">
        <v>158000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0.73333333333333</v>
      </c>
      <c r="B16" s="189" t="s">
        <v>262</v>
      </c>
      <c r="C16" s="189" t="s">
        <v>234</v>
      </c>
      <c r="D16" s="189" t="s">
        <v>235</v>
      </c>
      <c r="E16" s="189" t="s">
        <v>263</v>
      </c>
      <c r="F16" s="189" t="s">
        <v>65</v>
      </c>
      <c r="G16" s="88" t="s">
        <v>264</v>
      </c>
      <c r="H16" s="88" t="s">
        <v>256</v>
      </c>
      <c r="I16" s="191" t="s">
        <v>94</v>
      </c>
      <c r="J16" s="180">
        <v>90000</v>
      </c>
      <c r="K16" s="79">
        <v>22</v>
      </c>
      <c r="L16" s="79">
        <v>0</v>
      </c>
      <c r="M16" s="79">
        <v>127</v>
      </c>
      <c r="N16" s="89">
        <v>8</v>
      </c>
      <c r="O16" s="90">
        <v>0</v>
      </c>
      <c r="P16" s="91">
        <f>N16+O16</f>
        <v>8</v>
      </c>
      <c r="Q16" s="80">
        <f>IFERROR(P16/M16,"-")</f>
        <v>0.062992125984252</v>
      </c>
      <c r="R16" s="79">
        <v>1</v>
      </c>
      <c r="S16" s="79">
        <v>3</v>
      </c>
      <c r="T16" s="80">
        <f>IFERROR(R16/(P16),"-")</f>
        <v>0.125</v>
      </c>
      <c r="U16" s="186">
        <f>IFERROR(J16/SUM(N16:O17),"-")</f>
        <v>1578.9473684211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-24000</v>
      </c>
      <c r="AB16" s="83">
        <f>SUM(X16:X17)/SUM(J16:J17)</f>
        <v>0.73333333333333</v>
      </c>
      <c r="AC16" s="77"/>
      <c r="AD16" s="92">
        <v>1</v>
      </c>
      <c r="AE16" s="93">
        <f>IF(P16=0,"",IF(AD16=0,"",(AD16/P16)))</f>
        <v>0.125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3</v>
      </c>
      <c r="AW16" s="105">
        <f>IF(P16=0,"",IF(AV16=0,"",(AV16/P16)))</f>
        <v>0.375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0.125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0.125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265</v>
      </c>
      <c r="C17" s="189"/>
      <c r="D17" s="189"/>
      <c r="E17" s="189"/>
      <c r="F17" s="189" t="s">
        <v>77</v>
      </c>
      <c r="G17" s="88"/>
      <c r="H17" s="88"/>
      <c r="I17" s="88"/>
      <c r="J17" s="180"/>
      <c r="K17" s="79">
        <v>169</v>
      </c>
      <c r="L17" s="79">
        <v>134</v>
      </c>
      <c r="M17" s="79">
        <v>85</v>
      </c>
      <c r="N17" s="89">
        <v>49</v>
      </c>
      <c r="O17" s="90">
        <v>0</v>
      </c>
      <c r="P17" s="91">
        <f>N17+O17</f>
        <v>49</v>
      </c>
      <c r="Q17" s="80">
        <f>IFERROR(P17/M17,"-")</f>
        <v>0.57647058823529</v>
      </c>
      <c r="R17" s="79">
        <v>1</v>
      </c>
      <c r="S17" s="79">
        <v>8</v>
      </c>
      <c r="T17" s="80">
        <f>IFERROR(R17/(P17),"-")</f>
        <v>0.020408163265306</v>
      </c>
      <c r="U17" s="186"/>
      <c r="V17" s="82">
        <v>2</v>
      </c>
      <c r="W17" s="80">
        <f>IF(P17=0,"-",V17/P17)</f>
        <v>0.040816326530612</v>
      </c>
      <c r="X17" s="185">
        <v>66000</v>
      </c>
      <c r="Y17" s="186">
        <f>IFERROR(X17/P17,"-")</f>
        <v>1346.9387755102</v>
      </c>
      <c r="Z17" s="186">
        <f>IFERROR(X17/V17,"-")</f>
        <v>33000</v>
      </c>
      <c r="AA17" s="180"/>
      <c r="AB17" s="83"/>
      <c r="AC17" s="77"/>
      <c r="AD17" s="92">
        <v>6</v>
      </c>
      <c r="AE17" s="93">
        <f>IF(P17=0,"",IF(AD17=0,"",(AD17/P17)))</f>
        <v>0.12244897959184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11</v>
      </c>
      <c r="AN17" s="99">
        <f>IF(P17=0,"",IF(AM17=0,"",(AM17/P17)))</f>
        <v>0.22448979591837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2</v>
      </c>
      <c r="AW17" s="105">
        <f>IF(P17=0,"",IF(AV17=0,"",(AV17/P17)))</f>
        <v>0.040816326530612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12</v>
      </c>
      <c r="BF17" s="111">
        <f>IF(P17=0,"",IF(BE17=0,"",(BE17/P17)))</f>
        <v>0.24489795918367</v>
      </c>
      <c r="BG17" s="110">
        <v>1</v>
      </c>
      <c r="BH17" s="112">
        <f>IFERROR(BG17/BE17,"-")</f>
        <v>0.083333333333333</v>
      </c>
      <c r="BI17" s="113">
        <v>38000</v>
      </c>
      <c r="BJ17" s="114">
        <f>IFERROR(BI17/BE17,"-")</f>
        <v>3166.6666666667</v>
      </c>
      <c r="BK17" s="115"/>
      <c r="BL17" s="115"/>
      <c r="BM17" s="115">
        <v>1</v>
      </c>
      <c r="BN17" s="117">
        <v>10</v>
      </c>
      <c r="BO17" s="118">
        <f>IF(P17=0,"",IF(BN17=0,"",(BN17/P17)))</f>
        <v>0.20408163265306</v>
      </c>
      <c r="BP17" s="119">
        <v>1</v>
      </c>
      <c r="BQ17" s="120">
        <f>IFERROR(BP17/BN17,"-")</f>
        <v>0.1</v>
      </c>
      <c r="BR17" s="121">
        <v>28000</v>
      </c>
      <c r="BS17" s="122">
        <f>IFERROR(BR17/BN17,"-")</f>
        <v>2800</v>
      </c>
      <c r="BT17" s="123"/>
      <c r="BU17" s="123"/>
      <c r="BV17" s="123">
        <v>1</v>
      </c>
      <c r="BW17" s="124">
        <v>7</v>
      </c>
      <c r="BX17" s="125">
        <f>IF(P17=0,"",IF(BW17=0,"",(BW17/P17)))</f>
        <v>0.14285714285714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0.020408163265306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66000</v>
      </c>
      <c r="CQ17" s="139">
        <v>38000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1.4722222222222</v>
      </c>
      <c r="B18" s="189" t="s">
        <v>266</v>
      </c>
      <c r="C18" s="189" t="s">
        <v>193</v>
      </c>
      <c r="D18" s="189" t="s">
        <v>240</v>
      </c>
      <c r="E18" s="189" t="s">
        <v>267</v>
      </c>
      <c r="F18" s="189" t="s">
        <v>65</v>
      </c>
      <c r="G18" s="88" t="s">
        <v>268</v>
      </c>
      <c r="H18" s="88" t="s">
        <v>249</v>
      </c>
      <c r="I18" s="88" t="s">
        <v>142</v>
      </c>
      <c r="J18" s="180">
        <v>90000</v>
      </c>
      <c r="K18" s="79">
        <v>28</v>
      </c>
      <c r="L18" s="79">
        <v>0</v>
      </c>
      <c r="M18" s="79">
        <v>82</v>
      </c>
      <c r="N18" s="89">
        <v>13</v>
      </c>
      <c r="O18" s="90">
        <v>1</v>
      </c>
      <c r="P18" s="91">
        <f>N18+O18</f>
        <v>14</v>
      </c>
      <c r="Q18" s="80">
        <f>IFERROR(P18/M18,"-")</f>
        <v>0.17073170731707</v>
      </c>
      <c r="R18" s="79">
        <v>1</v>
      </c>
      <c r="S18" s="79">
        <v>3</v>
      </c>
      <c r="T18" s="80">
        <f>IFERROR(R18/(P18),"-")</f>
        <v>0.071428571428571</v>
      </c>
      <c r="U18" s="186">
        <f>IFERROR(J18/SUM(N18:O19),"-")</f>
        <v>1475.4098360656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42500</v>
      </c>
      <c r="AB18" s="83">
        <f>SUM(X18:X19)/SUM(J18:J19)</f>
        <v>1.4722222222222</v>
      </c>
      <c r="AC18" s="77"/>
      <c r="AD18" s="92">
        <v>3</v>
      </c>
      <c r="AE18" s="93">
        <f>IF(P18=0,"",IF(AD18=0,"",(AD18/P18)))</f>
        <v>0.21428571428571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3</v>
      </c>
      <c r="AN18" s="99">
        <f>IF(P18=0,"",IF(AM18=0,"",(AM18/P18)))</f>
        <v>0.21428571428571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2</v>
      </c>
      <c r="AW18" s="105">
        <f>IF(P18=0,"",IF(AV18=0,"",(AV18/P18)))</f>
        <v>0.14285714285714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4</v>
      </c>
      <c r="BF18" s="111">
        <f>IF(P18=0,"",IF(BE18=0,"",(BE18/P18)))</f>
        <v>0.28571428571429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0.071428571428571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0.071428571428571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269</v>
      </c>
      <c r="C19" s="189"/>
      <c r="D19" s="189"/>
      <c r="E19" s="189"/>
      <c r="F19" s="189" t="s">
        <v>77</v>
      </c>
      <c r="G19" s="88"/>
      <c r="H19" s="88"/>
      <c r="I19" s="88"/>
      <c r="J19" s="180"/>
      <c r="K19" s="79">
        <v>181</v>
      </c>
      <c r="L19" s="79">
        <v>150</v>
      </c>
      <c r="M19" s="79">
        <v>73</v>
      </c>
      <c r="N19" s="89">
        <v>46</v>
      </c>
      <c r="O19" s="90">
        <v>1</v>
      </c>
      <c r="P19" s="91">
        <f>N19+O19</f>
        <v>47</v>
      </c>
      <c r="Q19" s="80">
        <f>IFERROR(P19/M19,"-")</f>
        <v>0.64383561643836</v>
      </c>
      <c r="R19" s="79">
        <v>4</v>
      </c>
      <c r="S19" s="79">
        <v>4</v>
      </c>
      <c r="T19" s="80">
        <f>IFERROR(R19/(P19),"-")</f>
        <v>0.085106382978723</v>
      </c>
      <c r="U19" s="186"/>
      <c r="V19" s="82">
        <v>4</v>
      </c>
      <c r="W19" s="80">
        <f>IF(P19=0,"-",V19/P19)</f>
        <v>0.085106382978723</v>
      </c>
      <c r="X19" s="185">
        <v>132500</v>
      </c>
      <c r="Y19" s="186">
        <f>IFERROR(X19/P19,"-")</f>
        <v>2819.1489361702</v>
      </c>
      <c r="Z19" s="186">
        <f>IFERROR(X19/V19,"-")</f>
        <v>33125</v>
      </c>
      <c r="AA19" s="180"/>
      <c r="AB19" s="83"/>
      <c r="AC19" s="77"/>
      <c r="AD19" s="92">
        <v>5</v>
      </c>
      <c r="AE19" s="93">
        <f>IF(P19=0,"",IF(AD19=0,"",(AD19/P19)))</f>
        <v>0.1063829787234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9</v>
      </c>
      <c r="AN19" s="99">
        <f>IF(P19=0,"",IF(AM19=0,"",(AM19/P19)))</f>
        <v>0.19148936170213</v>
      </c>
      <c r="AO19" s="98">
        <v>1</v>
      </c>
      <c r="AP19" s="100">
        <f>IFERROR(AO19/AM19,"-")</f>
        <v>0.11111111111111</v>
      </c>
      <c r="AQ19" s="101">
        <v>8000</v>
      </c>
      <c r="AR19" s="102">
        <f>IFERROR(AQ19/AM19,"-")</f>
        <v>888.88888888889</v>
      </c>
      <c r="AS19" s="103"/>
      <c r="AT19" s="103">
        <v>1</v>
      </c>
      <c r="AU19" s="103"/>
      <c r="AV19" s="104">
        <v>8</v>
      </c>
      <c r="AW19" s="105">
        <f>IF(P19=0,"",IF(AV19=0,"",(AV19/P19)))</f>
        <v>0.17021276595745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9</v>
      </c>
      <c r="BF19" s="111">
        <f>IF(P19=0,"",IF(BE19=0,"",(BE19/P19)))</f>
        <v>0.19148936170213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11</v>
      </c>
      <c r="BO19" s="118">
        <f>IF(P19=0,"",IF(BN19=0,"",(BN19/P19)))</f>
        <v>0.23404255319149</v>
      </c>
      <c r="BP19" s="119">
        <v>2</v>
      </c>
      <c r="BQ19" s="120">
        <f>IFERROR(BP19/BN19,"-")</f>
        <v>0.18181818181818</v>
      </c>
      <c r="BR19" s="121">
        <v>101500</v>
      </c>
      <c r="BS19" s="122">
        <f>IFERROR(BR19/BN19,"-")</f>
        <v>9227.2727272727</v>
      </c>
      <c r="BT19" s="123"/>
      <c r="BU19" s="123"/>
      <c r="BV19" s="123">
        <v>2</v>
      </c>
      <c r="BW19" s="124">
        <v>5</v>
      </c>
      <c r="BX19" s="125">
        <f>IF(P19=0,"",IF(BW19=0,"",(BW19/P19)))</f>
        <v>0.1063829787234</v>
      </c>
      <c r="BY19" s="126">
        <v>1</v>
      </c>
      <c r="BZ19" s="127">
        <f>IFERROR(BY19/BW19,"-")</f>
        <v>0.2</v>
      </c>
      <c r="CA19" s="128">
        <v>23000</v>
      </c>
      <c r="CB19" s="129">
        <f>IFERROR(CA19/BW19,"-")</f>
        <v>4600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4</v>
      </c>
      <c r="CP19" s="139">
        <v>132500</v>
      </c>
      <c r="CQ19" s="139">
        <v>55500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0.325</v>
      </c>
      <c r="B20" s="189" t="s">
        <v>270</v>
      </c>
      <c r="C20" s="189" t="s">
        <v>271</v>
      </c>
      <c r="D20" s="189" t="s">
        <v>240</v>
      </c>
      <c r="E20" s="189"/>
      <c r="F20" s="189" t="s">
        <v>65</v>
      </c>
      <c r="G20" s="88" t="s">
        <v>272</v>
      </c>
      <c r="H20" s="88" t="s">
        <v>237</v>
      </c>
      <c r="I20" s="88" t="s">
        <v>273</v>
      </c>
      <c r="J20" s="180">
        <v>120000</v>
      </c>
      <c r="K20" s="79">
        <v>51</v>
      </c>
      <c r="L20" s="79">
        <v>0</v>
      </c>
      <c r="M20" s="79">
        <v>274</v>
      </c>
      <c r="N20" s="89">
        <v>20</v>
      </c>
      <c r="O20" s="90">
        <v>0</v>
      </c>
      <c r="P20" s="91">
        <f>N20+O20</f>
        <v>20</v>
      </c>
      <c r="Q20" s="80">
        <f>IFERROR(P20/M20,"-")</f>
        <v>0.072992700729927</v>
      </c>
      <c r="R20" s="79">
        <v>1</v>
      </c>
      <c r="S20" s="79">
        <v>4</v>
      </c>
      <c r="T20" s="80">
        <f>IFERROR(R20/(P20),"-")</f>
        <v>0.05</v>
      </c>
      <c r="U20" s="186">
        <f>IFERROR(J20/SUM(N20:O21),"-")</f>
        <v>1318.6813186813</v>
      </c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>
        <f>SUM(X20:X21)-SUM(J20:J21)</f>
        <v>-81000</v>
      </c>
      <c r="AB20" s="83">
        <f>SUM(X20:X21)/SUM(J20:J21)</f>
        <v>0.325</v>
      </c>
      <c r="AC20" s="77"/>
      <c r="AD20" s="92">
        <v>4</v>
      </c>
      <c r="AE20" s="93">
        <f>IF(P20=0,"",IF(AD20=0,"",(AD20/P20)))</f>
        <v>0.2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7</v>
      </c>
      <c r="AN20" s="99">
        <f>IF(P20=0,"",IF(AM20=0,"",(AM20/P20)))</f>
        <v>0.35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4</v>
      </c>
      <c r="BF20" s="111">
        <f>IF(P20=0,"",IF(BE20=0,"",(BE20/P20)))</f>
        <v>0.2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5</v>
      </c>
      <c r="BO20" s="118">
        <f>IF(P20=0,"",IF(BN20=0,"",(BN20/P20)))</f>
        <v>0.25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274</v>
      </c>
      <c r="C21" s="189"/>
      <c r="D21" s="189"/>
      <c r="E21" s="189"/>
      <c r="F21" s="189" t="s">
        <v>77</v>
      </c>
      <c r="G21" s="88"/>
      <c r="H21" s="88"/>
      <c r="I21" s="88"/>
      <c r="J21" s="180"/>
      <c r="K21" s="79">
        <v>253</v>
      </c>
      <c r="L21" s="79">
        <v>194</v>
      </c>
      <c r="M21" s="79">
        <v>139</v>
      </c>
      <c r="N21" s="89">
        <v>71</v>
      </c>
      <c r="O21" s="90">
        <v>0</v>
      </c>
      <c r="P21" s="91">
        <f>N21+O21</f>
        <v>71</v>
      </c>
      <c r="Q21" s="80">
        <f>IFERROR(P21/M21,"-")</f>
        <v>0.51079136690647</v>
      </c>
      <c r="R21" s="79">
        <v>2</v>
      </c>
      <c r="S21" s="79">
        <v>16</v>
      </c>
      <c r="T21" s="80">
        <f>IFERROR(R21/(P21),"-")</f>
        <v>0.028169014084507</v>
      </c>
      <c r="U21" s="186"/>
      <c r="V21" s="82">
        <v>3</v>
      </c>
      <c r="W21" s="80">
        <f>IF(P21=0,"-",V21/P21)</f>
        <v>0.042253521126761</v>
      </c>
      <c r="X21" s="185">
        <v>39000</v>
      </c>
      <c r="Y21" s="186">
        <f>IFERROR(X21/P21,"-")</f>
        <v>549.29577464789</v>
      </c>
      <c r="Z21" s="186">
        <f>IFERROR(X21/V21,"-")</f>
        <v>13000</v>
      </c>
      <c r="AA21" s="180"/>
      <c r="AB21" s="83"/>
      <c r="AC21" s="77"/>
      <c r="AD21" s="92">
        <v>16</v>
      </c>
      <c r="AE21" s="93">
        <f>IF(P21=0,"",IF(AD21=0,"",(AD21/P21)))</f>
        <v>0.22535211267606</v>
      </c>
      <c r="AF21" s="92">
        <v>1</v>
      </c>
      <c r="AG21" s="94">
        <f>IFERROR(AF21/AD21,"-")</f>
        <v>0.0625</v>
      </c>
      <c r="AH21" s="95">
        <v>10000</v>
      </c>
      <c r="AI21" s="96">
        <f>IFERROR(AH21/AD21,"-")</f>
        <v>625</v>
      </c>
      <c r="AJ21" s="97"/>
      <c r="AK21" s="97">
        <v>1</v>
      </c>
      <c r="AL21" s="97"/>
      <c r="AM21" s="98">
        <v>12</v>
      </c>
      <c r="AN21" s="99">
        <f>IF(P21=0,"",IF(AM21=0,"",(AM21/P21)))</f>
        <v>0.16901408450704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11</v>
      </c>
      <c r="AW21" s="105">
        <f>IF(P21=0,"",IF(AV21=0,"",(AV21/P21)))</f>
        <v>0.15492957746479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13</v>
      </c>
      <c r="BF21" s="111">
        <f>IF(P21=0,"",IF(BE21=0,"",(BE21/P21)))</f>
        <v>0.1830985915493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14</v>
      </c>
      <c r="BO21" s="118">
        <f>IF(P21=0,"",IF(BN21=0,"",(BN21/P21)))</f>
        <v>0.19718309859155</v>
      </c>
      <c r="BP21" s="119">
        <v>2</v>
      </c>
      <c r="BQ21" s="120">
        <f>IFERROR(BP21/BN21,"-")</f>
        <v>0.14285714285714</v>
      </c>
      <c r="BR21" s="121">
        <v>29000</v>
      </c>
      <c r="BS21" s="122">
        <f>IFERROR(BR21/BN21,"-")</f>
        <v>2071.4285714286</v>
      </c>
      <c r="BT21" s="123"/>
      <c r="BU21" s="123"/>
      <c r="BV21" s="123">
        <v>2</v>
      </c>
      <c r="BW21" s="124">
        <v>4</v>
      </c>
      <c r="BX21" s="125">
        <f>IF(P21=0,"",IF(BW21=0,"",(BW21/P21)))</f>
        <v>0.056338028169014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0.014084507042254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3</v>
      </c>
      <c r="CP21" s="139">
        <v>39000</v>
      </c>
      <c r="CQ21" s="139">
        <v>18000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1.8409090909091</v>
      </c>
      <c r="B22" s="189" t="s">
        <v>275</v>
      </c>
      <c r="C22" s="189" t="s">
        <v>253</v>
      </c>
      <c r="D22" s="189" t="s">
        <v>235</v>
      </c>
      <c r="E22" s="189" t="s">
        <v>276</v>
      </c>
      <c r="F22" s="189" t="s">
        <v>65</v>
      </c>
      <c r="G22" s="88" t="s">
        <v>277</v>
      </c>
      <c r="H22" s="88" t="s">
        <v>249</v>
      </c>
      <c r="I22" s="88" t="s">
        <v>225</v>
      </c>
      <c r="J22" s="180">
        <v>132000</v>
      </c>
      <c r="K22" s="79">
        <v>18</v>
      </c>
      <c r="L22" s="79">
        <v>0</v>
      </c>
      <c r="M22" s="79">
        <v>64</v>
      </c>
      <c r="N22" s="89">
        <v>2</v>
      </c>
      <c r="O22" s="90">
        <v>0</v>
      </c>
      <c r="P22" s="91">
        <f>N22+O22</f>
        <v>2</v>
      </c>
      <c r="Q22" s="80">
        <f>IFERROR(P22/M22,"-")</f>
        <v>0.03125</v>
      </c>
      <c r="R22" s="79">
        <v>0</v>
      </c>
      <c r="S22" s="79">
        <v>1</v>
      </c>
      <c r="T22" s="80">
        <f>IFERROR(R22/(P22),"-")</f>
        <v>0</v>
      </c>
      <c r="U22" s="186">
        <f>IFERROR(J22/SUM(N22:O23),"-")</f>
        <v>2163.9344262295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111000</v>
      </c>
      <c r="AB22" s="83">
        <f>SUM(X22:X23)/SUM(J22:J23)</f>
        <v>1.8409090909091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278</v>
      </c>
      <c r="C23" s="189"/>
      <c r="D23" s="189"/>
      <c r="E23" s="189"/>
      <c r="F23" s="189" t="s">
        <v>77</v>
      </c>
      <c r="G23" s="88"/>
      <c r="H23" s="88"/>
      <c r="I23" s="88"/>
      <c r="J23" s="180"/>
      <c r="K23" s="79">
        <v>262</v>
      </c>
      <c r="L23" s="79">
        <v>196</v>
      </c>
      <c r="M23" s="79">
        <v>136</v>
      </c>
      <c r="N23" s="89">
        <v>58</v>
      </c>
      <c r="O23" s="90">
        <v>1</v>
      </c>
      <c r="P23" s="91">
        <f>N23+O23</f>
        <v>59</v>
      </c>
      <c r="Q23" s="80">
        <f>IFERROR(P23/M23,"-")</f>
        <v>0.43382352941176</v>
      </c>
      <c r="R23" s="79">
        <v>10</v>
      </c>
      <c r="S23" s="79">
        <v>10</v>
      </c>
      <c r="T23" s="80">
        <f>IFERROR(R23/(P23),"-")</f>
        <v>0.16949152542373</v>
      </c>
      <c r="U23" s="186"/>
      <c r="V23" s="82">
        <v>7</v>
      </c>
      <c r="W23" s="80">
        <f>IF(P23=0,"-",V23/P23)</f>
        <v>0.11864406779661</v>
      </c>
      <c r="X23" s="185">
        <v>243000</v>
      </c>
      <c r="Y23" s="186">
        <f>IFERROR(X23/P23,"-")</f>
        <v>4118.6440677966</v>
      </c>
      <c r="Z23" s="186">
        <f>IFERROR(X23/V23,"-")</f>
        <v>34714.285714286</v>
      </c>
      <c r="AA23" s="180"/>
      <c r="AB23" s="83"/>
      <c r="AC23" s="77"/>
      <c r="AD23" s="92">
        <v>6</v>
      </c>
      <c r="AE23" s="93">
        <f>IF(P23=0,"",IF(AD23=0,"",(AD23/P23)))</f>
        <v>0.10169491525424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9</v>
      </c>
      <c r="AN23" s="99">
        <f>IF(P23=0,"",IF(AM23=0,"",(AM23/P23)))</f>
        <v>0.15254237288136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8</v>
      </c>
      <c r="AW23" s="105">
        <f>IF(P23=0,"",IF(AV23=0,"",(AV23/P23)))</f>
        <v>0.13559322033898</v>
      </c>
      <c r="AX23" s="104">
        <v>2</v>
      </c>
      <c r="AY23" s="106">
        <f>IFERROR(AX23/AV23,"-")</f>
        <v>0.25</v>
      </c>
      <c r="AZ23" s="107">
        <v>211000</v>
      </c>
      <c r="BA23" s="108">
        <f>IFERROR(AZ23/AV23,"-")</f>
        <v>26375</v>
      </c>
      <c r="BB23" s="109"/>
      <c r="BC23" s="109">
        <v>1</v>
      </c>
      <c r="BD23" s="109">
        <v>1</v>
      </c>
      <c r="BE23" s="110">
        <v>13</v>
      </c>
      <c r="BF23" s="111">
        <f>IF(P23=0,"",IF(BE23=0,"",(BE23/P23)))</f>
        <v>0.22033898305085</v>
      </c>
      <c r="BG23" s="110">
        <v>2</v>
      </c>
      <c r="BH23" s="112">
        <f>IFERROR(BG23/BE23,"-")</f>
        <v>0.15384615384615</v>
      </c>
      <c r="BI23" s="113">
        <v>16000</v>
      </c>
      <c r="BJ23" s="114">
        <f>IFERROR(BI23/BE23,"-")</f>
        <v>1230.7692307692</v>
      </c>
      <c r="BK23" s="115">
        <v>1</v>
      </c>
      <c r="BL23" s="115"/>
      <c r="BM23" s="115">
        <v>1</v>
      </c>
      <c r="BN23" s="117">
        <v>14</v>
      </c>
      <c r="BO23" s="118">
        <f>IF(P23=0,"",IF(BN23=0,"",(BN23/P23)))</f>
        <v>0.23728813559322</v>
      </c>
      <c r="BP23" s="119">
        <v>2</v>
      </c>
      <c r="BQ23" s="120">
        <f>IFERROR(BP23/BN23,"-")</f>
        <v>0.14285714285714</v>
      </c>
      <c r="BR23" s="121">
        <v>13000</v>
      </c>
      <c r="BS23" s="122">
        <f>IFERROR(BR23/BN23,"-")</f>
        <v>928.57142857143</v>
      </c>
      <c r="BT23" s="123">
        <v>1</v>
      </c>
      <c r="BU23" s="123">
        <v>1</v>
      </c>
      <c r="BV23" s="123"/>
      <c r="BW23" s="124">
        <v>7</v>
      </c>
      <c r="BX23" s="125">
        <f>IF(P23=0,"",IF(BW23=0,"",(BW23/P23)))</f>
        <v>0.11864406779661</v>
      </c>
      <c r="BY23" s="126">
        <v>1</v>
      </c>
      <c r="BZ23" s="127">
        <f>IFERROR(BY23/BW23,"-")</f>
        <v>0.14285714285714</v>
      </c>
      <c r="CA23" s="128">
        <v>3000</v>
      </c>
      <c r="CB23" s="129">
        <f>IFERROR(CA23/BW23,"-")</f>
        <v>428.57142857143</v>
      </c>
      <c r="CC23" s="130">
        <v>1</v>
      </c>
      <c r="CD23" s="130"/>
      <c r="CE23" s="130"/>
      <c r="CF23" s="131">
        <v>2</v>
      </c>
      <c r="CG23" s="132">
        <f>IF(P23=0,"",IF(CF23=0,"",(CF23/P23)))</f>
        <v>0.033898305084746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7</v>
      </c>
      <c r="CP23" s="139">
        <v>243000</v>
      </c>
      <c r="CQ23" s="139">
        <v>205000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0.12878787878788</v>
      </c>
      <c r="B24" s="189" t="s">
        <v>279</v>
      </c>
      <c r="C24" s="189" t="s">
        <v>234</v>
      </c>
      <c r="D24" s="189" t="s">
        <v>240</v>
      </c>
      <c r="E24" s="189" t="s">
        <v>280</v>
      </c>
      <c r="F24" s="189" t="s">
        <v>65</v>
      </c>
      <c r="G24" s="88" t="s">
        <v>281</v>
      </c>
      <c r="H24" s="88" t="s">
        <v>256</v>
      </c>
      <c r="I24" s="88" t="s">
        <v>282</v>
      </c>
      <c r="J24" s="180">
        <v>132000</v>
      </c>
      <c r="K24" s="79">
        <v>29</v>
      </c>
      <c r="L24" s="79">
        <v>0</v>
      </c>
      <c r="M24" s="79">
        <v>246</v>
      </c>
      <c r="N24" s="89">
        <v>17</v>
      </c>
      <c r="O24" s="90">
        <v>0</v>
      </c>
      <c r="P24" s="91">
        <f>N24+O24</f>
        <v>17</v>
      </c>
      <c r="Q24" s="80">
        <f>IFERROR(P24/M24,"-")</f>
        <v>0.069105691056911</v>
      </c>
      <c r="R24" s="79">
        <v>0</v>
      </c>
      <c r="S24" s="79">
        <v>8</v>
      </c>
      <c r="T24" s="80">
        <f>IFERROR(R24/(P24),"-")</f>
        <v>0</v>
      </c>
      <c r="U24" s="186">
        <f>IFERROR(J24/SUM(N24:O25),"-")</f>
        <v>1736.8421052632</v>
      </c>
      <c r="V24" s="82">
        <v>1</v>
      </c>
      <c r="W24" s="80">
        <f>IF(P24=0,"-",V24/P24)</f>
        <v>0.058823529411765</v>
      </c>
      <c r="X24" s="185">
        <v>6000</v>
      </c>
      <c r="Y24" s="186">
        <f>IFERROR(X24/P24,"-")</f>
        <v>352.94117647059</v>
      </c>
      <c r="Z24" s="186">
        <f>IFERROR(X24/V24,"-")</f>
        <v>6000</v>
      </c>
      <c r="AA24" s="180">
        <f>SUM(X24:X25)-SUM(J24:J25)</f>
        <v>-115000</v>
      </c>
      <c r="AB24" s="83">
        <f>SUM(X24:X25)/SUM(J24:J25)</f>
        <v>0.12878787878788</v>
      </c>
      <c r="AC24" s="77"/>
      <c r="AD24" s="92">
        <v>2</v>
      </c>
      <c r="AE24" s="93">
        <f>IF(P24=0,"",IF(AD24=0,"",(AD24/P24)))</f>
        <v>0.11764705882353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9</v>
      </c>
      <c r="AN24" s="99">
        <f>IF(P24=0,"",IF(AM24=0,"",(AM24/P24)))</f>
        <v>0.52941176470588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0.058823529411765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</v>
      </c>
      <c r="BF24" s="111">
        <f>IF(P24=0,"",IF(BE24=0,"",(BE24/P24)))</f>
        <v>0.058823529411765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4</v>
      </c>
      <c r="BO24" s="118">
        <f>IF(P24=0,"",IF(BN24=0,"",(BN24/P24)))</f>
        <v>0.23529411764706</v>
      </c>
      <c r="BP24" s="119">
        <v>1</v>
      </c>
      <c r="BQ24" s="120">
        <f>IFERROR(BP24/BN24,"-")</f>
        <v>0.25</v>
      </c>
      <c r="BR24" s="121">
        <v>6000</v>
      </c>
      <c r="BS24" s="122">
        <f>IFERROR(BR24/BN24,"-")</f>
        <v>1500</v>
      </c>
      <c r="BT24" s="123"/>
      <c r="BU24" s="123">
        <v>1</v>
      </c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6000</v>
      </c>
      <c r="CQ24" s="139">
        <v>6000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283</v>
      </c>
      <c r="C25" s="189"/>
      <c r="D25" s="189"/>
      <c r="E25" s="189"/>
      <c r="F25" s="189" t="s">
        <v>77</v>
      </c>
      <c r="G25" s="88"/>
      <c r="H25" s="88"/>
      <c r="I25" s="88"/>
      <c r="J25" s="180"/>
      <c r="K25" s="79">
        <v>209</v>
      </c>
      <c r="L25" s="79">
        <v>160</v>
      </c>
      <c r="M25" s="79">
        <v>96</v>
      </c>
      <c r="N25" s="89">
        <v>57</v>
      </c>
      <c r="O25" s="90">
        <v>2</v>
      </c>
      <c r="P25" s="91">
        <f>N25+O25</f>
        <v>59</v>
      </c>
      <c r="Q25" s="80">
        <f>IFERROR(P25/M25,"-")</f>
        <v>0.61458333333333</v>
      </c>
      <c r="R25" s="79">
        <v>4</v>
      </c>
      <c r="S25" s="79">
        <v>12</v>
      </c>
      <c r="T25" s="80">
        <f>IFERROR(R25/(P25),"-")</f>
        <v>0.067796610169492</v>
      </c>
      <c r="U25" s="186"/>
      <c r="V25" s="82">
        <v>1</v>
      </c>
      <c r="W25" s="80">
        <f>IF(P25=0,"-",V25/P25)</f>
        <v>0.016949152542373</v>
      </c>
      <c r="X25" s="185">
        <v>11000</v>
      </c>
      <c r="Y25" s="186">
        <f>IFERROR(X25/P25,"-")</f>
        <v>186.4406779661</v>
      </c>
      <c r="Z25" s="186">
        <f>IFERROR(X25/V25,"-")</f>
        <v>11000</v>
      </c>
      <c r="AA25" s="180"/>
      <c r="AB25" s="83"/>
      <c r="AC25" s="77"/>
      <c r="AD25" s="92">
        <v>10</v>
      </c>
      <c r="AE25" s="93">
        <f>IF(P25=0,"",IF(AD25=0,"",(AD25/P25)))</f>
        <v>0.16949152542373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13</v>
      </c>
      <c r="AN25" s="99">
        <f>IF(P25=0,"",IF(AM25=0,"",(AM25/P25)))</f>
        <v>0.22033898305085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6</v>
      </c>
      <c r="AW25" s="105">
        <f>IF(P25=0,"",IF(AV25=0,"",(AV25/P25)))</f>
        <v>0.10169491525424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14</v>
      </c>
      <c r="BF25" s="111">
        <f>IF(P25=0,"",IF(BE25=0,"",(BE25/P25)))</f>
        <v>0.23728813559322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14</v>
      </c>
      <c r="BO25" s="118">
        <f>IF(P25=0,"",IF(BN25=0,"",(BN25/P25)))</f>
        <v>0.23728813559322</v>
      </c>
      <c r="BP25" s="119">
        <v>1</v>
      </c>
      <c r="BQ25" s="120">
        <f>IFERROR(BP25/BN25,"-")</f>
        <v>0.071428571428571</v>
      </c>
      <c r="BR25" s="121">
        <v>11000</v>
      </c>
      <c r="BS25" s="122">
        <f>IFERROR(BR25/BN25,"-")</f>
        <v>785.71428571429</v>
      </c>
      <c r="BT25" s="123"/>
      <c r="BU25" s="123"/>
      <c r="BV25" s="123">
        <v>1</v>
      </c>
      <c r="BW25" s="124">
        <v>2</v>
      </c>
      <c r="BX25" s="125">
        <f>IF(P25=0,"",IF(BW25=0,"",(BW25/P25)))</f>
        <v>0.033898305084746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11000</v>
      </c>
      <c r="CQ25" s="139">
        <v>11000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0.73958333333333</v>
      </c>
      <c r="B26" s="189" t="s">
        <v>284</v>
      </c>
      <c r="C26" s="189" t="s">
        <v>234</v>
      </c>
      <c r="D26" s="189" t="s">
        <v>235</v>
      </c>
      <c r="E26" s="189"/>
      <c r="F26" s="189" t="s">
        <v>65</v>
      </c>
      <c r="G26" s="88" t="s">
        <v>285</v>
      </c>
      <c r="H26" s="88" t="s">
        <v>256</v>
      </c>
      <c r="I26" s="88" t="s">
        <v>286</v>
      </c>
      <c r="J26" s="180">
        <v>96000</v>
      </c>
      <c r="K26" s="79">
        <v>51</v>
      </c>
      <c r="L26" s="79">
        <v>0</v>
      </c>
      <c r="M26" s="79">
        <v>154</v>
      </c>
      <c r="N26" s="89">
        <v>21</v>
      </c>
      <c r="O26" s="90">
        <v>0</v>
      </c>
      <c r="P26" s="91">
        <f>N26+O26</f>
        <v>21</v>
      </c>
      <c r="Q26" s="80">
        <f>IFERROR(P26/M26,"-")</f>
        <v>0.13636363636364</v>
      </c>
      <c r="R26" s="79">
        <v>0</v>
      </c>
      <c r="S26" s="79">
        <v>7</v>
      </c>
      <c r="T26" s="80">
        <f>IFERROR(R26/(P26),"-")</f>
        <v>0</v>
      </c>
      <c r="U26" s="186">
        <f>IFERROR(J26/SUM(N26:O27),"-")</f>
        <v>1263.1578947368</v>
      </c>
      <c r="V26" s="82">
        <v>1</v>
      </c>
      <c r="W26" s="80">
        <f>IF(P26=0,"-",V26/P26)</f>
        <v>0.047619047619048</v>
      </c>
      <c r="X26" s="185">
        <v>5000</v>
      </c>
      <c r="Y26" s="186">
        <f>IFERROR(X26/P26,"-")</f>
        <v>238.09523809524</v>
      </c>
      <c r="Z26" s="186">
        <f>IFERROR(X26/V26,"-")</f>
        <v>5000</v>
      </c>
      <c r="AA26" s="180">
        <f>SUM(X26:X27)-SUM(J26:J27)</f>
        <v>-25000</v>
      </c>
      <c r="AB26" s="83">
        <f>SUM(X26:X27)/SUM(J26:J27)</f>
        <v>0.73958333333333</v>
      </c>
      <c r="AC26" s="77"/>
      <c r="AD26" s="92">
        <v>7</v>
      </c>
      <c r="AE26" s="93">
        <f>IF(P26=0,"",IF(AD26=0,"",(AD26/P26)))</f>
        <v>0.33333333333333</v>
      </c>
      <c r="AF26" s="92">
        <v>1</v>
      </c>
      <c r="AG26" s="94">
        <f>IFERROR(AF26/AD26,"-")</f>
        <v>0.14285714285714</v>
      </c>
      <c r="AH26" s="95">
        <v>5000</v>
      </c>
      <c r="AI26" s="96">
        <f>IFERROR(AH26/AD26,"-")</f>
        <v>714.28571428571</v>
      </c>
      <c r="AJ26" s="97">
        <v>1</v>
      </c>
      <c r="AK26" s="97"/>
      <c r="AL26" s="97"/>
      <c r="AM26" s="98">
        <v>9</v>
      </c>
      <c r="AN26" s="99">
        <f>IF(P26=0,"",IF(AM26=0,"",(AM26/P26)))</f>
        <v>0.42857142857143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4</v>
      </c>
      <c r="AW26" s="105">
        <f>IF(P26=0,"",IF(AV26=0,"",(AV26/P26)))</f>
        <v>0.19047619047619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0.047619047619048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5000</v>
      </c>
      <c r="CQ26" s="139">
        <v>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287</v>
      </c>
      <c r="C27" s="189"/>
      <c r="D27" s="189"/>
      <c r="E27" s="189"/>
      <c r="F27" s="189" t="s">
        <v>77</v>
      </c>
      <c r="G27" s="88"/>
      <c r="H27" s="88"/>
      <c r="I27" s="88"/>
      <c r="J27" s="180"/>
      <c r="K27" s="79">
        <v>155</v>
      </c>
      <c r="L27" s="79">
        <v>126</v>
      </c>
      <c r="M27" s="79">
        <v>87</v>
      </c>
      <c r="N27" s="89">
        <v>55</v>
      </c>
      <c r="O27" s="90">
        <v>0</v>
      </c>
      <c r="P27" s="91">
        <f>N27+O27</f>
        <v>55</v>
      </c>
      <c r="Q27" s="80">
        <f>IFERROR(P27/M27,"-")</f>
        <v>0.63218390804598</v>
      </c>
      <c r="R27" s="79">
        <v>7</v>
      </c>
      <c r="S27" s="79">
        <v>8</v>
      </c>
      <c r="T27" s="80">
        <f>IFERROR(R27/(P27),"-")</f>
        <v>0.12727272727273</v>
      </c>
      <c r="U27" s="186"/>
      <c r="V27" s="82">
        <v>3</v>
      </c>
      <c r="W27" s="80">
        <f>IF(P27=0,"-",V27/P27)</f>
        <v>0.054545454545455</v>
      </c>
      <c r="X27" s="185">
        <v>66000</v>
      </c>
      <c r="Y27" s="186">
        <f>IFERROR(X27/P27,"-")</f>
        <v>1200</v>
      </c>
      <c r="Z27" s="186">
        <f>IFERROR(X27/V27,"-")</f>
        <v>22000</v>
      </c>
      <c r="AA27" s="180"/>
      <c r="AB27" s="83"/>
      <c r="AC27" s="77"/>
      <c r="AD27" s="92">
        <v>6</v>
      </c>
      <c r="AE27" s="93">
        <f>IF(P27=0,"",IF(AD27=0,"",(AD27/P27)))</f>
        <v>0.10909090909091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>
        <v>12</v>
      </c>
      <c r="AN27" s="99">
        <f>IF(P27=0,"",IF(AM27=0,"",(AM27/P27)))</f>
        <v>0.21818181818182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10</v>
      </c>
      <c r="AW27" s="105">
        <f>IF(P27=0,"",IF(AV27=0,"",(AV27/P27)))</f>
        <v>0.18181818181818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13</v>
      </c>
      <c r="BF27" s="111">
        <f>IF(P27=0,"",IF(BE27=0,"",(BE27/P27)))</f>
        <v>0.23636363636364</v>
      </c>
      <c r="BG27" s="110">
        <v>1</v>
      </c>
      <c r="BH27" s="112">
        <f>IFERROR(BG27/BE27,"-")</f>
        <v>0.076923076923077</v>
      </c>
      <c r="BI27" s="113">
        <v>30000</v>
      </c>
      <c r="BJ27" s="114">
        <f>IFERROR(BI27/BE27,"-")</f>
        <v>2307.6923076923</v>
      </c>
      <c r="BK27" s="115">
        <v>1</v>
      </c>
      <c r="BL27" s="115"/>
      <c r="BM27" s="115"/>
      <c r="BN27" s="117">
        <v>11</v>
      </c>
      <c r="BO27" s="118">
        <f>IF(P27=0,"",IF(BN27=0,"",(BN27/P27)))</f>
        <v>0.2</v>
      </c>
      <c r="BP27" s="119">
        <v>2</v>
      </c>
      <c r="BQ27" s="120">
        <f>IFERROR(BP27/BN27,"-")</f>
        <v>0.18181818181818</v>
      </c>
      <c r="BR27" s="121">
        <v>36000</v>
      </c>
      <c r="BS27" s="122">
        <f>IFERROR(BR27/BN27,"-")</f>
        <v>3272.7272727273</v>
      </c>
      <c r="BT27" s="123"/>
      <c r="BU27" s="123">
        <v>1</v>
      </c>
      <c r="BV27" s="123">
        <v>1</v>
      </c>
      <c r="BW27" s="124">
        <v>3</v>
      </c>
      <c r="BX27" s="125">
        <f>IF(P27=0,"",IF(BW27=0,"",(BW27/P27)))</f>
        <v>0.054545454545455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3</v>
      </c>
      <c r="CP27" s="139">
        <v>66000</v>
      </c>
      <c r="CQ27" s="139">
        <v>30000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30"/>
      <c r="B28" s="85"/>
      <c r="C28" s="86"/>
      <c r="D28" s="86"/>
      <c r="E28" s="86"/>
      <c r="F28" s="87"/>
      <c r="G28" s="88"/>
      <c r="H28" s="88"/>
      <c r="I28" s="88"/>
      <c r="J28" s="181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7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30"/>
      <c r="B29" s="37"/>
      <c r="C29" s="21"/>
      <c r="D29" s="21"/>
      <c r="E29" s="21"/>
      <c r="F29" s="22"/>
      <c r="G29" s="36"/>
      <c r="H29" s="36"/>
      <c r="I29" s="73"/>
      <c r="J29" s="182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9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19">
        <f>AB30</f>
        <v>1.7215821812596</v>
      </c>
      <c r="B30" s="39"/>
      <c r="C30" s="39"/>
      <c r="D30" s="39"/>
      <c r="E30" s="39"/>
      <c r="F30" s="39"/>
      <c r="G30" s="40" t="s">
        <v>288</v>
      </c>
      <c r="H30" s="40"/>
      <c r="I30" s="40"/>
      <c r="J30" s="183">
        <f>SUM(J6:J29)</f>
        <v>1302000</v>
      </c>
      <c r="K30" s="41">
        <f>SUM(K6:K29)</f>
        <v>2491</v>
      </c>
      <c r="L30" s="41">
        <f>SUM(L6:L29)</f>
        <v>1623</v>
      </c>
      <c r="M30" s="41">
        <f>SUM(M6:M29)</f>
        <v>3042</v>
      </c>
      <c r="N30" s="41">
        <f>SUM(N6:N29)</f>
        <v>743</v>
      </c>
      <c r="O30" s="41">
        <f>SUM(O6:O29)</f>
        <v>10</v>
      </c>
      <c r="P30" s="41">
        <f>SUM(P6:P29)</f>
        <v>753</v>
      </c>
      <c r="Q30" s="42">
        <f>IFERROR(P30/M30,"-")</f>
        <v>0.24753451676529</v>
      </c>
      <c r="R30" s="76">
        <f>SUM(R6:R29)</f>
        <v>49</v>
      </c>
      <c r="S30" s="76">
        <f>SUM(S6:S29)</f>
        <v>157</v>
      </c>
      <c r="T30" s="42">
        <f>IFERROR(R30/P30,"-")</f>
        <v>0.065073041168659</v>
      </c>
      <c r="U30" s="188">
        <f>IFERROR(J30/P30,"-")</f>
        <v>1729.0836653386</v>
      </c>
      <c r="V30" s="44">
        <f>SUM(V6:V29)</f>
        <v>44</v>
      </c>
      <c r="W30" s="42">
        <f>IFERROR(V30/P30,"-")</f>
        <v>0.058432934926959</v>
      </c>
      <c r="X30" s="183">
        <f>SUM(X6:X29)</f>
        <v>2241500</v>
      </c>
      <c r="Y30" s="183">
        <f>IFERROR(X30/P30,"-")</f>
        <v>2976.7596281541</v>
      </c>
      <c r="Z30" s="183">
        <f>IFERROR(X30/V30,"-")</f>
        <v>50943.181818182</v>
      </c>
      <c r="AA30" s="183">
        <f>X30-J30</f>
        <v>939500</v>
      </c>
      <c r="AB30" s="45">
        <f>X30/J30</f>
        <v>1.7215821812596</v>
      </c>
      <c r="AC30" s="58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