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<sst xmlns="http://schemas.openxmlformats.org/spreadsheetml/2006/main" uniqueCount="103">
  <si>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</si>
  <si>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</si>
  <si>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</si>
  <si>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</si>
  <si>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</si>
  <si>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</si>
  <si>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</si>
  <si>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</si>
  <si>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</si>
  <si>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</si>
  <si>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</si>
  <si>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</si>
  <si>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</si>
  <si>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</si>
  <si>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</si>
  <si>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</si>
  <si>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</si>
  <si>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</si>
  <si>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</si>
  <si>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</si>
  <si>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</si>
  <si>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</si>
  <si>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</si>
  <si>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</si>
  <si>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</si>
  <si>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</si>
  <si>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</si>
  <si>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</si>
  <si>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</si>
  <si>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</si>
  <si>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</si>
  <si>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</si>
  <si>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</si>
  <si>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</si>
  <si>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</si>
  <si>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</si>
  <si>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</si>
  <si>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</si>
  <si>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</si>
  <si>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</si>
  <si>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</si>
  <si>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</si>
  <si>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</si>
  <si>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</si>
  <si>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</si>
  <si>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</si>
  <si>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</si>
  <si>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</si>
  <si>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</si>
  <si>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</si>
  <si>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</si>
  <si>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</si>
  <si>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</si>
  <si>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</si>
  <si>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</si>
  <si>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</si>
  <si>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</si>
  <si>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</si>
  <si>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</si>
  <si>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</si>
  <si>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</si>
  <si>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sms_link001</t>
  </si>
  <si>
    <t>SP,PC</t>
  </si>
  <si>
    <t>bbs</t>
  </si>
  <si>
    <t>割り切りBBS</t>
  </si>
  <si>
    <t>5/1～5/31</t>
  </si>
  <si>
    <t>m_retry</t>
  </si>
  <si>
    <t>Retry</t>
  </si>
  <si>
    <t>エラーユーザーマルチ</t>
  </si>
  <si>
    <t>sms_opt001</t>
  </si>
  <si>
    <t>i38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</si>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</sst>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7</v>
      </c>
      <c r="D6" s="199">
        <v>0</v>
      </c>
      <c r="E6" s="34">
        <v>0</v>
      </c>
      <c r="F6" s="34">
        <v>0</v>
      </c>
      <c r="G6" s="34">
        <v>1245</v>
      </c>
      <c r="H6" s="41">
        <v>1</v>
      </c>
      <c r="I6" s="42">
        <v>0</v>
      </c>
      <c r="J6" s="45">
        <f>H6+I6</f>
        <v>1</v>
      </c>
      <c r="K6" s="35">
        <f>IFERROR(J6/G6,"-")</f>
        <v>0.00080321285140562</v>
      </c>
      <c r="L6" s="34">
        <v>0</v>
      </c>
      <c r="M6" s="34">
        <v>1</v>
      </c>
      <c r="N6" s="35">
        <f>IFERROR(L6/J6,"-")</f>
        <v>0</v>
      </c>
      <c r="O6" s="36">
        <f>IFERROR(D6/J6,"-")</f>
        <v>0</v>
      </c>
      <c r="P6" s="37">
        <v>1</v>
      </c>
      <c r="Q6" s="35">
        <f>IFERROR(P6/J6,"-")</f>
        <v>1</v>
      </c>
      <c r="R6" s="204">
        <v>10000</v>
      </c>
      <c r="S6" s="205">
        <f>IFERROR(R6/J6,"-")</f>
        <v>10000</v>
      </c>
      <c r="T6" s="205">
        <f>IFERROR(R6/P6,"-")</f>
        <v>10000</v>
      </c>
      <c r="U6" s="199">
        <f>IFERROR(R6-D6,"-")</f>
        <v>10000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4</v>
      </c>
      <c r="D7" s="199">
        <v>0</v>
      </c>
      <c r="E7" s="34">
        <v>0</v>
      </c>
      <c r="F7" s="34">
        <v>0</v>
      </c>
      <c r="G7" s="34">
        <v>390</v>
      </c>
      <c r="H7" s="41">
        <v>5</v>
      </c>
      <c r="I7" s="42">
        <v>0</v>
      </c>
      <c r="J7" s="45">
        <f>H7+I7</f>
        <v>5</v>
      </c>
      <c r="K7" s="35">
        <f>IFERROR(J7/G7,"-")</f>
        <v>0.012820512820513</v>
      </c>
      <c r="L7" s="34">
        <v>1</v>
      </c>
      <c r="M7" s="34">
        <v>4</v>
      </c>
      <c r="N7" s="35">
        <f>IFERROR(L7/J7,"-")</f>
        <v>0.2</v>
      </c>
      <c r="O7" s="36">
        <f>IFERROR(D7/J7,"-")</f>
        <v>0</v>
      </c>
      <c r="P7" s="37">
        <v>2</v>
      </c>
      <c r="Q7" s="35">
        <f>IFERROR(P7/J7,"-")</f>
        <v>0.4</v>
      </c>
      <c r="R7" s="204">
        <v>146000</v>
      </c>
      <c r="S7" s="205">
        <f>IFERROR(R7/J7,"-")</f>
        <v>29200</v>
      </c>
      <c r="T7" s="205">
        <f>IFERROR(R7/P7,"-")</f>
        <v>73000</v>
      </c>
      <c r="U7" s="199">
        <f>IFERROR(R7-D7,"-")</f>
        <v>146000</v>
      </c>
      <c r="V7" s="38" t="str">
        <f>R7/D7</f>
        <v>0</v>
      </c>
      <c r="W7" s="32"/>
      <c r="X7" s="44"/>
    </row>
    <row r="8" spans="1:24">
      <c r="A8" s="33"/>
      <c r="B8" s="39" t="s">
        <v>25</v>
      </c>
      <c r="C8" s="39">
        <v>2</v>
      </c>
      <c r="D8" s="199">
        <v>0</v>
      </c>
      <c r="E8" s="34">
        <v>0</v>
      </c>
      <c r="F8" s="34">
        <v>0</v>
      </c>
      <c r="G8" s="34">
        <v>0</v>
      </c>
      <c r="H8" s="41">
        <v>21</v>
      </c>
      <c r="I8" s="42">
        <v>1</v>
      </c>
      <c r="J8" s="45">
        <f>H8+I8</f>
        <v>22</v>
      </c>
      <c r="K8" s="35" t="str">
        <f>IFERROR(J8/G8,"-")</f>
        <v>-</v>
      </c>
      <c r="L8" s="34">
        <v>0</v>
      </c>
      <c r="M8" s="34">
        <v>7</v>
      </c>
      <c r="N8" s="35">
        <f>IFERROR(L8/J8,"-")</f>
        <v>0</v>
      </c>
      <c r="O8" s="36">
        <f>IFERROR(D8/J8,"-")</f>
        <v>0</v>
      </c>
      <c r="P8" s="37">
        <v>1</v>
      </c>
      <c r="Q8" s="35">
        <f>IFERROR(P8/J8,"-")</f>
        <v>0.045454545454545</v>
      </c>
      <c r="R8" s="204">
        <v>3000</v>
      </c>
      <c r="S8" s="205">
        <f>IFERROR(R8/J8,"-")</f>
        <v>136.36363636364</v>
      </c>
      <c r="T8" s="205">
        <f>IFERROR(R8/P8,"-")</f>
        <v>3000</v>
      </c>
      <c r="U8" s="199">
        <f>IFERROR(R8-D8,"-")</f>
        <v>3000</v>
      </c>
      <c r="V8" s="38" t="str">
        <f>R8/D8</f>
        <v>0</v>
      </c>
      <c r="W8" s="32"/>
      <c r="X8" s="44"/>
    </row>
    <row r="9" spans="1:24">
      <c r="A9" s="15"/>
      <c r="B9" s="40"/>
      <c r="C9" s="40"/>
      <c r="D9" s="200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15"/>
      <c r="B10" s="19"/>
      <c r="C10" s="19"/>
      <c r="D10" s="201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06"/>
      <c r="S10" s="206"/>
      <c r="T10" s="206"/>
      <c r="U10" s="206"/>
      <c r="V10" s="17"/>
      <c r="W10" s="28"/>
      <c r="X10" s="44"/>
    </row>
    <row r="11" spans="1:24">
      <c r="A11" s="8"/>
      <c r="B11" s="21"/>
      <c r="C11" s="21"/>
      <c r="D11" s="202">
        <f>SUM(D6:D9)</f>
        <v>0</v>
      </c>
      <c r="E11" s="21">
        <f>SUM(E6:E9)</f>
        <v>0</v>
      </c>
      <c r="F11" s="21">
        <f>SUM(F6:F9)</f>
        <v>0</v>
      </c>
      <c r="G11" s="21">
        <f>SUM(G6:G9)</f>
        <v>1635</v>
      </c>
      <c r="H11" s="21">
        <f>SUM(H6:H9)</f>
        <v>27</v>
      </c>
      <c r="I11" s="21">
        <f>SUM(I6:I9)</f>
        <v>1</v>
      </c>
      <c r="J11" s="21">
        <f>SUM(J6:J9)</f>
        <v>28</v>
      </c>
      <c r="K11" s="22">
        <f>IFERROR(J11/G11,"-")</f>
        <v>0.017125382262997</v>
      </c>
      <c r="L11" s="31">
        <f>SUM(L6:L9)</f>
        <v>1</v>
      </c>
      <c r="M11" s="31">
        <f>SUM(M6:M9)</f>
        <v>12</v>
      </c>
      <c r="N11" s="22">
        <f>IFERROR(L11/J11,"-")</f>
        <v>0.035714285714286</v>
      </c>
      <c r="O11" s="23">
        <f>IFERROR(D11/J11,"-")</f>
        <v>0</v>
      </c>
      <c r="P11" s="24">
        <f>SUM(P6:P9)</f>
        <v>4</v>
      </c>
      <c r="Q11" s="22">
        <f>IFERROR(P11/J11,"-")</f>
        <v>0.14285714285714</v>
      </c>
      <c r="R11" s="202">
        <f>SUM(R6:R9)</f>
        <v>159000</v>
      </c>
      <c r="S11" s="202">
        <f>IFERROR(R11/J11,"-")</f>
        <v>5678.5714285714</v>
      </c>
      <c r="T11" s="202">
        <f>IFERROR(P11/P11,"-")</f>
        <v>1</v>
      </c>
      <c r="U11" s="202">
        <f>SUM(U6:U9)</f>
        <v>159000</v>
      </c>
      <c r="V11" s="25" t="str">
        <f>IFERROR(R11/D11,"-")</f>
        <v>-</v>
      </c>
      <c r="W11" s="27"/>
      <c r="X11" s="44"/>
    </row>
    <row r="12" spans="1:24">
      <c r="X12" s="44"/>
    </row>
    <row r="13" spans="1:24">
      <c r="X13" s="44"/>
    </row>
    <row r="14" spans="1:24">
      <c r="X14" s="44"/>
    </row>
    <row r="15" spans="1:24">
      <c r="X15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26</v>
      </c>
      <c r="B2" s="47" t="s">
        <v>27</v>
      </c>
      <c r="E2" s="49"/>
      <c r="F2" s="49"/>
      <c r="G2" s="49"/>
      <c r="H2" s="49"/>
      <c r="I2" s="49"/>
      <c r="J2" s="49"/>
      <c r="K2" s="50"/>
      <c r="L2" s="50" t="s">
        <v>28</v>
      </c>
      <c r="M2" s="50"/>
      <c r="N2" s="50"/>
      <c r="O2" s="50" t="s">
        <v>29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30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31</v>
      </c>
      <c r="CM2" s="176" t="s">
        <v>32</v>
      </c>
      <c r="CN2" s="179" t="s">
        <v>33</v>
      </c>
      <c r="CO2" s="180"/>
      <c r="CP2" s="181"/>
    </row>
    <row r="3" spans="1:96" customHeight="1" ht="14.25">
      <c r="A3" s="47" t="s">
        <v>34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35</v>
      </c>
      <c r="AB3" s="188"/>
      <c r="AC3" s="188"/>
      <c r="AD3" s="188"/>
      <c r="AE3" s="188"/>
      <c r="AF3" s="188"/>
      <c r="AG3" s="188"/>
      <c r="AH3" s="188"/>
      <c r="AI3" s="188"/>
      <c r="AJ3" s="189" t="s">
        <v>36</v>
      </c>
      <c r="AK3" s="190"/>
      <c r="AL3" s="190"/>
      <c r="AM3" s="190"/>
      <c r="AN3" s="190"/>
      <c r="AO3" s="190"/>
      <c r="AP3" s="190"/>
      <c r="AQ3" s="190"/>
      <c r="AR3" s="191"/>
      <c r="AS3" s="192" t="s">
        <v>37</v>
      </c>
      <c r="AT3" s="193"/>
      <c r="AU3" s="193"/>
      <c r="AV3" s="193"/>
      <c r="AW3" s="193"/>
      <c r="AX3" s="193"/>
      <c r="AY3" s="193"/>
      <c r="AZ3" s="193"/>
      <c r="BA3" s="194"/>
      <c r="BB3" s="195" t="s">
        <v>38</v>
      </c>
      <c r="BC3" s="196"/>
      <c r="BD3" s="196"/>
      <c r="BE3" s="196"/>
      <c r="BF3" s="196"/>
      <c r="BG3" s="196"/>
      <c r="BH3" s="196"/>
      <c r="BI3" s="196"/>
      <c r="BJ3" s="197"/>
      <c r="BK3" s="182" t="s">
        <v>39</v>
      </c>
      <c r="BL3" s="183"/>
      <c r="BM3" s="183"/>
      <c r="BN3" s="183"/>
      <c r="BO3" s="183"/>
      <c r="BP3" s="183"/>
      <c r="BQ3" s="183"/>
      <c r="BR3" s="183"/>
      <c r="BS3" s="184"/>
      <c r="BT3" s="163" t="s">
        <v>40</v>
      </c>
      <c r="BU3" s="164"/>
      <c r="BV3" s="164"/>
      <c r="BW3" s="164"/>
      <c r="BX3" s="164"/>
      <c r="BY3" s="164"/>
      <c r="BZ3" s="164"/>
      <c r="CA3" s="164"/>
      <c r="CB3" s="165"/>
      <c r="CC3" s="166" t="s">
        <v>41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42</v>
      </c>
      <c r="CO3" s="170"/>
      <c r="CP3" s="171" t="s">
        <v>43</v>
      </c>
    </row>
    <row r="4" spans="1:96">
      <c r="A4" s="53"/>
      <c r="B4" s="54" t="s">
        <v>44</v>
      </c>
      <c r="C4" s="54" t="s">
        <v>45</v>
      </c>
      <c r="D4" s="55" t="s">
        <v>46</v>
      </c>
      <c r="E4" s="54" t="s">
        <v>47</v>
      </c>
      <c r="F4" s="56" t="s">
        <v>48</v>
      </c>
      <c r="G4" s="54" t="s">
        <v>4</v>
      </c>
      <c r="H4" s="54" t="s">
        <v>49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50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51</v>
      </c>
      <c r="AB4" s="60" t="s">
        <v>52</v>
      </c>
      <c r="AC4" s="60" t="s">
        <v>53</v>
      </c>
      <c r="AD4" s="60" t="s">
        <v>17</v>
      </c>
      <c r="AE4" s="60" t="s">
        <v>54</v>
      </c>
      <c r="AF4" s="60" t="s">
        <v>55</v>
      </c>
      <c r="AG4" s="60" t="s">
        <v>56</v>
      </c>
      <c r="AH4" s="60" t="s">
        <v>57</v>
      </c>
      <c r="AI4" s="60" t="s">
        <v>58</v>
      </c>
      <c r="AJ4" s="61" t="s">
        <v>51</v>
      </c>
      <c r="AK4" s="61" t="s">
        <v>52</v>
      </c>
      <c r="AL4" s="61" t="s">
        <v>53</v>
      </c>
      <c r="AM4" s="61" t="s">
        <v>17</v>
      </c>
      <c r="AN4" s="61" t="s">
        <v>54</v>
      </c>
      <c r="AO4" s="61" t="s">
        <v>55</v>
      </c>
      <c r="AP4" s="61" t="s">
        <v>56</v>
      </c>
      <c r="AQ4" s="61" t="s">
        <v>57</v>
      </c>
      <c r="AR4" s="61" t="s">
        <v>58</v>
      </c>
      <c r="AS4" s="62" t="s">
        <v>51</v>
      </c>
      <c r="AT4" s="62" t="s">
        <v>52</v>
      </c>
      <c r="AU4" s="62" t="s">
        <v>53</v>
      </c>
      <c r="AV4" s="62" t="s">
        <v>17</v>
      </c>
      <c r="AW4" s="62" t="s">
        <v>54</v>
      </c>
      <c r="AX4" s="62" t="s">
        <v>55</v>
      </c>
      <c r="AY4" s="62" t="s">
        <v>56</v>
      </c>
      <c r="AZ4" s="62" t="s">
        <v>57</v>
      </c>
      <c r="BA4" s="62" t="s">
        <v>58</v>
      </c>
      <c r="BB4" s="63" t="s">
        <v>51</v>
      </c>
      <c r="BC4" s="63" t="s">
        <v>52</v>
      </c>
      <c r="BD4" s="63" t="s">
        <v>53</v>
      </c>
      <c r="BE4" s="63" t="s">
        <v>17</v>
      </c>
      <c r="BF4" s="63" t="s">
        <v>54</v>
      </c>
      <c r="BG4" s="63" t="s">
        <v>55</v>
      </c>
      <c r="BH4" s="63" t="s">
        <v>56</v>
      </c>
      <c r="BI4" s="63" t="s">
        <v>57</v>
      </c>
      <c r="BJ4" s="63" t="s">
        <v>58</v>
      </c>
      <c r="BK4" s="64" t="s">
        <v>51</v>
      </c>
      <c r="BL4" s="64" t="s">
        <v>52</v>
      </c>
      <c r="BM4" s="64" t="s">
        <v>53</v>
      </c>
      <c r="BN4" s="64" t="s">
        <v>17</v>
      </c>
      <c r="BO4" s="64" t="s">
        <v>54</v>
      </c>
      <c r="BP4" s="64" t="s">
        <v>55</v>
      </c>
      <c r="BQ4" s="64" t="s">
        <v>56</v>
      </c>
      <c r="BR4" s="64" t="s">
        <v>57</v>
      </c>
      <c r="BS4" s="64" t="s">
        <v>58</v>
      </c>
      <c r="BT4" s="65" t="s">
        <v>51</v>
      </c>
      <c r="BU4" s="65" t="s">
        <v>52</v>
      </c>
      <c r="BV4" s="65" t="s">
        <v>53</v>
      </c>
      <c r="BW4" s="65" t="s">
        <v>17</v>
      </c>
      <c r="BX4" s="65" t="s">
        <v>54</v>
      </c>
      <c r="BY4" s="65" t="s">
        <v>55</v>
      </c>
      <c r="BZ4" s="65" t="s">
        <v>56</v>
      </c>
      <c r="CA4" s="65" t="s">
        <v>57</v>
      </c>
      <c r="CB4" s="65" t="s">
        <v>58</v>
      </c>
      <c r="CC4" s="66" t="s">
        <v>51</v>
      </c>
      <c r="CD4" s="66" t="s">
        <v>52</v>
      </c>
      <c r="CE4" s="66" t="s">
        <v>53</v>
      </c>
      <c r="CF4" s="66" t="s">
        <v>17</v>
      </c>
      <c r="CG4" s="66" t="s">
        <v>54</v>
      </c>
      <c r="CH4" s="66" t="s">
        <v>55</v>
      </c>
      <c r="CI4" s="66" t="s">
        <v>56</v>
      </c>
      <c r="CJ4" s="66" t="s">
        <v>57</v>
      </c>
      <c r="CK4" s="66" t="s">
        <v>58</v>
      </c>
      <c r="CL4" s="175"/>
      <c r="CM4" s="178"/>
      <c r="CN4" s="67" t="s">
        <v>59</v>
      </c>
      <c r="CO4" s="67" t="s">
        <v>60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61</v>
      </c>
      <c r="C6" s="215" t="s">
        <v>62</v>
      </c>
      <c r="D6" s="215" t="s">
        <v>63</v>
      </c>
      <c r="E6" s="77" t="s">
        <v>64</v>
      </c>
      <c r="F6" s="77" t="s">
        <v>65</v>
      </c>
      <c r="G6" s="208">
        <v>0</v>
      </c>
      <c r="H6" s="208">
        <v>3000</v>
      </c>
      <c r="I6" s="78">
        <v>0</v>
      </c>
      <c r="J6" s="78">
        <v>0</v>
      </c>
      <c r="K6" s="78">
        <v>1242</v>
      </c>
      <c r="L6" s="79">
        <v>0</v>
      </c>
      <c r="M6" s="80">
        <v>0</v>
      </c>
      <c r="N6" s="81">
        <f>IFERROR(L6/K6,"-")</f>
        <v>0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66</v>
      </c>
      <c r="C7" s="215"/>
      <c r="D7" s="215" t="s">
        <v>67</v>
      </c>
      <c r="E7" s="77" t="s">
        <v>68</v>
      </c>
      <c r="F7" s="77" t="s">
        <v>65</v>
      </c>
      <c r="G7" s="208">
        <v>0</v>
      </c>
      <c r="H7" s="208"/>
      <c r="I7" s="78">
        <v>0</v>
      </c>
      <c r="J7" s="78">
        <v>0</v>
      </c>
      <c r="K7" s="78">
        <v>0</v>
      </c>
      <c r="L7" s="79">
        <v>1</v>
      </c>
      <c r="M7" s="80">
        <v>1</v>
      </c>
      <c r="N7" s="81" t="str">
        <f>IFERROR(L7/K7,"-")</f>
        <v>-</v>
      </c>
      <c r="O7" s="78">
        <v>0</v>
      </c>
      <c r="P7" s="78">
        <v>1</v>
      </c>
      <c r="Q7" s="81">
        <f>IFERROR(O7/L7,"-")</f>
        <v>0</v>
      </c>
      <c r="R7" s="82">
        <f>IFERROR(G7/SUM(L7:L7),"-")</f>
        <v>0</v>
      </c>
      <c r="S7" s="83">
        <v>1</v>
      </c>
      <c r="T7" s="81">
        <f>IF(L7=0,"-",S7/L7)</f>
        <v>1</v>
      </c>
      <c r="U7" s="213">
        <v>10000</v>
      </c>
      <c r="V7" s="214">
        <f>IFERROR(U7/L7,"-")</f>
        <v>10000</v>
      </c>
      <c r="W7" s="214">
        <f>IFERROR(U7/S7,"-")</f>
        <v>10000</v>
      </c>
      <c r="X7" s="208">
        <f>SUM(U7:U7)-SUM(G7:G7)</f>
        <v>10000</v>
      </c>
      <c r="Y7" s="85" t="str">
        <f>SUM(U7:U7)/SUM(G7:G7)</f>
        <v>0</v>
      </c>
      <c r="AA7" s="86"/>
      <c r="AB7" s="87">
        <f>IF(L7=0,"",IF(AA7=0,"",(AA7/L7)))</f>
        <v>0</v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>
        <f>IF(L7=0,"",IF(AJ7=0,"",(AJ7/L7)))</f>
        <v>0</v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>
        <f>IF(L7=0,"",IF(AS7=0,"",(AS7/L7)))</f>
        <v>0</v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>
        <f>IF(L7=0,"",IF(BB7=0,"",(BB7/L7)))</f>
        <v>0</v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>
        <f>IF(L7=0,"",IF(BK7=0,"",(BK7/L7)))</f>
        <v>0</v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>
        <v>1</v>
      </c>
      <c r="BU7" s="118">
        <f>IF(L7=0,"",IF(BT7=0,"",(BT7/L7)))</f>
        <v>1</v>
      </c>
      <c r="BV7" s="119">
        <v>1</v>
      </c>
      <c r="BW7" s="120">
        <f>IFERROR(BV7/BT7,"-")</f>
        <v>1</v>
      </c>
      <c r="BX7" s="121">
        <v>10000</v>
      </c>
      <c r="BY7" s="122">
        <f>IFERROR(BX7/BT7,"-")</f>
        <v>10000</v>
      </c>
      <c r="BZ7" s="123">
        <v>1</v>
      </c>
      <c r="CA7" s="123"/>
      <c r="CB7" s="123"/>
      <c r="CC7" s="124"/>
      <c r="CD7" s="125">
        <f>IF(L7=0,"",IF(CC7=0,"",(CC7/L7)))</f>
        <v>0</v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1</v>
      </c>
      <c r="CM7" s="132">
        <v>10000</v>
      </c>
      <c r="CN7" s="132">
        <v>10000</v>
      </c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69</v>
      </c>
      <c r="C8" s="215"/>
      <c r="D8" s="215" t="s">
        <v>70</v>
      </c>
      <c r="E8" s="77" t="s">
        <v>71</v>
      </c>
      <c r="F8" s="77" t="s">
        <v>65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72</v>
      </c>
      <c r="C9" s="215"/>
      <c r="D9" s="215" t="s">
        <v>70</v>
      </c>
      <c r="E9" s="77" t="s">
        <v>73</v>
      </c>
      <c r="F9" s="77" t="s">
        <v>65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74</v>
      </c>
      <c r="C10" s="215"/>
      <c r="D10" s="215" t="s">
        <v>70</v>
      </c>
      <c r="E10" s="77" t="s">
        <v>75</v>
      </c>
      <c r="F10" s="77" t="s">
        <v>65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76" t="str">
        <f>Y11</f>
        <v>0</v>
      </c>
      <c r="B11" s="215" t="s">
        <v>76</v>
      </c>
      <c r="C11" s="215"/>
      <c r="D11" s="215" t="s">
        <v>70</v>
      </c>
      <c r="E11" s="77" t="s">
        <v>77</v>
      </c>
      <c r="F11" s="77" t="s">
        <v>65</v>
      </c>
      <c r="G11" s="208">
        <v>0</v>
      </c>
      <c r="H11" s="208">
        <v>1700</v>
      </c>
      <c r="I11" s="78">
        <v>0</v>
      </c>
      <c r="J11" s="78">
        <v>0</v>
      </c>
      <c r="K11" s="78">
        <v>3</v>
      </c>
      <c r="L11" s="79">
        <v>0</v>
      </c>
      <c r="M11" s="80">
        <v>0</v>
      </c>
      <c r="N11" s="81">
        <f>IFERROR(L11/K11,"-")</f>
        <v>0</v>
      </c>
      <c r="O11" s="78">
        <v>0</v>
      </c>
      <c r="P11" s="78">
        <v>0</v>
      </c>
      <c r="Q11" s="81" t="str">
        <f>IFERROR(O11/L11,"-")</f>
        <v>-</v>
      </c>
      <c r="R11" s="82" t="str">
        <f>IFERROR(G11/SUM(L11:L11),"-")</f>
        <v>-</v>
      </c>
      <c r="S11" s="83">
        <v>0</v>
      </c>
      <c r="T11" s="81" t="str">
        <f>IF(L11=0,"-",S11/L11)</f>
        <v>-</v>
      </c>
      <c r="U11" s="213"/>
      <c r="V11" s="214" t="str">
        <f>IFERROR(U11/L11,"-")</f>
        <v>-</v>
      </c>
      <c r="W11" s="214" t="str">
        <f>IFERROR(U11/S11,"-")</f>
        <v>-</v>
      </c>
      <c r="X11" s="208">
        <f>SUM(U11:U11)-SUM(G11:G11)</f>
        <v>0</v>
      </c>
      <c r="Y11" s="85" t="str">
        <f>SUM(U11:U11)/SUM(G11:G11)</f>
        <v>0</v>
      </c>
      <c r="AA11" s="86"/>
      <c r="AB11" s="87" t="str">
        <f>IF(L11=0,"",IF(AA11=0,"",(AA11/L11)))</f>
        <v/>
      </c>
      <c r="AC11" s="86"/>
      <c r="AD11" s="88" t="str">
        <f>IFERROR(AC11/AA11,"-")</f>
        <v>-</v>
      </c>
      <c r="AE11" s="89"/>
      <c r="AF11" s="90" t="str">
        <f>IFERROR(AE11/AA11,"-")</f>
        <v>-</v>
      </c>
      <c r="AG11" s="91"/>
      <c r="AH11" s="91"/>
      <c r="AI11" s="91"/>
      <c r="AJ11" s="92"/>
      <c r="AK11" s="93" t="str">
        <f>IF(L11=0,"",IF(AJ11=0,"",(AJ11/L11)))</f>
        <v/>
      </c>
      <c r="AL11" s="92"/>
      <c r="AM11" s="94" t="str">
        <f>IFERROR(AL11/AJ11,"-")</f>
        <v>-</v>
      </c>
      <c r="AN11" s="95"/>
      <c r="AO11" s="96" t="str">
        <f>IFERROR(AN11/AJ11,"-")</f>
        <v>-</v>
      </c>
      <c r="AP11" s="97"/>
      <c r="AQ11" s="97"/>
      <c r="AR11" s="97"/>
      <c r="AS11" s="98"/>
      <c r="AT11" s="99" t="str">
        <f>IF(L11=0,"",IF(AS11=0,"",(AS11/L11)))</f>
        <v/>
      </c>
      <c r="AU11" s="98"/>
      <c r="AV11" s="100" t="str">
        <f>IFERROR(AU11/AS11,"-")</f>
        <v>-</v>
      </c>
      <c r="AW11" s="101"/>
      <c r="AX11" s="102" t="str">
        <f>IFERROR(AW11/AS11,"-")</f>
        <v>-</v>
      </c>
      <c r="AY11" s="103"/>
      <c r="AZ11" s="103"/>
      <c r="BA11" s="103"/>
      <c r="BB11" s="104"/>
      <c r="BC11" s="105" t="str">
        <f>IF(L11=0,"",IF(BB11=0,"",(BB11/L11)))</f>
        <v/>
      </c>
      <c r="BD11" s="104"/>
      <c r="BE11" s="106" t="str">
        <f>IFERROR(BD11/BB11,"-")</f>
        <v>-</v>
      </c>
      <c r="BF11" s="107"/>
      <c r="BG11" s="108" t="str">
        <f>IFERROR(BF11/BB11,"-")</f>
        <v>-</v>
      </c>
      <c r="BH11" s="109"/>
      <c r="BI11" s="109"/>
      <c r="BJ11" s="109"/>
      <c r="BK11" s="110"/>
      <c r="BL11" s="111" t="str">
        <f>IF(L11=0,"",IF(BK11=0,"",(BK11/L11)))</f>
        <v/>
      </c>
      <c r="BM11" s="112"/>
      <c r="BN11" s="113" t="str">
        <f>IFERROR(BM11/BK11,"-")</f>
        <v>-</v>
      </c>
      <c r="BO11" s="114"/>
      <c r="BP11" s="115" t="str">
        <f>IFERROR(BO11/BK11,"-")</f>
        <v>-</v>
      </c>
      <c r="BQ11" s="116"/>
      <c r="BR11" s="116"/>
      <c r="BS11" s="116"/>
      <c r="BT11" s="117"/>
      <c r="BU11" s="118" t="str">
        <f>IF(L11=0,"",IF(BT11=0,"",(BT11/L11)))</f>
        <v/>
      </c>
      <c r="BV11" s="119"/>
      <c r="BW11" s="120" t="str">
        <f>IFERROR(BV11/BT11,"-")</f>
        <v>-</v>
      </c>
      <c r="BX11" s="121"/>
      <c r="BY11" s="122" t="str">
        <f>IFERROR(BX11/BT11,"-")</f>
        <v>-</v>
      </c>
      <c r="BZ11" s="123"/>
      <c r="CA11" s="123"/>
      <c r="CB11" s="123"/>
      <c r="CC11" s="124"/>
      <c r="CD11" s="125" t="str">
        <f>IF(L11=0,"",IF(CC11=0,"",(CC11/L11)))</f>
        <v/>
      </c>
      <c r="CE11" s="126"/>
      <c r="CF11" s="127" t="str">
        <f>IFERROR(CE11/CC11,"-")</f>
        <v>-</v>
      </c>
      <c r="CG11" s="128"/>
      <c r="CH11" s="129" t="str">
        <f>IFERROR(CG11/CC11,"-")</f>
        <v>-</v>
      </c>
      <c r="CI11" s="130"/>
      <c r="CJ11" s="130"/>
      <c r="CK11" s="130"/>
      <c r="CL11" s="131">
        <v>0</v>
      </c>
      <c r="CM11" s="132"/>
      <c r="CN11" s="132"/>
      <c r="CO11" s="132"/>
      <c r="CP11" s="133" t="str">
        <f>IF(AND(CN11=0,CO11=0),"",IF(AND(CN11&lt;=100000,CO11&lt;=100000),"",IF(CN11/CM11&gt;0.7,"男高",IF(CO11/CM11&gt;0.7,"女高",""))))</f>
        <v/>
      </c>
    </row>
    <row r="12" spans="1:96">
      <c r="A12" s="76" t="str">
        <f>Y12</f>
        <v>0</v>
      </c>
      <c r="B12" s="215" t="s">
        <v>78</v>
      </c>
      <c r="C12" s="215"/>
      <c r="D12" s="215" t="s">
        <v>70</v>
      </c>
      <c r="E12" s="77" t="s">
        <v>79</v>
      </c>
      <c r="F12" s="77" t="s">
        <v>65</v>
      </c>
      <c r="G12" s="208">
        <v>0</v>
      </c>
      <c r="H12" s="208">
        <v>1700</v>
      </c>
      <c r="I12" s="78">
        <v>0</v>
      </c>
      <c r="J12" s="78">
        <v>0</v>
      </c>
      <c r="K12" s="78">
        <v>0</v>
      </c>
      <c r="L12" s="79">
        <v>0</v>
      </c>
      <c r="M12" s="80">
        <v>0</v>
      </c>
      <c r="N12" s="81" t="str">
        <f>IFERROR(L12/K12,"-")</f>
        <v>-</v>
      </c>
      <c r="O12" s="78">
        <v>0</v>
      </c>
      <c r="P12" s="78">
        <v>0</v>
      </c>
      <c r="Q12" s="81" t="str">
        <f>IFERROR(O12/L12,"-")</f>
        <v>-</v>
      </c>
      <c r="R12" s="82" t="str">
        <f>IFERROR(G12/SUM(L12:L12),"-")</f>
        <v>-</v>
      </c>
      <c r="S12" s="83">
        <v>0</v>
      </c>
      <c r="T12" s="81" t="str">
        <f>IF(L12=0,"-",S12/L12)</f>
        <v>-</v>
      </c>
      <c r="U12" s="213"/>
      <c r="V12" s="214" t="str">
        <f>IFERROR(U12/L12,"-")</f>
        <v>-</v>
      </c>
      <c r="W12" s="214" t="str">
        <f>IFERROR(U12/S12,"-")</f>
        <v>-</v>
      </c>
      <c r="X12" s="208">
        <f>SUM(U12:U12)-SUM(G12:G12)</f>
        <v>0</v>
      </c>
      <c r="Y12" s="85" t="str">
        <f>SUM(U12:U12)/SUM(G12:G12)</f>
        <v>0</v>
      </c>
      <c r="AA12" s="86"/>
      <c r="AB12" s="87" t="str">
        <f>IF(L12=0,"",IF(AA12=0,"",(AA12/L12)))</f>
        <v/>
      </c>
      <c r="AC12" s="86"/>
      <c r="AD12" s="88" t="str">
        <f>IFERROR(AC12/AA12,"-")</f>
        <v>-</v>
      </c>
      <c r="AE12" s="89"/>
      <c r="AF12" s="90" t="str">
        <f>IFERROR(AE12/AA12,"-")</f>
        <v>-</v>
      </c>
      <c r="AG12" s="91"/>
      <c r="AH12" s="91"/>
      <c r="AI12" s="91"/>
      <c r="AJ12" s="92"/>
      <c r="AK12" s="93" t="str">
        <f>IF(L12=0,"",IF(AJ12=0,"",(AJ12/L12)))</f>
        <v/>
      </c>
      <c r="AL12" s="92"/>
      <c r="AM12" s="94" t="str">
        <f>IFERROR(AL12/AJ12,"-")</f>
        <v>-</v>
      </c>
      <c r="AN12" s="95"/>
      <c r="AO12" s="96" t="str">
        <f>IFERROR(AN12/AJ12,"-")</f>
        <v>-</v>
      </c>
      <c r="AP12" s="97"/>
      <c r="AQ12" s="97"/>
      <c r="AR12" s="97"/>
      <c r="AS12" s="98"/>
      <c r="AT12" s="99" t="str">
        <f>IF(L12=0,"",IF(AS12=0,"",(AS12/L12)))</f>
        <v/>
      </c>
      <c r="AU12" s="98"/>
      <c r="AV12" s="100" t="str">
        <f>IFERROR(AU12/AS12,"-")</f>
        <v>-</v>
      </c>
      <c r="AW12" s="101"/>
      <c r="AX12" s="102" t="str">
        <f>IFERROR(AW12/AS12,"-")</f>
        <v>-</v>
      </c>
      <c r="AY12" s="103"/>
      <c r="AZ12" s="103"/>
      <c r="BA12" s="103"/>
      <c r="BB12" s="104"/>
      <c r="BC12" s="105" t="str">
        <f>IF(L12=0,"",IF(BB12=0,"",(BB12/L12)))</f>
        <v/>
      </c>
      <c r="BD12" s="104"/>
      <c r="BE12" s="106" t="str">
        <f>IFERROR(BD12/BB12,"-")</f>
        <v>-</v>
      </c>
      <c r="BF12" s="107"/>
      <c r="BG12" s="108" t="str">
        <f>IFERROR(BF12/BB12,"-")</f>
        <v>-</v>
      </c>
      <c r="BH12" s="109"/>
      <c r="BI12" s="109"/>
      <c r="BJ12" s="109"/>
      <c r="BK12" s="110"/>
      <c r="BL12" s="111" t="str">
        <f>IF(L12=0,"",IF(BK12=0,"",(BK12/L12)))</f>
        <v/>
      </c>
      <c r="BM12" s="112"/>
      <c r="BN12" s="113" t="str">
        <f>IFERROR(BM12/BK12,"-")</f>
        <v>-</v>
      </c>
      <c r="BO12" s="114"/>
      <c r="BP12" s="115" t="str">
        <f>IFERROR(BO12/BK12,"-")</f>
        <v>-</v>
      </c>
      <c r="BQ12" s="116"/>
      <c r="BR12" s="116"/>
      <c r="BS12" s="116"/>
      <c r="BT12" s="117"/>
      <c r="BU12" s="118" t="str">
        <f>IF(L12=0,"",IF(BT12=0,"",(BT12/L12)))</f>
        <v/>
      </c>
      <c r="BV12" s="119"/>
      <c r="BW12" s="120" t="str">
        <f>IFERROR(BV12/BT12,"-")</f>
        <v>-</v>
      </c>
      <c r="BX12" s="121"/>
      <c r="BY12" s="122" t="str">
        <f>IFERROR(BX12/BT12,"-")</f>
        <v>-</v>
      </c>
      <c r="BZ12" s="123"/>
      <c r="CA12" s="123"/>
      <c r="CB12" s="123"/>
      <c r="CC12" s="124"/>
      <c r="CD12" s="125" t="str">
        <f>IF(L12=0,"",IF(CC12=0,"",(CC12/L12)))</f>
        <v/>
      </c>
      <c r="CE12" s="126"/>
      <c r="CF12" s="127" t="str">
        <f>IFERROR(CE12/CC12,"-")</f>
        <v>-</v>
      </c>
      <c r="CG12" s="128"/>
      <c r="CH12" s="129" t="str">
        <f>IFERROR(CG12/CC12,"-")</f>
        <v>-</v>
      </c>
      <c r="CI12" s="130"/>
      <c r="CJ12" s="130"/>
      <c r="CK12" s="130"/>
      <c r="CL12" s="131">
        <v>0</v>
      </c>
      <c r="CM12" s="132"/>
      <c r="CN12" s="132"/>
      <c r="CO12" s="132"/>
      <c r="CP12" s="133" t="str">
        <f>IF(AND(CN12=0,CO12=0),"",IF(AND(CN12&lt;=100000,CO12&lt;=100000),"",IF(CN12/CM12&gt;0.7,"男高",IF(CO12/CM12&gt;0.7,"女高",""))))</f>
        <v/>
      </c>
    </row>
    <row r="13" spans="1:96">
      <c r="A13" s="134"/>
      <c r="B13" s="53"/>
      <c r="C13" s="135"/>
      <c r="D13" s="136"/>
      <c r="E13" s="77"/>
      <c r="F13" s="77"/>
      <c r="G13" s="209"/>
      <c r="H13" s="209"/>
      <c r="I13" s="137"/>
      <c r="J13" s="137"/>
      <c r="K13" s="78"/>
      <c r="L13" s="78"/>
      <c r="M13" s="78"/>
      <c r="N13" s="138"/>
      <c r="O13" s="138"/>
      <c r="P13" s="78"/>
      <c r="Q13" s="138"/>
      <c r="R13" s="84"/>
      <c r="S13" s="84"/>
      <c r="T13" s="84"/>
      <c r="U13" s="213"/>
      <c r="V13" s="213"/>
      <c r="W13" s="213"/>
      <c r="X13" s="213"/>
      <c r="Y13" s="138"/>
      <c r="Z13" s="74"/>
      <c r="AA13" s="139"/>
      <c r="AB13" s="140"/>
      <c r="AC13" s="139"/>
      <c r="AD13" s="141"/>
      <c r="AE13" s="142"/>
      <c r="AF13" s="143"/>
      <c r="AG13" s="144"/>
      <c r="AH13" s="144"/>
      <c r="AI13" s="144"/>
      <c r="AJ13" s="139"/>
      <c r="AK13" s="140"/>
      <c r="AL13" s="139"/>
      <c r="AM13" s="141"/>
      <c r="AN13" s="142"/>
      <c r="AO13" s="143"/>
      <c r="AP13" s="144"/>
      <c r="AQ13" s="144"/>
      <c r="AR13" s="144"/>
      <c r="AS13" s="139"/>
      <c r="AT13" s="140"/>
      <c r="AU13" s="139"/>
      <c r="AV13" s="141"/>
      <c r="AW13" s="142"/>
      <c r="AX13" s="143"/>
      <c r="AY13" s="144"/>
      <c r="AZ13" s="144"/>
      <c r="BA13" s="144"/>
      <c r="BB13" s="139"/>
      <c r="BC13" s="140"/>
      <c r="BD13" s="139"/>
      <c r="BE13" s="141"/>
      <c r="BF13" s="142"/>
      <c r="BG13" s="143"/>
      <c r="BH13" s="144"/>
      <c r="BI13" s="144"/>
      <c r="BJ13" s="144"/>
      <c r="BK13" s="75"/>
      <c r="BL13" s="145"/>
      <c r="BM13" s="139"/>
      <c r="BN13" s="141"/>
      <c r="BO13" s="142"/>
      <c r="BP13" s="143"/>
      <c r="BQ13" s="144"/>
      <c r="BR13" s="144"/>
      <c r="BS13" s="144"/>
      <c r="BT13" s="75"/>
      <c r="BU13" s="145"/>
      <c r="BV13" s="139"/>
      <c r="BW13" s="141"/>
      <c r="BX13" s="142"/>
      <c r="BY13" s="143"/>
      <c r="BZ13" s="144"/>
      <c r="CA13" s="144"/>
      <c r="CB13" s="144"/>
      <c r="CC13" s="75"/>
      <c r="CD13" s="145"/>
      <c r="CE13" s="139"/>
      <c r="CF13" s="141"/>
      <c r="CG13" s="142"/>
      <c r="CH13" s="143"/>
      <c r="CI13" s="144"/>
      <c r="CJ13" s="144"/>
      <c r="CK13" s="144"/>
      <c r="CL13" s="146"/>
      <c r="CM13" s="142"/>
      <c r="CN13" s="142"/>
      <c r="CO13" s="142"/>
      <c r="CP13" s="147"/>
    </row>
    <row r="14" spans="1:96">
      <c r="A14" s="134"/>
      <c r="B14" s="148"/>
      <c r="C14" s="78"/>
      <c r="D14" s="78"/>
      <c r="E14" s="149"/>
      <c r="F14" s="150"/>
      <c r="G14" s="210"/>
      <c r="H14" s="210"/>
      <c r="I14" s="137"/>
      <c r="J14" s="137"/>
      <c r="K14" s="78"/>
      <c r="L14" s="78"/>
      <c r="M14" s="78"/>
      <c r="N14" s="138"/>
      <c r="O14" s="138"/>
      <c r="P14" s="78"/>
      <c r="Q14" s="138"/>
      <c r="R14" s="84"/>
      <c r="S14" s="84"/>
      <c r="T14" s="84"/>
      <c r="U14" s="213"/>
      <c r="V14" s="213"/>
      <c r="W14" s="213"/>
      <c r="X14" s="213"/>
      <c r="Y14" s="138"/>
      <c r="Z14" s="151"/>
      <c r="AA14" s="139"/>
      <c r="AB14" s="140"/>
      <c r="AC14" s="139"/>
      <c r="AD14" s="141"/>
      <c r="AE14" s="142"/>
      <c r="AF14" s="143"/>
      <c r="AG14" s="144"/>
      <c r="AH14" s="144"/>
      <c r="AI14" s="144"/>
      <c r="AJ14" s="139"/>
      <c r="AK14" s="140"/>
      <c r="AL14" s="139"/>
      <c r="AM14" s="141"/>
      <c r="AN14" s="142"/>
      <c r="AO14" s="143"/>
      <c r="AP14" s="144"/>
      <c r="AQ14" s="144"/>
      <c r="AR14" s="144"/>
      <c r="AS14" s="139"/>
      <c r="AT14" s="140"/>
      <c r="AU14" s="139"/>
      <c r="AV14" s="141"/>
      <c r="AW14" s="142"/>
      <c r="AX14" s="143"/>
      <c r="AY14" s="144"/>
      <c r="AZ14" s="144"/>
      <c r="BA14" s="144"/>
      <c r="BB14" s="139"/>
      <c r="BC14" s="140"/>
      <c r="BD14" s="139"/>
      <c r="BE14" s="141"/>
      <c r="BF14" s="142"/>
      <c r="BG14" s="143"/>
      <c r="BH14" s="144"/>
      <c r="BI14" s="144"/>
      <c r="BJ14" s="144"/>
      <c r="BK14" s="75"/>
      <c r="BL14" s="145"/>
      <c r="BM14" s="139"/>
      <c r="BN14" s="141"/>
      <c r="BO14" s="142"/>
      <c r="BP14" s="143"/>
      <c r="BQ14" s="144"/>
      <c r="BR14" s="144"/>
      <c r="BS14" s="144"/>
      <c r="BT14" s="75"/>
      <c r="BU14" s="145"/>
      <c r="BV14" s="139"/>
      <c r="BW14" s="141"/>
      <c r="BX14" s="142"/>
      <c r="BY14" s="143"/>
      <c r="BZ14" s="144"/>
      <c r="CA14" s="144"/>
      <c r="CB14" s="144"/>
      <c r="CC14" s="75"/>
      <c r="CD14" s="145"/>
      <c r="CE14" s="139"/>
      <c r="CF14" s="141"/>
      <c r="CG14" s="142"/>
      <c r="CH14" s="143"/>
      <c r="CI14" s="144"/>
      <c r="CJ14" s="144"/>
      <c r="CK14" s="144"/>
      <c r="CL14" s="146"/>
      <c r="CM14" s="142"/>
      <c r="CN14" s="142"/>
      <c r="CO14" s="142"/>
      <c r="CP14" s="147"/>
    </row>
    <row r="15" spans="1:96">
      <c r="A15" s="68" t="str">
        <f>Y15</f>
        <v>0</v>
      </c>
      <c r="B15" s="152"/>
      <c r="C15" s="152"/>
      <c r="D15" s="152"/>
      <c r="E15" s="153" t="s">
        <v>80</v>
      </c>
      <c r="F15" s="153"/>
      <c r="G15" s="211">
        <f>SUM(G6:G14)</f>
        <v>0</v>
      </c>
      <c r="H15" s="211"/>
      <c r="I15" s="152">
        <f>SUM(I6:I14)</f>
        <v>0</v>
      </c>
      <c r="J15" s="152">
        <f>SUM(J6:J14)</f>
        <v>0</v>
      </c>
      <c r="K15" s="152">
        <f>SUM(K6:K14)</f>
        <v>1245</v>
      </c>
      <c r="L15" s="152">
        <f>SUM(L6:L14)</f>
        <v>1</v>
      </c>
      <c r="M15" s="152">
        <f>SUM(M6:M14)</f>
        <v>1</v>
      </c>
      <c r="N15" s="154">
        <f>IFERROR(L15/K15,"-")</f>
        <v>0.00080321285140562</v>
      </c>
      <c r="O15" s="155">
        <f>SUM(O6:O14)</f>
        <v>0</v>
      </c>
      <c r="P15" s="155">
        <f>SUM(P6:P14)</f>
        <v>1</v>
      </c>
      <c r="Q15" s="154">
        <f>IFERROR(O15/L15,"-")</f>
        <v>0</v>
      </c>
      <c r="R15" s="156">
        <f>IFERROR(G15/L15,"-")</f>
        <v>0</v>
      </c>
      <c r="S15" s="157">
        <f>SUM(S6:S14)</f>
        <v>1</v>
      </c>
      <c r="T15" s="154">
        <f>IFERROR(S15/L15,"-")</f>
        <v>1</v>
      </c>
      <c r="U15" s="211">
        <f>SUM(U6:U14)</f>
        <v>10000</v>
      </c>
      <c r="V15" s="211">
        <f>IFERROR(U15/L15,"-")</f>
        <v>10000</v>
      </c>
      <c r="W15" s="211">
        <f>IFERROR(U15/S15,"-")</f>
        <v>10000</v>
      </c>
      <c r="X15" s="211">
        <f>U15-G15</f>
        <v>10000</v>
      </c>
      <c r="Y15" s="158" t="str">
        <f>U15/G15</f>
        <v>0</v>
      </c>
      <c r="Z15" s="159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  <mergeCell ref="A11:A11"/>
    <mergeCell ref="G11:G11"/>
    <mergeCell ref="H11:H11"/>
    <mergeCell ref="R11:R11"/>
    <mergeCell ref="X11:X11"/>
    <mergeCell ref="Y11:Y11"/>
    <mergeCell ref="A12:A12"/>
    <mergeCell ref="G12:G12"/>
    <mergeCell ref="H12:H12"/>
    <mergeCell ref="R12:R12"/>
    <mergeCell ref="X12:X12"/>
    <mergeCell ref="Y12:Y12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26</v>
      </c>
      <c r="B2" s="47" t="s">
        <v>27</v>
      </c>
      <c r="E2" s="49"/>
      <c r="F2" s="49"/>
      <c r="G2" s="49"/>
      <c r="H2" s="49"/>
      <c r="I2" s="49"/>
      <c r="J2" s="50"/>
      <c r="K2" s="50"/>
      <c r="L2" s="50" t="s">
        <v>28</v>
      </c>
      <c r="M2" s="50"/>
      <c r="N2" s="50"/>
      <c r="O2" s="50" t="s">
        <v>29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30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31</v>
      </c>
      <c r="CK2" s="176" t="s">
        <v>32</v>
      </c>
      <c r="CL2" s="179" t="s">
        <v>33</v>
      </c>
      <c r="CM2" s="180"/>
      <c r="CN2" s="181"/>
    </row>
    <row r="3" spans="1:94" customHeight="1" ht="14.25">
      <c r="A3" s="47" t="s">
        <v>81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35</v>
      </c>
      <c r="Z3" s="188"/>
      <c r="AA3" s="188"/>
      <c r="AB3" s="188"/>
      <c r="AC3" s="188"/>
      <c r="AD3" s="188"/>
      <c r="AE3" s="188"/>
      <c r="AF3" s="188"/>
      <c r="AG3" s="188"/>
      <c r="AH3" s="189" t="s">
        <v>36</v>
      </c>
      <c r="AI3" s="190"/>
      <c r="AJ3" s="190"/>
      <c r="AK3" s="190"/>
      <c r="AL3" s="190"/>
      <c r="AM3" s="190"/>
      <c r="AN3" s="190"/>
      <c r="AO3" s="190"/>
      <c r="AP3" s="191"/>
      <c r="AQ3" s="192" t="s">
        <v>37</v>
      </c>
      <c r="AR3" s="193"/>
      <c r="AS3" s="193"/>
      <c r="AT3" s="193"/>
      <c r="AU3" s="193"/>
      <c r="AV3" s="193"/>
      <c r="AW3" s="193"/>
      <c r="AX3" s="193"/>
      <c r="AY3" s="194"/>
      <c r="AZ3" s="195" t="s">
        <v>38</v>
      </c>
      <c r="BA3" s="196"/>
      <c r="BB3" s="196"/>
      <c r="BC3" s="196"/>
      <c r="BD3" s="196"/>
      <c r="BE3" s="196"/>
      <c r="BF3" s="196"/>
      <c r="BG3" s="196"/>
      <c r="BH3" s="197"/>
      <c r="BI3" s="182" t="s">
        <v>39</v>
      </c>
      <c r="BJ3" s="183"/>
      <c r="BK3" s="183"/>
      <c r="BL3" s="183"/>
      <c r="BM3" s="183"/>
      <c r="BN3" s="183"/>
      <c r="BO3" s="183"/>
      <c r="BP3" s="183"/>
      <c r="BQ3" s="184"/>
      <c r="BR3" s="163" t="s">
        <v>40</v>
      </c>
      <c r="BS3" s="164"/>
      <c r="BT3" s="164"/>
      <c r="BU3" s="164"/>
      <c r="BV3" s="164"/>
      <c r="BW3" s="164"/>
      <c r="BX3" s="164"/>
      <c r="BY3" s="164"/>
      <c r="BZ3" s="165"/>
      <c r="CA3" s="166" t="s">
        <v>41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42</v>
      </c>
      <c r="CM3" s="170"/>
      <c r="CN3" s="171" t="s">
        <v>43</v>
      </c>
    </row>
    <row r="4" spans="1:94">
      <c r="A4" s="53"/>
      <c r="B4" s="54" t="s">
        <v>44</v>
      </c>
      <c r="C4" s="54" t="s">
        <v>45</v>
      </c>
      <c r="D4" s="55" t="s">
        <v>46</v>
      </c>
      <c r="E4" s="54" t="s">
        <v>47</v>
      </c>
      <c r="F4" s="56" t="s">
        <v>48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51</v>
      </c>
      <c r="Z4" s="60" t="s">
        <v>52</v>
      </c>
      <c r="AA4" s="60" t="s">
        <v>53</v>
      </c>
      <c r="AB4" s="60" t="s">
        <v>17</v>
      </c>
      <c r="AC4" s="60" t="s">
        <v>54</v>
      </c>
      <c r="AD4" s="60" t="s">
        <v>55</v>
      </c>
      <c r="AE4" s="60" t="s">
        <v>56</v>
      </c>
      <c r="AF4" s="60" t="s">
        <v>57</v>
      </c>
      <c r="AG4" s="60" t="s">
        <v>58</v>
      </c>
      <c r="AH4" s="61" t="s">
        <v>51</v>
      </c>
      <c r="AI4" s="61" t="s">
        <v>52</v>
      </c>
      <c r="AJ4" s="61" t="s">
        <v>53</v>
      </c>
      <c r="AK4" s="61" t="s">
        <v>17</v>
      </c>
      <c r="AL4" s="61" t="s">
        <v>54</v>
      </c>
      <c r="AM4" s="61" t="s">
        <v>55</v>
      </c>
      <c r="AN4" s="61" t="s">
        <v>56</v>
      </c>
      <c r="AO4" s="61" t="s">
        <v>57</v>
      </c>
      <c r="AP4" s="61" t="s">
        <v>58</v>
      </c>
      <c r="AQ4" s="62" t="s">
        <v>51</v>
      </c>
      <c r="AR4" s="62" t="s">
        <v>52</v>
      </c>
      <c r="AS4" s="62" t="s">
        <v>53</v>
      </c>
      <c r="AT4" s="62" t="s">
        <v>17</v>
      </c>
      <c r="AU4" s="62" t="s">
        <v>54</v>
      </c>
      <c r="AV4" s="62" t="s">
        <v>55</v>
      </c>
      <c r="AW4" s="62" t="s">
        <v>56</v>
      </c>
      <c r="AX4" s="62" t="s">
        <v>57</v>
      </c>
      <c r="AY4" s="62" t="s">
        <v>58</v>
      </c>
      <c r="AZ4" s="63" t="s">
        <v>51</v>
      </c>
      <c r="BA4" s="63" t="s">
        <v>52</v>
      </c>
      <c r="BB4" s="63" t="s">
        <v>53</v>
      </c>
      <c r="BC4" s="63" t="s">
        <v>17</v>
      </c>
      <c r="BD4" s="63" t="s">
        <v>54</v>
      </c>
      <c r="BE4" s="63" t="s">
        <v>55</v>
      </c>
      <c r="BF4" s="63" t="s">
        <v>56</v>
      </c>
      <c r="BG4" s="63" t="s">
        <v>57</v>
      </c>
      <c r="BH4" s="63" t="s">
        <v>58</v>
      </c>
      <c r="BI4" s="64" t="s">
        <v>51</v>
      </c>
      <c r="BJ4" s="64" t="s">
        <v>52</v>
      </c>
      <c r="BK4" s="64" t="s">
        <v>53</v>
      </c>
      <c r="BL4" s="64" t="s">
        <v>17</v>
      </c>
      <c r="BM4" s="64" t="s">
        <v>54</v>
      </c>
      <c r="BN4" s="64" t="s">
        <v>55</v>
      </c>
      <c r="BO4" s="64" t="s">
        <v>56</v>
      </c>
      <c r="BP4" s="64" t="s">
        <v>57</v>
      </c>
      <c r="BQ4" s="64" t="s">
        <v>58</v>
      </c>
      <c r="BR4" s="65" t="s">
        <v>51</v>
      </c>
      <c r="BS4" s="65" t="s">
        <v>52</v>
      </c>
      <c r="BT4" s="65" t="s">
        <v>53</v>
      </c>
      <c r="BU4" s="65" t="s">
        <v>17</v>
      </c>
      <c r="BV4" s="65" t="s">
        <v>54</v>
      </c>
      <c r="BW4" s="65" t="s">
        <v>55</v>
      </c>
      <c r="BX4" s="65" t="s">
        <v>56</v>
      </c>
      <c r="BY4" s="65" t="s">
        <v>57</v>
      </c>
      <c r="BZ4" s="65" t="s">
        <v>58</v>
      </c>
      <c r="CA4" s="66" t="s">
        <v>51</v>
      </c>
      <c r="CB4" s="66" t="s">
        <v>52</v>
      </c>
      <c r="CC4" s="66" t="s">
        <v>53</v>
      </c>
      <c r="CD4" s="66" t="s">
        <v>17</v>
      </c>
      <c r="CE4" s="66" t="s">
        <v>54</v>
      </c>
      <c r="CF4" s="66" t="s">
        <v>55</v>
      </c>
      <c r="CG4" s="66" t="s">
        <v>56</v>
      </c>
      <c r="CH4" s="66" t="s">
        <v>57</v>
      </c>
      <c r="CI4" s="66" t="s">
        <v>58</v>
      </c>
      <c r="CJ4" s="175"/>
      <c r="CK4" s="178"/>
      <c r="CL4" s="67" t="s">
        <v>59</v>
      </c>
      <c r="CM4" s="67" t="s">
        <v>60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5" t="s">
        <v>82</v>
      </c>
      <c r="C6" s="215" t="s">
        <v>83</v>
      </c>
      <c r="D6" s="215" t="s">
        <v>84</v>
      </c>
      <c r="E6" s="77" t="s">
        <v>85</v>
      </c>
      <c r="F6" s="77" t="s">
        <v>65</v>
      </c>
      <c r="G6" s="208">
        <v>0</v>
      </c>
      <c r="H6" s="78">
        <v>0</v>
      </c>
      <c r="I6" s="78">
        <v>0</v>
      </c>
      <c r="J6" s="78">
        <v>29</v>
      </c>
      <c r="K6" s="79">
        <v>0</v>
      </c>
      <c r="L6" s="81">
        <f>IFERROR(K6/J6,"-")</f>
        <v>0</v>
      </c>
      <c r="M6" s="78">
        <v>0</v>
      </c>
      <c r="N6" s="78">
        <v>0</v>
      </c>
      <c r="O6" s="81" t="str">
        <f>IFERROR(M6/(K6),"-")</f>
        <v>-</v>
      </c>
      <c r="P6" s="82" t="str">
        <f>IFERROR(G6/SUM(K6:K6),"-")</f>
        <v>-</v>
      </c>
      <c r="Q6" s="83">
        <v>0</v>
      </c>
      <c r="R6" s="81" t="str">
        <f>IF(K6=0,"-",Q6/K6)</f>
        <v>-</v>
      </c>
      <c r="S6" s="213"/>
      <c r="T6" s="214" t="str">
        <f>IFERROR(S6/K6,"-")</f>
        <v>-</v>
      </c>
      <c r="U6" s="214" t="str">
        <f>IFERROR(S6/Q6,"-")</f>
        <v>-</v>
      </c>
      <c r="V6" s="208">
        <f>SUM(S6:S6)-SUM(G6:G6)</f>
        <v>0</v>
      </c>
      <c r="W6" s="85" t="str">
        <f>SUM(S6:S6)/SUM(G6:G6)</f>
        <v>0</v>
      </c>
      <c r="Y6" s="86"/>
      <c r="Z6" s="87" t="str">
        <f>IF(K6=0,"",IF(Y6=0,"",(Y6/K6)))</f>
        <v/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 t="str">
        <f>IF(K6=0,"",IF(AH6=0,"",(AH6/K6)))</f>
        <v/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/>
      <c r="AR6" s="99" t="str">
        <f>IF(K6=0,"",IF(AQ6=0,"",(AQ6/K6)))</f>
        <v/>
      </c>
      <c r="AS6" s="98"/>
      <c r="AT6" s="100" t="str">
        <f>IFERROR(AS6/AQ6,"-")</f>
        <v>-</v>
      </c>
      <c r="AU6" s="101"/>
      <c r="AV6" s="102" t="str">
        <f>IFERROR(AU6/AQ6,"-")</f>
        <v>-</v>
      </c>
      <c r="AW6" s="103"/>
      <c r="AX6" s="103"/>
      <c r="AY6" s="103"/>
      <c r="AZ6" s="104"/>
      <c r="BA6" s="105" t="str">
        <f>IF(K6=0,"",IF(AZ6=0,"",(AZ6/K6)))</f>
        <v/>
      </c>
      <c r="BB6" s="104"/>
      <c r="BC6" s="106" t="str">
        <f>IFERROR(BB6/AZ6,"-")</f>
        <v>-</v>
      </c>
      <c r="BD6" s="107"/>
      <c r="BE6" s="108" t="str">
        <f>IFERROR(BD6/AZ6,"-")</f>
        <v>-</v>
      </c>
      <c r="BF6" s="109"/>
      <c r="BG6" s="109"/>
      <c r="BH6" s="109"/>
      <c r="BI6" s="110"/>
      <c r="BJ6" s="111" t="str">
        <f>IF(K6=0,"",IF(BI6=0,"",(BI6/K6)))</f>
        <v/>
      </c>
      <c r="BK6" s="112"/>
      <c r="BL6" s="113" t="str">
        <f>IFERROR(BK6/BI6,"-")</f>
        <v>-</v>
      </c>
      <c r="BM6" s="114"/>
      <c r="BN6" s="115" t="str">
        <f>IFERROR(BM6/BI6,"-")</f>
        <v>-</v>
      </c>
      <c r="BO6" s="116"/>
      <c r="BP6" s="116"/>
      <c r="BQ6" s="116"/>
      <c r="BR6" s="117"/>
      <c r="BS6" s="118" t="str">
        <f>IF(K6=0,"",IF(BR6=0,"",(BR6/K6)))</f>
        <v/>
      </c>
      <c r="BT6" s="119"/>
      <c r="BU6" s="120" t="str">
        <f>IFERROR(BT6/BR6,"-")</f>
        <v>-</v>
      </c>
      <c r="BV6" s="121"/>
      <c r="BW6" s="122" t="str">
        <f>IFERROR(BV6/BR6,"-")</f>
        <v>-</v>
      </c>
      <c r="BX6" s="123"/>
      <c r="BY6" s="123"/>
      <c r="BZ6" s="123"/>
      <c r="CA6" s="124"/>
      <c r="CB6" s="125" t="str">
        <f>IF(K6=0,"",IF(CA6=0,"",(CA6/K6)))</f>
        <v/>
      </c>
      <c r="CC6" s="126"/>
      <c r="CD6" s="127" t="str">
        <f>IFERROR(CC6/CA6,"-")</f>
        <v>-</v>
      </c>
      <c r="CE6" s="128"/>
      <c r="CF6" s="129" t="str">
        <f>IFERROR(CE6/CA6,"-")</f>
        <v>-</v>
      </c>
      <c r="CG6" s="130"/>
      <c r="CH6" s="130"/>
      <c r="CI6" s="130"/>
      <c r="CJ6" s="131">
        <v>0</v>
      </c>
      <c r="CK6" s="132"/>
      <c r="CL6" s="132"/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86</v>
      </c>
      <c r="C7" s="215" t="s">
        <v>87</v>
      </c>
      <c r="D7" s="215" t="s">
        <v>88</v>
      </c>
      <c r="E7" s="77" t="s">
        <v>89</v>
      </c>
      <c r="F7" s="77" t="s">
        <v>65</v>
      </c>
      <c r="G7" s="208">
        <v>0</v>
      </c>
      <c r="H7" s="78">
        <v>0</v>
      </c>
      <c r="I7" s="78">
        <v>0</v>
      </c>
      <c r="J7" s="78">
        <v>56</v>
      </c>
      <c r="K7" s="79">
        <v>5</v>
      </c>
      <c r="L7" s="81">
        <f>IFERROR(K7/J7,"-")</f>
        <v>0.089285714285714</v>
      </c>
      <c r="M7" s="78">
        <v>1</v>
      </c>
      <c r="N7" s="78">
        <v>4</v>
      </c>
      <c r="O7" s="81">
        <f>IFERROR(M7/(K7),"-")</f>
        <v>0.2</v>
      </c>
      <c r="P7" s="82">
        <f>IFERROR(G7/SUM(K7:K7),"-")</f>
        <v>0</v>
      </c>
      <c r="Q7" s="83">
        <v>2</v>
      </c>
      <c r="R7" s="81">
        <f>IF(K7=0,"-",Q7/K7)</f>
        <v>0.4</v>
      </c>
      <c r="S7" s="213">
        <v>146000</v>
      </c>
      <c r="T7" s="214">
        <f>IFERROR(S7/K7,"-")</f>
        <v>29200</v>
      </c>
      <c r="U7" s="214">
        <f>IFERROR(S7/Q7,"-")</f>
        <v>73000</v>
      </c>
      <c r="V7" s="208">
        <f>SUM(S7:S7)-SUM(G7:G7)</f>
        <v>146000</v>
      </c>
      <c r="W7" s="85" t="str">
        <f>SUM(S7:S7)/SUM(G7:G7)</f>
        <v>0</v>
      </c>
      <c r="Y7" s="86"/>
      <c r="Z7" s="87">
        <f>IF(K7=0,"",IF(Y7=0,"",(Y7/K7)))</f>
        <v>0</v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>
        <f>IF(K7=0,"",IF(AH7=0,"",(AH7/K7)))</f>
        <v>0</v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>
        <f>IF(K7=0,"",IF(AQ7=0,"",(AQ7/K7)))</f>
        <v>0</v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>
        <v>1</v>
      </c>
      <c r="BA7" s="105">
        <f>IF(K7=0,"",IF(AZ7=0,"",(AZ7/K7)))</f>
        <v>0.2</v>
      </c>
      <c r="BB7" s="104"/>
      <c r="BC7" s="106">
        <f>IFERROR(BB7/AZ7,"-")</f>
        <v>0</v>
      </c>
      <c r="BD7" s="107"/>
      <c r="BE7" s="108">
        <f>IFERROR(BD7/AZ7,"-")</f>
        <v>0</v>
      </c>
      <c r="BF7" s="109"/>
      <c r="BG7" s="109"/>
      <c r="BH7" s="109"/>
      <c r="BI7" s="110">
        <v>3</v>
      </c>
      <c r="BJ7" s="111">
        <f>IF(K7=0,"",IF(BI7=0,"",(BI7/K7)))</f>
        <v>0.6</v>
      </c>
      <c r="BK7" s="112">
        <v>2</v>
      </c>
      <c r="BL7" s="113">
        <f>IFERROR(BK7/BI7,"-")</f>
        <v>0.66666666666667</v>
      </c>
      <c r="BM7" s="114">
        <v>146000</v>
      </c>
      <c r="BN7" s="115">
        <f>IFERROR(BM7/BI7,"-")</f>
        <v>48666.666666667</v>
      </c>
      <c r="BO7" s="116">
        <v>1</v>
      </c>
      <c r="BP7" s="116"/>
      <c r="BQ7" s="116">
        <v>1</v>
      </c>
      <c r="BR7" s="117">
        <v>1</v>
      </c>
      <c r="BS7" s="118">
        <f>IF(K7=0,"",IF(BR7=0,"",(BR7/K7)))</f>
        <v>0.2</v>
      </c>
      <c r="BT7" s="119"/>
      <c r="BU7" s="120">
        <f>IFERROR(BT7/BR7,"-")</f>
        <v>0</v>
      </c>
      <c r="BV7" s="121"/>
      <c r="BW7" s="122">
        <f>IFERROR(BV7/BR7,"-")</f>
        <v>0</v>
      </c>
      <c r="BX7" s="123"/>
      <c r="BY7" s="123"/>
      <c r="BZ7" s="123"/>
      <c r="CA7" s="124"/>
      <c r="CB7" s="125">
        <f>IF(K7=0,"",IF(CA7=0,"",(CA7/K7)))</f>
        <v>0</v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2</v>
      </c>
      <c r="CK7" s="132">
        <v>146000</v>
      </c>
      <c r="CL7" s="132">
        <v>143000</v>
      </c>
      <c r="CM7" s="132"/>
      <c r="CN7" s="133" t="str">
        <f>IF(AND(CL7=0,CM7=0),"",IF(AND(CL7&lt;=100000,CM7&lt;=100000),"",IF(CL7/CK7&gt;0.7,"男高",IF(CM7/CK7&gt;0.7,"女高",""))))</f>
        <v>男高</v>
      </c>
    </row>
    <row r="8" spans="1:94">
      <c r="A8" s="76" t="str">
        <f>W8</f>
        <v>0</v>
      </c>
      <c r="B8" s="215" t="s">
        <v>90</v>
      </c>
      <c r="C8" s="215" t="s">
        <v>87</v>
      </c>
      <c r="D8" s="215" t="s">
        <v>88</v>
      </c>
      <c r="E8" s="77" t="s">
        <v>91</v>
      </c>
      <c r="F8" s="77" t="s">
        <v>65</v>
      </c>
      <c r="G8" s="208">
        <v>0</v>
      </c>
      <c r="H8" s="78">
        <v>0</v>
      </c>
      <c r="I8" s="78">
        <v>0</v>
      </c>
      <c r="J8" s="78">
        <v>1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92</v>
      </c>
      <c r="C9" s="215" t="s">
        <v>87</v>
      </c>
      <c r="D9" s="215" t="s">
        <v>88</v>
      </c>
      <c r="E9" s="77" t="s">
        <v>93</v>
      </c>
      <c r="F9" s="77" t="s">
        <v>65</v>
      </c>
      <c r="G9" s="208">
        <v>0</v>
      </c>
      <c r="H9" s="78">
        <v>0</v>
      </c>
      <c r="I9" s="78">
        <v>0</v>
      </c>
      <c r="J9" s="78">
        <v>304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134"/>
      <c r="B10" s="53"/>
      <c r="C10" s="135"/>
      <c r="D10" s="136"/>
      <c r="E10" s="77"/>
      <c r="F10" s="77"/>
      <c r="G10" s="209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74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134"/>
      <c r="B11" s="148"/>
      <c r="C11" s="78"/>
      <c r="D11" s="78"/>
      <c r="E11" s="149"/>
      <c r="F11" s="150"/>
      <c r="G11" s="210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151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68">
        <f>Z12</f>
        <v/>
      </c>
      <c r="B12" s="152"/>
      <c r="C12" s="152"/>
      <c r="D12" s="152"/>
      <c r="E12" s="153" t="s">
        <v>94</v>
      </c>
      <c r="F12" s="153"/>
      <c r="G12" s="211">
        <f>SUM(G6:G11)</f>
        <v>0</v>
      </c>
      <c r="H12" s="152">
        <f>SUM(H6:H11)</f>
        <v>0</v>
      </c>
      <c r="I12" s="152">
        <f>SUM(I6:I11)</f>
        <v>0</v>
      </c>
      <c r="J12" s="152">
        <f>SUM(J6:J11)</f>
        <v>390</v>
      </c>
      <c r="K12" s="152">
        <f>SUM(K6:K11)</f>
        <v>5</v>
      </c>
      <c r="L12" s="154">
        <f>IFERROR(K12/J12,"-")</f>
        <v>0.012820512820513</v>
      </c>
      <c r="M12" s="155">
        <f>SUM(M6:M11)</f>
        <v>1</v>
      </c>
      <c r="N12" s="155">
        <f>SUM(N6:N11)</f>
        <v>4</v>
      </c>
      <c r="O12" s="154">
        <f>IFERROR(M12/K12,"-")</f>
        <v>0.2</v>
      </c>
      <c r="P12" s="156">
        <f>IFERROR(G12/K12,"-")</f>
        <v>0</v>
      </c>
      <c r="Q12" s="157">
        <f>SUM(Q6:Q11)</f>
        <v>2</v>
      </c>
      <c r="R12" s="154">
        <f>IFERROR(Q12/K12,"-")</f>
        <v>0.4</v>
      </c>
      <c r="S12" s="211">
        <f>SUM(S6:S11)</f>
        <v>146000</v>
      </c>
      <c r="T12" s="211">
        <f>IFERROR(S12/K12,"-")</f>
        <v>29200</v>
      </c>
      <c r="U12" s="211">
        <f>IFERROR(S12/Q12,"-")</f>
        <v>73000</v>
      </c>
      <c r="V12" s="211">
        <f>S12-G12</f>
        <v>146000</v>
      </c>
      <c r="W12" s="158" t="str">
        <f>S12/G12</f>
        <v>0</v>
      </c>
      <c r="X12" s="159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26</v>
      </c>
      <c r="B2" s="47" t="s">
        <v>27</v>
      </c>
      <c r="E2" s="49"/>
      <c r="F2" s="49"/>
      <c r="G2" s="49"/>
      <c r="H2" s="49"/>
      <c r="I2" s="49"/>
      <c r="J2" s="50"/>
      <c r="K2" s="50"/>
      <c r="L2" s="50" t="s">
        <v>28</v>
      </c>
      <c r="M2" s="50"/>
      <c r="N2" s="50"/>
      <c r="O2" s="50" t="s">
        <v>29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30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31</v>
      </c>
      <c r="CK2" s="176" t="s">
        <v>32</v>
      </c>
      <c r="CL2" s="179" t="s">
        <v>33</v>
      </c>
      <c r="CM2" s="180"/>
      <c r="CN2" s="181"/>
    </row>
    <row r="3" spans="1:94" customHeight="1" ht="14.25">
      <c r="A3" s="47" t="s">
        <v>95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35</v>
      </c>
      <c r="Z3" s="188"/>
      <c r="AA3" s="188"/>
      <c r="AB3" s="188"/>
      <c r="AC3" s="188"/>
      <c r="AD3" s="188"/>
      <c r="AE3" s="188"/>
      <c r="AF3" s="188"/>
      <c r="AG3" s="188"/>
      <c r="AH3" s="189" t="s">
        <v>36</v>
      </c>
      <c r="AI3" s="190"/>
      <c r="AJ3" s="190"/>
      <c r="AK3" s="190"/>
      <c r="AL3" s="190"/>
      <c r="AM3" s="190"/>
      <c r="AN3" s="190"/>
      <c r="AO3" s="190"/>
      <c r="AP3" s="191"/>
      <c r="AQ3" s="192" t="s">
        <v>37</v>
      </c>
      <c r="AR3" s="193"/>
      <c r="AS3" s="193"/>
      <c r="AT3" s="193"/>
      <c r="AU3" s="193"/>
      <c r="AV3" s="193"/>
      <c r="AW3" s="193"/>
      <c r="AX3" s="193"/>
      <c r="AY3" s="194"/>
      <c r="AZ3" s="195" t="s">
        <v>38</v>
      </c>
      <c r="BA3" s="196"/>
      <c r="BB3" s="196"/>
      <c r="BC3" s="196"/>
      <c r="BD3" s="196"/>
      <c r="BE3" s="196"/>
      <c r="BF3" s="196"/>
      <c r="BG3" s="196"/>
      <c r="BH3" s="197"/>
      <c r="BI3" s="182" t="s">
        <v>39</v>
      </c>
      <c r="BJ3" s="183"/>
      <c r="BK3" s="183"/>
      <c r="BL3" s="183"/>
      <c r="BM3" s="183"/>
      <c r="BN3" s="183"/>
      <c r="BO3" s="183"/>
      <c r="BP3" s="183"/>
      <c r="BQ3" s="184"/>
      <c r="BR3" s="163" t="s">
        <v>40</v>
      </c>
      <c r="BS3" s="164"/>
      <c r="BT3" s="164"/>
      <c r="BU3" s="164"/>
      <c r="BV3" s="164"/>
      <c r="BW3" s="164"/>
      <c r="BX3" s="164"/>
      <c r="BY3" s="164"/>
      <c r="BZ3" s="165"/>
      <c r="CA3" s="166" t="s">
        <v>41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42</v>
      </c>
      <c r="CM3" s="170"/>
      <c r="CN3" s="171" t="s">
        <v>43</v>
      </c>
    </row>
    <row r="4" spans="1:94">
      <c r="A4" s="53"/>
      <c r="B4" s="54" t="s">
        <v>44</v>
      </c>
      <c r="C4" s="54" t="s">
        <v>45</v>
      </c>
      <c r="D4" s="55" t="s">
        <v>46</v>
      </c>
      <c r="E4" s="54" t="s">
        <v>47</v>
      </c>
      <c r="F4" s="56" t="s">
        <v>48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51</v>
      </c>
      <c r="Z4" s="60" t="s">
        <v>52</v>
      </c>
      <c r="AA4" s="60" t="s">
        <v>53</v>
      </c>
      <c r="AB4" s="60" t="s">
        <v>17</v>
      </c>
      <c r="AC4" s="60" t="s">
        <v>54</v>
      </c>
      <c r="AD4" s="60" t="s">
        <v>55</v>
      </c>
      <c r="AE4" s="60" t="s">
        <v>56</v>
      </c>
      <c r="AF4" s="60" t="s">
        <v>57</v>
      </c>
      <c r="AG4" s="60" t="s">
        <v>58</v>
      </c>
      <c r="AH4" s="61" t="s">
        <v>51</v>
      </c>
      <c r="AI4" s="61" t="s">
        <v>52</v>
      </c>
      <c r="AJ4" s="61" t="s">
        <v>53</v>
      </c>
      <c r="AK4" s="61" t="s">
        <v>17</v>
      </c>
      <c r="AL4" s="61" t="s">
        <v>54</v>
      </c>
      <c r="AM4" s="61" t="s">
        <v>55</v>
      </c>
      <c r="AN4" s="61" t="s">
        <v>56</v>
      </c>
      <c r="AO4" s="61" t="s">
        <v>57</v>
      </c>
      <c r="AP4" s="61" t="s">
        <v>58</v>
      </c>
      <c r="AQ4" s="62" t="s">
        <v>51</v>
      </c>
      <c r="AR4" s="62" t="s">
        <v>52</v>
      </c>
      <c r="AS4" s="62" t="s">
        <v>53</v>
      </c>
      <c r="AT4" s="62" t="s">
        <v>17</v>
      </c>
      <c r="AU4" s="62" t="s">
        <v>54</v>
      </c>
      <c r="AV4" s="62" t="s">
        <v>55</v>
      </c>
      <c r="AW4" s="62" t="s">
        <v>56</v>
      </c>
      <c r="AX4" s="62" t="s">
        <v>57</v>
      </c>
      <c r="AY4" s="62" t="s">
        <v>58</v>
      </c>
      <c r="AZ4" s="63" t="s">
        <v>51</v>
      </c>
      <c r="BA4" s="63" t="s">
        <v>52</v>
      </c>
      <c r="BB4" s="63" t="s">
        <v>53</v>
      </c>
      <c r="BC4" s="63" t="s">
        <v>17</v>
      </c>
      <c r="BD4" s="63" t="s">
        <v>54</v>
      </c>
      <c r="BE4" s="63" t="s">
        <v>55</v>
      </c>
      <c r="BF4" s="63" t="s">
        <v>56</v>
      </c>
      <c r="BG4" s="63" t="s">
        <v>57</v>
      </c>
      <c r="BH4" s="63" t="s">
        <v>58</v>
      </c>
      <c r="BI4" s="64" t="s">
        <v>51</v>
      </c>
      <c r="BJ4" s="64" t="s">
        <v>52</v>
      </c>
      <c r="BK4" s="64" t="s">
        <v>53</v>
      </c>
      <c r="BL4" s="64" t="s">
        <v>17</v>
      </c>
      <c r="BM4" s="64" t="s">
        <v>54</v>
      </c>
      <c r="BN4" s="64" t="s">
        <v>55</v>
      </c>
      <c r="BO4" s="64" t="s">
        <v>56</v>
      </c>
      <c r="BP4" s="64" t="s">
        <v>57</v>
      </c>
      <c r="BQ4" s="64" t="s">
        <v>58</v>
      </c>
      <c r="BR4" s="65" t="s">
        <v>51</v>
      </c>
      <c r="BS4" s="65" t="s">
        <v>52</v>
      </c>
      <c r="BT4" s="65" t="s">
        <v>53</v>
      </c>
      <c r="BU4" s="65" t="s">
        <v>17</v>
      </c>
      <c r="BV4" s="65" t="s">
        <v>54</v>
      </c>
      <c r="BW4" s="65" t="s">
        <v>55</v>
      </c>
      <c r="BX4" s="65" t="s">
        <v>56</v>
      </c>
      <c r="BY4" s="65" t="s">
        <v>57</v>
      </c>
      <c r="BZ4" s="65" t="s">
        <v>58</v>
      </c>
      <c r="CA4" s="66" t="s">
        <v>51</v>
      </c>
      <c r="CB4" s="66" t="s">
        <v>52</v>
      </c>
      <c r="CC4" s="66" t="s">
        <v>53</v>
      </c>
      <c r="CD4" s="66" t="s">
        <v>17</v>
      </c>
      <c r="CE4" s="66" t="s">
        <v>54</v>
      </c>
      <c r="CF4" s="66" t="s">
        <v>55</v>
      </c>
      <c r="CG4" s="66" t="s">
        <v>56</v>
      </c>
      <c r="CH4" s="66" t="s">
        <v>57</v>
      </c>
      <c r="CI4" s="66" t="s">
        <v>58</v>
      </c>
      <c r="CJ4" s="175"/>
      <c r="CK4" s="178"/>
      <c r="CL4" s="67" t="s">
        <v>59</v>
      </c>
      <c r="CM4" s="67" t="s">
        <v>60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5" t="s">
        <v>96</v>
      </c>
      <c r="C6" s="215" t="s">
        <v>97</v>
      </c>
      <c r="D6" s="215" t="s">
        <v>98</v>
      </c>
      <c r="E6" s="77" t="s">
        <v>99</v>
      </c>
      <c r="F6" s="77" t="s">
        <v>65</v>
      </c>
      <c r="G6" s="208">
        <v>0</v>
      </c>
      <c r="H6" s="78">
        <v>0</v>
      </c>
      <c r="I6" s="78">
        <v>0</v>
      </c>
      <c r="J6" s="78">
        <v>0</v>
      </c>
      <c r="K6" s="79">
        <v>2</v>
      </c>
      <c r="L6" s="81" t="str">
        <f>IFERROR(K6/J6,"-")</f>
        <v>-</v>
      </c>
      <c r="M6" s="78">
        <v>0</v>
      </c>
      <c r="N6" s="78">
        <v>1</v>
      </c>
      <c r="O6" s="81">
        <f>IFERROR(M6/(K6),"-")</f>
        <v>0</v>
      </c>
      <c r="P6" s="82">
        <f>IFERROR(G6/SUM(K6:K6),"-")</f>
        <v>0</v>
      </c>
      <c r="Q6" s="83">
        <v>0</v>
      </c>
      <c r="R6" s="81">
        <f>IF(K6=0,"-",Q6/K6)</f>
        <v>0</v>
      </c>
      <c r="S6" s="213"/>
      <c r="T6" s="214">
        <f>IFERROR(S6/K6,"-")</f>
        <v>0</v>
      </c>
      <c r="U6" s="214" t="str">
        <f>IFERROR(S6/Q6,"-")</f>
        <v>-</v>
      </c>
      <c r="V6" s="208">
        <f>SUM(S6:S6)-SUM(G6:G6)</f>
        <v>0</v>
      </c>
      <c r="W6" s="85" t="str">
        <f>SUM(S6:S6)/SUM(G6:G6)</f>
        <v>0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>
        <v>2</v>
      </c>
      <c r="AI6" s="93">
        <f>IF(K6=0,"",IF(AH6=0,"",(AH6/K6)))</f>
        <v>1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/>
      <c r="AR6" s="99">
        <f>IF(K6=0,"",IF(AQ6=0,"",(AQ6/K6)))</f>
        <v>0</v>
      </c>
      <c r="AS6" s="98"/>
      <c r="AT6" s="100" t="str">
        <f>IFERROR(AS6/AQ6,"-")</f>
        <v>-</v>
      </c>
      <c r="AU6" s="101"/>
      <c r="AV6" s="102" t="str">
        <f>IFERROR(AU6/AQ6,"-")</f>
        <v>-</v>
      </c>
      <c r="AW6" s="103"/>
      <c r="AX6" s="103"/>
      <c r="AY6" s="103"/>
      <c r="AZ6" s="104"/>
      <c r="BA6" s="105">
        <f>IF(K6=0,"",IF(AZ6=0,"",(AZ6/K6)))</f>
        <v>0</v>
      </c>
      <c r="BB6" s="104"/>
      <c r="BC6" s="106" t="str">
        <f>IFERROR(BB6/AZ6,"-")</f>
        <v>-</v>
      </c>
      <c r="BD6" s="107"/>
      <c r="BE6" s="108" t="str">
        <f>IFERROR(BD6/AZ6,"-")</f>
        <v>-</v>
      </c>
      <c r="BF6" s="109"/>
      <c r="BG6" s="109"/>
      <c r="BH6" s="109"/>
      <c r="BI6" s="110"/>
      <c r="BJ6" s="111">
        <f>IF(K6=0,"",IF(BI6=0,"",(BI6/K6)))</f>
        <v>0</v>
      </c>
      <c r="BK6" s="112"/>
      <c r="BL6" s="113" t="str">
        <f>IFERROR(BK6/BI6,"-")</f>
        <v>-</v>
      </c>
      <c r="BM6" s="114"/>
      <c r="BN6" s="115" t="str">
        <f>IFERROR(BM6/BI6,"-")</f>
        <v>-</v>
      </c>
      <c r="BO6" s="116"/>
      <c r="BP6" s="116"/>
      <c r="BQ6" s="116"/>
      <c r="BR6" s="117"/>
      <c r="BS6" s="118">
        <f>IF(K6=0,"",IF(BR6=0,"",(BR6/K6)))</f>
        <v>0</v>
      </c>
      <c r="BT6" s="119"/>
      <c r="BU6" s="120" t="str">
        <f>IFERROR(BT6/BR6,"-")</f>
        <v>-</v>
      </c>
      <c r="BV6" s="121"/>
      <c r="BW6" s="122" t="str">
        <f>IFERROR(BV6/BR6,"-")</f>
        <v>-</v>
      </c>
      <c r="BX6" s="123"/>
      <c r="BY6" s="123"/>
      <c r="BZ6" s="123"/>
      <c r="CA6" s="124"/>
      <c r="CB6" s="125">
        <f>IF(K6=0,"",IF(CA6=0,"",(CA6/K6)))</f>
        <v>0</v>
      </c>
      <c r="CC6" s="126"/>
      <c r="CD6" s="127" t="str">
        <f>IFERROR(CC6/CA6,"-")</f>
        <v>-</v>
      </c>
      <c r="CE6" s="128"/>
      <c r="CF6" s="129" t="str">
        <f>IFERROR(CE6/CA6,"-")</f>
        <v>-</v>
      </c>
      <c r="CG6" s="130"/>
      <c r="CH6" s="130"/>
      <c r="CI6" s="130"/>
      <c r="CJ6" s="131">
        <v>0</v>
      </c>
      <c r="CK6" s="132"/>
      <c r="CL6" s="132"/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100</v>
      </c>
      <c r="C7" s="215" t="s">
        <v>97</v>
      </c>
      <c r="D7" s="215" t="s">
        <v>98</v>
      </c>
      <c r="E7" s="77" t="s">
        <v>101</v>
      </c>
      <c r="F7" s="77" t="s">
        <v>65</v>
      </c>
      <c r="G7" s="208">
        <v>0</v>
      </c>
      <c r="H7" s="78">
        <v>0</v>
      </c>
      <c r="I7" s="78">
        <v>0</v>
      </c>
      <c r="J7" s="78">
        <v>0</v>
      </c>
      <c r="K7" s="79">
        <v>20</v>
      </c>
      <c r="L7" s="81" t="str">
        <f>IFERROR(K7/J7,"-")</f>
        <v>-</v>
      </c>
      <c r="M7" s="78">
        <v>0</v>
      </c>
      <c r="N7" s="78">
        <v>6</v>
      </c>
      <c r="O7" s="81">
        <f>IFERROR(M7/(K7),"-")</f>
        <v>0</v>
      </c>
      <c r="P7" s="82">
        <f>IFERROR(G7/SUM(K7:K7),"-")</f>
        <v>0</v>
      </c>
      <c r="Q7" s="83">
        <v>1</v>
      </c>
      <c r="R7" s="81">
        <f>IF(K7=0,"-",Q7/K7)</f>
        <v>0.05</v>
      </c>
      <c r="S7" s="213">
        <v>3000</v>
      </c>
      <c r="T7" s="214">
        <f>IFERROR(S7/K7,"-")</f>
        <v>150</v>
      </c>
      <c r="U7" s="214">
        <f>IFERROR(S7/Q7,"-")</f>
        <v>3000</v>
      </c>
      <c r="V7" s="208">
        <f>SUM(S7:S7)-SUM(G7:G7)</f>
        <v>3000</v>
      </c>
      <c r="W7" s="85" t="str">
        <f>SUM(S7:S7)/SUM(G7:G7)</f>
        <v>0</v>
      </c>
      <c r="Y7" s="86">
        <v>6</v>
      </c>
      <c r="Z7" s="87">
        <f>IF(K7=0,"",IF(Y7=0,"",(Y7/K7)))</f>
        <v>0.3</v>
      </c>
      <c r="AA7" s="86"/>
      <c r="AB7" s="88">
        <f>IFERROR(AA7/Y7,"-")</f>
        <v>0</v>
      </c>
      <c r="AC7" s="89"/>
      <c r="AD7" s="90">
        <f>IFERROR(AC7/Y7,"-")</f>
        <v>0</v>
      </c>
      <c r="AE7" s="91"/>
      <c r="AF7" s="91"/>
      <c r="AG7" s="91"/>
      <c r="AH7" s="92">
        <v>4</v>
      </c>
      <c r="AI7" s="93">
        <f>IF(K7=0,"",IF(AH7=0,"",(AH7/K7)))</f>
        <v>0.2</v>
      </c>
      <c r="AJ7" s="92"/>
      <c r="AK7" s="94">
        <f>IFERROR(AJ7/AH7,"-")</f>
        <v>0</v>
      </c>
      <c r="AL7" s="95"/>
      <c r="AM7" s="96">
        <f>IFERROR(AL7/AH7,"-")</f>
        <v>0</v>
      </c>
      <c r="AN7" s="97"/>
      <c r="AO7" s="97"/>
      <c r="AP7" s="97"/>
      <c r="AQ7" s="98">
        <v>3</v>
      </c>
      <c r="AR7" s="99">
        <f>IF(K7=0,"",IF(AQ7=0,"",(AQ7/K7)))</f>
        <v>0.15</v>
      </c>
      <c r="AS7" s="98"/>
      <c r="AT7" s="100">
        <f>IFERROR(AS7/AQ7,"-")</f>
        <v>0</v>
      </c>
      <c r="AU7" s="101"/>
      <c r="AV7" s="102">
        <f>IFERROR(AU7/AQ7,"-")</f>
        <v>0</v>
      </c>
      <c r="AW7" s="103"/>
      <c r="AX7" s="103"/>
      <c r="AY7" s="103"/>
      <c r="AZ7" s="104">
        <v>1</v>
      </c>
      <c r="BA7" s="105">
        <f>IF(K7=0,"",IF(AZ7=0,"",(AZ7/K7)))</f>
        <v>0.05</v>
      </c>
      <c r="BB7" s="104"/>
      <c r="BC7" s="106">
        <f>IFERROR(BB7/AZ7,"-")</f>
        <v>0</v>
      </c>
      <c r="BD7" s="107"/>
      <c r="BE7" s="108">
        <f>IFERROR(BD7/AZ7,"-")</f>
        <v>0</v>
      </c>
      <c r="BF7" s="109"/>
      <c r="BG7" s="109"/>
      <c r="BH7" s="109"/>
      <c r="BI7" s="110">
        <v>5</v>
      </c>
      <c r="BJ7" s="111">
        <f>IF(K7=0,"",IF(BI7=0,"",(BI7/K7)))</f>
        <v>0.25</v>
      </c>
      <c r="BK7" s="112">
        <v>1</v>
      </c>
      <c r="BL7" s="113">
        <f>IFERROR(BK7/BI7,"-")</f>
        <v>0.2</v>
      </c>
      <c r="BM7" s="114">
        <v>3000</v>
      </c>
      <c r="BN7" s="115">
        <f>IFERROR(BM7/BI7,"-")</f>
        <v>600</v>
      </c>
      <c r="BO7" s="116">
        <v>1</v>
      </c>
      <c r="BP7" s="116"/>
      <c r="BQ7" s="116"/>
      <c r="BR7" s="117">
        <v>1</v>
      </c>
      <c r="BS7" s="118">
        <f>IF(K7=0,"",IF(BR7=0,"",(BR7/K7)))</f>
        <v>0.05</v>
      </c>
      <c r="BT7" s="119"/>
      <c r="BU7" s="120">
        <f>IFERROR(BT7/BR7,"-")</f>
        <v>0</v>
      </c>
      <c r="BV7" s="121"/>
      <c r="BW7" s="122">
        <f>IFERROR(BV7/BR7,"-")</f>
        <v>0</v>
      </c>
      <c r="BX7" s="123"/>
      <c r="BY7" s="123"/>
      <c r="BZ7" s="123"/>
      <c r="CA7" s="124"/>
      <c r="CB7" s="125">
        <f>IF(K7=0,"",IF(CA7=0,"",(CA7/K7)))</f>
        <v>0</v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1</v>
      </c>
      <c r="CK7" s="132">
        <v>3000</v>
      </c>
      <c r="CL7" s="132">
        <v>3000</v>
      </c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134"/>
      <c r="B8" s="53"/>
      <c r="C8" s="135"/>
      <c r="D8" s="136"/>
      <c r="E8" s="77"/>
      <c r="F8" s="77"/>
      <c r="G8" s="209"/>
      <c r="H8" s="137"/>
      <c r="I8" s="137"/>
      <c r="J8" s="78"/>
      <c r="K8" s="78"/>
      <c r="L8" s="138"/>
      <c r="M8" s="138"/>
      <c r="N8" s="78"/>
      <c r="O8" s="138"/>
      <c r="P8" s="84"/>
      <c r="Q8" s="84"/>
      <c r="R8" s="84"/>
      <c r="S8" s="213"/>
      <c r="T8" s="213"/>
      <c r="U8" s="213"/>
      <c r="V8" s="213"/>
      <c r="W8" s="138"/>
      <c r="X8" s="74"/>
      <c r="Y8" s="139"/>
      <c r="Z8" s="140"/>
      <c r="AA8" s="139"/>
      <c r="AB8" s="141"/>
      <c r="AC8" s="142"/>
      <c r="AD8" s="143"/>
      <c r="AE8" s="144"/>
      <c r="AF8" s="144"/>
      <c r="AG8" s="144"/>
      <c r="AH8" s="139"/>
      <c r="AI8" s="140"/>
      <c r="AJ8" s="139"/>
      <c r="AK8" s="141"/>
      <c r="AL8" s="142"/>
      <c r="AM8" s="143"/>
      <c r="AN8" s="144"/>
      <c r="AO8" s="144"/>
      <c r="AP8" s="144"/>
      <c r="AQ8" s="139"/>
      <c r="AR8" s="140"/>
      <c r="AS8" s="139"/>
      <c r="AT8" s="141"/>
      <c r="AU8" s="142"/>
      <c r="AV8" s="143"/>
      <c r="AW8" s="144"/>
      <c r="AX8" s="144"/>
      <c r="AY8" s="144"/>
      <c r="AZ8" s="139"/>
      <c r="BA8" s="140"/>
      <c r="BB8" s="139"/>
      <c r="BC8" s="141"/>
      <c r="BD8" s="142"/>
      <c r="BE8" s="143"/>
      <c r="BF8" s="144"/>
      <c r="BG8" s="144"/>
      <c r="BH8" s="144"/>
      <c r="BI8" s="75"/>
      <c r="BJ8" s="145"/>
      <c r="BK8" s="139"/>
      <c r="BL8" s="141"/>
      <c r="BM8" s="142"/>
      <c r="BN8" s="143"/>
      <c r="BO8" s="144"/>
      <c r="BP8" s="144"/>
      <c r="BQ8" s="144"/>
      <c r="BR8" s="75"/>
      <c r="BS8" s="145"/>
      <c r="BT8" s="139"/>
      <c r="BU8" s="141"/>
      <c r="BV8" s="142"/>
      <c r="BW8" s="143"/>
      <c r="BX8" s="144"/>
      <c r="BY8" s="144"/>
      <c r="BZ8" s="144"/>
      <c r="CA8" s="75"/>
      <c r="CB8" s="145"/>
      <c r="CC8" s="139"/>
      <c r="CD8" s="141"/>
      <c r="CE8" s="142"/>
      <c r="CF8" s="143"/>
      <c r="CG8" s="144"/>
      <c r="CH8" s="144"/>
      <c r="CI8" s="144"/>
      <c r="CJ8" s="146"/>
      <c r="CK8" s="142"/>
      <c r="CL8" s="142"/>
      <c r="CM8" s="142"/>
      <c r="CN8" s="147"/>
    </row>
    <row r="9" spans="1:94">
      <c r="A9" s="134"/>
      <c r="B9" s="148"/>
      <c r="C9" s="78"/>
      <c r="D9" s="78"/>
      <c r="E9" s="149"/>
      <c r="F9" s="150"/>
      <c r="G9" s="210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151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68">
        <f>Z10</f>
        <v/>
      </c>
      <c r="B10" s="152"/>
      <c r="C10" s="152"/>
      <c r="D10" s="152"/>
      <c r="E10" s="153" t="s">
        <v>102</v>
      </c>
      <c r="F10" s="153"/>
      <c r="G10" s="211">
        <f>SUM(G6:G9)</f>
        <v>0</v>
      </c>
      <c r="H10" s="152">
        <f>SUM(H6:H9)</f>
        <v>0</v>
      </c>
      <c r="I10" s="152">
        <f>SUM(I6:I9)</f>
        <v>0</v>
      </c>
      <c r="J10" s="152">
        <f>SUM(J6:J9)</f>
        <v>0</v>
      </c>
      <c r="K10" s="152">
        <f>SUM(K6:K9)</f>
        <v>22</v>
      </c>
      <c r="L10" s="154" t="str">
        <f>IFERROR(K10/J10,"-")</f>
        <v>-</v>
      </c>
      <c r="M10" s="155">
        <f>SUM(M6:M9)</f>
        <v>0</v>
      </c>
      <c r="N10" s="155">
        <f>SUM(N6:N9)</f>
        <v>7</v>
      </c>
      <c r="O10" s="154">
        <f>IFERROR(M10/K10,"-")</f>
        <v>0</v>
      </c>
      <c r="P10" s="156">
        <f>IFERROR(G10/K10,"-")</f>
        <v>0</v>
      </c>
      <c r="Q10" s="157">
        <f>SUM(Q6:Q9)</f>
        <v>1</v>
      </c>
      <c r="R10" s="154">
        <f>IFERROR(Q10/K10,"-")</f>
        <v>0.045454545454545</v>
      </c>
      <c r="S10" s="211">
        <f>SUM(S6:S9)</f>
        <v>3000</v>
      </c>
      <c r="T10" s="211">
        <f>IFERROR(S10/K10,"-")</f>
        <v>136.36363636364</v>
      </c>
      <c r="U10" s="211">
        <f>IFERROR(S10/Q10,"-")</f>
        <v>3000</v>
      </c>
      <c r="V10" s="211">
        <f>S10-G10</f>
        <v>3000</v>
      </c>
      <c r="W10" s="158" t="str">
        <f>S10/G10</f>
        <v>0</v>
      </c>
      <c r="X10" s="159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