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アフィリエイト" sheetId="3" r:id="rId6"/>
    <sheet name="リスティング" sheetId="4" r:id="rId7"/>
    <sheet name="アプリストア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<sst xmlns="http://schemas.openxmlformats.org/spreadsheetml/2006/main" uniqueCount="118">
  <si>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</si>
  <si>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</si>
  <si>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</si>
  <si>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</si>
  <si>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</si>
  <si>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</si>
  <si>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</si>
  <si>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</si>
  <si>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</si>
  <si>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</si>
  <si>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</si>
  <si>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</si>
  <si>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</si>
  <si>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</si>
  <si>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</si>
  <si>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</si>
  <si>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</si>
  <si>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</si>
  <si>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</si>
  <si>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</si>
  <si>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</si>
  <si>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</si>
  <si>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</si>
  <si>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</si>
  <si>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アフィリエイト</t>
  </si>
  <si>
    <t>リスティング</t>
  </si>
  <si>
    <t>アプリストア</t>
  </si>
  <si>
    <t>01月</t>
  </si>
  <si>
    <t>アイメール</t>
  </si>
  <si>
    <t>最終更新日</t>
  </si>
  <si>
    <t>04月30日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</si>
  <si>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</si>
  <si>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</si>
  <si>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</si>
  <si>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</si>
  <si>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</si>
  <si>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</si>
  <si>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</si>
  <si>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</si>
  <si>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</si>
  <si>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</si>
  <si>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</si>
  <si>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</si>
  <si>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</si>
  <si>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</si>
  <si>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</si>
  <si>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</si>
  <si>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</si>
  <si>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</si>
  <si>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</si>
  <si>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</si>
  <si>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</si>
  <si>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</si>
  <si>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</si>
  <si>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</si>
  <si>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</si>
  <si>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</si>
  <si>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</si>
  <si>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</si>
  <si>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</si>
  <si>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</si>
  <si>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</si>
  <si>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</si>
  <si>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sms_a1100</t>
  </si>
  <si>
    <t>徳間書店</t>
  </si>
  <si>
    <t>DVD4コマ_DVDとは違います</t>
  </si>
  <si>
    <t>i38</t>
  </si>
  <si>
    <t>アサヒ芸能.1W火</t>
  </si>
  <si>
    <t>DVD袋裏4C</t>
  </si>
  <si>
    <t>1月04日(火)</t>
  </si>
  <si>
    <t>smss2361</t>
  </si>
  <si>
    <t>空電</t>
  </si>
  <si>
    <t>雑誌 TOTAL</t>
  </si>
  <si>
    <t>●アフィリエイト 広告</t>
  </si>
  <si>
    <t>UA</t>
  </si>
  <si>
    <t>AF単価</t>
  </si>
  <si>
    <t>20歳以上</t>
  </si>
  <si>
    <t>sms_link001</t>
  </si>
  <si>
    <t>SP,PC</t>
  </si>
  <si>
    <t>bbs</t>
  </si>
  <si>
    <t>割り切りBBS</t>
  </si>
  <si>
    <t>1/1～1/31</t>
  </si>
  <si>
    <t>m_retry</t>
  </si>
  <si>
    <t>Retry</t>
  </si>
  <si>
    <t>エラーユーザーマルチ</t>
  </si>
  <si>
    <t>sms_opt001</t>
  </si>
  <si>
    <t>ゼロチャ</t>
  </si>
  <si>
    <t>sms_opt002</t>
  </si>
  <si>
    <t>チャットコレクション</t>
  </si>
  <si>
    <t>sms_opt003</t>
  </si>
  <si>
    <t>LINE@</t>
  </si>
  <si>
    <t>sms_opt004</t>
  </si>
  <si>
    <t>NXネットワーク</t>
  </si>
  <si>
    <t>sms_opt005</t>
  </si>
  <si>
    <t>MDメルマガ</t>
  </si>
  <si>
    <t>アフィリエイト TOTAL</t>
  </si>
  <si>
    <t>●リスティング 広告</t>
  </si>
  <si>
    <t>sms_ydn</t>
  </si>
  <si>
    <t>SP/MB</t>
  </si>
  <si>
    <t>yi06</t>
  </si>
  <si>
    <t>YDN</t>
  </si>
  <si>
    <t>sms_aydi</t>
  </si>
  <si>
    <t>SP</t>
  </si>
  <si>
    <t>ydn</t>
  </si>
  <si>
    <t>YDNインフィード（ADIT）</t>
  </si>
  <si>
    <t>sms_aydt</t>
  </si>
  <si>
    <t>YDNターゲット（ADIT）</t>
  </si>
  <si>
    <t>sms_ayds</t>
  </si>
  <si>
    <t>検索連動（ADIT）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</si>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</sst>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2</v>
      </c>
      <c r="D6" s="330">
        <v>97500</v>
      </c>
      <c r="E6" s="79">
        <v>0</v>
      </c>
      <c r="F6" s="79">
        <v>0</v>
      </c>
      <c r="G6" s="79">
        <v>103</v>
      </c>
      <c r="H6" s="89">
        <v>27</v>
      </c>
      <c r="I6" s="90">
        <v>0</v>
      </c>
      <c r="J6" s="143">
        <f>H6+I6</f>
        <v>27</v>
      </c>
      <c r="K6" s="80">
        <f>IFERROR(J6/G6,"-")</f>
        <v>0.2621359223301</v>
      </c>
      <c r="L6" s="79">
        <v>0</v>
      </c>
      <c r="M6" s="79">
        <v>6</v>
      </c>
      <c r="N6" s="80">
        <f>IFERROR(L6/J6,"-")</f>
        <v>0</v>
      </c>
      <c r="O6" s="81">
        <f>IFERROR(D6/J6,"-")</f>
        <v>3611.1111111111</v>
      </c>
      <c r="P6" s="82">
        <v>0</v>
      </c>
      <c r="Q6" s="80">
        <f>IFERROR(P6/J6,"-")</f>
        <v>0</v>
      </c>
      <c r="R6" s="335">
        <v>0</v>
      </c>
      <c r="S6" s="336">
        <f>IFERROR(R6/J6,"-")</f>
        <v>0</v>
      </c>
      <c r="T6" s="336" t="str">
        <f>IFERROR(R6/P6,"-")</f>
        <v>-</v>
      </c>
      <c r="U6" s="330">
        <f>IFERROR(R6-D6,"-")</f>
        <v>-97500</v>
      </c>
      <c r="V6" s="83">
        <f>R6/D6</f>
        <v>0</v>
      </c>
      <c r="W6" s="77"/>
      <c r="X6" s="142"/>
    </row>
    <row r="7" spans="1:24">
      <c r="A7" s="78"/>
      <c r="B7" s="84" t="s">
        <v>24</v>
      </c>
      <c r="C7" s="84">
        <v>7</v>
      </c>
      <c r="D7" s="330">
        <v>0</v>
      </c>
      <c r="E7" s="79">
        <v>0</v>
      </c>
      <c r="F7" s="79">
        <v>0</v>
      </c>
      <c r="G7" s="79">
        <v>725</v>
      </c>
      <c r="H7" s="89">
        <v>2</v>
      </c>
      <c r="I7" s="90">
        <v>0</v>
      </c>
      <c r="J7" s="143">
        <f>H7+I7</f>
        <v>2</v>
      </c>
      <c r="K7" s="80">
        <f>IFERROR(J7/G7,"-")</f>
        <v>0.0027586206896552</v>
      </c>
      <c r="L7" s="79">
        <v>0</v>
      </c>
      <c r="M7" s="79">
        <v>2</v>
      </c>
      <c r="N7" s="80">
        <f>IFERROR(L7/J7,"-")</f>
        <v>0</v>
      </c>
      <c r="O7" s="81">
        <f>IFERROR(D7/J7,"-")</f>
        <v>0</v>
      </c>
      <c r="P7" s="82">
        <v>0</v>
      </c>
      <c r="Q7" s="80">
        <f>IFERROR(P7/J7,"-")</f>
        <v>0</v>
      </c>
      <c r="R7" s="335">
        <v>0</v>
      </c>
      <c r="S7" s="336">
        <f>IFERROR(R7/J7,"-")</f>
        <v>0</v>
      </c>
      <c r="T7" s="336" t="str">
        <f>IFERROR(R7/P7,"-")</f>
        <v>-</v>
      </c>
      <c r="U7" s="330">
        <f>IFERROR(R7-D7,"-")</f>
        <v>0</v>
      </c>
      <c r="V7" s="83" t="str">
        <f>R7/D7</f>
        <v>0</v>
      </c>
      <c r="W7" s="77"/>
      <c r="X7" s="142"/>
    </row>
    <row r="8" spans="1:24">
      <c r="A8" s="78"/>
      <c r="B8" s="84" t="s">
        <v>25</v>
      </c>
      <c r="C8" s="84">
        <v>4</v>
      </c>
      <c r="D8" s="330">
        <v>16311880</v>
      </c>
      <c r="E8" s="79">
        <v>0</v>
      </c>
      <c r="F8" s="79">
        <v>0</v>
      </c>
      <c r="G8" s="79">
        <v>437402</v>
      </c>
      <c r="H8" s="89">
        <v>4068</v>
      </c>
      <c r="I8" s="90">
        <v>73</v>
      </c>
      <c r="J8" s="143">
        <f>H8+I8</f>
        <v>4141</v>
      </c>
      <c r="K8" s="80">
        <f>IFERROR(J8/G8,"-")</f>
        <v>0.0094672635241723</v>
      </c>
      <c r="L8" s="79">
        <v>109</v>
      </c>
      <c r="M8" s="79">
        <v>1685</v>
      </c>
      <c r="N8" s="80">
        <f>IFERROR(L8/J8,"-")</f>
        <v>0.026322144409563</v>
      </c>
      <c r="O8" s="81">
        <f>IFERROR(D8/J8,"-")</f>
        <v>3939.116155518</v>
      </c>
      <c r="P8" s="82">
        <v>407</v>
      </c>
      <c r="Q8" s="80">
        <f>IFERROR(P8/J8,"-")</f>
        <v>0.098285438299928</v>
      </c>
      <c r="R8" s="335">
        <v>11899146</v>
      </c>
      <c r="S8" s="336">
        <f>IFERROR(R8/J8,"-")</f>
        <v>2873.4957739676</v>
      </c>
      <c r="T8" s="336">
        <f>IFERROR(R8/P8,"-")</f>
        <v>29236.230958231</v>
      </c>
      <c r="U8" s="330">
        <f>IFERROR(R8-D8,"-")</f>
        <v>-4412734</v>
      </c>
      <c r="V8" s="83">
        <f>R8/D8</f>
        <v>0.72947728894524</v>
      </c>
      <c r="W8" s="77"/>
      <c r="X8" s="142"/>
    </row>
    <row r="9" spans="1:24">
      <c r="A9" s="78"/>
      <c r="B9" s="84" t="s">
        <v>26</v>
      </c>
      <c r="C9" s="84">
        <v>2</v>
      </c>
      <c r="D9" s="330">
        <v>0</v>
      </c>
      <c r="E9" s="79">
        <v>0</v>
      </c>
      <c r="F9" s="79">
        <v>0</v>
      </c>
      <c r="G9" s="79">
        <v>0</v>
      </c>
      <c r="H9" s="89">
        <v>29</v>
      </c>
      <c r="I9" s="90">
        <v>4</v>
      </c>
      <c r="J9" s="143">
        <f>H9+I9</f>
        <v>33</v>
      </c>
      <c r="K9" s="80" t="str">
        <f>IFERROR(J9/G9,"-")</f>
        <v>-</v>
      </c>
      <c r="L9" s="79">
        <v>0</v>
      </c>
      <c r="M9" s="79">
        <v>7</v>
      </c>
      <c r="N9" s="80">
        <f>IFERROR(L9/J9,"-")</f>
        <v>0</v>
      </c>
      <c r="O9" s="81">
        <f>IFERROR(D9/J9,"-")</f>
        <v>0</v>
      </c>
      <c r="P9" s="82">
        <v>1</v>
      </c>
      <c r="Q9" s="80">
        <f>IFERROR(P9/J9,"-")</f>
        <v>0.03030303030303</v>
      </c>
      <c r="R9" s="335">
        <v>5000</v>
      </c>
      <c r="S9" s="336">
        <f>IFERROR(R9/J9,"-")</f>
        <v>151.51515151515</v>
      </c>
      <c r="T9" s="336">
        <f>IFERROR(R9/P9,"-")</f>
        <v>5000</v>
      </c>
      <c r="U9" s="330">
        <f>IFERROR(R9-D9,"-")</f>
        <v>5000</v>
      </c>
      <c r="V9" s="83" t="str">
        <f>R9/D9</f>
        <v>0</v>
      </c>
      <c r="W9" s="77"/>
      <c r="X9" s="142"/>
    </row>
    <row r="10" spans="1:24">
      <c r="A10" s="30"/>
      <c r="B10" s="85"/>
      <c r="C10" s="85"/>
      <c r="D10" s="331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7"/>
      <c r="S10" s="337"/>
      <c r="T10" s="337"/>
      <c r="U10" s="337"/>
      <c r="V10" s="33"/>
      <c r="W10" s="59"/>
      <c r="X10" s="142"/>
    </row>
    <row r="11" spans="1:24">
      <c r="A11" s="30"/>
      <c r="B11" s="37"/>
      <c r="C11" s="37"/>
      <c r="D11" s="332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19"/>
      <c r="B12" s="41"/>
      <c r="C12" s="41"/>
      <c r="D12" s="333">
        <f>SUM(D6:D10)</f>
        <v>16409380</v>
      </c>
      <c r="E12" s="41">
        <f>SUM(E6:E10)</f>
        <v>0</v>
      </c>
      <c r="F12" s="41">
        <f>SUM(F6:F10)</f>
        <v>0</v>
      </c>
      <c r="G12" s="41">
        <f>SUM(G6:G10)</f>
        <v>438230</v>
      </c>
      <c r="H12" s="41">
        <f>SUM(H6:H10)</f>
        <v>4126</v>
      </c>
      <c r="I12" s="41">
        <f>SUM(I6:I10)</f>
        <v>77</v>
      </c>
      <c r="J12" s="41">
        <f>SUM(J6:J10)</f>
        <v>4203</v>
      </c>
      <c r="K12" s="42">
        <f>IFERROR(J12/G12,"-")</f>
        <v>0.0095908541177008</v>
      </c>
      <c r="L12" s="76">
        <f>SUM(L6:L10)</f>
        <v>109</v>
      </c>
      <c r="M12" s="76">
        <f>SUM(M6:M10)</f>
        <v>1700</v>
      </c>
      <c r="N12" s="42">
        <f>IFERROR(L12/J12,"-")</f>
        <v>0.025933856768975</v>
      </c>
      <c r="O12" s="43">
        <f>IFERROR(D12/J12,"-")</f>
        <v>3904.206519153</v>
      </c>
      <c r="P12" s="44">
        <f>SUM(P6:P10)</f>
        <v>408</v>
      </c>
      <c r="Q12" s="42">
        <f>IFERROR(P12/J12,"-")</f>
        <v>0.097073518915061</v>
      </c>
      <c r="R12" s="333">
        <f>SUM(R6:R10)</f>
        <v>11904146</v>
      </c>
      <c r="S12" s="333">
        <f>IFERROR(R12/J12,"-")</f>
        <v>2832.2974066143</v>
      </c>
      <c r="T12" s="333">
        <f>IFERROR(P12/P12,"-")</f>
        <v>1</v>
      </c>
      <c r="U12" s="333">
        <f>SUM(U6:U10)</f>
        <v>-4505234</v>
      </c>
      <c r="V12" s="45">
        <f>IFERROR(R12/D12,"-")</f>
        <v>0.72544764031304</v>
      </c>
      <c r="W12" s="58"/>
      <c r="X12" s="142"/>
    </row>
    <row r="13" spans="1:24">
      <c r="X13" s="142"/>
    </row>
    <row r="14" spans="1:24">
      <c r="X14" s="142"/>
    </row>
    <row r="15" spans="1:24">
      <c r="X15" s="142"/>
    </row>
    <row r="16" spans="1:24">
      <c r="X16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35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</v>
      </c>
      <c r="B6" s="347" t="s">
        <v>63</v>
      </c>
      <c r="C6" s="347" t="s">
        <v>64</v>
      </c>
      <c r="D6" s="347" t="s">
        <v>65</v>
      </c>
      <c r="E6" s="347"/>
      <c r="F6" s="347" t="s">
        <v>66</v>
      </c>
      <c r="G6" s="88" t="s">
        <v>67</v>
      </c>
      <c r="H6" s="88" t="s">
        <v>68</v>
      </c>
      <c r="I6" s="88" t="s">
        <v>69</v>
      </c>
      <c r="J6" s="330">
        <v>97500</v>
      </c>
      <c r="K6" s="79">
        <v>0</v>
      </c>
      <c r="L6" s="79">
        <v>0</v>
      </c>
      <c r="M6" s="79">
        <v>81</v>
      </c>
      <c r="N6" s="89">
        <v>11</v>
      </c>
      <c r="O6" s="90">
        <v>0</v>
      </c>
      <c r="P6" s="91">
        <f>N6+O6</f>
        <v>11</v>
      </c>
      <c r="Q6" s="80">
        <f>IFERROR(P6/M6,"-")</f>
        <v>0.1358024691358</v>
      </c>
      <c r="R6" s="79">
        <v>0</v>
      </c>
      <c r="S6" s="79">
        <v>4</v>
      </c>
      <c r="T6" s="80">
        <f>IFERROR(R6/(P6),"-")</f>
        <v>0</v>
      </c>
      <c r="U6" s="336">
        <f>IFERROR(J6/SUM(N6:O7),"-")</f>
        <v>3611.1111111111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SUM(X6:X7)-SUM(J6:J7)</f>
        <v>-97500</v>
      </c>
      <c r="AB6" s="83">
        <f>SUM(X6:X7)/SUM(J6:J7)</f>
        <v>0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2</v>
      </c>
      <c r="AN6" s="99">
        <f>IF(P6=0,"",IF(AM6=0,"",(AM6/P6)))</f>
        <v>0.18181818181818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2</v>
      </c>
      <c r="AW6" s="105">
        <f>IF(P6=0,"",IF(AV6=0,"",(AV6/P6)))</f>
        <v>0.18181818181818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1</v>
      </c>
      <c r="BO6" s="118">
        <f>IF(P6=0,"",IF(BN6=0,"",(BN6/P6)))</f>
        <v>0.090909090909091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5</v>
      </c>
      <c r="BX6" s="125">
        <f>IF(P6=0,"",IF(BW6=0,"",(BW6/P6)))</f>
        <v>0.45454545454545</v>
      </c>
      <c r="BY6" s="126">
        <v>1</v>
      </c>
      <c r="BZ6" s="127">
        <f>IFERROR(BY6/BW6,"-")</f>
        <v>0.2</v>
      </c>
      <c r="CA6" s="128">
        <v>3000</v>
      </c>
      <c r="CB6" s="129">
        <f>IFERROR(CA6/BW6,"-")</f>
        <v>600</v>
      </c>
      <c r="CC6" s="130">
        <v>1</v>
      </c>
      <c r="CD6" s="130"/>
      <c r="CE6" s="130"/>
      <c r="CF6" s="131">
        <v>1</v>
      </c>
      <c r="CG6" s="132">
        <f>IF(P6=0,"",IF(CF6=0,"",(CF6/P6)))</f>
        <v>0.090909090909091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0</v>
      </c>
      <c r="CP6" s="139">
        <v>0</v>
      </c>
      <c r="CQ6" s="139">
        <v>3000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70</v>
      </c>
      <c r="C7" s="347"/>
      <c r="D7" s="347"/>
      <c r="E7" s="347"/>
      <c r="F7" s="347" t="s">
        <v>71</v>
      </c>
      <c r="G7" s="88"/>
      <c r="H7" s="88"/>
      <c r="I7" s="88"/>
      <c r="J7" s="330"/>
      <c r="K7" s="79">
        <v>0</v>
      </c>
      <c r="L7" s="79">
        <v>0</v>
      </c>
      <c r="M7" s="79">
        <v>22</v>
      </c>
      <c r="N7" s="89">
        <v>16</v>
      </c>
      <c r="O7" s="90">
        <v>0</v>
      </c>
      <c r="P7" s="91">
        <f>N7+O7</f>
        <v>16</v>
      </c>
      <c r="Q7" s="80">
        <f>IFERROR(P7/M7,"-")</f>
        <v>0.72727272727273</v>
      </c>
      <c r="R7" s="79">
        <v>0</v>
      </c>
      <c r="S7" s="79">
        <v>2</v>
      </c>
      <c r="T7" s="80">
        <f>IFERROR(R7/(P7),"-")</f>
        <v>0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3</v>
      </c>
      <c r="AN7" s="99">
        <f>IF(P7=0,"",IF(AM7=0,"",(AM7/P7)))</f>
        <v>0.1875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</v>
      </c>
      <c r="AW7" s="105">
        <f>IF(P7=0,"",IF(AV7=0,"",(AV7/P7)))</f>
        <v>0.0625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7</v>
      </c>
      <c r="BO7" s="118">
        <f>IF(P7=0,"",IF(BN7=0,"",(BN7/P7)))</f>
        <v>0.4375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1</v>
      </c>
      <c r="BX7" s="125">
        <f>IF(P7=0,"",IF(BW7=0,"",(BW7/P7)))</f>
        <v>0.0625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4</v>
      </c>
      <c r="CG7" s="132">
        <f>IF(P7=0,"",IF(CF7=0,"",(CF7/P7)))</f>
        <v>0.25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1"/>
      <c r="K8" s="34"/>
      <c r="L8" s="34"/>
      <c r="M8" s="31"/>
      <c r="N8" s="23"/>
      <c r="O8" s="23"/>
      <c r="P8" s="23"/>
      <c r="Q8" s="32"/>
      <c r="R8" s="32"/>
      <c r="S8" s="23"/>
      <c r="T8" s="32"/>
      <c r="U8" s="337"/>
      <c r="V8" s="25"/>
      <c r="W8" s="25"/>
      <c r="X8" s="337"/>
      <c r="Y8" s="337"/>
      <c r="Z8" s="337"/>
      <c r="AA8" s="33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2"/>
      <c r="K9" s="34"/>
      <c r="L9" s="34"/>
      <c r="M9" s="31"/>
      <c r="N9" s="23"/>
      <c r="O9" s="23"/>
      <c r="P9" s="23"/>
      <c r="Q9" s="32"/>
      <c r="R9" s="32"/>
      <c r="S9" s="23"/>
      <c r="T9" s="32"/>
      <c r="U9" s="337"/>
      <c r="V9" s="25"/>
      <c r="W9" s="25"/>
      <c r="X9" s="337"/>
      <c r="Y9" s="337"/>
      <c r="Z9" s="337"/>
      <c r="AA9" s="33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0</v>
      </c>
      <c r="B10" s="39"/>
      <c r="C10" s="39"/>
      <c r="D10" s="39"/>
      <c r="E10" s="39"/>
      <c r="F10" s="39"/>
      <c r="G10" s="40" t="s">
        <v>72</v>
      </c>
      <c r="H10" s="40"/>
      <c r="I10" s="40"/>
      <c r="J10" s="333">
        <f>SUM(J6:J9)</f>
        <v>97500</v>
      </c>
      <c r="K10" s="41">
        <f>SUM(K6:K9)</f>
        <v>0</v>
      </c>
      <c r="L10" s="41">
        <f>SUM(L6:L9)</f>
        <v>0</v>
      </c>
      <c r="M10" s="41">
        <f>SUM(M6:M9)</f>
        <v>103</v>
      </c>
      <c r="N10" s="41">
        <f>SUM(N6:N9)</f>
        <v>27</v>
      </c>
      <c r="O10" s="41">
        <f>SUM(O6:O9)</f>
        <v>0</v>
      </c>
      <c r="P10" s="41">
        <f>SUM(P6:P9)</f>
        <v>27</v>
      </c>
      <c r="Q10" s="42">
        <f>IFERROR(P10/M10,"-")</f>
        <v>0.2621359223301</v>
      </c>
      <c r="R10" s="76">
        <f>SUM(R6:R9)</f>
        <v>0</v>
      </c>
      <c r="S10" s="76">
        <f>SUM(S6:S9)</f>
        <v>6</v>
      </c>
      <c r="T10" s="42">
        <f>IFERROR(R10/P10,"-")</f>
        <v>0</v>
      </c>
      <c r="U10" s="338">
        <f>IFERROR(J10/P10,"-")</f>
        <v>3611.1111111111</v>
      </c>
      <c r="V10" s="44">
        <f>SUM(V6:V9)</f>
        <v>0</v>
      </c>
      <c r="W10" s="42">
        <f>IFERROR(V10/P10,"-")</f>
        <v>0</v>
      </c>
      <c r="X10" s="333">
        <f>SUM(X6:X9)</f>
        <v>0</v>
      </c>
      <c r="Y10" s="333">
        <f>IFERROR(X10/P10,"-")</f>
        <v>0</v>
      </c>
      <c r="Z10" s="333" t="str">
        <f>IFERROR(X10/V10,"-")</f>
        <v>-</v>
      </c>
      <c r="AA10" s="333">
        <f>X10-J10</f>
        <v>-97500</v>
      </c>
      <c r="AB10" s="45">
        <f>X10/J10</f>
        <v>0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5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7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31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32</v>
      </c>
      <c r="CM2" s="307" t="s">
        <v>33</v>
      </c>
      <c r="CN2" s="310" t="s">
        <v>34</v>
      </c>
      <c r="CO2" s="311"/>
      <c r="CP2" s="312"/>
    </row>
    <row r="3" spans="1:96" customHeight="1" ht="14.25">
      <c r="A3" s="145" t="s">
        <v>73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36</v>
      </c>
      <c r="AB3" s="319"/>
      <c r="AC3" s="319"/>
      <c r="AD3" s="319"/>
      <c r="AE3" s="319"/>
      <c r="AF3" s="319"/>
      <c r="AG3" s="319"/>
      <c r="AH3" s="319"/>
      <c r="AI3" s="319"/>
      <c r="AJ3" s="320" t="s">
        <v>37</v>
      </c>
      <c r="AK3" s="321"/>
      <c r="AL3" s="321"/>
      <c r="AM3" s="321"/>
      <c r="AN3" s="321"/>
      <c r="AO3" s="321"/>
      <c r="AP3" s="321"/>
      <c r="AQ3" s="321"/>
      <c r="AR3" s="322"/>
      <c r="AS3" s="323" t="s">
        <v>38</v>
      </c>
      <c r="AT3" s="324"/>
      <c r="AU3" s="324"/>
      <c r="AV3" s="324"/>
      <c r="AW3" s="324"/>
      <c r="AX3" s="324"/>
      <c r="AY3" s="324"/>
      <c r="AZ3" s="324"/>
      <c r="BA3" s="325"/>
      <c r="BB3" s="326" t="s">
        <v>39</v>
      </c>
      <c r="BC3" s="327"/>
      <c r="BD3" s="327"/>
      <c r="BE3" s="327"/>
      <c r="BF3" s="327"/>
      <c r="BG3" s="327"/>
      <c r="BH3" s="327"/>
      <c r="BI3" s="327"/>
      <c r="BJ3" s="328"/>
      <c r="BK3" s="313" t="s">
        <v>40</v>
      </c>
      <c r="BL3" s="314"/>
      <c r="BM3" s="314"/>
      <c r="BN3" s="314"/>
      <c r="BO3" s="314"/>
      <c r="BP3" s="314"/>
      <c r="BQ3" s="314"/>
      <c r="BR3" s="314"/>
      <c r="BS3" s="315"/>
      <c r="BT3" s="294" t="s">
        <v>41</v>
      </c>
      <c r="BU3" s="295"/>
      <c r="BV3" s="295"/>
      <c r="BW3" s="295"/>
      <c r="BX3" s="295"/>
      <c r="BY3" s="295"/>
      <c r="BZ3" s="295"/>
      <c r="CA3" s="295"/>
      <c r="CB3" s="296"/>
      <c r="CC3" s="297" t="s">
        <v>42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43</v>
      </c>
      <c r="CO3" s="301"/>
      <c r="CP3" s="302" t="s">
        <v>44</v>
      </c>
    </row>
    <row r="4" spans="1:96">
      <c r="A4" s="151"/>
      <c r="B4" s="152" t="s">
        <v>45</v>
      </c>
      <c r="C4" s="152" t="s">
        <v>74</v>
      </c>
      <c r="D4" s="153" t="s">
        <v>49</v>
      </c>
      <c r="E4" s="152" t="s">
        <v>50</v>
      </c>
      <c r="F4" s="154" t="s">
        <v>52</v>
      </c>
      <c r="G4" s="152" t="s">
        <v>4</v>
      </c>
      <c r="H4" s="152" t="s">
        <v>75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76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53</v>
      </c>
      <c r="AB4" s="158" t="s">
        <v>54</v>
      </c>
      <c r="AC4" s="158" t="s">
        <v>55</v>
      </c>
      <c r="AD4" s="158" t="s">
        <v>17</v>
      </c>
      <c r="AE4" s="158" t="s">
        <v>56</v>
      </c>
      <c r="AF4" s="158" t="s">
        <v>57</v>
      </c>
      <c r="AG4" s="158" t="s">
        <v>58</v>
      </c>
      <c r="AH4" s="158" t="s">
        <v>59</v>
      </c>
      <c r="AI4" s="158" t="s">
        <v>60</v>
      </c>
      <c r="AJ4" s="159" t="s">
        <v>53</v>
      </c>
      <c r="AK4" s="159" t="s">
        <v>54</v>
      </c>
      <c r="AL4" s="159" t="s">
        <v>55</v>
      </c>
      <c r="AM4" s="159" t="s">
        <v>17</v>
      </c>
      <c r="AN4" s="159" t="s">
        <v>56</v>
      </c>
      <c r="AO4" s="159" t="s">
        <v>57</v>
      </c>
      <c r="AP4" s="159" t="s">
        <v>58</v>
      </c>
      <c r="AQ4" s="159" t="s">
        <v>59</v>
      </c>
      <c r="AR4" s="159" t="s">
        <v>60</v>
      </c>
      <c r="AS4" s="160" t="s">
        <v>53</v>
      </c>
      <c r="AT4" s="160" t="s">
        <v>54</v>
      </c>
      <c r="AU4" s="160" t="s">
        <v>55</v>
      </c>
      <c r="AV4" s="160" t="s">
        <v>17</v>
      </c>
      <c r="AW4" s="160" t="s">
        <v>56</v>
      </c>
      <c r="AX4" s="160" t="s">
        <v>57</v>
      </c>
      <c r="AY4" s="160" t="s">
        <v>58</v>
      </c>
      <c r="AZ4" s="160" t="s">
        <v>59</v>
      </c>
      <c r="BA4" s="160" t="s">
        <v>60</v>
      </c>
      <c r="BB4" s="161" t="s">
        <v>53</v>
      </c>
      <c r="BC4" s="161" t="s">
        <v>54</v>
      </c>
      <c r="BD4" s="161" t="s">
        <v>55</v>
      </c>
      <c r="BE4" s="161" t="s">
        <v>17</v>
      </c>
      <c r="BF4" s="161" t="s">
        <v>56</v>
      </c>
      <c r="BG4" s="161" t="s">
        <v>57</v>
      </c>
      <c r="BH4" s="161" t="s">
        <v>58</v>
      </c>
      <c r="BI4" s="161" t="s">
        <v>59</v>
      </c>
      <c r="BJ4" s="161" t="s">
        <v>60</v>
      </c>
      <c r="BK4" s="162" t="s">
        <v>53</v>
      </c>
      <c r="BL4" s="162" t="s">
        <v>54</v>
      </c>
      <c r="BM4" s="162" t="s">
        <v>55</v>
      </c>
      <c r="BN4" s="162" t="s">
        <v>17</v>
      </c>
      <c r="BO4" s="162" t="s">
        <v>56</v>
      </c>
      <c r="BP4" s="162" t="s">
        <v>57</v>
      </c>
      <c r="BQ4" s="162" t="s">
        <v>58</v>
      </c>
      <c r="BR4" s="162" t="s">
        <v>59</v>
      </c>
      <c r="BS4" s="162" t="s">
        <v>60</v>
      </c>
      <c r="BT4" s="163" t="s">
        <v>53</v>
      </c>
      <c r="BU4" s="163" t="s">
        <v>54</v>
      </c>
      <c r="BV4" s="163" t="s">
        <v>55</v>
      </c>
      <c r="BW4" s="163" t="s">
        <v>17</v>
      </c>
      <c r="BX4" s="163" t="s">
        <v>56</v>
      </c>
      <c r="BY4" s="163" t="s">
        <v>57</v>
      </c>
      <c r="BZ4" s="163" t="s">
        <v>58</v>
      </c>
      <c r="CA4" s="163" t="s">
        <v>59</v>
      </c>
      <c r="CB4" s="163" t="s">
        <v>60</v>
      </c>
      <c r="CC4" s="164" t="s">
        <v>53</v>
      </c>
      <c r="CD4" s="164" t="s">
        <v>54</v>
      </c>
      <c r="CE4" s="164" t="s">
        <v>55</v>
      </c>
      <c r="CF4" s="164" t="s">
        <v>17</v>
      </c>
      <c r="CG4" s="164" t="s">
        <v>56</v>
      </c>
      <c r="CH4" s="164" t="s">
        <v>57</v>
      </c>
      <c r="CI4" s="164" t="s">
        <v>58</v>
      </c>
      <c r="CJ4" s="164" t="s">
        <v>59</v>
      </c>
      <c r="CK4" s="164" t="s">
        <v>60</v>
      </c>
      <c r="CL4" s="306"/>
      <c r="CM4" s="309"/>
      <c r="CN4" s="165" t="s">
        <v>61</v>
      </c>
      <c r="CO4" s="165" t="s">
        <v>62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77</v>
      </c>
      <c r="C6" s="347" t="s">
        <v>78</v>
      </c>
      <c r="D6" s="347" t="s">
        <v>79</v>
      </c>
      <c r="E6" s="175" t="s">
        <v>80</v>
      </c>
      <c r="F6" s="175" t="s">
        <v>81</v>
      </c>
      <c r="G6" s="340">
        <v>0</v>
      </c>
      <c r="H6" s="340">
        <v>3000</v>
      </c>
      <c r="I6" s="176">
        <v>0</v>
      </c>
      <c r="J6" s="176">
        <v>0</v>
      </c>
      <c r="K6" s="176">
        <v>718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82</v>
      </c>
      <c r="C7" s="347"/>
      <c r="D7" s="347" t="s">
        <v>83</v>
      </c>
      <c r="E7" s="175" t="s">
        <v>84</v>
      </c>
      <c r="F7" s="175" t="s">
        <v>81</v>
      </c>
      <c r="G7" s="340">
        <v>0</v>
      </c>
      <c r="H7" s="340"/>
      <c r="I7" s="176">
        <v>0</v>
      </c>
      <c r="J7" s="176">
        <v>0</v>
      </c>
      <c r="K7" s="176">
        <v>0</v>
      </c>
      <c r="L7" s="177">
        <v>2</v>
      </c>
      <c r="M7" s="178">
        <v>2</v>
      </c>
      <c r="N7" s="179" t="str">
        <f>IFERROR(L7/K7,"-")</f>
        <v>-</v>
      </c>
      <c r="O7" s="176">
        <v>0</v>
      </c>
      <c r="P7" s="176">
        <v>2</v>
      </c>
      <c r="Q7" s="179">
        <f>IFERROR(O7/L7,"-")</f>
        <v>0</v>
      </c>
      <c r="R7" s="180">
        <f>IFERROR(G7/SUM(L7:L7),"-")</f>
        <v>0</v>
      </c>
      <c r="S7" s="181">
        <v>0</v>
      </c>
      <c r="T7" s="179">
        <f>IF(L7=0,"-",S7/L7)</f>
        <v>0</v>
      </c>
      <c r="U7" s="345"/>
      <c r="V7" s="346">
        <f>IFERROR(U7/L7,"-")</f>
        <v>0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>
        <f>IF(L7=0,"",IF(AA7=0,"",(AA7/L7)))</f>
        <v>0</v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>
        <f>IF(L7=0,"",IF(AJ7=0,"",(AJ7/L7)))</f>
        <v>0</v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>
        <f>IF(L7=0,"",IF(AS7=0,"",(AS7/L7)))</f>
        <v>0</v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>
        <f>IF(L7=0,"",IF(BB7=0,"",(BB7/L7)))</f>
        <v>0</v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>
        <v>2</v>
      </c>
      <c r="BL7" s="209">
        <f>IF(L7=0,"",IF(BK7=0,"",(BK7/L7)))</f>
        <v>1</v>
      </c>
      <c r="BM7" s="210"/>
      <c r="BN7" s="211">
        <f>IFERROR(BM7/BK7,"-")</f>
        <v>0</v>
      </c>
      <c r="BO7" s="212"/>
      <c r="BP7" s="213">
        <f>IFERROR(BO7/BK7,"-")</f>
        <v>0</v>
      </c>
      <c r="BQ7" s="214"/>
      <c r="BR7" s="214"/>
      <c r="BS7" s="214"/>
      <c r="BT7" s="215"/>
      <c r="BU7" s="216">
        <f>IF(L7=0,"",IF(BT7=0,"",(BT7/L7)))</f>
        <v>0</v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>
        <f>IF(L7=0,"",IF(CC7=0,"",(CC7/L7)))</f>
        <v>0</v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174" t="str">
        <f>Y8</f>
        <v>0</v>
      </c>
      <c r="B8" s="347" t="s">
        <v>85</v>
      </c>
      <c r="C8" s="347"/>
      <c r="D8" s="347" t="s">
        <v>66</v>
      </c>
      <c r="E8" s="175" t="s">
        <v>86</v>
      </c>
      <c r="F8" s="175" t="s">
        <v>81</v>
      </c>
      <c r="G8" s="340">
        <v>0</v>
      </c>
      <c r="H8" s="340">
        <v>1700</v>
      </c>
      <c r="I8" s="176">
        <v>0</v>
      </c>
      <c r="J8" s="176">
        <v>0</v>
      </c>
      <c r="K8" s="176">
        <v>0</v>
      </c>
      <c r="L8" s="177">
        <v>0</v>
      </c>
      <c r="M8" s="178">
        <v>0</v>
      </c>
      <c r="N8" s="179" t="str">
        <f>IFERROR(L8/K8,"-")</f>
        <v>-</v>
      </c>
      <c r="O8" s="176">
        <v>0</v>
      </c>
      <c r="P8" s="176">
        <v>0</v>
      </c>
      <c r="Q8" s="179" t="str">
        <f>IFERROR(O8/L8,"-")</f>
        <v>-</v>
      </c>
      <c r="R8" s="180" t="str">
        <f>IFERROR(G8/SUM(L8:L8),"-")</f>
        <v>-</v>
      </c>
      <c r="S8" s="181">
        <v>0</v>
      </c>
      <c r="T8" s="179" t="str">
        <f>IF(L8=0,"-",S8/L8)</f>
        <v>-</v>
      </c>
      <c r="U8" s="345"/>
      <c r="V8" s="346" t="str">
        <f>IFERROR(U8/L8,"-")</f>
        <v>-</v>
      </c>
      <c r="W8" s="346" t="str">
        <f>IFERROR(U8/S8,"-")</f>
        <v>-</v>
      </c>
      <c r="X8" s="340">
        <f>SUM(U8:U8)-SUM(G8:G8)</f>
        <v>0</v>
      </c>
      <c r="Y8" s="183" t="str">
        <f>SUM(U8:U8)/SUM(G8:G8)</f>
        <v>0</v>
      </c>
      <c r="AA8" s="184"/>
      <c r="AB8" s="185" t="str">
        <f>IF(L8=0,"",IF(AA8=0,"",(AA8/L8)))</f>
        <v/>
      </c>
      <c r="AC8" s="184"/>
      <c r="AD8" s="186" t="str">
        <f>IFERROR(AC8/AA8,"-")</f>
        <v>-</v>
      </c>
      <c r="AE8" s="187"/>
      <c r="AF8" s="188" t="str">
        <f>IFERROR(AE8/AA8,"-")</f>
        <v>-</v>
      </c>
      <c r="AG8" s="189"/>
      <c r="AH8" s="189"/>
      <c r="AI8" s="189"/>
      <c r="AJ8" s="190"/>
      <c r="AK8" s="191" t="str">
        <f>IF(L8=0,"",IF(AJ8=0,"",(AJ8/L8)))</f>
        <v/>
      </c>
      <c r="AL8" s="190"/>
      <c r="AM8" s="192" t="str">
        <f>IFERROR(AL8/AJ8,"-")</f>
        <v>-</v>
      </c>
      <c r="AN8" s="193"/>
      <c r="AO8" s="194" t="str">
        <f>IFERROR(AN8/AJ8,"-")</f>
        <v>-</v>
      </c>
      <c r="AP8" s="195"/>
      <c r="AQ8" s="195"/>
      <c r="AR8" s="195"/>
      <c r="AS8" s="196"/>
      <c r="AT8" s="197" t="str">
        <f>IF(L8=0,"",IF(AS8=0,"",(AS8/L8)))</f>
        <v/>
      </c>
      <c r="AU8" s="196"/>
      <c r="AV8" s="198" t="str">
        <f>IFERROR(AU8/AS8,"-")</f>
        <v>-</v>
      </c>
      <c r="AW8" s="199"/>
      <c r="AX8" s="200" t="str">
        <f>IFERROR(AW8/AS8,"-")</f>
        <v>-</v>
      </c>
      <c r="AY8" s="201"/>
      <c r="AZ8" s="201"/>
      <c r="BA8" s="201"/>
      <c r="BB8" s="202"/>
      <c r="BC8" s="203" t="str">
        <f>IF(L8=0,"",IF(BB8=0,"",(BB8/L8)))</f>
        <v/>
      </c>
      <c r="BD8" s="202"/>
      <c r="BE8" s="204" t="str">
        <f>IFERROR(BD8/BB8,"-")</f>
        <v>-</v>
      </c>
      <c r="BF8" s="205"/>
      <c r="BG8" s="206" t="str">
        <f>IFERROR(BF8/BB8,"-")</f>
        <v>-</v>
      </c>
      <c r="BH8" s="207"/>
      <c r="BI8" s="207"/>
      <c r="BJ8" s="207"/>
      <c r="BK8" s="208"/>
      <c r="BL8" s="209" t="str">
        <f>IF(L8=0,"",IF(BK8=0,"",(BK8/L8)))</f>
        <v/>
      </c>
      <c r="BM8" s="210"/>
      <c r="BN8" s="211" t="str">
        <f>IFERROR(BM8/BK8,"-")</f>
        <v>-</v>
      </c>
      <c r="BO8" s="212"/>
      <c r="BP8" s="213" t="str">
        <f>IFERROR(BO8/BK8,"-")</f>
        <v>-</v>
      </c>
      <c r="BQ8" s="214"/>
      <c r="BR8" s="214"/>
      <c r="BS8" s="214"/>
      <c r="BT8" s="215"/>
      <c r="BU8" s="216" t="str">
        <f>IF(L8=0,"",IF(BT8=0,"",(BT8/L8)))</f>
        <v/>
      </c>
      <c r="BV8" s="217"/>
      <c r="BW8" s="218" t="str">
        <f>IFERROR(BV8/BT8,"-")</f>
        <v>-</v>
      </c>
      <c r="BX8" s="219"/>
      <c r="BY8" s="220" t="str">
        <f>IFERROR(BX8/BT8,"-")</f>
        <v>-</v>
      </c>
      <c r="BZ8" s="221"/>
      <c r="CA8" s="221"/>
      <c r="CB8" s="221"/>
      <c r="CC8" s="222"/>
      <c r="CD8" s="223" t="str">
        <f>IF(L8=0,"",IF(CC8=0,"",(CC8/L8)))</f>
        <v/>
      </c>
      <c r="CE8" s="224"/>
      <c r="CF8" s="225" t="str">
        <f>IFERROR(CE8/CC8,"-")</f>
        <v>-</v>
      </c>
      <c r="CG8" s="226"/>
      <c r="CH8" s="227" t="str">
        <f>IFERROR(CG8/CC8,"-")</f>
        <v>-</v>
      </c>
      <c r="CI8" s="228"/>
      <c r="CJ8" s="228"/>
      <c r="CK8" s="228"/>
      <c r="CL8" s="229">
        <v>0</v>
      </c>
      <c r="CM8" s="230"/>
      <c r="CN8" s="230"/>
      <c r="CO8" s="230"/>
      <c r="CP8" s="231" t="str">
        <f>IF(AND(CN8=0,CO8=0),"",IF(AND(CN8&lt;=100000,CO8&lt;=100000),"",IF(CN8/CM8&gt;0.7,"男高",IF(CO8/CM8&gt;0.7,"女高",""))))</f>
        <v/>
      </c>
    </row>
    <row r="9" spans="1:96">
      <c r="A9" s="174" t="str">
        <f>Y9</f>
        <v>0</v>
      </c>
      <c r="B9" s="347" t="s">
        <v>87</v>
      </c>
      <c r="C9" s="347"/>
      <c r="D9" s="347" t="s">
        <v>66</v>
      </c>
      <c r="E9" s="175" t="s">
        <v>88</v>
      </c>
      <c r="F9" s="175" t="s">
        <v>81</v>
      </c>
      <c r="G9" s="340">
        <v>0</v>
      </c>
      <c r="H9" s="340">
        <v>1700</v>
      </c>
      <c r="I9" s="176">
        <v>0</v>
      </c>
      <c r="J9" s="176">
        <v>0</v>
      </c>
      <c r="K9" s="176">
        <v>0</v>
      </c>
      <c r="L9" s="177">
        <v>0</v>
      </c>
      <c r="M9" s="178">
        <v>0</v>
      </c>
      <c r="N9" s="179" t="str">
        <f>IFERROR(L9/K9,"-")</f>
        <v>-</v>
      </c>
      <c r="O9" s="176">
        <v>0</v>
      </c>
      <c r="P9" s="176">
        <v>0</v>
      </c>
      <c r="Q9" s="179" t="str">
        <f>IFERROR(O9/L9,"-")</f>
        <v>-</v>
      </c>
      <c r="R9" s="180" t="str">
        <f>IFERROR(G9/SUM(L9:L9),"-")</f>
        <v>-</v>
      </c>
      <c r="S9" s="181">
        <v>0</v>
      </c>
      <c r="T9" s="179" t="str">
        <f>IF(L9=0,"-",S9/L9)</f>
        <v>-</v>
      </c>
      <c r="U9" s="345"/>
      <c r="V9" s="346" t="str">
        <f>IFERROR(U9/L9,"-")</f>
        <v>-</v>
      </c>
      <c r="W9" s="346" t="str">
        <f>IFERROR(U9/S9,"-")</f>
        <v>-</v>
      </c>
      <c r="X9" s="340">
        <f>SUM(U9:U9)-SUM(G9:G9)</f>
        <v>0</v>
      </c>
      <c r="Y9" s="183" t="str">
        <f>SUM(U9:U9)/SUM(G9:G9)</f>
        <v>0</v>
      </c>
      <c r="AA9" s="184"/>
      <c r="AB9" s="185" t="str">
        <f>IF(L9=0,"",IF(AA9=0,"",(AA9/L9)))</f>
        <v/>
      </c>
      <c r="AC9" s="184"/>
      <c r="AD9" s="186" t="str">
        <f>IFERROR(AC9/AA9,"-")</f>
        <v>-</v>
      </c>
      <c r="AE9" s="187"/>
      <c r="AF9" s="188" t="str">
        <f>IFERROR(AE9/AA9,"-")</f>
        <v>-</v>
      </c>
      <c r="AG9" s="189"/>
      <c r="AH9" s="189"/>
      <c r="AI9" s="189"/>
      <c r="AJ9" s="190"/>
      <c r="AK9" s="191" t="str">
        <f>IF(L9=0,"",IF(AJ9=0,"",(AJ9/L9)))</f>
        <v/>
      </c>
      <c r="AL9" s="190"/>
      <c r="AM9" s="192" t="str">
        <f>IFERROR(AL9/AJ9,"-")</f>
        <v>-</v>
      </c>
      <c r="AN9" s="193"/>
      <c r="AO9" s="194" t="str">
        <f>IFERROR(AN9/AJ9,"-")</f>
        <v>-</v>
      </c>
      <c r="AP9" s="195"/>
      <c r="AQ9" s="195"/>
      <c r="AR9" s="195"/>
      <c r="AS9" s="196"/>
      <c r="AT9" s="197" t="str">
        <f>IF(L9=0,"",IF(AS9=0,"",(AS9/L9)))</f>
        <v/>
      </c>
      <c r="AU9" s="196"/>
      <c r="AV9" s="198" t="str">
        <f>IFERROR(AU9/AS9,"-")</f>
        <v>-</v>
      </c>
      <c r="AW9" s="199"/>
      <c r="AX9" s="200" t="str">
        <f>IFERROR(AW9/AS9,"-")</f>
        <v>-</v>
      </c>
      <c r="AY9" s="201"/>
      <c r="AZ9" s="201"/>
      <c r="BA9" s="201"/>
      <c r="BB9" s="202"/>
      <c r="BC9" s="203" t="str">
        <f>IF(L9=0,"",IF(BB9=0,"",(BB9/L9)))</f>
        <v/>
      </c>
      <c r="BD9" s="202"/>
      <c r="BE9" s="204" t="str">
        <f>IFERROR(BD9/BB9,"-")</f>
        <v>-</v>
      </c>
      <c r="BF9" s="205"/>
      <c r="BG9" s="206" t="str">
        <f>IFERROR(BF9/BB9,"-")</f>
        <v>-</v>
      </c>
      <c r="BH9" s="207"/>
      <c r="BI9" s="207"/>
      <c r="BJ9" s="207"/>
      <c r="BK9" s="208"/>
      <c r="BL9" s="209" t="str">
        <f>IF(L9=0,"",IF(BK9=0,"",(BK9/L9)))</f>
        <v/>
      </c>
      <c r="BM9" s="210"/>
      <c r="BN9" s="211" t="str">
        <f>IFERROR(BM9/BK9,"-")</f>
        <v>-</v>
      </c>
      <c r="BO9" s="212"/>
      <c r="BP9" s="213" t="str">
        <f>IFERROR(BO9/BK9,"-")</f>
        <v>-</v>
      </c>
      <c r="BQ9" s="214"/>
      <c r="BR9" s="214"/>
      <c r="BS9" s="214"/>
      <c r="BT9" s="215"/>
      <c r="BU9" s="216" t="str">
        <f>IF(L9=0,"",IF(BT9=0,"",(BT9/L9)))</f>
        <v/>
      </c>
      <c r="BV9" s="217"/>
      <c r="BW9" s="218" t="str">
        <f>IFERROR(BV9/BT9,"-")</f>
        <v>-</v>
      </c>
      <c r="BX9" s="219"/>
      <c r="BY9" s="220" t="str">
        <f>IFERROR(BX9/BT9,"-")</f>
        <v>-</v>
      </c>
      <c r="BZ9" s="221"/>
      <c r="CA9" s="221"/>
      <c r="CB9" s="221"/>
      <c r="CC9" s="222"/>
      <c r="CD9" s="223" t="str">
        <f>IF(L9=0,"",IF(CC9=0,"",(CC9/L9)))</f>
        <v/>
      </c>
      <c r="CE9" s="224"/>
      <c r="CF9" s="225" t="str">
        <f>IFERROR(CE9/CC9,"-")</f>
        <v>-</v>
      </c>
      <c r="CG9" s="226"/>
      <c r="CH9" s="227" t="str">
        <f>IFERROR(CG9/CC9,"-")</f>
        <v>-</v>
      </c>
      <c r="CI9" s="228"/>
      <c r="CJ9" s="228"/>
      <c r="CK9" s="228"/>
      <c r="CL9" s="229">
        <v>0</v>
      </c>
      <c r="CM9" s="230"/>
      <c r="CN9" s="230"/>
      <c r="CO9" s="230"/>
      <c r="CP9" s="231" t="str">
        <f>IF(AND(CN9=0,CO9=0),"",IF(AND(CN9&lt;=100000,CO9&lt;=100000),"",IF(CN9/CM9&gt;0.7,"男高",IF(CO9/CM9&gt;0.7,"女高",""))))</f>
        <v/>
      </c>
    </row>
    <row r="10" spans="1:96">
      <c r="A10" s="174" t="str">
        <f>Y10</f>
        <v>0</v>
      </c>
      <c r="B10" s="347" t="s">
        <v>89</v>
      </c>
      <c r="C10" s="347"/>
      <c r="D10" s="347" t="s">
        <v>66</v>
      </c>
      <c r="E10" s="175" t="s">
        <v>90</v>
      </c>
      <c r="F10" s="175" t="s">
        <v>81</v>
      </c>
      <c r="G10" s="340">
        <v>0</v>
      </c>
      <c r="H10" s="340">
        <v>1700</v>
      </c>
      <c r="I10" s="176">
        <v>0</v>
      </c>
      <c r="J10" s="176">
        <v>0</v>
      </c>
      <c r="K10" s="176">
        <v>0</v>
      </c>
      <c r="L10" s="177">
        <v>0</v>
      </c>
      <c r="M10" s="178">
        <v>0</v>
      </c>
      <c r="N10" s="179" t="str">
        <f>IFERROR(L10/K10,"-")</f>
        <v>-</v>
      </c>
      <c r="O10" s="176">
        <v>0</v>
      </c>
      <c r="P10" s="176">
        <v>0</v>
      </c>
      <c r="Q10" s="179" t="str">
        <f>IFERROR(O10/L10,"-")</f>
        <v>-</v>
      </c>
      <c r="R10" s="180" t="str">
        <f>IFERROR(G10/SUM(L10:L10),"-")</f>
        <v>-</v>
      </c>
      <c r="S10" s="181">
        <v>0</v>
      </c>
      <c r="T10" s="179" t="str">
        <f>IF(L10=0,"-",S10/L10)</f>
        <v>-</v>
      </c>
      <c r="U10" s="345"/>
      <c r="V10" s="346" t="str">
        <f>IFERROR(U10/L10,"-")</f>
        <v>-</v>
      </c>
      <c r="W10" s="346" t="str">
        <f>IFERROR(U10/S10,"-")</f>
        <v>-</v>
      </c>
      <c r="X10" s="340">
        <f>SUM(U10:U10)-SUM(G10:G10)</f>
        <v>0</v>
      </c>
      <c r="Y10" s="183" t="str">
        <f>SUM(U10:U10)/SUM(G10:G10)</f>
        <v>0</v>
      </c>
      <c r="AA10" s="184"/>
      <c r="AB10" s="185" t="str">
        <f>IF(L10=0,"",IF(AA10=0,"",(AA10/L10)))</f>
        <v/>
      </c>
      <c r="AC10" s="184"/>
      <c r="AD10" s="186" t="str">
        <f>IFERROR(AC10/AA10,"-")</f>
        <v>-</v>
      </c>
      <c r="AE10" s="187"/>
      <c r="AF10" s="188" t="str">
        <f>IFERROR(AE10/AA10,"-")</f>
        <v>-</v>
      </c>
      <c r="AG10" s="189"/>
      <c r="AH10" s="189"/>
      <c r="AI10" s="189"/>
      <c r="AJ10" s="190"/>
      <c r="AK10" s="191" t="str">
        <f>IF(L10=0,"",IF(AJ10=0,"",(AJ10/L10)))</f>
        <v/>
      </c>
      <c r="AL10" s="190"/>
      <c r="AM10" s="192" t="str">
        <f>IFERROR(AL10/AJ10,"-")</f>
        <v>-</v>
      </c>
      <c r="AN10" s="193"/>
      <c r="AO10" s="194" t="str">
        <f>IFERROR(AN10/AJ10,"-")</f>
        <v>-</v>
      </c>
      <c r="AP10" s="195"/>
      <c r="AQ10" s="195"/>
      <c r="AR10" s="195"/>
      <c r="AS10" s="196"/>
      <c r="AT10" s="197" t="str">
        <f>IF(L10=0,"",IF(AS10=0,"",(AS10/L10)))</f>
        <v/>
      </c>
      <c r="AU10" s="196"/>
      <c r="AV10" s="198" t="str">
        <f>IFERROR(AU10/AS10,"-")</f>
        <v>-</v>
      </c>
      <c r="AW10" s="199"/>
      <c r="AX10" s="200" t="str">
        <f>IFERROR(AW10/AS10,"-")</f>
        <v>-</v>
      </c>
      <c r="AY10" s="201"/>
      <c r="AZ10" s="201"/>
      <c r="BA10" s="201"/>
      <c r="BB10" s="202"/>
      <c r="BC10" s="203" t="str">
        <f>IF(L10=0,"",IF(BB10=0,"",(BB10/L10)))</f>
        <v/>
      </c>
      <c r="BD10" s="202"/>
      <c r="BE10" s="204" t="str">
        <f>IFERROR(BD10/BB10,"-")</f>
        <v>-</v>
      </c>
      <c r="BF10" s="205"/>
      <c r="BG10" s="206" t="str">
        <f>IFERROR(BF10/BB10,"-")</f>
        <v>-</v>
      </c>
      <c r="BH10" s="207"/>
      <c r="BI10" s="207"/>
      <c r="BJ10" s="207"/>
      <c r="BK10" s="208"/>
      <c r="BL10" s="209" t="str">
        <f>IF(L10=0,"",IF(BK10=0,"",(BK10/L10)))</f>
        <v/>
      </c>
      <c r="BM10" s="210"/>
      <c r="BN10" s="211" t="str">
        <f>IFERROR(BM10/BK10,"-")</f>
        <v>-</v>
      </c>
      <c r="BO10" s="212"/>
      <c r="BP10" s="213" t="str">
        <f>IFERROR(BO10/BK10,"-")</f>
        <v>-</v>
      </c>
      <c r="BQ10" s="214"/>
      <c r="BR10" s="214"/>
      <c r="BS10" s="214"/>
      <c r="BT10" s="215"/>
      <c r="BU10" s="216" t="str">
        <f>IF(L10=0,"",IF(BT10=0,"",(BT10/L10)))</f>
        <v/>
      </c>
      <c r="BV10" s="217"/>
      <c r="BW10" s="218" t="str">
        <f>IFERROR(BV10/BT10,"-")</f>
        <v>-</v>
      </c>
      <c r="BX10" s="219"/>
      <c r="BY10" s="220" t="str">
        <f>IFERROR(BX10/BT10,"-")</f>
        <v>-</v>
      </c>
      <c r="BZ10" s="221"/>
      <c r="CA10" s="221"/>
      <c r="CB10" s="221"/>
      <c r="CC10" s="222"/>
      <c r="CD10" s="223" t="str">
        <f>IF(L10=0,"",IF(CC10=0,"",(CC10/L10)))</f>
        <v/>
      </c>
      <c r="CE10" s="224"/>
      <c r="CF10" s="225" t="str">
        <f>IFERROR(CE10/CC10,"-")</f>
        <v>-</v>
      </c>
      <c r="CG10" s="226"/>
      <c r="CH10" s="227" t="str">
        <f>IFERROR(CG10/CC10,"-")</f>
        <v>-</v>
      </c>
      <c r="CI10" s="228"/>
      <c r="CJ10" s="228"/>
      <c r="CK10" s="228"/>
      <c r="CL10" s="229">
        <v>0</v>
      </c>
      <c r="CM10" s="230"/>
      <c r="CN10" s="230"/>
      <c r="CO10" s="230"/>
      <c r="CP10" s="231" t="str">
        <f>IF(AND(CN10=0,CO10=0),"",IF(AND(CN10&lt;=100000,CO10&lt;=100000),"",IF(CN10/CM10&gt;0.7,"男高",IF(CO10/CM10&gt;0.7,"女高",""))))</f>
        <v/>
      </c>
    </row>
    <row r="11" spans="1:96">
      <c r="A11" s="174" t="str">
        <f>Y11</f>
        <v>0</v>
      </c>
      <c r="B11" s="347" t="s">
        <v>91</v>
      </c>
      <c r="C11" s="347"/>
      <c r="D11" s="347" t="s">
        <v>66</v>
      </c>
      <c r="E11" s="175" t="s">
        <v>92</v>
      </c>
      <c r="F11" s="175" t="s">
        <v>81</v>
      </c>
      <c r="G11" s="340">
        <v>0</v>
      </c>
      <c r="H11" s="340">
        <v>1700</v>
      </c>
      <c r="I11" s="176">
        <v>0</v>
      </c>
      <c r="J11" s="176">
        <v>0</v>
      </c>
      <c r="K11" s="176">
        <v>7</v>
      </c>
      <c r="L11" s="177">
        <v>0</v>
      </c>
      <c r="M11" s="178">
        <v>0</v>
      </c>
      <c r="N11" s="179">
        <f>IFERROR(L11/K11,"-")</f>
        <v>0</v>
      </c>
      <c r="O11" s="176">
        <v>0</v>
      </c>
      <c r="P11" s="176">
        <v>0</v>
      </c>
      <c r="Q11" s="179" t="str">
        <f>IFERROR(O11/L11,"-")</f>
        <v>-</v>
      </c>
      <c r="R11" s="180" t="str">
        <f>IFERROR(G11/SUM(L11:L11),"-")</f>
        <v>-</v>
      </c>
      <c r="S11" s="181">
        <v>0</v>
      </c>
      <c r="T11" s="179" t="str">
        <f>IF(L11=0,"-",S11/L11)</f>
        <v>-</v>
      </c>
      <c r="U11" s="345"/>
      <c r="V11" s="346" t="str">
        <f>IFERROR(U11/L11,"-")</f>
        <v>-</v>
      </c>
      <c r="W11" s="346" t="str">
        <f>IFERROR(U11/S11,"-")</f>
        <v>-</v>
      </c>
      <c r="X11" s="340">
        <f>SUM(U11:U11)-SUM(G11:G11)</f>
        <v>0</v>
      </c>
      <c r="Y11" s="183" t="str">
        <f>SUM(U11:U11)/SUM(G11:G11)</f>
        <v>0</v>
      </c>
      <c r="AA11" s="184"/>
      <c r="AB11" s="185" t="str">
        <f>IF(L11=0,"",IF(AA11=0,"",(AA11/L11)))</f>
        <v/>
      </c>
      <c r="AC11" s="184"/>
      <c r="AD11" s="186" t="str">
        <f>IFERROR(AC11/AA11,"-")</f>
        <v>-</v>
      </c>
      <c r="AE11" s="187"/>
      <c r="AF11" s="188" t="str">
        <f>IFERROR(AE11/AA11,"-")</f>
        <v>-</v>
      </c>
      <c r="AG11" s="189"/>
      <c r="AH11" s="189"/>
      <c r="AI11" s="189"/>
      <c r="AJ11" s="190"/>
      <c r="AK11" s="191" t="str">
        <f>IF(L11=0,"",IF(AJ11=0,"",(AJ11/L11)))</f>
        <v/>
      </c>
      <c r="AL11" s="190"/>
      <c r="AM11" s="192" t="str">
        <f>IFERROR(AL11/AJ11,"-")</f>
        <v>-</v>
      </c>
      <c r="AN11" s="193"/>
      <c r="AO11" s="194" t="str">
        <f>IFERROR(AN11/AJ11,"-")</f>
        <v>-</v>
      </c>
      <c r="AP11" s="195"/>
      <c r="AQ11" s="195"/>
      <c r="AR11" s="195"/>
      <c r="AS11" s="196"/>
      <c r="AT11" s="197" t="str">
        <f>IF(L11=0,"",IF(AS11=0,"",(AS11/L11)))</f>
        <v/>
      </c>
      <c r="AU11" s="196"/>
      <c r="AV11" s="198" t="str">
        <f>IFERROR(AU11/AS11,"-")</f>
        <v>-</v>
      </c>
      <c r="AW11" s="199"/>
      <c r="AX11" s="200" t="str">
        <f>IFERROR(AW11/AS11,"-")</f>
        <v>-</v>
      </c>
      <c r="AY11" s="201"/>
      <c r="AZ11" s="201"/>
      <c r="BA11" s="201"/>
      <c r="BB11" s="202"/>
      <c r="BC11" s="203" t="str">
        <f>IF(L11=0,"",IF(BB11=0,"",(BB11/L11)))</f>
        <v/>
      </c>
      <c r="BD11" s="202"/>
      <c r="BE11" s="204" t="str">
        <f>IFERROR(BD11/BB11,"-")</f>
        <v>-</v>
      </c>
      <c r="BF11" s="205"/>
      <c r="BG11" s="206" t="str">
        <f>IFERROR(BF11/BB11,"-")</f>
        <v>-</v>
      </c>
      <c r="BH11" s="207"/>
      <c r="BI11" s="207"/>
      <c r="BJ11" s="207"/>
      <c r="BK11" s="208"/>
      <c r="BL11" s="209" t="str">
        <f>IF(L11=0,"",IF(BK11=0,"",(BK11/L11)))</f>
        <v/>
      </c>
      <c r="BM11" s="210"/>
      <c r="BN11" s="211" t="str">
        <f>IFERROR(BM11/BK11,"-")</f>
        <v>-</v>
      </c>
      <c r="BO11" s="212"/>
      <c r="BP11" s="213" t="str">
        <f>IFERROR(BO11/BK11,"-")</f>
        <v>-</v>
      </c>
      <c r="BQ11" s="214"/>
      <c r="BR11" s="214"/>
      <c r="BS11" s="214"/>
      <c r="BT11" s="215"/>
      <c r="BU11" s="216" t="str">
        <f>IF(L11=0,"",IF(BT11=0,"",(BT11/L11)))</f>
        <v/>
      </c>
      <c r="BV11" s="217"/>
      <c r="BW11" s="218" t="str">
        <f>IFERROR(BV11/BT11,"-")</f>
        <v>-</v>
      </c>
      <c r="BX11" s="219"/>
      <c r="BY11" s="220" t="str">
        <f>IFERROR(BX11/BT11,"-")</f>
        <v>-</v>
      </c>
      <c r="BZ11" s="221"/>
      <c r="CA11" s="221"/>
      <c r="CB11" s="221"/>
      <c r="CC11" s="222"/>
      <c r="CD11" s="223" t="str">
        <f>IF(L11=0,"",IF(CC11=0,"",(CC11/L11)))</f>
        <v/>
      </c>
      <c r="CE11" s="224"/>
      <c r="CF11" s="225" t="str">
        <f>IFERROR(CE11/CC11,"-")</f>
        <v>-</v>
      </c>
      <c r="CG11" s="226"/>
      <c r="CH11" s="227" t="str">
        <f>IFERROR(CG11/CC11,"-")</f>
        <v>-</v>
      </c>
      <c r="CI11" s="228"/>
      <c r="CJ11" s="228"/>
      <c r="CK11" s="228"/>
      <c r="CL11" s="229">
        <v>0</v>
      </c>
      <c r="CM11" s="230"/>
      <c r="CN11" s="230"/>
      <c r="CO11" s="230"/>
      <c r="CP11" s="231" t="str">
        <f>IF(AND(CN11=0,CO11=0),"",IF(AND(CN11&lt;=100000,CO11&lt;=100000),"",IF(CN11/CM11&gt;0.7,"男高",IF(CO11/CM11&gt;0.7,"女高",""))))</f>
        <v/>
      </c>
    </row>
    <row r="12" spans="1:96">
      <c r="A12" s="174" t="str">
        <f>Y12</f>
        <v>0</v>
      </c>
      <c r="B12" s="347" t="s">
        <v>93</v>
      </c>
      <c r="C12" s="347"/>
      <c r="D12" s="347" t="s">
        <v>66</v>
      </c>
      <c r="E12" s="175" t="s">
        <v>94</v>
      </c>
      <c r="F12" s="175" t="s">
        <v>81</v>
      </c>
      <c r="G12" s="340">
        <v>0</v>
      </c>
      <c r="H12" s="340">
        <v>1700</v>
      </c>
      <c r="I12" s="176">
        <v>0</v>
      </c>
      <c r="J12" s="176">
        <v>0</v>
      </c>
      <c r="K12" s="176">
        <v>0</v>
      </c>
      <c r="L12" s="177">
        <v>0</v>
      </c>
      <c r="M12" s="178">
        <v>0</v>
      </c>
      <c r="N12" s="179" t="str">
        <f>IFERROR(L12/K12,"-")</f>
        <v>-</v>
      </c>
      <c r="O12" s="176">
        <v>0</v>
      </c>
      <c r="P12" s="176">
        <v>0</v>
      </c>
      <c r="Q12" s="179" t="str">
        <f>IFERROR(O12/L12,"-")</f>
        <v>-</v>
      </c>
      <c r="R12" s="180" t="str">
        <f>IFERROR(G12/SUM(L12:L12),"-")</f>
        <v>-</v>
      </c>
      <c r="S12" s="181">
        <v>0</v>
      </c>
      <c r="T12" s="179" t="str">
        <f>IF(L12=0,"-",S12/L12)</f>
        <v>-</v>
      </c>
      <c r="U12" s="345"/>
      <c r="V12" s="346" t="str">
        <f>IFERROR(U12/L12,"-")</f>
        <v>-</v>
      </c>
      <c r="W12" s="346" t="str">
        <f>IFERROR(U12/S12,"-")</f>
        <v>-</v>
      </c>
      <c r="X12" s="340">
        <f>SUM(U12:U12)-SUM(G12:G12)</f>
        <v>0</v>
      </c>
      <c r="Y12" s="183" t="str">
        <f>SUM(U12:U12)/SUM(G12:G12)</f>
        <v>0</v>
      </c>
      <c r="AA12" s="184"/>
      <c r="AB12" s="185" t="str">
        <f>IF(L12=0,"",IF(AA12=0,"",(AA12/L12)))</f>
        <v/>
      </c>
      <c r="AC12" s="184"/>
      <c r="AD12" s="186" t="str">
        <f>IFERROR(AC12/AA12,"-")</f>
        <v>-</v>
      </c>
      <c r="AE12" s="187"/>
      <c r="AF12" s="188" t="str">
        <f>IFERROR(AE12/AA12,"-")</f>
        <v>-</v>
      </c>
      <c r="AG12" s="189"/>
      <c r="AH12" s="189"/>
      <c r="AI12" s="189"/>
      <c r="AJ12" s="190"/>
      <c r="AK12" s="191" t="str">
        <f>IF(L12=0,"",IF(AJ12=0,"",(AJ12/L12)))</f>
        <v/>
      </c>
      <c r="AL12" s="190"/>
      <c r="AM12" s="192" t="str">
        <f>IFERROR(AL12/AJ12,"-")</f>
        <v>-</v>
      </c>
      <c r="AN12" s="193"/>
      <c r="AO12" s="194" t="str">
        <f>IFERROR(AN12/AJ12,"-")</f>
        <v>-</v>
      </c>
      <c r="AP12" s="195"/>
      <c r="AQ12" s="195"/>
      <c r="AR12" s="195"/>
      <c r="AS12" s="196"/>
      <c r="AT12" s="197" t="str">
        <f>IF(L12=0,"",IF(AS12=0,"",(AS12/L12)))</f>
        <v/>
      </c>
      <c r="AU12" s="196"/>
      <c r="AV12" s="198" t="str">
        <f>IFERROR(AU12/AS12,"-")</f>
        <v>-</v>
      </c>
      <c r="AW12" s="199"/>
      <c r="AX12" s="200" t="str">
        <f>IFERROR(AW12/AS12,"-")</f>
        <v>-</v>
      </c>
      <c r="AY12" s="201"/>
      <c r="AZ12" s="201"/>
      <c r="BA12" s="201"/>
      <c r="BB12" s="202"/>
      <c r="BC12" s="203" t="str">
        <f>IF(L12=0,"",IF(BB12=0,"",(BB12/L12)))</f>
        <v/>
      </c>
      <c r="BD12" s="202"/>
      <c r="BE12" s="204" t="str">
        <f>IFERROR(BD12/BB12,"-")</f>
        <v>-</v>
      </c>
      <c r="BF12" s="205"/>
      <c r="BG12" s="206" t="str">
        <f>IFERROR(BF12/BB12,"-")</f>
        <v>-</v>
      </c>
      <c r="BH12" s="207"/>
      <c r="BI12" s="207"/>
      <c r="BJ12" s="207"/>
      <c r="BK12" s="208"/>
      <c r="BL12" s="209" t="str">
        <f>IF(L12=0,"",IF(BK12=0,"",(BK12/L12)))</f>
        <v/>
      </c>
      <c r="BM12" s="210"/>
      <c r="BN12" s="211" t="str">
        <f>IFERROR(BM12/BK12,"-")</f>
        <v>-</v>
      </c>
      <c r="BO12" s="212"/>
      <c r="BP12" s="213" t="str">
        <f>IFERROR(BO12/BK12,"-")</f>
        <v>-</v>
      </c>
      <c r="BQ12" s="214"/>
      <c r="BR12" s="214"/>
      <c r="BS12" s="214"/>
      <c r="BT12" s="215"/>
      <c r="BU12" s="216" t="str">
        <f>IF(L12=0,"",IF(BT12=0,"",(BT12/L12)))</f>
        <v/>
      </c>
      <c r="BV12" s="217"/>
      <c r="BW12" s="218" t="str">
        <f>IFERROR(BV12/BT12,"-")</f>
        <v>-</v>
      </c>
      <c r="BX12" s="219"/>
      <c r="BY12" s="220" t="str">
        <f>IFERROR(BX12/BT12,"-")</f>
        <v>-</v>
      </c>
      <c r="BZ12" s="221"/>
      <c r="CA12" s="221"/>
      <c r="CB12" s="221"/>
      <c r="CC12" s="222"/>
      <c r="CD12" s="223" t="str">
        <f>IF(L12=0,"",IF(CC12=0,"",(CC12/L12)))</f>
        <v/>
      </c>
      <c r="CE12" s="224"/>
      <c r="CF12" s="225" t="str">
        <f>IFERROR(CE12/CC12,"-")</f>
        <v>-</v>
      </c>
      <c r="CG12" s="226"/>
      <c r="CH12" s="227" t="str">
        <f>IFERROR(CG12/CC12,"-")</f>
        <v>-</v>
      </c>
      <c r="CI12" s="228"/>
      <c r="CJ12" s="228"/>
      <c r="CK12" s="228"/>
      <c r="CL12" s="229">
        <v>0</v>
      </c>
      <c r="CM12" s="230"/>
      <c r="CN12" s="230"/>
      <c r="CO12" s="230"/>
      <c r="CP12" s="231" t="str">
        <f>IF(AND(CN12=0,CO12=0),"",IF(AND(CN12&lt;=100000,CO12&lt;=100000),"",IF(CN12/CM12&gt;0.7,"男高",IF(CO12/CM12&gt;0.7,"女高",""))))</f>
        <v/>
      </c>
    </row>
    <row r="13" spans="1:96">
      <c r="A13" s="232"/>
      <c r="B13" s="151"/>
      <c r="C13" s="233"/>
      <c r="D13" s="234"/>
      <c r="E13" s="175"/>
      <c r="F13" s="175"/>
      <c r="G13" s="341"/>
      <c r="H13" s="341"/>
      <c r="I13" s="235"/>
      <c r="J13" s="235"/>
      <c r="K13" s="176"/>
      <c r="L13" s="176"/>
      <c r="M13" s="176"/>
      <c r="N13" s="236"/>
      <c r="O13" s="236"/>
      <c r="P13" s="176"/>
      <c r="Q13" s="236"/>
      <c r="R13" s="182"/>
      <c r="S13" s="182"/>
      <c r="T13" s="182"/>
      <c r="U13" s="345"/>
      <c r="V13" s="345"/>
      <c r="W13" s="345"/>
      <c r="X13" s="345"/>
      <c r="Y13" s="236"/>
      <c r="Z13" s="172"/>
      <c r="AA13" s="237"/>
      <c r="AB13" s="238"/>
      <c r="AC13" s="237"/>
      <c r="AD13" s="239"/>
      <c r="AE13" s="240"/>
      <c r="AF13" s="241"/>
      <c r="AG13" s="242"/>
      <c r="AH13" s="242"/>
      <c r="AI13" s="242"/>
      <c r="AJ13" s="237"/>
      <c r="AK13" s="238"/>
      <c r="AL13" s="237"/>
      <c r="AM13" s="239"/>
      <c r="AN13" s="240"/>
      <c r="AO13" s="241"/>
      <c r="AP13" s="242"/>
      <c r="AQ13" s="242"/>
      <c r="AR13" s="242"/>
      <c r="AS13" s="237"/>
      <c r="AT13" s="238"/>
      <c r="AU13" s="237"/>
      <c r="AV13" s="239"/>
      <c r="AW13" s="240"/>
      <c r="AX13" s="241"/>
      <c r="AY13" s="242"/>
      <c r="AZ13" s="242"/>
      <c r="BA13" s="242"/>
      <c r="BB13" s="237"/>
      <c r="BC13" s="238"/>
      <c r="BD13" s="237"/>
      <c r="BE13" s="239"/>
      <c r="BF13" s="240"/>
      <c r="BG13" s="241"/>
      <c r="BH13" s="242"/>
      <c r="BI13" s="242"/>
      <c r="BJ13" s="242"/>
      <c r="BK13" s="173"/>
      <c r="BL13" s="243"/>
      <c r="BM13" s="237"/>
      <c r="BN13" s="239"/>
      <c r="BO13" s="240"/>
      <c r="BP13" s="241"/>
      <c r="BQ13" s="242"/>
      <c r="BR13" s="242"/>
      <c r="BS13" s="242"/>
      <c r="BT13" s="173"/>
      <c r="BU13" s="243"/>
      <c r="BV13" s="237"/>
      <c r="BW13" s="239"/>
      <c r="BX13" s="240"/>
      <c r="BY13" s="241"/>
      <c r="BZ13" s="242"/>
      <c r="CA13" s="242"/>
      <c r="CB13" s="242"/>
      <c r="CC13" s="173"/>
      <c r="CD13" s="243"/>
      <c r="CE13" s="237"/>
      <c r="CF13" s="239"/>
      <c r="CG13" s="240"/>
      <c r="CH13" s="241"/>
      <c r="CI13" s="242"/>
      <c r="CJ13" s="242"/>
      <c r="CK13" s="242"/>
      <c r="CL13" s="244"/>
      <c r="CM13" s="240"/>
      <c r="CN13" s="240"/>
      <c r="CO13" s="240"/>
      <c r="CP13" s="245"/>
    </row>
    <row r="14" spans="1:96">
      <c r="A14" s="232"/>
      <c r="B14" s="246"/>
      <c r="C14" s="176"/>
      <c r="D14" s="176"/>
      <c r="E14" s="247"/>
      <c r="F14" s="248"/>
      <c r="G14" s="342"/>
      <c r="H14" s="342"/>
      <c r="I14" s="235"/>
      <c r="J14" s="235"/>
      <c r="K14" s="176"/>
      <c r="L14" s="176"/>
      <c r="M14" s="176"/>
      <c r="N14" s="236"/>
      <c r="O14" s="236"/>
      <c r="P14" s="176"/>
      <c r="Q14" s="236"/>
      <c r="R14" s="182"/>
      <c r="S14" s="182"/>
      <c r="T14" s="182"/>
      <c r="U14" s="345"/>
      <c r="V14" s="345"/>
      <c r="W14" s="345"/>
      <c r="X14" s="345"/>
      <c r="Y14" s="236"/>
      <c r="Z14" s="249"/>
      <c r="AA14" s="237"/>
      <c r="AB14" s="238"/>
      <c r="AC14" s="237"/>
      <c r="AD14" s="239"/>
      <c r="AE14" s="240"/>
      <c r="AF14" s="241"/>
      <c r="AG14" s="242"/>
      <c r="AH14" s="242"/>
      <c r="AI14" s="242"/>
      <c r="AJ14" s="237"/>
      <c r="AK14" s="238"/>
      <c r="AL14" s="237"/>
      <c r="AM14" s="239"/>
      <c r="AN14" s="240"/>
      <c r="AO14" s="241"/>
      <c r="AP14" s="242"/>
      <c r="AQ14" s="242"/>
      <c r="AR14" s="242"/>
      <c r="AS14" s="237"/>
      <c r="AT14" s="238"/>
      <c r="AU14" s="237"/>
      <c r="AV14" s="239"/>
      <c r="AW14" s="240"/>
      <c r="AX14" s="241"/>
      <c r="AY14" s="242"/>
      <c r="AZ14" s="242"/>
      <c r="BA14" s="242"/>
      <c r="BB14" s="237"/>
      <c r="BC14" s="238"/>
      <c r="BD14" s="237"/>
      <c r="BE14" s="239"/>
      <c r="BF14" s="240"/>
      <c r="BG14" s="241"/>
      <c r="BH14" s="242"/>
      <c r="BI14" s="242"/>
      <c r="BJ14" s="242"/>
      <c r="BK14" s="173"/>
      <c r="BL14" s="243"/>
      <c r="BM14" s="237"/>
      <c r="BN14" s="239"/>
      <c r="BO14" s="240"/>
      <c r="BP14" s="241"/>
      <c r="BQ14" s="242"/>
      <c r="BR14" s="242"/>
      <c r="BS14" s="242"/>
      <c r="BT14" s="173"/>
      <c r="BU14" s="243"/>
      <c r="BV14" s="237"/>
      <c r="BW14" s="239"/>
      <c r="BX14" s="240"/>
      <c r="BY14" s="241"/>
      <c r="BZ14" s="242"/>
      <c r="CA14" s="242"/>
      <c r="CB14" s="242"/>
      <c r="CC14" s="173"/>
      <c r="CD14" s="243"/>
      <c r="CE14" s="237"/>
      <c r="CF14" s="239"/>
      <c r="CG14" s="240"/>
      <c r="CH14" s="241"/>
      <c r="CI14" s="242"/>
      <c r="CJ14" s="242"/>
      <c r="CK14" s="242"/>
      <c r="CL14" s="244"/>
      <c r="CM14" s="240"/>
      <c r="CN14" s="240"/>
      <c r="CO14" s="240"/>
      <c r="CP14" s="245"/>
    </row>
    <row r="15" spans="1:96">
      <c r="A15" s="166" t="str">
        <f>Y15</f>
        <v>0</v>
      </c>
      <c r="B15" s="250"/>
      <c r="C15" s="250"/>
      <c r="D15" s="250"/>
      <c r="E15" s="251" t="s">
        <v>95</v>
      </c>
      <c r="F15" s="251"/>
      <c r="G15" s="343">
        <f>SUM(G6:G14)</f>
        <v>0</v>
      </c>
      <c r="H15" s="343"/>
      <c r="I15" s="250">
        <f>SUM(I6:I14)</f>
        <v>0</v>
      </c>
      <c r="J15" s="250">
        <f>SUM(J6:J14)</f>
        <v>0</v>
      </c>
      <c r="K15" s="250">
        <f>SUM(K6:K14)</f>
        <v>725</v>
      </c>
      <c r="L15" s="250">
        <f>SUM(L6:L14)</f>
        <v>2</v>
      </c>
      <c r="M15" s="250">
        <f>SUM(M6:M14)</f>
        <v>2</v>
      </c>
      <c r="N15" s="252">
        <f>IFERROR(L15/K15,"-")</f>
        <v>0.0027586206896552</v>
      </c>
      <c r="O15" s="253">
        <f>SUM(O6:O14)</f>
        <v>0</v>
      </c>
      <c r="P15" s="253">
        <f>SUM(P6:P14)</f>
        <v>2</v>
      </c>
      <c r="Q15" s="252">
        <f>IFERROR(O15/L15,"-")</f>
        <v>0</v>
      </c>
      <c r="R15" s="254">
        <f>IFERROR(G15/L15,"-")</f>
        <v>0</v>
      </c>
      <c r="S15" s="255">
        <f>SUM(S6:S14)</f>
        <v>0</v>
      </c>
      <c r="T15" s="252">
        <f>IFERROR(S15/L15,"-")</f>
        <v>0</v>
      </c>
      <c r="U15" s="343">
        <f>SUM(U6:U14)</f>
        <v>0</v>
      </c>
      <c r="V15" s="343">
        <f>IFERROR(U15/L15,"-")</f>
        <v>0</v>
      </c>
      <c r="W15" s="343" t="str">
        <f>IFERROR(U15/S15,"-")</f>
        <v>-</v>
      </c>
      <c r="X15" s="343">
        <f>U15-G15</f>
        <v>0</v>
      </c>
      <c r="Y15" s="256" t="str">
        <f>U15/G15</f>
        <v>0</v>
      </c>
      <c r="Z15" s="257"/>
      <c r="AA15" s="258"/>
      <c r="AB15" s="258"/>
      <c r="AC15" s="258"/>
      <c r="AD15" s="258"/>
      <c r="AE15" s="258"/>
      <c r="AF15" s="258"/>
      <c r="AG15" s="258"/>
      <c r="AH15" s="258"/>
      <c r="AI15" s="258"/>
      <c r="AJ15" s="258"/>
      <c r="AK15" s="258"/>
      <c r="AL15" s="258"/>
      <c r="AM15" s="258"/>
      <c r="AN15" s="258"/>
      <c r="AO15" s="258"/>
      <c r="AP15" s="258"/>
      <c r="AQ15" s="258"/>
      <c r="AR15" s="258"/>
      <c r="AS15" s="258"/>
      <c r="AT15" s="258"/>
      <c r="AU15" s="258"/>
      <c r="AV15" s="258"/>
      <c r="AW15" s="258"/>
      <c r="AX15" s="258"/>
      <c r="AY15" s="258"/>
      <c r="AZ15" s="258"/>
      <c r="BA15" s="258"/>
      <c r="BB15" s="258"/>
      <c r="BC15" s="258"/>
      <c r="BD15" s="258"/>
      <c r="BE15" s="258"/>
      <c r="BF15" s="258"/>
      <c r="BG15" s="258"/>
      <c r="BH15" s="258"/>
      <c r="BI15" s="258"/>
      <c r="BJ15" s="258"/>
      <c r="BK15" s="258"/>
      <c r="BL15" s="258"/>
      <c r="BM15" s="258"/>
      <c r="BN15" s="258"/>
      <c r="BO15" s="258"/>
      <c r="BP15" s="258"/>
      <c r="BQ15" s="258"/>
      <c r="BR15" s="258"/>
      <c r="BS15" s="258"/>
      <c r="BT15" s="258"/>
      <c r="BU15" s="258"/>
      <c r="BV15" s="258"/>
      <c r="BW15" s="258"/>
      <c r="BX15" s="258"/>
      <c r="BY15" s="258"/>
      <c r="BZ15" s="258"/>
      <c r="CA15" s="258"/>
      <c r="CB15" s="258"/>
      <c r="CC15" s="258"/>
      <c r="CD15" s="258"/>
      <c r="CE15" s="258"/>
      <c r="CF15" s="258"/>
      <c r="CG15" s="258"/>
      <c r="CH15" s="258"/>
      <c r="CI15" s="258"/>
      <c r="CJ15" s="258"/>
      <c r="CK15" s="258"/>
      <c r="CL15" s="258"/>
      <c r="CM15" s="258"/>
      <c r="CN15" s="258"/>
      <c r="CO15" s="258"/>
      <c r="CP15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  <mergeCell ref="A11:A11"/>
    <mergeCell ref="G11:G11"/>
    <mergeCell ref="H11:H11"/>
    <mergeCell ref="R11:R11"/>
    <mergeCell ref="X11:X11"/>
    <mergeCell ref="Y11:Y11"/>
    <mergeCell ref="A12:A12"/>
    <mergeCell ref="G12:G12"/>
    <mergeCell ref="H12:H12"/>
    <mergeCell ref="R12:R12"/>
    <mergeCell ref="X12:X12"/>
    <mergeCell ref="Y12:Y12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8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31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32</v>
      </c>
      <c r="CK2" s="307" t="s">
        <v>33</v>
      </c>
      <c r="CL2" s="310" t="s">
        <v>34</v>
      </c>
      <c r="CM2" s="311"/>
      <c r="CN2" s="312"/>
    </row>
    <row r="3" spans="1:94" customHeight="1" ht="14.25">
      <c r="A3" s="145" t="s">
        <v>96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36</v>
      </c>
      <c r="Z3" s="319"/>
      <c r="AA3" s="319"/>
      <c r="AB3" s="319"/>
      <c r="AC3" s="319"/>
      <c r="AD3" s="319"/>
      <c r="AE3" s="319"/>
      <c r="AF3" s="319"/>
      <c r="AG3" s="319"/>
      <c r="AH3" s="320" t="s">
        <v>37</v>
      </c>
      <c r="AI3" s="321"/>
      <c r="AJ3" s="321"/>
      <c r="AK3" s="321"/>
      <c r="AL3" s="321"/>
      <c r="AM3" s="321"/>
      <c r="AN3" s="321"/>
      <c r="AO3" s="321"/>
      <c r="AP3" s="322"/>
      <c r="AQ3" s="323" t="s">
        <v>38</v>
      </c>
      <c r="AR3" s="324"/>
      <c r="AS3" s="324"/>
      <c r="AT3" s="324"/>
      <c r="AU3" s="324"/>
      <c r="AV3" s="324"/>
      <c r="AW3" s="324"/>
      <c r="AX3" s="324"/>
      <c r="AY3" s="325"/>
      <c r="AZ3" s="326" t="s">
        <v>39</v>
      </c>
      <c r="BA3" s="327"/>
      <c r="BB3" s="327"/>
      <c r="BC3" s="327"/>
      <c r="BD3" s="327"/>
      <c r="BE3" s="327"/>
      <c r="BF3" s="327"/>
      <c r="BG3" s="327"/>
      <c r="BH3" s="328"/>
      <c r="BI3" s="313" t="s">
        <v>40</v>
      </c>
      <c r="BJ3" s="314"/>
      <c r="BK3" s="314"/>
      <c r="BL3" s="314"/>
      <c r="BM3" s="314"/>
      <c r="BN3" s="314"/>
      <c r="BO3" s="314"/>
      <c r="BP3" s="314"/>
      <c r="BQ3" s="315"/>
      <c r="BR3" s="294" t="s">
        <v>41</v>
      </c>
      <c r="BS3" s="295"/>
      <c r="BT3" s="295"/>
      <c r="BU3" s="295"/>
      <c r="BV3" s="295"/>
      <c r="BW3" s="295"/>
      <c r="BX3" s="295"/>
      <c r="BY3" s="295"/>
      <c r="BZ3" s="296"/>
      <c r="CA3" s="297" t="s">
        <v>42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43</v>
      </c>
      <c r="CM3" s="301"/>
      <c r="CN3" s="302" t="s">
        <v>44</v>
      </c>
    </row>
    <row r="4" spans="1:94">
      <c r="A4" s="151"/>
      <c r="B4" s="152" t="s">
        <v>45</v>
      </c>
      <c r="C4" s="152" t="s">
        <v>74</v>
      </c>
      <c r="D4" s="153" t="s">
        <v>49</v>
      </c>
      <c r="E4" s="152" t="s">
        <v>50</v>
      </c>
      <c r="F4" s="154" t="s">
        <v>52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53</v>
      </c>
      <c r="Z4" s="158" t="s">
        <v>54</v>
      </c>
      <c r="AA4" s="158" t="s">
        <v>55</v>
      </c>
      <c r="AB4" s="158" t="s">
        <v>17</v>
      </c>
      <c r="AC4" s="158" t="s">
        <v>56</v>
      </c>
      <c r="AD4" s="158" t="s">
        <v>57</v>
      </c>
      <c r="AE4" s="158" t="s">
        <v>58</v>
      </c>
      <c r="AF4" s="158" t="s">
        <v>59</v>
      </c>
      <c r="AG4" s="158" t="s">
        <v>60</v>
      </c>
      <c r="AH4" s="159" t="s">
        <v>53</v>
      </c>
      <c r="AI4" s="159" t="s">
        <v>54</v>
      </c>
      <c r="AJ4" s="159" t="s">
        <v>55</v>
      </c>
      <c r="AK4" s="159" t="s">
        <v>17</v>
      </c>
      <c r="AL4" s="159" t="s">
        <v>56</v>
      </c>
      <c r="AM4" s="159" t="s">
        <v>57</v>
      </c>
      <c r="AN4" s="159" t="s">
        <v>58</v>
      </c>
      <c r="AO4" s="159" t="s">
        <v>59</v>
      </c>
      <c r="AP4" s="159" t="s">
        <v>60</v>
      </c>
      <c r="AQ4" s="160" t="s">
        <v>53</v>
      </c>
      <c r="AR4" s="160" t="s">
        <v>54</v>
      </c>
      <c r="AS4" s="160" t="s">
        <v>55</v>
      </c>
      <c r="AT4" s="160" t="s">
        <v>17</v>
      </c>
      <c r="AU4" s="160" t="s">
        <v>56</v>
      </c>
      <c r="AV4" s="160" t="s">
        <v>57</v>
      </c>
      <c r="AW4" s="160" t="s">
        <v>58</v>
      </c>
      <c r="AX4" s="160" t="s">
        <v>59</v>
      </c>
      <c r="AY4" s="160" t="s">
        <v>60</v>
      </c>
      <c r="AZ4" s="161" t="s">
        <v>53</v>
      </c>
      <c r="BA4" s="161" t="s">
        <v>54</v>
      </c>
      <c r="BB4" s="161" t="s">
        <v>55</v>
      </c>
      <c r="BC4" s="161" t="s">
        <v>17</v>
      </c>
      <c r="BD4" s="161" t="s">
        <v>56</v>
      </c>
      <c r="BE4" s="161" t="s">
        <v>57</v>
      </c>
      <c r="BF4" s="161" t="s">
        <v>58</v>
      </c>
      <c r="BG4" s="161" t="s">
        <v>59</v>
      </c>
      <c r="BH4" s="161" t="s">
        <v>60</v>
      </c>
      <c r="BI4" s="162" t="s">
        <v>53</v>
      </c>
      <c r="BJ4" s="162" t="s">
        <v>54</v>
      </c>
      <c r="BK4" s="162" t="s">
        <v>55</v>
      </c>
      <c r="BL4" s="162" t="s">
        <v>17</v>
      </c>
      <c r="BM4" s="162" t="s">
        <v>56</v>
      </c>
      <c r="BN4" s="162" t="s">
        <v>57</v>
      </c>
      <c r="BO4" s="162" t="s">
        <v>58</v>
      </c>
      <c r="BP4" s="162" t="s">
        <v>59</v>
      </c>
      <c r="BQ4" s="162" t="s">
        <v>60</v>
      </c>
      <c r="BR4" s="163" t="s">
        <v>53</v>
      </c>
      <c r="BS4" s="163" t="s">
        <v>54</v>
      </c>
      <c r="BT4" s="163" t="s">
        <v>55</v>
      </c>
      <c r="BU4" s="163" t="s">
        <v>17</v>
      </c>
      <c r="BV4" s="163" t="s">
        <v>56</v>
      </c>
      <c r="BW4" s="163" t="s">
        <v>57</v>
      </c>
      <c r="BX4" s="163" t="s">
        <v>58</v>
      </c>
      <c r="BY4" s="163" t="s">
        <v>59</v>
      </c>
      <c r="BZ4" s="163" t="s">
        <v>60</v>
      </c>
      <c r="CA4" s="164" t="s">
        <v>53</v>
      </c>
      <c r="CB4" s="164" t="s">
        <v>54</v>
      </c>
      <c r="CC4" s="164" t="s">
        <v>55</v>
      </c>
      <c r="CD4" s="164" t="s">
        <v>17</v>
      </c>
      <c r="CE4" s="164" t="s">
        <v>56</v>
      </c>
      <c r="CF4" s="164" t="s">
        <v>57</v>
      </c>
      <c r="CG4" s="164" t="s">
        <v>58</v>
      </c>
      <c r="CH4" s="164" t="s">
        <v>59</v>
      </c>
      <c r="CI4" s="164" t="s">
        <v>60</v>
      </c>
      <c r="CJ4" s="306"/>
      <c r="CK4" s="309"/>
      <c r="CL4" s="165" t="s">
        <v>61</v>
      </c>
      <c r="CM4" s="165" t="s">
        <v>62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97</v>
      </c>
      <c r="C6" s="347" t="s">
        <v>98</v>
      </c>
      <c r="D6" s="347" t="s">
        <v>99</v>
      </c>
      <c r="E6" s="175" t="s">
        <v>100</v>
      </c>
      <c r="F6" s="175" t="s">
        <v>81</v>
      </c>
      <c r="G6" s="340">
        <v>0</v>
      </c>
      <c r="H6" s="176">
        <v>0</v>
      </c>
      <c r="I6" s="176">
        <v>0</v>
      </c>
      <c r="J6" s="176">
        <v>18228</v>
      </c>
      <c r="K6" s="177">
        <v>332</v>
      </c>
      <c r="L6" s="179">
        <f>IFERROR(K6/J6,"-")</f>
        <v>0.018213737107746</v>
      </c>
      <c r="M6" s="176">
        <v>13</v>
      </c>
      <c r="N6" s="176">
        <v>145</v>
      </c>
      <c r="O6" s="179">
        <f>IFERROR(M6/(K6),"-")</f>
        <v>0.039156626506024</v>
      </c>
      <c r="P6" s="180">
        <f>IFERROR(G6/SUM(K6:K6),"-")</f>
        <v>0</v>
      </c>
      <c r="Q6" s="181">
        <v>35</v>
      </c>
      <c r="R6" s="179">
        <f>IF(K6=0,"-",Q6/K6)</f>
        <v>0.10542168674699</v>
      </c>
      <c r="S6" s="345">
        <v>961000</v>
      </c>
      <c r="T6" s="346">
        <f>IFERROR(S6/K6,"-")</f>
        <v>2894.578313253</v>
      </c>
      <c r="U6" s="346">
        <f>IFERROR(S6/Q6,"-")</f>
        <v>27457.142857143</v>
      </c>
      <c r="V6" s="340">
        <f>SUM(S6:S6)-SUM(G6:G6)</f>
        <v>961000</v>
      </c>
      <c r="W6" s="183" t="str">
        <f>SUM(S6:S6)/SUM(G6:G6)</f>
        <v>0</v>
      </c>
      <c r="Y6" s="184">
        <v>3</v>
      </c>
      <c r="Z6" s="185">
        <f>IF(K6=0,"",IF(Y6=0,"",(Y6/K6)))</f>
        <v>0.0090361445783133</v>
      </c>
      <c r="AA6" s="184"/>
      <c r="AB6" s="186">
        <f>IFERROR(AA6/Y6,"-")</f>
        <v>0</v>
      </c>
      <c r="AC6" s="187"/>
      <c r="AD6" s="188">
        <f>IFERROR(AC6/Y6,"-")</f>
        <v>0</v>
      </c>
      <c r="AE6" s="189"/>
      <c r="AF6" s="189"/>
      <c r="AG6" s="189"/>
      <c r="AH6" s="190">
        <v>28</v>
      </c>
      <c r="AI6" s="191">
        <f>IF(K6=0,"",IF(AH6=0,"",(AH6/K6)))</f>
        <v>0.08433734939759</v>
      </c>
      <c r="AJ6" s="190">
        <v>1</v>
      </c>
      <c r="AK6" s="192">
        <f>IFERROR(AJ6/AH6,"-")</f>
        <v>0.035714285714286</v>
      </c>
      <c r="AL6" s="193">
        <v>3000</v>
      </c>
      <c r="AM6" s="194">
        <f>IFERROR(AL6/AH6,"-")</f>
        <v>107.14285714286</v>
      </c>
      <c r="AN6" s="195">
        <v>1</v>
      </c>
      <c r="AO6" s="195"/>
      <c r="AP6" s="195"/>
      <c r="AQ6" s="196">
        <v>79</v>
      </c>
      <c r="AR6" s="197">
        <f>IF(K6=0,"",IF(AQ6=0,"",(AQ6/K6)))</f>
        <v>0.23795180722892</v>
      </c>
      <c r="AS6" s="196">
        <v>3</v>
      </c>
      <c r="AT6" s="198">
        <f>IFERROR(AS6/AQ6,"-")</f>
        <v>0.037974683544304</v>
      </c>
      <c r="AU6" s="199">
        <v>117000</v>
      </c>
      <c r="AV6" s="200">
        <f>IFERROR(AU6/AQ6,"-")</f>
        <v>1481.0126582278</v>
      </c>
      <c r="AW6" s="201">
        <v>2</v>
      </c>
      <c r="AX6" s="201"/>
      <c r="AY6" s="201">
        <v>1</v>
      </c>
      <c r="AZ6" s="202">
        <v>116</v>
      </c>
      <c r="BA6" s="203">
        <f>IF(K6=0,"",IF(AZ6=0,"",(AZ6/K6)))</f>
        <v>0.34939759036145</v>
      </c>
      <c r="BB6" s="202">
        <v>11</v>
      </c>
      <c r="BC6" s="204">
        <f>IFERROR(BB6/AZ6,"-")</f>
        <v>0.094827586206897</v>
      </c>
      <c r="BD6" s="205">
        <v>47000</v>
      </c>
      <c r="BE6" s="206">
        <f>IFERROR(BD6/AZ6,"-")</f>
        <v>405.1724137931</v>
      </c>
      <c r="BF6" s="207">
        <v>9</v>
      </c>
      <c r="BG6" s="207">
        <v>2</v>
      </c>
      <c r="BH6" s="207"/>
      <c r="BI6" s="208">
        <v>68</v>
      </c>
      <c r="BJ6" s="209">
        <f>IF(K6=0,"",IF(BI6=0,"",(BI6/K6)))</f>
        <v>0.20481927710843</v>
      </c>
      <c r="BK6" s="210">
        <v>14</v>
      </c>
      <c r="BL6" s="211">
        <f>IFERROR(BK6/BI6,"-")</f>
        <v>0.20588235294118</v>
      </c>
      <c r="BM6" s="212">
        <v>304000</v>
      </c>
      <c r="BN6" s="213">
        <f>IFERROR(BM6/BI6,"-")</f>
        <v>4470.5882352941</v>
      </c>
      <c r="BO6" s="214">
        <v>6</v>
      </c>
      <c r="BP6" s="214">
        <v>3</v>
      </c>
      <c r="BQ6" s="214">
        <v>5</v>
      </c>
      <c r="BR6" s="215">
        <v>34</v>
      </c>
      <c r="BS6" s="216">
        <f>IF(K6=0,"",IF(BR6=0,"",(BR6/K6)))</f>
        <v>0.10240963855422</v>
      </c>
      <c r="BT6" s="217">
        <v>6</v>
      </c>
      <c r="BU6" s="218">
        <f>IFERROR(BT6/BR6,"-")</f>
        <v>0.17647058823529</v>
      </c>
      <c r="BV6" s="219">
        <v>490000</v>
      </c>
      <c r="BW6" s="220">
        <f>IFERROR(BV6/BR6,"-")</f>
        <v>14411.764705882</v>
      </c>
      <c r="BX6" s="221">
        <v>2</v>
      </c>
      <c r="BY6" s="221">
        <v>1</v>
      </c>
      <c r="BZ6" s="221">
        <v>3</v>
      </c>
      <c r="CA6" s="222">
        <v>4</v>
      </c>
      <c r="CB6" s="223">
        <f>IF(K6=0,"",IF(CA6=0,"",(CA6/K6)))</f>
        <v>0.012048192771084</v>
      </c>
      <c r="CC6" s="224"/>
      <c r="CD6" s="225">
        <f>IFERROR(CC6/CA6,"-")</f>
        <v>0</v>
      </c>
      <c r="CE6" s="226"/>
      <c r="CF6" s="227">
        <f>IFERROR(CE6/CA6,"-")</f>
        <v>0</v>
      </c>
      <c r="CG6" s="228"/>
      <c r="CH6" s="228"/>
      <c r="CI6" s="228"/>
      <c r="CJ6" s="229">
        <v>35</v>
      </c>
      <c r="CK6" s="230">
        <v>961000</v>
      </c>
      <c r="CL6" s="230">
        <v>225000</v>
      </c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0.65719408360796</v>
      </c>
      <c r="B7" s="347" t="s">
        <v>101</v>
      </c>
      <c r="C7" s="347" t="s">
        <v>102</v>
      </c>
      <c r="D7" s="347" t="s">
        <v>103</v>
      </c>
      <c r="E7" s="175" t="s">
        <v>104</v>
      </c>
      <c r="F7" s="175" t="s">
        <v>81</v>
      </c>
      <c r="G7" s="340">
        <v>15490319</v>
      </c>
      <c r="H7" s="176">
        <v>0</v>
      </c>
      <c r="I7" s="176">
        <v>0</v>
      </c>
      <c r="J7" s="176">
        <v>406416</v>
      </c>
      <c r="K7" s="177">
        <v>3569</v>
      </c>
      <c r="L7" s="179">
        <f>IFERROR(K7/J7,"-")</f>
        <v>0.0087816424550215</v>
      </c>
      <c r="M7" s="176">
        <v>90</v>
      </c>
      <c r="N7" s="176">
        <v>1456</v>
      </c>
      <c r="O7" s="179">
        <f>IFERROR(M7/(K7),"-")</f>
        <v>0.025217147660409</v>
      </c>
      <c r="P7" s="180">
        <f>IFERROR(G7/SUM(K7:K7),"-")</f>
        <v>4340.2406836649</v>
      </c>
      <c r="Q7" s="181">
        <v>346</v>
      </c>
      <c r="R7" s="179">
        <f>IF(K7=0,"-",Q7/K7)</f>
        <v>0.096945923227795</v>
      </c>
      <c r="S7" s="345">
        <v>10180146</v>
      </c>
      <c r="T7" s="346">
        <f>IFERROR(S7/K7,"-")</f>
        <v>2852.3804987391</v>
      </c>
      <c r="U7" s="346">
        <f>IFERROR(S7/Q7,"-")</f>
        <v>29422.387283237</v>
      </c>
      <c r="V7" s="340">
        <f>SUM(S7:S7)-SUM(G7:G7)</f>
        <v>-5310173</v>
      </c>
      <c r="W7" s="183">
        <f>SUM(S7:S7)/SUM(G7:G7)</f>
        <v>0.65719408360796</v>
      </c>
      <c r="Y7" s="184">
        <v>12</v>
      </c>
      <c r="Z7" s="185">
        <f>IF(K7=0,"",IF(Y7=0,"",(Y7/K7)))</f>
        <v>0.0033622863547212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10</v>
      </c>
      <c r="AI7" s="191">
        <f>IF(K7=0,"",IF(AH7=0,"",(AH7/K7)))</f>
        <v>0.002801905295601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118</v>
      </c>
      <c r="AR7" s="197">
        <f>IF(K7=0,"",IF(AQ7=0,"",(AQ7/K7)))</f>
        <v>0.033062482488092</v>
      </c>
      <c r="AS7" s="196">
        <v>10</v>
      </c>
      <c r="AT7" s="198">
        <f>IFERROR(AS7/AQ7,"-")</f>
        <v>0.084745762711864</v>
      </c>
      <c r="AU7" s="199">
        <v>198846</v>
      </c>
      <c r="AV7" s="200">
        <f>IFERROR(AU7/AQ7,"-")</f>
        <v>1685.1355932203</v>
      </c>
      <c r="AW7" s="201">
        <v>6</v>
      </c>
      <c r="AX7" s="201"/>
      <c r="AY7" s="201">
        <v>4</v>
      </c>
      <c r="AZ7" s="202">
        <v>1485</v>
      </c>
      <c r="BA7" s="203">
        <f>IF(K7=0,"",IF(AZ7=0,"",(AZ7/K7)))</f>
        <v>0.41608293639675</v>
      </c>
      <c r="BB7" s="202">
        <v>107</v>
      </c>
      <c r="BC7" s="204">
        <f>IFERROR(BB7/AZ7,"-")</f>
        <v>0.072053872053872</v>
      </c>
      <c r="BD7" s="205">
        <v>1704000</v>
      </c>
      <c r="BE7" s="206">
        <f>IFERROR(BD7/AZ7,"-")</f>
        <v>1147.4747474747</v>
      </c>
      <c r="BF7" s="207">
        <v>58</v>
      </c>
      <c r="BG7" s="207">
        <v>21</v>
      </c>
      <c r="BH7" s="207">
        <v>28</v>
      </c>
      <c r="BI7" s="208">
        <v>1393</v>
      </c>
      <c r="BJ7" s="209">
        <f>IF(K7=0,"",IF(BI7=0,"",(BI7/K7)))</f>
        <v>0.39030540767722</v>
      </c>
      <c r="BK7" s="210">
        <v>150</v>
      </c>
      <c r="BL7" s="211">
        <f>IFERROR(BK7/BI7,"-")</f>
        <v>0.10768126346016</v>
      </c>
      <c r="BM7" s="212">
        <v>5394000</v>
      </c>
      <c r="BN7" s="213">
        <f>IFERROR(BM7/BI7,"-")</f>
        <v>3872.2182340273</v>
      </c>
      <c r="BO7" s="214">
        <v>61</v>
      </c>
      <c r="BP7" s="214">
        <v>26</v>
      </c>
      <c r="BQ7" s="214">
        <v>63</v>
      </c>
      <c r="BR7" s="215">
        <v>479</v>
      </c>
      <c r="BS7" s="216">
        <f>IF(K7=0,"",IF(BR7=0,"",(BR7/K7)))</f>
        <v>0.13421126365929</v>
      </c>
      <c r="BT7" s="217">
        <v>67</v>
      </c>
      <c r="BU7" s="218">
        <f>IFERROR(BT7/BR7,"-")</f>
        <v>0.13987473903967</v>
      </c>
      <c r="BV7" s="219">
        <v>2530000</v>
      </c>
      <c r="BW7" s="220">
        <f>IFERROR(BV7/BR7,"-")</f>
        <v>5281.8371607516</v>
      </c>
      <c r="BX7" s="221">
        <v>26</v>
      </c>
      <c r="BY7" s="221">
        <v>10</v>
      </c>
      <c r="BZ7" s="221">
        <v>31</v>
      </c>
      <c r="CA7" s="222">
        <v>72</v>
      </c>
      <c r="CB7" s="223">
        <f>IF(K7=0,"",IF(CA7=0,"",(CA7/K7)))</f>
        <v>0.020173718128327</v>
      </c>
      <c r="CC7" s="224">
        <v>12</v>
      </c>
      <c r="CD7" s="225">
        <f>IFERROR(CC7/CA7,"-")</f>
        <v>0.16666666666667</v>
      </c>
      <c r="CE7" s="226">
        <v>353300</v>
      </c>
      <c r="CF7" s="227">
        <f>IFERROR(CE7/CA7,"-")</f>
        <v>4906.9444444444</v>
      </c>
      <c r="CG7" s="228">
        <v>6</v>
      </c>
      <c r="CH7" s="228">
        <v>3</v>
      </c>
      <c r="CI7" s="228">
        <v>3</v>
      </c>
      <c r="CJ7" s="229">
        <v>346</v>
      </c>
      <c r="CK7" s="230">
        <v>10180146</v>
      </c>
      <c r="CL7" s="230">
        <v>526000</v>
      </c>
      <c r="CM7" s="230">
        <v>3000</v>
      </c>
      <c r="CN7" s="231" t="str">
        <f>IF(AND(CL7=0,CM7=0),"",IF(AND(CL7&lt;=100000,CM7&lt;=100000),"",IF(CL7/CK7&gt;0.7,"男高",IF(CM7/CK7&gt;0.7,"女高",""))))</f>
        <v/>
      </c>
    </row>
    <row r="8" spans="1:94">
      <c r="A8" s="174" t="str">
        <f>W8</f>
        <v>0</v>
      </c>
      <c r="B8" s="347" t="s">
        <v>105</v>
      </c>
      <c r="C8" s="347" t="s">
        <v>102</v>
      </c>
      <c r="D8" s="347" t="s">
        <v>103</v>
      </c>
      <c r="E8" s="175" t="s">
        <v>106</v>
      </c>
      <c r="F8" s="175" t="s">
        <v>81</v>
      </c>
      <c r="G8" s="340">
        <v>0</v>
      </c>
      <c r="H8" s="176">
        <v>0</v>
      </c>
      <c r="I8" s="176">
        <v>0</v>
      </c>
      <c r="J8" s="176">
        <v>9</v>
      </c>
      <c r="K8" s="177">
        <v>0</v>
      </c>
      <c r="L8" s="179">
        <f>IFERROR(K8/J8,"-")</f>
        <v>0</v>
      </c>
      <c r="M8" s="176">
        <v>0</v>
      </c>
      <c r="N8" s="176">
        <v>0</v>
      </c>
      <c r="O8" s="179" t="str">
        <f>IFERROR(M8/(K8),"-")</f>
        <v>-</v>
      </c>
      <c r="P8" s="180" t="str">
        <f>IFERROR(G8/SUM(K8:K8),"-")</f>
        <v>-</v>
      </c>
      <c r="Q8" s="181">
        <v>0</v>
      </c>
      <c r="R8" s="179" t="str">
        <f>IF(K8=0,"-",Q8/K8)</f>
        <v>-</v>
      </c>
      <c r="S8" s="345"/>
      <c r="T8" s="346" t="str">
        <f>IFERROR(S8/K8,"-")</f>
        <v>-</v>
      </c>
      <c r="U8" s="346" t="str">
        <f>IFERROR(S8/Q8,"-")</f>
        <v>-</v>
      </c>
      <c r="V8" s="340">
        <f>SUM(S8:S8)-SUM(G8:G8)</f>
        <v>0</v>
      </c>
      <c r="W8" s="183" t="str">
        <f>SUM(S8:S8)/SUM(G8:G8)</f>
        <v>0</v>
      </c>
      <c r="Y8" s="184"/>
      <c r="Z8" s="185" t="str">
        <f>IF(K8=0,"",IF(Y8=0,"",(Y8/K8)))</f>
        <v/>
      </c>
      <c r="AA8" s="184"/>
      <c r="AB8" s="186" t="str">
        <f>IFERROR(AA8/Y8,"-")</f>
        <v>-</v>
      </c>
      <c r="AC8" s="187"/>
      <c r="AD8" s="188" t="str">
        <f>IFERROR(AC8/Y8,"-")</f>
        <v>-</v>
      </c>
      <c r="AE8" s="189"/>
      <c r="AF8" s="189"/>
      <c r="AG8" s="189"/>
      <c r="AH8" s="190"/>
      <c r="AI8" s="191" t="str">
        <f>IF(K8=0,"",IF(AH8=0,"",(AH8/K8)))</f>
        <v/>
      </c>
      <c r="AJ8" s="190"/>
      <c r="AK8" s="192" t="str">
        <f>IFERROR(AJ8/AH8,"-")</f>
        <v>-</v>
      </c>
      <c r="AL8" s="193"/>
      <c r="AM8" s="194" t="str">
        <f>IFERROR(AL8/AH8,"-")</f>
        <v>-</v>
      </c>
      <c r="AN8" s="195"/>
      <c r="AO8" s="195"/>
      <c r="AP8" s="195"/>
      <c r="AQ8" s="196"/>
      <c r="AR8" s="197" t="str">
        <f>IF(K8=0,"",IF(AQ8=0,"",(AQ8/K8)))</f>
        <v/>
      </c>
      <c r="AS8" s="196"/>
      <c r="AT8" s="198" t="str">
        <f>IFERROR(AS8/AQ8,"-")</f>
        <v>-</v>
      </c>
      <c r="AU8" s="199"/>
      <c r="AV8" s="200" t="str">
        <f>IFERROR(AU8/AQ8,"-")</f>
        <v>-</v>
      </c>
      <c r="AW8" s="201"/>
      <c r="AX8" s="201"/>
      <c r="AY8" s="201"/>
      <c r="AZ8" s="202"/>
      <c r="BA8" s="203" t="str">
        <f>IF(K8=0,"",IF(AZ8=0,"",(AZ8/K8)))</f>
        <v/>
      </c>
      <c r="BB8" s="202"/>
      <c r="BC8" s="204" t="str">
        <f>IFERROR(BB8/AZ8,"-")</f>
        <v>-</v>
      </c>
      <c r="BD8" s="205"/>
      <c r="BE8" s="206" t="str">
        <f>IFERROR(BD8/AZ8,"-")</f>
        <v>-</v>
      </c>
      <c r="BF8" s="207"/>
      <c r="BG8" s="207"/>
      <c r="BH8" s="207"/>
      <c r="BI8" s="208"/>
      <c r="BJ8" s="209" t="str">
        <f>IF(K8=0,"",IF(BI8=0,"",(BI8/K8)))</f>
        <v/>
      </c>
      <c r="BK8" s="210"/>
      <c r="BL8" s="211" t="str">
        <f>IFERROR(BK8/BI8,"-")</f>
        <v>-</v>
      </c>
      <c r="BM8" s="212"/>
      <c r="BN8" s="213" t="str">
        <f>IFERROR(BM8/BI8,"-")</f>
        <v>-</v>
      </c>
      <c r="BO8" s="214"/>
      <c r="BP8" s="214"/>
      <c r="BQ8" s="214"/>
      <c r="BR8" s="215"/>
      <c r="BS8" s="216" t="str">
        <f>IF(K8=0,"",IF(BR8=0,"",(BR8/K8)))</f>
        <v/>
      </c>
      <c r="BT8" s="217"/>
      <c r="BU8" s="218" t="str">
        <f>IFERROR(BT8/BR8,"-")</f>
        <v>-</v>
      </c>
      <c r="BV8" s="219"/>
      <c r="BW8" s="220" t="str">
        <f>IFERROR(BV8/BR8,"-")</f>
        <v>-</v>
      </c>
      <c r="BX8" s="221"/>
      <c r="BY8" s="221"/>
      <c r="BZ8" s="221"/>
      <c r="CA8" s="222"/>
      <c r="CB8" s="223" t="str">
        <f>IF(K8=0,"",IF(CA8=0,"",(CA8/K8)))</f>
        <v/>
      </c>
      <c r="CC8" s="224"/>
      <c r="CD8" s="225" t="str">
        <f>IFERROR(CC8/CA8,"-")</f>
        <v>-</v>
      </c>
      <c r="CE8" s="226"/>
      <c r="CF8" s="227" t="str">
        <f>IFERROR(CE8/CA8,"-")</f>
        <v>-</v>
      </c>
      <c r="CG8" s="228"/>
      <c r="CH8" s="228"/>
      <c r="CI8" s="228"/>
      <c r="CJ8" s="229">
        <v>0</v>
      </c>
      <c r="CK8" s="230"/>
      <c r="CL8" s="230"/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174">
        <f>W9</f>
        <v>0.92263386407096</v>
      </c>
      <c r="B9" s="347" t="s">
        <v>107</v>
      </c>
      <c r="C9" s="347" t="s">
        <v>102</v>
      </c>
      <c r="D9" s="347" t="s">
        <v>103</v>
      </c>
      <c r="E9" s="175" t="s">
        <v>108</v>
      </c>
      <c r="F9" s="175" t="s">
        <v>81</v>
      </c>
      <c r="G9" s="340">
        <v>821561</v>
      </c>
      <c r="H9" s="176">
        <v>0</v>
      </c>
      <c r="I9" s="176">
        <v>0</v>
      </c>
      <c r="J9" s="176">
        <v>12749</v>
      </c>
      <c r="K9" s="177">
        <v>240</v>
      </c>
      <c r="L9" s="179">
        <f>IFERROR(K9/J9,"-")</f>
        <v>0.018825005882814</v>
      </c>
      <c r="M9" s="176">
        <v>6</v>
      </c>
      <c r="N9" s="176">
        <v>84</v>
      </c>
      <c r="O9" s="179">
        <f>IFERROR(M9/(K9),"-")</f>
        <v>0.025</v>
      </c>
      <c r="P9" s="180">
        <f>IFERROR(G9/SUM(K9:K9),"-")</f>
        <v>3423.1708333333</v>
      </c>
      <c r="Q9" s="181">
        <v>26</v>
      </c>
      <c r="R9" s="179">
        <f>IF(K9=0,"-",Q9/K9)</f>
        <v>0.10833333333333</v>
      </c>
      <c r="S9" s="345">
        <v>758000</v>
      </c>
      <c r="T9" s="346">
        <f>IFERROR(S9/K9,"-")</f>
        <v>3158.3333333333</v>
      </c>
      <c r="U9" s="346">
        <f>IFERROR(S9/Q9,"-")</f>
        <v>29153.846153846</v>
      </c>
      <c r="V9" s="340">
        <f>SUM(S9:S9)-SUM(G9:G9)</f>
        <v>-63561</v>
      </c>
      <c r="W9" s="183">
        <f>SUM(S9:S9)/SUM(G9:G9)</f>
        <v>0.92263386407096</v>
      </c>
      <c r="Y9" s="184">
        <v>4</v>
      </c>
      <c r="Z9" s="185">
        <f>IF(K9=0,"",IF(Y9=0,"",(Y9/K9)))</f>
        <v>0.016666666666667</v>
      </c>
      <c r="AA9" s="184"/>
      <c r="AB9" s="186">
        <f>IFERROR(AA9/Y9,"-")</f>
        <v>0</v>
      </c>
      <c r="AC9" s="187"/>
      <c r="AD9" s="188">
        <f>IFERROR(AC9/Y9,"-")</f>
        <v>0</v>
      </c>
      <c r="AE9" s="189"/>
      <c r="AF9" s="189"/>
      <c r="AG9" s="189"/>
      <c r="AH9" s="190">
        <v>20</v>
      </c>
      <c r="AI9" s="191">
        <f>IF(K9=0,"",IF(AH9=0,"",(AH9/K9)))</f>
        <v>0.083333333333333</v>
      </c>
      <c r="AJ9" s="190"/>
      <c r="AK9" s="192">
        <f>IFERROR(AJ9/AH9,"-")</f>
        <v>0</v>
      </c>
      <c r="AL9" s="193"/>
      <c r="AM9" s="194">
        <f>IFERROR(AL9/AH9,"-")</f>
        <v>0</v>
      </c>
      <c r="AN9" s="195"/>
      <c r="AO9" s="195"/>
      <c r="AP9" s="195"/>
      <c r="AQ9" s="196">
        <v>15</v>
      </c>
      <c r="AR9" s="197">
        <f>IF(K9=0,"",IF(AQ9=0,"",(AQ9/K9)))</f>
        <v>0.0625</v>
      </c>
      <c r="AS9" s="196"/>
      <c r="AT9" s="198">
        <f>IFERROR(AS9/AQ9,"-")</f>
        <v>0</v>
      </c>
      <c r="AU9" s="199"/>
      <c r="AV9" s="200">
        <f>IFERROR(AU9/AQ9,"-")</f>
        <v>0</v>
      </c>
      <c r="AW9" s="201"/>
      <c r="AX9" s="201"/>
      <c r="AY9" s="201"/>
      <c r="AZ9" s="202">
        <v>51</v>
      </c>
      <c r="BA9" s="203">
        <f>IF(K9=0,"",IF(AZ9=0,"",(AZ9/K9)))</f>
        <v>0.2125</v>
      </c>
      <c r="BB9" s="202">
        <v>3</v>
      </c>
      <c r="BC9" s="204">
        <f>IFERROR(BB9/AZ9,"-")</f>
        <v>0.058823529411765</v>
      </c>
      <c r="BD9" s="205">
        <v>19000</v>
      </c>
      <c r="BE9" s="206">
        <f>IFERROR(BD9/AZ9,"-")</f>
        <v>372.54901960784</v>
      </c>
      <c r="BF9" s="207">
        <v>2</v>
      </c>
      <c r="BG9" s="207"/>
      <c r="BH9" s="207">
        <v>1</v>
      </c>
      <c r="BI9" s="208">
        <v>90</v>
      </c>
      <c r="BJ9" s="209">
        <f>IF(K9=0,"",IF(BI9=0,"",(BI9/K9)))</f>
        <v>0.375</v>
      </c>
      <c r="BK9" s="210">
        <v>9</v>
      </c>
      <c r="BL9" s="211">
        <f>IFERROR(BK9/BI9,"-")</f>
        <v>0.1</v>
      </c>
      <c r="BM9" s="212">
        <v>368000</v>
      </c>
      <c r="BN9" s="213">
        <f>IFERROR(BM9/BI9,"-")</f>
        <v>4088.8888888889</v>
      </c>
      <c r="BO9" s="214">
        <v>3</v>
      </c>
      <c r="BP9" s="214">
        <v>3</v>
      </c>
      <c r="BQ9" s="214">
        <v>3</v>
      </c>
      <c r="BR9" s="215">
        <v>41</v>
      </c>
      <c r="BS9" s="216">
        <f>IF(K9=0,"",IF(BR9=0,"",(BR9/K9)))</f>
        <v>0.17083333333333</v>
      </c>
      <c r="BT9" s="217">
        <v>10</v>
      </c>
      <c r="BU9" s="218">
        <f>IFERROR(BT9/BR9,"-")</f>
        <v>0.24390243902439</v>
      </c>
      <c r="BV9" s="219">
        <v>308000</v>
      </c>
      <c r="BW9" s="220">
        <f>IFERROR(BV9/BR9,"-")</f>
        <v>7512.1951219512</v>
      </c>
      <c r="BX9" s="221">
        <v>4</v>
      </c>
      <c r="BY9" s="221">
        <v>1</v>
      </c>
      <c r="BZ9" s="221">
        <v>5</v>
      </c>
      <c r="CA9" s="222">
        <v>19</v>
      </c>
      <c r="CB9" s="223">
        <f>IF(K9=0,"",IF(CA9=0,"",(CA9/K9)))</f>
        <v>0.079166666666667</v>
      </c>
      <c r="CC9" s="224">
        <v>4</v>
      </c>
      <c r="CD9" s="225">
        <f>IFERROR(CC9/CA9,"-")</f>
        <v>0.21052631578947</v>
      </c>
      <c r="CE9" s="226">
        <v>63000</v>
      </c>
      <c r="CF9" s="227">
        <f>IFERROR(CE9/CA9,"-")</f>
        <v>3315.7894736842</v>
      </c>
      <c r="CG9" s="228"/>
      <c r="CH9" s="228">
        <v>1</v>
      </c>
      <c r="CI9" s="228">
        <v>3</v>
      </c>
      <c r="CJ9" s="229">
        <v>26</v>
      </c>
      <c r="CK9" s="230">
        <v>758000</v>
      </c>
      <c r="CL9" s="230">
        <v>303000</v>
      </c>
      <c r="CM9" s="230">
        <v>3000</v>
      </c>
      <c r="CN9" s="231" t="str">
        <f>IF(AND(CL9=0,CM9=0),"",IF(AND(CL9&lt;=100000,CM9&lt;=100000),"",IF(CL9/CK9&gt;0.7,"男高",IF(CM9/CK9&gt;0.7,"女高",""))))</f>
        <v/>
      </c>
    </row>
    <row r="10" spans="1:94">
      <c r="A10" s="232"/>
      <c r="B10" s="151"/>
      <c r="C10" s="233"/>
      <c r="D10" s="234"/>
      <c r="E10" s="175"/>
      <c r="F10" s="175"/>
      <c r="G10" s="341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172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232"/>
      <c r="B11" s="246"/>
      <c r="C11" s="176"/>
      <c r="D11" s="176"/>
      <c r="E11" s="247"/>
      <c r="F11" s="248"/>
      <c r="G11" s="342"/>
      <c r="H11" s="235"/>
      <c r="I11" s="235"/>
      <c r="J11" s="176"/>
      <c r="K11" s="176"/>
      <c r="L11" s="236"/>
      <c r="M11" s="236"/>
      <c r="N11" s="176"/>
      <c r="O11" s="236"/>
      <c r="P11" s="182"/>
      <c r="Q11" s="182"/>
      <c r="R11" s="182"/>
      <c r="S11" s="345"/>
      <c r="T11" s="345"/>
      <c r="U11" s="345"/>
      <c r="V11" s="345"/>
      <c r="W11" s="236"/>
      <c r="X11" s="249"/>
      <c r="Y11" s="237"/>
      <c r="Z11" s="238"/>
      <c r="AA11" s="237"/>
      <c r="AB11" s="239"/>
      <c r="AC11" s="240"/>
      <c r="AD11" s="241"/>
      <c r="AE11" s="242"/>
      <c r="AF11" s="242"/>
      <c r="AG11" s="242"/>
      <c r="AH11" s="237"/>
      <c r="AI11" s="238"/>
      <c r="AJ11" s="237"/>
      <c r="AK11" s="239"/>
      <c r="AL11" s="240"/>
      <c r="AM11" s="241"/>
      <c r="AN11" s="242"/>
      <c r="AO11" s="242"/>
      <c r="AP11" s="242"/>
      <c r="AQ11" s="237"/>
      <c r="AR11" s="238"/>
      <c r="AS11" s="237"/>
      <c r="AT11" s="239"/>
      <c r="AU11" s="240"/>
      <c r="AV11" s="241"/>
      <c r="AW11" s="242"/>
      <c r="AX11" s="242"/>
      <c r="AY11" s="242"/>
      <c r="AZ11" s="237"/>
      <c r="BA11" s="238"/>
      <c r="BB11" s="237"/>
      <c r="BC11" s="239"/>
      <c r="BD11" s="240"/>
      <c r="BE11" s="241"/>
      <c r="BF11" s="242"/>
      <c r="BG11" s="242"/>
      <c r="BH11" s="242"/>
      <c r="BI11" s="173"/>
      <c r="BJ11" s="243"/>
      <c r="BK11" s="237"/>
      <c r="BL11" s="239"/>
      <c r="BM11" s="240"/>
      <c r="BN11" s="241"/>
      <c r="BO11" s="242"/>
      <c r="BP11" s="242"/>
      <c r="BQ11" s="242"/>
      <c r="BR11" s="173"/>
      <c r="BS11" s="243"/>
      <c r="BT11" s="237"/>
      <c r="BU11" s="239"/>
      <c r="BV11" s="240"/>
      <c r="BW11" s="241"/>
      <c r="BX11" s="242"/>
      <c r="BY11" s="242"/>
      <c r="BZ11" s="242"/>
      <c r="CA11" s="173"/>
      <c r="CB11" s="243"/>
      <c r="CC11" s="237"/>
      <c r="CD11" s="239"/>
      <c r="CE11" s="240"/>
      <c r="CF11" s="241"/>
      <c r="CG11" s="242"/>
      <c r="CH11" s="242"/>
      <c r="CI11" s="242"/>
      <c r="CJ11" s="244"/>
      <c r="CK11" s="240"/>
      <c r="CL11" s="240"/>
      <c r="CM11" s="240"/>
      <c r="CN11" s="245"/>
    </row>
    <row r="12" spans="1:94">
      <c r="A12" s="166">
        <f>Z12</f>
        <v/>
      </c>
      <c r="B12" s="250"/>
      <c r="C12" s="250"/>
      <c r="D12" s="250"/>
      <c r="E12" s="251" t="s">
        <v>109</v>
      </c>
      <c r="F12" s="251"/>
      <c r="G12" s="343">
        <f>SUM(G6:G11)</f>
        <v>16311880</v>
      </c>
      <c r="H12" s="250">
        <f>SUM(H6:H11)</f>
        <v>0</v>
      </c>
      <c r="I12" s="250">
        <f>SUM(I6:I11)</f>
        <v>0</v>
      </c>
      <c r="J12" s="250">
        <f>SUM(J6:J11)</f>
        <v>437402</v>
      </c>
      <c r="K12" s="250">
        <f>SUM(K6:K11)</f>
        <v>4141</v>
      </c>
      <c r="L12" s="252">
        <f>IFERROR(K12/J12,"-")</f>
        <v>0.0094672635241723</v>
      </c>
      <c r="M12" s="253">
        <f>SUM(M6:M11)</f>
        <v>109</v>
      </c>
      <c r="N12" s="253">
        <f>SUM(N6:N11)</f>
        <v>1685</v>
      </c>
      <c r="O12" s="252">
        <f>IFERROR(M12/K12,"-")</f>
        <v>0.026322144409563</v>
      </c>
      <c r="P12" s="254">
        <f>IFERROR(G12/K12,"-")</f>
        <v>3939.116155518</v>
      </c>
      <c r="Q12" s="255">
        <f>SUM(Q6:Q11)</f>
        <v>407</v>
      </c>
      <c r="R12" s="252">
        <f>IFERROR(Q12/K12,"-")</f>
        <v>0.098285438299928</v>
      </c>
      <c r="S12" s="343">
        <f>SUM(S6:S11)</f>
        <v>11899146</v>
      </c>
      <c r="T12" s="343">
        <f>IFERROR(S12/K12,"-")</f>
        <v>2873.4957739676</v>
      </c>
      <c r="U12" s="343">
        <f>IFERROR(S12/Q12,"-")</f>
        <v>29236.230958231</v>
      </c>
      <c r="V12" s="343">
        <f>S12-G12</f>
        <v>-4412734</v>
      </c>
      <c r="W12" s="256">
        <f>S12/G12</f>
        <v>0.72947728894524</v>
      </c>
      <c r="X12" s="257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8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31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32</v>
      </c>
      <c r="CK2" s="307" t="s">
        <v>33</v>
      </c>
      <c r="CL2" s="310" t="s">
        <v>34</v>
      </c>
      <c r="CM2" s="311"/>
      <c r="CN2" s="312"/>
    </row>
    <row r="3" spans="1:94" customHeight="1" ht="14.25">
      <c r="A3" s="145" t="s">
        <v>110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36</v>
      </c>
      <c r="Z3" s="319"/>
      <c r="AA3" s="319"/>
      <c r="AB3" s="319"/>
      <c r="AC3" s="319"/>
      <c r="AD3" s="319"/>
      <c r="AE3" s="319"/>
      <c r="AF3" s="319"/>
      <c r="AG3" s="319"/>
      <c r="AH3" s="320" t="s">
        <v>37</v>
      </c>
      <c r="AI3" s="321"/>
      <c r="AJ3" s="321"/>
      <c r="AK3" s="321"/>
      <c r="AL3" s="321"/>
      <c r="AM3" s="321"/>
      <c r="AN3" s="321"/>
      <c r="AO3" s="321"/>
      <c r="AP3" s="322"/>
      <c r="AQ3" s="323" t="s">
        <v>38</v>
      </c>
      <c r="AR3" s="324"/>
      <c r="AS3" s="324"/>
      <c r="AT3" s="324"/>
      <c r="AU3" s="324"/>
      <c r="AV3" s="324"/>
      <c r="AW3" s="324"/>
      <c r="AX3" s="324"/>
      <c r="AY3" s="325"/>
      <c r="AZ3" s="326" t="s">
        <v>39</v>
      </c>
      <c r="BA3" s="327"/>
      <c r="BB3" s="327"/>
      <c r="BC3" s="327"/>
      <c r="BD3" s="327"/>
      <c r="BE3" s="327"/>
      <c r="BF3" s="327"/>
      <c r="BG3" s="327"/>
      <c r="BH3" s="328"/>
      <c r="BI3" s="313" t="s">
        <v>40</v>
      </c>
      <c r="BJ3" s="314"/>
      <c r="BK3" s="314"/>
      <c r="BL3" s="314"/>
      <c r="BM3" s="314"/>
      <c r="BN3" s="314"/>
      <c r="BO3" s="314"/>
      <c r="BP3" s="314"/>
      <c r="BQ3" s="315"/>
      <c r="BR3" s="294" t="s">
        <v>41</v>
      </c>
      <c r="BS3" s="295"/>
      <c r="BT3" s="295"/>
      <c r="BU3" s="295"/>
      <c r="BV3" s="295"/>
      <c r="BW3" s="295"/>
      <c r="BX3" s="295"/>
      <c r="BY3" s="295"/>
      <c r="BZ3" s="296"/>
      <c r="CA3" s="297" t="s">
        <v>42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43</v>
      </c>
      <c r="CM3" s="301"/>
      <c r="CN3" s="302" t="s">
        <v>44</v>
      </c>
    </row>
    <row r="4" spans="1:94">
      <c r="A4" s="151"/>
      <c r="B4" s="152" t="s">
        <v>45</v>
      </c>
      <c r="C4" s="152" t="s">
        <v>74</v>
      </c>
      <c r="D4" s="153" t="s">
        <v>49</v>
      </c>
      <c r="E4" s="152" t="s">
        <v>50</v>
      </c>
      <c r="F4" s="154" t="s">
        <v>52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53</v>
      </c>
      <c r="Z4" s="158" t="s">
        <v>54</v>
      </c>
      <c r="AA4" s="158" t="s">
        <v>55</v>
      </c>
      <c r="AB4" s="158" t="s">
        <v>17</v>
      </c>
      <c r="AC4" s="158" t="s">
        <v>56</v>
      </c>
      <c r="AD4" s="158" t="s">
        <v>57</v>
      </c>
      <c r="AE4" s="158" t="s">
        <v>58</v>
      </c>
      <c r="AF4" s="158" t="s">
        <v>59</v>
      </c>
      <c r="AG4" s="158" t="s">
        <v>60</v>
      </c>
      <c r="AH4" s="159" t="s">
        <v>53</v>
      </c>
      <c r="AI4" s="159" t="s">
        <v>54</v>
      </c>
      <c r="AJ4" s="159" t="s">
        <v>55</v>
      </c>
      <c r="AK4" s="159" t="s">
        <v>17</v>
      </c>
      <c r="AL4" s="159" t="s">
        <v>56</v>
      </c>
      <c r="AM4" s="159" t="s">
        <v>57</v>
      </c>
      <c r="AN4" s="159" t="s">
        <v>58</v>
      </c>
      <c r="AO4" s="159" t="s">
        <v>59</v>
      </c>
      <c r="AP4" s="159" t="s">
        <v>60</v>
      </c>
      <c r="AQ4" s="160" t="s">
        <v>53</v>
      </c>
      <c r="AR4" s="160" t="s">
        <v>54</v>
      </c>
      <c r="AS4" s="160" t="s">
        <v>55</v>
      </c>
      <c r="AT4" s="160" t="s">
        <v>17</v>
      </c>
      <c r="AU4" s="160" t="s">
        <v>56</v>
      </c>
      <c r="AV4" s="160" t="s">
        <v>57</v>
      </c>
      <c r="AW4" s="160" t="s">
        <v>58</v>
      </c>
      <c r="AX4" s="160" t="s">
        <v>59</v>
      </c>
      <c r="AY4" s="160" t="s">
        <v>60</v>
      </c>
      <c r="AZ4" s="161" t="s">
        <v>53</v>
      </c>
      <c r="BA4" s="161" t="s">
        <v>54</v>
      </c>
      <c r="BB4" s="161" t="s">
        <v>55</v>
      </c>
      <c r="BC4" s="161" t="s">
        <v>17</v>
      </c>
      <c r="BD4" s="161" t="s">
        <v>56</v>
      </c>
      <c r="BE4" s="161" t="s">
        <v>57</v>
      </c>
      <c r="BF4" s="161" t="s">
        <v>58</v>
      </c>
      <c r="BG4" s="161" t="s">
        <v>59</v>
      </c>
      <c r="BH4" s="161" t="s">
        <v>60</v>
      </c>
      <c r="BI4" s="162" t="s">
        <v>53</v>
      </c>
      <c r="BJ4" s="162" t="s">
        <v>54</v>
      </c>
      <c r="BK4" s="162" t="s">
        <v>55</v>
      </c>
      <c r="BL4" s="162" t="s">
        <v>17</v>
      </c>
      <c r="BM4" s="162" t="s">
        <v>56</v>
      </c>
      <c r="BN4" s="162" t="s">
        <v>57</v>
      </c>
      <c r="BO4" s="162" t="s">
        <v>58</v>
      </c>
      <c r="BP4" s="162" t="s">
        <v>59</v>
      </c>
      <c r="BQ4" s="162" t="s">
        <v>60</v>
      </c>
      <c r="BR4" s="163" t="s">
        <v>53</v>
      </c>
      <c r="BS4" s="163" t="s">
        <v>54</v>
      </c>
      <c r="BT4" s="163" t="s">
        <v>55</v>
      </c>
      <c r="BU4" s="163" t="s">
        <v>17</v>
      </c>
      <c r="BV4" s="163" t="s">
        <v>56</v>
      </c>
      <c r="BW4" s="163" t="s">
        <v>57</v>
      </c>
      <c r="BX4" s="163" t="s">
        <v>58</v>
      </c>
      <c r="BY4" s="163" t="s">
        <v>59</v>
      </c>
      <c r="BZ4" s="163" t="s">
        <v>60</v>
      </c>
      <c r="CA4" s="164" t="s">
        <v>53</v>
      </c>
      <c r="CB4" s="164" t="s">
        <v>54</v>
      </c>
      <c r="CC4" s="164" t="s">
        <v>55</v>
      </c>
      <c r="CD4" s="164" t="s">
        <v>17</v>
      </c>
      <c r="CE4" s="164" t="s">
        <v>56</v>
      </c>
      <c r="CF4" s="164" t="s">
        <v>57</v>
      </c>
      <c r="CG4" s="164" t="s">
        <v>58</v>
      </c>
      <c r="CH4" s="164" t="s">
        <v>59</v>
      </c>
      <c r="CI4" s="164" t="s">
        <v>60</v>
      </c>
      <c r="CJ4" s="306"/>
      <c r="CK4" s="309"/>
      <c r="CL4" s="165" t="s">
        <v>61</v>
      </c>
      <c r="CM4" s="165" t="s">
        <v>62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111</v>
      </c>
      <c r="C6" s="347" t="s">
        <v>112</v>
      </c>
      <c r="D6" s="347" t="s">
        <v>113</v>
      </c>
      <c r="E6" s="175" t="s">
        <v>114</v>
      </c>
      <c r="F6" s="175" t="s">
        <v>81</v>
      </c>
      <c r="G6" s="340">
        <v>0</v>
      </c>
      <c r="H6" s="176">
        <v>0</v>
      </c>
      <c r="I6" s="176">
        <v>0</v>
      </c>
      <c r="J6" s="176">
        <v>0</v>
      </c>
      <c r="K6" s="177">
        <v>6</v>
      </c>
      <c r="L6" s="179" t="str">
        <f>IFERROR(K6/J6,"-")</f>
        <v>-</v>
      </c>
      <c r="M6" s="176">
        <v>0</v>
      </c>
      <c r="N6" s="176">
        <v>3</v>
      </c>
      <c r="O6" s="179">
        <f>IFERROR(M6/(K6),"-")</f>
        <v>0</v>
      </c>
      <c r="P6" s="180">
        <f>IFERROR(G6/SUM(K6:K6),"-")</f>
        <v>0</v>
      </c>
      <c r="Q6" s="181">
        <v>1</v>
      </c>
      <c r="R6" s="179">
        <f>IF(K6=0,"-",Q6/K6)</f>
        <v>0.16666666666667</v>
      </c>
      <c r="S6" s="345">
        <v>5000</v>
      </c>
      <c r="T6" s="346">
        <f>IFERROR(S6/K6,"-")</f>
        <v>833.33333333333</v>
      </c>
      <c r="U6" s="346">
        <f>IFERROR(S6/Q6,"-")</f>
        <v>5000</v>
      </c>
      <c r="V6" s="340">
        <f>SUM(S6:S6)-SUM(G6:G6)</f>
        <v>5000</v>
      </c>
      <c r="W6" s="183" t="str">
        <f>SUM(S6:S6)/SUM(G6:G6)</f>
        <v>0</v>
      </c>
      <c r="Y6" s="184">
        <v>1</v>
      </c>
      <c r="Z6" s="185">
        <f>IF(K6=0,"",IF(Y6=0,"",(Y6/K6)))</f>
        <v>0.16666666666667</v>
      </c>
      <c r="AA6" s="184"/>
      <c r="AB6" s="186">
        <f>IFERROR(AA6/Y6,"-")</f>
        <v>0</v>
      </c>
      <c r="AC6" s="187"/>
      <c r="AD6" s="188">
        <f>IFERROR(AC6/Y6,"-")</f>
        <v>0</v>
      </c>
      <c r="AE6" s="189"/>
      <c r="AF6" s="189"/>
      <c r="AG6" s="189"/>
      <c r="AH6" s="190">
        <v>3</v>
      </c>
      <c r="AI6" s="191">
        <f>IF(K6=0,"",IF(AH6=0,"",(AH6/K6)))</f>
        <v>0.5</v>
      </c>
      <c r="AJ6" s="190"/>
      <c r="AK6" s="192">
        <f>IFERROR(AJ6/AH6,"-")</f>
        <v>0</v>
      </c>
      <c r="AL6" s="193"/>
      <c r="AM6" s="194">
        <f>IFERROR(AL6/AH6,"-")</f>
        <v>0</v>
      </c>
      <c r="AN6" s="195"/>
      <c r="AO6" s="195"/>
      <c r="AP6" s="195"/>
      <c r="AQ6" s="196">
        <v>1</v>
      </c>
      <c r="AR6" s="197">
        <f>IF(K6=0,"",IF(AQ6=0,"",(AQ6/K6)))</f>
        <v>0.16666666666667</v>
      </c>
      <c r="AS6" s="196"/>
      <c r="AT6" s="198">
        <f>IFERROR(AS6/AQ6,"-")</f>
        <v>0</v>
      </c>
      <c r="AU6" s="199"/>
      <c r="AV6" s="200">
        <f>IFERROR(AU6/AQ6,"-")</f>
        <v>0</v>
      </c>
      <c r="AW6" s="201"/>
      <c r="AX6" s="201"/>
      <c r="AY6" s="201"/>
      <c r="AZ6" s="202"/>
      <c r="BA6" s="203">
        <f>IF(K6=0,"",IF(AZ6=0,"",(AZ6/K6)))</f>
        <v>0</v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>
        <v>1</v>
      </c>
      <c r="BJ6" s="209">
        <f>IF(K6=0,"",IF(BI6=0,"",(BI6/K6)))</f>
        <v>0.16666666666667</v>
      </c>
      <c r="BK6" s="210">
        <v>1</v>
      </c>
      <c r="BL6" s="211">
        <f>IFERROR(BK6/BI6,"-")</f>
        <v>1</v>
      </c>
      <c r="BM6" s="212">
        <v>5000</v>
      </c>
      <c r="BN6" s="213">
        <f>IFERROR(BM6/BI6,"-")</f>
        <v>5000</v>
      </c>
      <c r="BO6" s="214">
        <v>1</v>
      </c>
      <c r="BP6" s="214"/>
      <c r="BQ6" s="214"/>
      <c r="BR6" s="215"/>
      <c r="BS6" s="216">
        <f>IF(K6=0,"",IF(BR6=0,"",(BR6/K6)))</f>
        <v>0</v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>
        <f>IF(K6=0,"",IF(CA6=0,"",(CA6/K6)))</f>
        <v>0</v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1</v>
      </c>
      <c r="CK6" s="230">
        <v>5000</v>
      </c>
      <c r="CL6" s="230">
        <v>5000</v>
      </c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115</v>
      </c>
      <c r="C7" s="347" t="s">
        <v>112</v>
      </c>
      <c r="D7" s="347" t="s">
        <v>113</v>
      </c>
      <c r="E7" s="175" t="s">
        <v>116</v>
      </c>
      <c r="F7" s="175" t="s">
        <v>81</v>
      </c>
      <c r="G7" s="340">
        <v>0</v>
      </c>
      <c r="H7" s="176">
        <v>0</v>
      </c>
      <c r="I7" s="176">
        <v>0</v>
      </c>
      <c r="J7" s="176">
        <v>0</v>
      </c>
      <c r="K7" s="177">
        <v>27</v>
      </c>
      <c r="L7" s="179" t="str">
        <f>IFERROR(K7/J7,"-")</f>
        <v>-</v>
      </c>
      <c r="M7" s="176">
        <v>0</v>
      </c>
      <c r="N7" s="176">
        <v>4</v>
      </c>
      <c r="O7" s="179">
        <f>IFERROR(M7/(K7),"-")</f>
        <v>0</v>
      </c>
      <c r="P7" s="180">
        <f>IFERROR(G7/SUM(K7:K7),"-")</f>
        <v>0</v>
      </c>
      <c r="Q7" s="181">
        <v>0</v>
      </c>
      <c r="R7" s="179">
        <f>IF(K7=0,"-",Q7/K7)</f>
        <v>0</v>
      </c>
      <c r="S7" s="345"/>
      <c r="T7" s="346">
        <f>IFERROR(S7/K7,"-")</f>
        <v>0</v>
      </c>
      <c r="U7" s="346" t="str">
        <f>IFERROR(S7/Q7,"-")</f>
        <v>-</v>
      </c>
      <c r="V7" s="340">
        <f>SUM(S7:S7)-SUM(G7:G7)</f>
        <v>0</v>
      </c>
      <c r="W7" s="183" t="str">
        <f>SUM(S7:S7)/SUM(G7:G7)</f>
        <v>0</v>
      </c>
      <c r="Y7" s="184">
        <v>7</v>
      </c>
      <c r="Z7" s="185">
        <f>IF(K7=0,"",IF(Y7=0,"",(Y7/K7)))</f>
        <v>0.25925925925926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4</v>
      </c>
      <c r="AI7" s="191">
        <f>IF(K7=0,"",IF(AH7=0,"",(AH7/K7)))</f>
        <v>0.14814814814815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4</v>
      </c>
      <c r="AR7" s="197">
        <f>IF(K7=0,"",IF(AQ7=0,"",(AQ7/K7)))</f>
        <v>0.14814814814815</v>
      </c>
      <c r="AS7" s="196"/>
      <c r="AT7" s="198">
        <f>IFERROR(AS7/AQ7,"-")</f>
        <v>0</v>
      </c>
      <c r="AU7" s="199"/>
      <c r="AV7" s="200">
        <f>IFERROR(AU7/AQ7,"-")</f>
        <v>0</v>
      </c>
      <c r="AW7" s="201"/>
      <c r="AX7" s="201"/>
      <c r="AY7" s="201"/>
      <c r="AZ7" s="202">
        <v>6</v>
      </c>
      <c r="BA7" s="203">
        <f>IF(K7=0,"",IF(AZ7=0,"",(AZ7/K7)))</f>
        <v>0.22222222222222</v>
      </c>
      <c r="BB7" s="202"/>
      <c r="BC7" s="204">
        <f>IFERROR(BB7/AZ7,"-")</f>
        <v>0</v>
      </c>
      <c r="BD7" s="205"/>
      <c r="BE7" s="206">
        <f>IFERROR(BD7/AZ7,"-")</f>
        <v>0</v>
      </c>
      <c r="BF7" s="207"/>
      <c r="BG7" s="207"/>
      <c r="BH7" s="207"/>
      <c r="BI7" s="208">
        <v>5</v>
      </c>
      <c r="BJ7" s="209">
        <f>IF(K7=0,"",IF(BI7=0,"",(BI7/K7)))</f>
        <v>0.18518518518519</v>
      </c>
      <c r="BK7" s="210"/>
      <c r="BL7" s="211">
        <f>IFERROR(BK7/BI7,"-")</f>
        <v>0</v>
      </c>
      <c r="BM7" s="212"/>
      <c r="BN7" s="213">
        <f>IFERROR(BM7/BI7,"-")</f>
        <v>0</v>
      </c>
      <c r="BO7" s="214"/>
      <c r="BP7" s="214"/>
      <c r="BQ7" s="214"/>
      <c r="BR7" s="215">
        <v>1</v>
      </c>
      <c r="BS7" s="216">
        <f>IF(K7=0,"",IF(BR7=0,"",(BR7/K7)))</f>
        <v>0.037037037037037</v>
      </c>
      <c r="BT7" s="217"/>
      <c r="BU7" s="218">
        <f>IFERROR(BT7/BR7,"-")</f>
        <v>0</v>
      </c>
      <c r="BV7" s="219"/>
      <c r="BW7" s="220">
        <f>IFERROR(BV7/BR7,"-")</f>
        <v>0</v>
      </c>
      <c r="BX7" s="221"/>
      <c r="BY7" s="221"/>
      <c r="BZ7" s="221"/>
      <c r="CA7" s="222"/>
      <c r="CB7" s="223">
        <f>IF(K7=0,"",IF(CA7=0,"",(CA7/K7)))</f>
        <v>0</v>
      </c>
      <c r="CC7" s="224"/>
      <c r="CD7" s="225" t="str">
        <f>IFERROR(CC7/CA7,"-")</f>
        <v>-</v>
      </c>
      <c r="CE7" s="226"/>
      <c r="CF7" s="227" t="str">
        <f>IFERROR(CE7/CA7,"-")</f>
        <v>-</v>
      </c>
      <c r="CG7" s="228"/>
      <c r="CH7" s="228"/>
      <c r="CI7" s="228"/>
      <c r="CJ7" s="229">
        <v>0</v>
      </c>
      <c r="CK7" s="230"/>
      <c r="CL7" s="230"/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232"/>
      <c r="B8" s="151"/>
      <c r="C8" s="233"/>
      <c r="D8" s="234"/>
      <c r="E8" s="175"/>
      <c r="F8" s="175"/>
      <c r="G8" s="341"/>
      <c r="H8" s="235"/>
      <c r="I8" s="235"/>
      <c r="J8" s="176"/>
      <c r="K8" s="176"/>
      <c r="L8" s="236"/>
      <c r="M8" s="236"/>
      <c r="N8" s="176"/>
      <c r="O8" s="236"/>
      <c r="P8" s="182"/>
      <c r="Q8" s="182"/>
      <c r="R8" s="182"/>
      <c r="S8" s="345"/>
      <c r="T8" s="345"/>
      <c r="U8" s="345"/>
      <c r="V8" s="345"/>
      <c r="W8" s="236"/>
      <c r="X8" s="172"/>
      <c r="Y8" s="237"/>
      <c r="Z8" s="238"/>
      <c r="AA8" s="237"/>
      <c r="AB8" s="239"/>
      <c r="AC8" s="240"/>
      <c r="AD8" s="241"/>
      <c r="AE8" s="242"/>
      <c r="AF8" s="242"/>
      <c r="AG8" s="242"/>
      <c r="AH8" s="237"/>
      <c r="AI8" s="238"/>
      <c r="AJ8" s="237"/>
      <c r="AK8" s="239"/>
      <c r="AL8" s="240"/>
      <c r="AM8" s="241"/>
      <c r="AN8" s="242"/>
      <c r="AO8" s="242"/>
      <c r="AP8" s="242"/>
      <c r="AQ8" s="237"/>
      <c r="AR8" s="238"/>
      <c r="AS8" s="237"/>
      <c r="AT8" s="239"/>
      <c r="AU8" s="240"/>
      <c r="AV8" s="241"/>
      <c r="AW8" s="242"/>
      <c r="AX8" s="242"/>
      <c r="AY8" s="242"/>
      <c r="AZ8" s="237"/>
      <c r="BA8" s="238"/>
      <c r="BB8" s="237"/>
      <c r="BC8" s="239"/>
      <c r="BD8" s="240"/>
      <c r="BE8" s="241"/>
      <c r="BF8" s="242"/>
      <c r="BG8" s="242"/>
      <c r="BH8" s="242"/>
      <c r="BI8" s="173"/>
      <c r="BJ8" s="243"/>
      <c r="BK8" s="237"/>
      <c r="BL8" s="239"/>
      <c r="BM8" s="240"/>
      <c r="BN8" s="241"/>
      <c r="BO8" s="242"/>
      <c r="BP8" s="242"/>
      <c r="BQ8" s="242"/>
      <c r="BR8" s="173"/>
      <c r="BS8" s="243"/>
      <c r="BT8" s="237"/>
      <c r="BU8" s="239"/>
      <c r="BV8" s="240"/>
      <c r="BW8" s="241"/>
      <c r="BX8" s="242"/>
      <c r="BY8" s="242"/>
      <c r="BZ8" s="242"/>
      <c r="CA8" s="173"/>
      <c r="CB8" s="243"/>
      <c r="CC8" s="237"/>
      <c r="CD8" s="239"/>
      <c r="CE8" s="240"/>
      <c r="CF8" s="241"/>
      <c r="CG8" s="242"/>
      <c r="CH8" s="242"/>
      <c r="CI8" s="242"/>
      <c r="CJ8" s="244"/>
      <c r="CK8" s="240"/>
      <c r="CL8" s="240"/>
      <c r="CM8" s="240"/>
      <c r="CN8" s="245"/>
    </row>
    <row r="9" spans="1:94">
      <c r="A9" s="232"/>
      <c r="B9" s="246"/>
      <c r="C9" s="176"/>
      <c r="D9" s="176"/>
      <c r="E9" s="247"/>
      <c r="F9" s="248"/>
      <c r="G9" s="342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249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166">
        <f>Z10</f>
        <v/>
      </c>
      <c r="B10" s="250"/>
      <c r="C10" s="250"/>
      <c r="D10" s="250"/>
      <c r="E10" s="251" t="s">
        <v>117</v>
      </c>
      <c r="F10" s="251"/>
      <c r="G10" s="343">
        <f>SUM(G6:G9)</f>
        <v>0</v>
      </c>
      <c r="H10" s="250">
        <f>SUM(H6:H9)</f>
        <v>0</v>
      </c>
      <c r="I10" s="250">
        <f>SUM(I6:I9)</f>
        <v>0</v>
      </c>
      <c r="J10" s="250">
        <f>SUM(J6:J9)</f>
        <v>0</v>
      </c>
      <c r="K10" s="250">
        <f>SUM(K6:K9)</f>
        <v>33</v>
      </c>
      <c r="L10" s="252" t="str">
        <f>IFERROR(K10/J10,"-")</f>
        <v>-</v>
      </c>
      <c r="M10" s="253">
        <f>SUM(M6:M9)</f>
        <v>0</v>
      </c>
      <c r="N10" s="253">
        <f>SUM(N6:N9)</f>
        <v>7</v>
      </c>
      <c r="O10" s="252">
        <f>IFERROR(M10/K10,"-")</f>
        <v>0</v>
      </c>
      <c r="P10" s="254">
        <f>IFERROR(G10/K10,"-")</f>
        <v>0</v>
      </c>
      <c r="Q10" s="255">
        <f>SUM(Q6:Q9)</f>
        <v>1</v>
      </c>
      <c r="R10" s="252">
        <f>IFERROR(Q10/K10,"-")</f>
        <v>0.03030303030303</v>
      </c>
      <c r="S10" s="343">
        <f>SUM(S6:S9)</f>
        <v>5000</v>
      </c>
      <c r="T10" s="343">
        <f>IFERROR(S10/K10,"-")</f>
        <v>151.51515151515</v>
      </c>
      <c r="U10" s="343">
        <f>IFERROR(S10/Q10,"-")</f>
        <v>5000</v>
      </c>
      <c r="V10" s="343">
        <f>S10-G10</f>
        <v>5000</v>
      </c>
      <c r="W10" s="256" t="str">
        <f>S10/G10</f>
        <v>0</v>
      </c>
      <c r="X10" s="257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雑誌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