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<sst xmlns="http://schemas.openxmlformats.org/spreadsheetml/2006/main" uniqueCount="138">
  <si>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</si>
  <si>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</si>
  <si>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</si>
  <si>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</si>
  <si>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</si>
  <si>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</si>
  <si>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</si>
  <si>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</si>
  <si>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</si>
  <si>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</si>
  <si>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</si>
  <si>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</si>
  <si>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</si>
  <si>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</si>
  <si>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</si>
  <si>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</si>
  <si>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</si>
  <si>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</si>
  <si>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</si>
  <si>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</si>
  <si>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</si>
  <si>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</si>
  <si>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</si>
  <si>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</si>
  <si>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</si>
  <si>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アフィリエイト</t>
  </si>
  <si>
    <t>リスティング</t>
  </si>
  <si>
    <t>アプリストア</t>
  </si>
  <si>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</si>
  <si>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</si>
  <si>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</si>
  <si>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</si>
  <si>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</si>
  <si>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</si>
  <si>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</si>
  <si>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</si>
  <si>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</si>
  <si>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</si>
  <si>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</si>
  <si>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</si>
  <si>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</si>
  <si>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</si>
  <si>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</si>
  <si>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</si>
  <si>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</si>
  <si>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</si>
  <si>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</si>
  <si>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</si>
  <si>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</si>
  <si>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</si>
  <si>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</si>
  <si>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</si>
  <si>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</si>
  <si>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</si>
  <si>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</si>
  <si>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</si>
  <si>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</si>
  <si>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</si>
  <si>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</si>
  <si>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</si>
  <si>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</si>
  <si>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</si>
  <si>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</si>
  <si>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</si>
  <si>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sms_a1077</t>
  </si>
  <si>
    <t>大洋図書</t>
  </si>
  <si>
    <t>5P風俗(妃さん)</t>
  </si>
  <si>
    <t>i38</t>
  </si>
  <si>
    <t>昭和の不思議101</t>
  </si>
  <si>
    <t>1C5P</t>
  </si>
  <si>
    <t>6月02日(水)</t>
  </si>
  <si>
    <t>smss2336</t>
  </si>
  <si>
    <t>空電</t>
  </si>
  <si>
    <t>sms_a1081</t>
  </si>
  <si>
    <t>徳間書店</t>
  </si>
  <si>
    <t>DVD漫画まさお_DVDとは違います</t>
  </si>
  <si>
    <t>アサヒ芸能.1W火</t>
  </si>
  <si>
    <t>DVD袋裏4C</t>
  </si>
  <si>
    <t>6月15日(火)</t>
  </si>
  <si>
    <t>smss2340</t>
  </si>
  <si>
    <t>sms_a1078</t>
  </si>
  <si>
    <t>コアマガジン</t>
  </si>
  <si>
    <t>2P逆ナンインタビュー版_アイ(広瀬さん)</t>
  </si>
  <si>
    <t>実話BUNKAタブー</t>
  </si>
  <si>
    <t>1C2P</t>
  </si>
  <si>
    <t>6月16日(水)</t>
  </si>
  <si>
    <t>smss2337</t>
  </si>
  <si>
    <t>sms_a1079</t>
  </si>
  <si>
    <t>5P元祖（妃さん）</t>
  </si>
  <si>
    <t>臨時増刊ラヴァーズ</t>
  </si>
  <si>
    <t>6月22日(火)</t>
  </si>
  <si>
    <t>smss2338</t>
  </si>
  <si>
    <t>雑誌 TOTAL</t>
  </si>
  <si>
    <t>●DVD 広告</t>
  </si>
  <si>
    <t>sms_a1076</t>
  </si>
  <si>
    <t>三和出版</t>
  </si>
  <si>
    <t>DVD4コマ</t>
  </si>
  <si>
    <t>A4変形、CVS、860円</t>
  </si>
  <si>
    <t>mv20i</t>
  </si>
  <si>
    <t>MEN'S DVD SEXY</t>
  </si>
  <si>
    <t>DVD貼付け面4C1/3P</t>
  </si>
  <si>
    <t>smss2335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</si>
  <si>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</si>
  <si>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</si>
  <si>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</si>
  <si>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</si>
  <si>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</si>
  <si>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</si>
  <si>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</si>
  <si>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</si>
  <si>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</si>
  <si>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6/1～6/30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</si>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</sst>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8</v>
      </c>
      <c r="D6" s="330">
        <v>318000</v>
      </c>
      <c r="E6" s="79">
        <v>0</v>
      </c>
      <c r="F6" s="79">
        <v>0</v>
      </c>
      <c r="G6" s="79">
        <v>270</v>
      </c>
      <c r="H6" s="89">
        <v>62</v>
      </c>
      <c r="I6" s="90">
        <v>0</v>
      </c>
      <c r="J6" s="143">
        <f>H6+I6</f>
        <v>62</v>
      </c>
      <c r="K6" s="80">
        <f>IFERROR(J6/G6,"-")</f>
        <v>0.22962962962963</v>
      </c>
      <c r="L6" s="79">
        <v>9</v>
      </c>
      <c r="M6" s="79">
        <v>9</v>
      </c>
      <c r="N6" s="80">
        <f>IFERROR(L6/J6,"-")</f>
        <v>0.14516129032258</v>
      </c>
      <c r="O6" s="81">
        <f>IFERROR(D6/J6,"-")</f>
        <v>5129.0322580645</v>
      </c>
      <c r="P6" s="82">
        <v>5</v>
      </c>
      <c r="Q6" s="80">
        <f>IFERROR(P6/J6,"-")</f>
        <v>0.080645161290323</v>
      </c>
      <c r="R6" s="335">
        <v>230000</v>
      </c>
      <c r="S6" s="336">
        <f>IFERROR(R6/J6,"-")</f>
        <v>3709.6774193548</v>
      </c>
      <c r="T6" s="336">
        <f>IFERROR(R6/P6,"-")</f>
        <v>46000</v>
      </c>
      <c r="U6" s="330">
        <f>IFERROR(R6-D6,"-")</f>
        <v>-88000</v>
      </c>
      <c r="V6" s="83">
        <f>R6/D6</f>
        <v>0.72327044025157</v>
      </c>
      <c r="W6" s="77"/>
      <c r="X6" s="142"/>
    </row>
    <row r="7" spans="1:24">
      <c r="A7" s="78"/>
      <c r="B7" s="84" t="s">
        <v>24</v>
      </c>
      <c r="C7" s="84">
        <v>2</v>
      </c>
      <c r="D7" s="330">
        <v>150000</v>
      </c>
      <c r="E7" s="79">
        <v>0</v>
      </c>
      <c r="F7" s="79">
        <v>0</v>
      </c>
      <c r="G7" s="79">
        <v>390</v>
      </c>
      <c r="H7" s="89">
        <v>143</v>
      </c>
      <c r="I7" s="90">
        <v>0</v>
      </c>
      <c r="J7" s="143">
        <f>H7+I7</f>
        <v>143</v>
      </c>
      <c r="K7" s="80">
        <f>IFERROR(J7/G7,"-")</f>
        <v>0.36666666666667</v>
      </c>
      <c r="L7" s="79">
        <v>2</v>
      </c>
      <c r="M7" s="79">
        <v>49</v>
      </c>
      <c r="N7" s="80">
        <f>IFERROR(L7/J7,"-")</f>
        <v>0.013986013986014</v>
      </c>
      <c r="O7" s="81">
        <f>IFERROR(D7/J7,"-")</f>
        <v>1048.951048951</v>
      </c>
      <c r="P7" s="82">
        <v>3</v>
      </c>
      <c r="Q7" s="80">
        <f>IFERROR(P7/J7,"-")</f>
        <v>0.020979020979021</v>
      </c>
      <c r="R7" s="335">
        <v>385000</v>
      </c>
      <c r="S7" s="336">
        <f>IFERROR(R7/J7,"-")</f>
        <v>2692.3076923077</v>
      </c>
      <c r="T7" s="336">
        <f>IFERROR(R7/P7,"-")</f>
        <v>128333.33333333</v>
      </c>
      <c r="U7" s="330">
        <f>IFERROR(R7-D7,"-")</f>
        <v>235000</v>
      </c>
      <c r="V7" s="83">
        <f>R7/D7</f>
        <v>2.5666666666667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1006</v>
      </c>
      <c r="H8" s="89">
        <v>5</v>
      </c>
      <c r="I8" s="90">
        <v>2</v>
      </c>
      <c r="J8" s="143">
        <f>H8+I8</f>
        <v>7</v>
      </c>
      <c r="K8" s="80">
        <f>IFERROR(J8/G8,"-")</f>
        <v>0.0069582504970179</v>
      </c>
      <c r="L8" s="79">
        <v>0</v>
      </c>
      <c r="M8" s="79">
        <v>2</v>
      </c>
      <c r="N8" s="80">
        <f>IFERROR(L8/J8,"-")</f>
        <v>0</v>
      </c>
      <c r="O8" s="81">
        <f>IFERROR(D8/J8,"-")</f>
        <v>0</v>
      </c>
      <c r="P8" s="82">
        <v>0</v>
      </c>
      <c r="Q8" s="80">
        <f>IFERROR(P8/J8,"-")</f>
        <v>0</v>
      </c>
      <c r="R8" s="335">
        <v>0</v>
      </c>
      <c r="S8" s="336">
        <f>IFERROR(R8/J8,"-")</f>
        <v>0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4</v>
      </c>
      <c r="D9" s="330">
        <v>12802626</v>
      </c>
      <c r="E9" s="79">
        <v>0</v>
      </c>
      <c r="F9" s="79">
        <v>0</v>
      </c>
      <c r="G9" s="79">
        <v>588264</v>
      </c>
      <c r="H9" s="89">
        <v>4728</v>
      </c>
      <c r="I9" s="90">
        <v>149</v>
      </c>
      <c r="J9" s="143">
        <f>H9+I9</f>
        <v>4877</v>
      </c>
      <c r="K9" s="80">
        <f>IFERROR(J9/G9,"-")</f>
        <v>0.0082904954238233</v>
      </c>
      <c r="L9" s="79">
        <v>131</v>
      </c>
      <c r="M9" s="79">
        <v>2201</v>
      </c>
      <c r="N9" s="80">
        <f>IFERROR(L9/J9,"-")</f>
        <v>0.026860775066639</v>
      </c>
      <c r="O9" s="81">
        <f>IFERROR(D9/J9,"-")</f>
        <v>2625.1027270863</v>
      </c>
      <c r="P9" s="82">
        <v>537</v>
      </c>
      <c r="Q9" s="80">
        <f>IFERROR(P9/J9,"-")</f>
        <v>0.11010867336477</v>
      </c>
      <c r="R9" s="335">
        <v>17238000</v>
      </c>
      <c r="S9" s="336">
        <f>IFERROR(R9/J9,"-")</f>
        <v>3534.5499282346</v>
      </c>
      <c r="T9" s="336">
        <f>IFERROR(R9/P9,"-")</f>
        <v>32100.558659218</v>
      </c>
      <c r="U9" s="330">
        <f>IFERROR(R9-D9,"-")</f>
        <v>4435374</v>
      </c>
      <c r="V9" s="83">
        <f>R9/D9</f>
        <v>1.346442518902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0</v>
      </c>
      <c r="H10" s="89">
        <v>25</v>
      </c>
      <c r="I10" s="90">
        <v>8</v>
      </c>
      <c r="J10" s="143">
        <f>H10+I10</f>
        <v>33</v>
      </c>
      <c r="K10" s="80" t="str">
        <f>IFERROR(J10/G10,"-")</f>
        <v>-</v>
      </c>
      <c r="L10" s="79">
        <v>0</v>
      </c>
      <c r="M10" s="79">
        <v>8</v>
      </c>
      <c r="N10" s="80">
        <f>IFERROR(L10/J10,"-")</f>
        <v>0</v>
      </c>
      <c r="O10" s="81">
        <f>IFERROR(D10/J10,"-")</f>
        <v>0</v>
      </c>
      <c r="P10" s="82">
        <v>1</v>
      </c>
      <c r="Q10" s="80">
        <f>IFERROR(P10/J10,"-")</f>
        <v>0.03030303030303</v>
      </c>
      <c r="R10" s="335">
        <v>3000</v>
      </c>
      <c r="S10" s="336">
        <f>IFERROR(R10/J10,"-")</f>
        <v>90.909090909091</v>
      </c>
      <c r="T10" s="336">
        <f>IFERROR(R10/P10,"-")</f>
        <v>3000</v>
      </c>
      <c r="U10" s="330">
        <f>IFERROR(R10-D10,"-")</f>
        <v>3000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13270626</v>
      </c>
      <c r="E13" s="41">
        <f>SUM(E6:E11)</f>
        <v>0</v>
      </c>
      <c r="F13" s="41">
        <f>SUM(F6:F11)</f>
        <v>0</v>
      </c>
      <c r="G13" s="41">
        <f>SUM(G6:G11)</f>
        <v>589930</v>
      </c>
      <c r="H13" s="41">
        <f>SUM(H6:H11)</f>
        <v>4963</v>
      </c>
      <c r="I13" s="41">
        <f>SUM(I6:I11)</f>
        <v>159</v>
      </c>
      <c r="J13" s="41">
        <f>SUM(J6:J11)</f>
        <v>5122</v>
      </c>
      <c r="K13" s="42">
        <f>IFERROR(J13/G13,"-")</f>
        <v>0.008682386045802</v>
      </c>
      <c r="L13" s="76">
        <f>SUM(L6:L11)</f>
        <v>142</v>
      </c>
      <c r="M13" s="76">
        <f>SUM(M6:M11)</f>
        <v>2269</v>
      </c>
      <c r="N13" s="42">
        <f>IFERROR(L13/J13,"-")</f>
        <v>0.027723545490043</v>
      </c>
      <c r="O13" s="43">
        <f>IFERROR(D13/J13,"-")</f>
        <v>2590.9070675517</v>
      </c>
      <c r="P13" s="44">
        <f>SUM(P6:P11)</f>
        <v>546</v>
      </c>
      <c r="Q13" s="42">
        <f>IFERROR(P13/J13,"-")</f>
        <v>0.10659898477157</v>
      </c>
      <c r="R13" s="333">
        <f>SUM(R6:R11)</f>
        <v>17856000</v>
      </c>
      <c r="S13" s="333">
        <f>IFERROR(R13/J13,"-")</f>
        <v>3486.138227255</v>
      </c>
      <c r="T13" s="333">
        <f>IFERROR(P13/P13,"-")</f>
        <v>1</v>
      </c>
      <c r="U13" s="333">
        <f>SUM(U6:U11)</f>
        <v>4585374</v>
      </c>
      <c r="V13" s="45">
        <f>IFERROR(R13/D13,"-")</f>
        <v>1.3455280858642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</v>
      </c>
      <c r="B6" s="347" t="s">
        <v>64</v>
      </c>
      <c r="C6" s="347" t="s">
        <v>65</v>
      </c>
      <c r="D6" s="347" t="s">
        <v>66</v>
      </c>
      <c r="E6" s="347"/>
      <c r="F6" s="347" t="s">
        <v>67</v>
      </c>
      <c r="G6" s="88" t="s">
        <v>68</v>
      </c>
      <c r="H6" s="88" t="s">
        <v>69</v>
      </c>
      <c r="I6" s="88" t="s">
        <v>70</v>
      </c>
      <c r="J6" s="330">
        <v>90000</v>
      </c>
      <c r="K6" s="79">
        <v>0</v>
      </c>
      <c r="L6" s="79">
        <v>0</v>
      </c>
      <c r="M6" s="79">
        <v>11</v>
      </c>
      <c r="N6" s="89">
        <v>1</v>
      </c>
      <c r="O6" s="90">
        <v>0</v>
      </c>
      <c r="P6" s="91">
        <f>N6+O6</f>
        <v>1</v>
      </c>
      <c r="Q6" s="80">
        <f>IFERROR(P6/M6,"-")</f>
        <v>0.090909090909091</v>
      </c>
      <c r="R6" s="79">
        <v>0</v>
      </c>
      <c r="S6" s="79">
        <v>0</v>
      </c>
      <c r="T6" s="80">
        <f>IFERROR(R6/(P6),"-")</f>
        <v>0</v>
      </c>
      <c r="U6" s="336">
        <f>IFERROR(J6/SUM(N6:O7),"-")</f>
        <v>10000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-72000</v>
      </c>
      <c r="AB6" s="83">
        <f>SUM(X6:X7)/SUM(J6:J7)</f>
        <v>0.2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0</v>
      </c>
      <c r="L7" s="79">
        <v>0</v>
      </c>
      <c r="M7" s="79">
        <v>14</v>
      </c>
      <c r="N7" s="89">
        <v>8</v>
      </c>
      <c r="O7" s="90">
        <v>0</v>
      </c>
      <c r="P7" s="91">
        <f>N7+O7</f>
        <v>8</v>
      </c>
      <c r="Q7" s="80">
        <f>IFERROR(P7/M7,"-")</f>
        <v>0.57142857142857</v>
      </c>
      <c r="R7" s="79">
        <v>1</v>
      </c>
      <c r="S7" s="79">
        <v>0</v>
      </c>
      <c r="T7" s="80">
        <f>IFERROR(R7/(P7),"-")</f>
        <v>0.125</v>
      </c>
      <c r="U7" s="336"/>
      <c r="V7" s="82">
        <v>0</v>
      </c>
      <c r="W7" s="80">
        <f>IF(P7=0,"-",V7/P7)</f>
        <v>0</v>
      </c>
      <c r="X7" s="335">
        <v>18000</v>
      </c>
      <c r="Y7" s="336">
        <f>IFERROR(X7/P7,"-")</f>
        <v>2250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4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0.375</v>
      </c>
      <c r="BY7" s="126">
        <v>2</v>
      </c>
      <c r="BZ7" s="127">
        <f>IFERROR(BY7/BW7,"-")</f>
        <v>0.66666666666667</v>
      </c>
      <c r="CA7" s="128">
        <v>2578000</v>
      </c>
      <c r="CB7" s="129">
        <f>IFERROR(CA7/BW7,"-")</f>
        <v>859333.33333333</v>
      </c>
      <c r="CC7" s="130"/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18000</v>
      </c>
      <c r="CQ7" s="139">
        <v>2543000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0.033333333333333</v>
      </c>
      <c r="B8" s="347" t="s">
        <v>73</v>
      </c>
      <c r="C8" s="347" t="s">
        <v>74</v>
      </c>
      <c r="D8" s="347" t="s">
        <v>75</v>
      </c>
      <c r="E8" s="347"/>
      <c r="F8" s="347" t="s">
        <v>67</v>
      </c>
      <c r="G8" s="88" t="s">
        <v>76</v>
      </c>
      <c r="H8" s="88" t="s">
        <v>77</v>
      </c>
      <c r="I8" s="88" t="s">
        <v>78</v>
      </c>
      <c r="J8" s="330">
        <v>90000</v>
      </c>
      <c r="K8" s="79">
        <v>0</v>
      </c>
      <c r="L8" s="79">
        <v>0</v>
      </c>
      <c r="M8" s="79">
        <v>59</v>
      </c>
      <c r="N8" s="89">
        <v>7</v>
      </c>
      <c r="O8" s="90">
        <v>0</v>
      </c>
      <c r="P8" s="91">
        <f>N8+O8</f>
        <v>7</v>
      </c>
      <c r="Q8" s="80">
        <f>IFERROR(P8/M8,"-")</f>
        <v>0.11864406779661</v>
      </c>
      <c r="R8" s="79">
        <v>0</v>
      </c>
      <c r="S8" s="79">
        <v>2</v>
      </c>
      <c r="T8" s="80">
        <f>IFERROR(R8/(P8),"-")</f>
        <v>0</v>
      </c>
      <c r="U8" s="336">
        <f>IFERROR(J8/SUM(N8:O9),"-")</f>
        <v>5625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-87000</v>
      </c>
      <c r="AB8" s="83">
        <f>SUM(X8:X9)/SUM(J8:J9)</f>
        <v>0.033333333333333</v>
      </c>
      <c r="AC8" s="77"/>
      <c r="AD8" s="92">
        <v>1</v>
      </c>
      <c r="AE8" s="93">
        <f>IF(P8=0,"",IF(AD8=0,"",(AD8/P8)))</f>
        <v>0.14285714285714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</v>
      </c>
      <c r="AN8" s="99">
        <f>IF(P8=0,"",IF(AM8=0,"",(AM8/P8)))</f>
        <v>0.14285714285714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0.28571428571429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0.28571428571429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79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26</v>
      </c>
      <c r="N9" s="89">
        <v>9</v>
      </c>
      <c r="O9" s="90">
        <v>0</v>
      </c>
      <c r="P9" s="91">
        <f>N9+O9</f>
        <v>9</v>
      </c>
      <c r="Q9" s="80">
        <f>IFERROR(P9/M9,"-")</f>
        <v>0.34615384615385</v>
      </c>
      <c r="R9" s="79">
        <v>0</v>
      </c>
      <c r="S9" s="79">
        <v>2</v>
      </c>
      <c r="T9" s="80">
        <f>IFERROR(R9/(P9),"-")</f>
        <v>0</v>
      </c>
      <c r="U9" s="336"/>
      <c r="V9" s="82">
        <v>1</v>
      </c>
      <c r="W9" s="80">
        <f>IF(P9=0,"-",V9/P9)</f>
        <v>0.11111111111111</v>
      </c>
      <c r="X9" s="335">
        <v>3000</v>
      </c>
      <c r="Y9" s="336">
        <f>IFERROR(X9/P9,"-")</f>
        <v>333.33333333333</v>
      </c>
      <c r="Z9" s="336">
        <f>IFERROR(X9/V9,"-")</f>
        <v>3000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0.11111111111111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0.11111111111111</v>
      </c>
      <c r="AX9" s="104">
        <v>1</v>
      </c>
      <c r="AY9" s="106">
        <f>IFERROR(AX9/AV9,"-")</f>
        <v>1</v>
      </c>
      <c r="AZ9" s="107">
        <v>3000</v>
      </c>
      <c r="BA9" s="108">
        <f>IFERROR(AZ9/AV9,"-")</f>
        <v>3000</v>
      </c>
      <c r="BB9" s="109">
        <v>1</v>
      </c>
      <c r="BC9" s="109"/>
      <c r="BD9" s="109"/>
      <c r="BE9" s="110">
        <v>1</v>
      </c>
      <c r="BF9" s="111">
        <f>IF(P9=0,"",IF(BE9=0,"",(BE9/P9)))</f>
        <v>0.11111111111111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0.11111111111111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2</v>
      </c>
      <c r="CG9" s="132">
        <f>IF(P9=0,"",IF(CF9=0,"",(CF9/P9)))</f>
        <v>0.22222222222222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</v>
      </c>
      <c r="B10" s="347" t="s">
        <v>80</v>
      </c>
      <c r="C10" s="347" t="s">
        <v>81</v>
      </c>
      <c r="D10" s="347" t="s">
        <v>82</v>
      </c>
      <c r="E10" s="347"/>
      <c r="F10" s="347" t="s">
        <v>67</v>
      </c>
      <c r="G10" s="88" t="s">
        <v>83</v>
      </c>
      <c r="H10" s="88" t="s">
        <v>84</v>
      </c>
      <c r="I10" s="88" t="s">
        <v>85</v>
      </c>
      <c r="J10" s="330">
        <v>48000</v>
      </c>
      <c r="K10" s="79">
        <v>0</v>
      </c>
      <c r="L10" s="79">
        <v>0</v>
      </c>
      <c r="M10" s="79">
        <v>13</v>
      </c>
      <c r="N10" s="89">
        <v>2</v>
      </c>
      <c r="O10" s="90">
        <v>0</v>
      </c>
      <c r="P10" s="91">
        <f>N10+O10</f>
        <v>2</v>
      </c>
      <c r="Q10" s="80">
        <f>IFERROR(P10/M10,"-")</f>
        <v>0.15384615384615</v>
      </c>
      <c r="R10" s="79">
        <v>0</v>
      </c>
      <c r="S10" s="79">
        <v>0</v>
      </c>
      <c r="T10" s="80">
        <f>IFERROR(R10/(P10),"-")</f>
        <v>0</v>
      </c>
      <c r="U10" s="336">
        <f>IFERROR(J10/SUM(N10:O11),"-")</f>
        <v>16000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-48000</v>
      </c>
      <c r="AB10" s="83">
        <f>SUM(X10:X11)/SUM(J10:J11)</f>
        <v>0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>
        <v>1</v>
      </c>
      <c r="BH10" s="112">
        <f>IFERROR(BG10/BE10,"-")</f>
        <v>1</v>
      </c>
      <c r="BI10" s="113">
        <v>10000</v>
      </c>
      <c r="BJ10" s="114">
        <f>IFERROR(BI10/BE10,"-")</f>
        <v>10000</v>
      </c>
      <c r="BK10" s="115"/>
      <c r="BL10" s="115">
        <v>1</v>
      </c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>
        <v>10000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86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0</v>
      </c>
      <c r="L11" s="79">
        <v>0</v>
      </c>
      <c r="M11" s="79">
        <v>10</v>
      </c>
      <c r="N11" s="89">
        <v>1</v>
      </c>
      <c r="O11" s="90">
        <v>0</v>
      </c>
      <c r="P11" s="91">
        <f>N11+O11</f>
        <v>1</v>
      </c>
      <c r="Q11" s="80">
        <f>IFERROR(P11/M11,"-")</f>
        <v>0.1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2.3222222222222</v>
      </c>
      <c r="B12" s="347" t="s">
        <v>87</v>
      </c>
      <c r="C12" s="347" t="s">
        <v>65</v>
      </c>
      <c r="D12" s="347" t="s">
        <v>88</v>
      </c>
      <c r="E12" s="347"/>
      <c r="F12" s="347" t="s">
        <v>67</v>
      </c>
      <c r="G12" s="88" t="s">
        <v>89</v>
      </c>
      <c r="H12" s="88" t="s">
        <v>69</v>
      </c>
      <c r="I12" s="88" t="s">
        <v>90</v>
      </c>
      <c r="J12" s="330">
        <v>90000</v>
      </c>
      <c r="K12" s="79">
        <v>0</v>
      </c>
      <c r="L12" s="79">
        <v>0</v>
      </c>
      <c r="M12" s="79">
        <v>54</v>
      </c>
      <c r="N12" s="89">
        <v>11</v>
      </c>
      <c r="O12" s="90">
        <v>0</v>
      </c>
      <c r="P12" s="91">
        <f>N12+O12</f>
        <v>11</v>
      </c>
      <c r="Q12" s="80">
        <f>IFERROR(P12/M12,"-")</f>
        <v>0.2037037037037</v>
      </c>
      <c r="R12" s="79">
        <v>3</v>
      </c>
      <c r="S12" s="79">
        <v>2</v>
      </c>
      <c r="T12" s="80">
        <f>IFERROR(R12/(P12),"-")</f>
        <v>0.27272727272727</v>
      </c>
      <c r="U12" s="336">
        <f>IFERROR(J12/SUM(N12:O13),"-")</f>
        <v>2647.0588235294</v>
      </c>
      <c r="V12" s="82">
        <v>2</v>
      </c>
      <c r="W12" s="80">
        <f>IF(P12=0,"-",V12/P12)</f>
        <v>0.18181818181818</v>
      </c>
      <c r="X12" s="335">
        <v>56000</v>
      </c>
      <c r="Y12" s="336">
        <f>IFERROR(X12/P12,"-")</f>
        <v>5090.9090909091</v>
      </c>
      <c r="Z12" s="336">
        <f>IFERROR(X12/V12,"-")</f>
        <v>28000</v>
      </c>
      <c r="AA12" s="330">
        <f>SUM(X12:X13)-SUM(J12:J13)</f>
        <v>119000</v>
      </c>
      <c r="AB12" s="83">
        <f>SUM(X12:X13)/SUM(J12:J13)</f>
        <v>2.3222222222222</v>
      </c>
      <c r="AC12" s="77"/>
      <c r="AD12" s="92">
        <v>1</v>
      </c>
      <c r="AE12" s="93">
        <f>IF(P12=0,"",IF(AD12=0,"",(AD12/P12)))</f>
        <v>0.090909090909091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</v>
      </c>
      <c r="AN12" s="99">
        <f>IF(P12=0,"",IF(AM12=0,"",(AM12/P12)))</f>
        <v>0.090909090909091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0.090909090909091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0.36363636363636</v>
      </c>
      <c r="BG12" s="110">
        <v>1</v>
      </c>
      <c r="BH12" s="112">
        <f>IFERROR(BG12/BE12,"-")</f>
        <v>0.25</v>
      </c>
      <c r="BI12" s="113">
        <v>50000</v>
      </c>
      <c r="BJ12" s="114">
        <f>IFERROR(BI12/BE12,"-")</f>
        <v>12500</v>
      </c>
      <c r="BK12" s="115"/>
      <c r="BL12" s="115"/>
      <c r="BM12" s="115">
        <v>1</v>
      </c>
      <c r="BN12" s="117">
        <v>3</v>
      </c>
      <c r="BO12" s="118">
        <f>IF(P12=0,"",IF(BN12=0,"",(BN12/P12)))</f>
        <v>0.27272727272727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0.090909090909091</v>
      </c>
      <c r="BY12" s="126">
        <v>1</v>
      </c>
      <c r="BZ12" s="127">
        <f>IFERROR(BY12/BW12,"-")</f>
        <v>1</v>
      </c>
      <c r="CA12" s="128">
        <v>6000</v>
      </c>
      <c r="CB12" s="129">
        <f>IFERROR(CA12/BW12,"-")</f>
        <v>6000</v>
      </c>
      <c r="CC12" s="130"/>
      <c r="CD12" s="130">
        <v>1</v>
      </c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56000</v>
      </c>
      <c r="CQ12" s="139">
        <v>50000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91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0</v>
      </c>
      <c r="L13" s="79">
        <v>0</v>
      </c>
      <c r="M13" s="79">
        <v>83</v>
      </c>
      <c r="N13" s="89">
        <v>23</v>
      </c>
      <c r="O13" s="90">
        <v>0</v>
      </c>
      <c r="P13" s="91">
        <f>N13+O13</f>
        <v>23</v>
      </c>
      <c r="Q13" s="80">
        <f>IFERROR(P13/M13,"-")</f>
        <v>0.27710843373494</v>
      </c>
      <c r="R13" s="79">
        <v>5</v>
      </c>
      <c r="S13" s="79">
        <v>3</v>
      </c>
      <c r="T13" s="80">
        <f>IFERROR(R13/(P13),"-")</f>
        <v>0.21739130434783</v>
      </c>
      <c r="U13" s="336"/>
      <c r="V13" s="82">
        <v>2</v>
      </c>
      <c r="W13" s="80">
        <f>IF(P13=0,"-",V13/P13)</f>
        <v>0.08695652173913</v>
      </c>
      <c r="X13" s="335">
        <v>153000</v>
      </c>
      <c r="Y13" s="336">
        <f>IFERROR(X13/P13,"-")</f>
        <v>6652.1739130435</v>
      </c>
      <c r="Z13" s="336">
        <f>IFERROR(X13/V13,"-")</f>
        <v>76500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9</v>
      </c>
      <c r="BF13" s="111">
        <f>IF(P13=0,"",IF(BE13=0,"",(BE13/P13)))</f>
        <v>0.39130434782609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7</v>
      </c>
      <c r="BO13" s="118">
        <f>IF(P13=0,"",IF(BN13=0,"",(BN13/P13)))</f>
        <v>0.30434782608696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6</v>
      </c>
      <c r="BX13" s="125">
        <f>IF(P13=0,"",IF(BW13=0,"",(BW13/P13)))</f>
        <v>0.26086956521739</v>
      </c>
      <c r="BY13" s="126">
        <v>1</v>
      </c>
      <c r="BZ13" s="127">
        <f>IFERROR(BY13/BW13,"-")</f>
        <v>0.16666666666667</v>
      </c>
      <c r="CA13" s="128">
        <v>30000</v>
      </c>
      <c r="CB13" s="129">
        <f>IFERROR(CA13/BW13,"-")</f>
        <v>5000</v>
      </c>
      <c r="CC13" s="130"/>
      <c r="CD13" s="130"/>
      <c r="CE13" s="130">
        <v>1</v>
      </c>
      <c r="CF13" s="131">
        <v>1</v>
      </c>
      <c r="CG13" s="132">
        <f>IF(P13=0,"",IF(CF13=0,"",(CF13/P13)))</f>
        <v>0.043478260869565</v>
      </c>
      <c r="CH13" s="133">
        <v>1</v>
      </c>
      <c r="CI13" s="134">
        <f>IFERROR(CH13/CF13,"-")</f>
        <v>1</v>
      </c>
      <c r="CJ13" s="135">
        <v>123000</v>
      </c>
      <c r="CK13" s="136">
        <f>IFERROR(CJ13/CF13,"-")</f>
        <v>123000</v>
      </c>
      <c r="CL13" s="137"/>
      <c r="CM13" s="137"/>
      <c r="CN13" s="137">
        <v>1</v>
      </c>
      <c r="CO13" s="138">
        <v>2</v>
      </c>
      <c r="CP13" s="139">
        <v>153000</v>
      </c>
      <c r="CQ13" s="139">
        <v>123000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0.72327044025157</v>
      </c>
      <c r="B16" s="39"/>
      <c r="C16" s="39"/>
      <c r="D16" s="39"/>
      <c r="E16" s="39"/>
      <c r="F16" s="39"/>
      <c r="G16" s="40" t="s">
        <v>92</v>
      </c>
      <c r="H16" s="40"/>
      <c r="I16" s="40"/>
      <c r="J16" s="333">
        <f>SUM(J6:J15)</f>
        <v>318000</v>
      </c>
      <c r="K16" s="41">
        <f>SUM(K6:K15)</f>
        <v>0</v>
      </c>
      <c r="L16" s="41">
        <f>SUM(L6:L15)</f>
        <v>0</v>
      </c>
      <c r="M16" s="41">
        <f>SUM(M6:M15)</f>
        <v>270</v>
      </c>
      <c r="N16" s="41">
        <f>SUM(N6:N15)</f>
        <v>62</v>
      </c>
      <c r="O16" s="41">
        <f>SUM(O6:O15)</f>
        <v>0</v>
      </c>
      <c r="P16" s="41">
        <f>SUM(P6:P15)</f>
        <v>62</v>
      </c>
      <c r="Q16" s="42">
        <f>IFERROR(P16/M16,"-")</f>
        <v>0.22962962962963</v>
      </c>
      <c r="R16" s="76">
        <f>SUM(R6:R15)</f>
        <v>9</v>
      </c>
      <c r="S16" s="76">
        <f>SUM(S6:S15)</f>
        <v>9</v>
      </c>
      <c r="T16" s="42">
        <f>IFERROR(R16/P16,"-")</f>
        <v>0.14516129032258</v>
      </c>
      <c r="U16" s="338">
        <f>IFERROR(J16/P16,"-")</f>
        <v>5129.0322580645</v>
      </c>
      <c r="V16" s="44">
        <f>SUM(V6:V15)</f>
        <v>5</v>
      </c>
      <c r="W16" s="42">
        <f>IFERROR(V16/P16,"-")</f>
        <v>0.080645161290323</v>
      </c>
      <c r="X16" s="333">
        <f>SUM(X6:X15)</f>
        <v>230000</v>
      </c>
      <c r="Y16" s="333">
        <f>IFERROR(X16/P16,"-")</f>
        <v>3709.6774193548</v>
      </c>
      <c r="Z16" s="333">
        <f>IFERROR(X16/V16,"-")</f>
        <v>46000</v>
      </c>
      <c r="AA16" s="333">
        <f>X16-J16</f>
        <v>-88000</v>
      </c>
      <c r="AB16" s="45">
        <f>X16/J16</f>
        <v>0.72327044025157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93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2.5666666666667</v>
      </c>
      <c r="B6" s="347" t="s">
        <v>94</v>
      </c>
      <c r="C6" s="347" t="s">
        <v>95</v>
      </c>
      <c r="D6" s="347" t="s">
        <v>96</v>
      </c>
      <c r="E6" s="347" t="s">
        <v>97</v>
      </c>
      <c r="F6" s="347" t="s">
        <v>98</v>
      </c>
      <c r="G6" s="88" t="s">
        <v>99</v>
      </c>
      <c r="H6" s="88" t="s">
        <v>100</v>
      </c>
      <c r="I6" s="88" t="s">
        <v>90</v>
      </c>
      <c r="J6" s="330">
        <v>150000</v>
      </c>
      <c r="K6" s="79">
        <v>0</v>
      </c>
      <c r="L6" s="79">
        <v>0</v>
      </c>
      <c r="M6" s="79">
        <v>104</v>
      </c>
      <c r="N6" s="89">
        <v>37</v>
      </c>
      <c r="O6" s="90">
        <v>0</v>
      </c>
      <c r="P6" s="91">
        <f>N6+O6</f>
        <v>37</v>
      </c>
      <c r="Q6" s="80">
        <f>IFERROR(P6/M6,"-")</f>
        <v>0.35576923076923</v>
      </c>
      <c r="R6" s="79">
        <v>1</v>
      </c>
      <c r="S6" s="79">
        <v>14</v>
      </c>
      <c r="T6" s="80">
        <f>IFERROR(R6/(P6),"-")</f>
        <v>0.027027027027027</v>
      </c>
      <c r="U6" s="336">
        <f>IFERROR(J6/SUM(N6:O7),"-")</f>
        <v>1048.951048951</v>
      </c>
      <c r="V6" s="82">
        <v>1</v>
      </c>
      <c r="W6" s="80">
        <f>IF(P6=0,"-",V6/P6)</f>
        <v>0.027027027027027</v>
      </c>
      <c r="X6" s="335">
        <v>346000</v>
      </c>
      <c r="Y6" s="336">
        <f>IFERROR(X6/P6,"-")</f>
        <v>9351.3513513514</v>
      </c>
      <c r="Z6" s="336">
        <f>IFERROR(X6/V6,"-")</f>
        <v>346000</v>
      </c>
      <c r="AA6" s="330">
        <f>SUM(X6:X7)-SUM(J6:J7)</f>
        <v>235000</v>
      </c>
      <c r="AB6" s="83">
        <f>SUM(X6:X7)/SUM(J6:J7)</f>
        <v>2.5666666666667</v>
      </c>
      <c r="AC6" s="77"/>
      <c r="AD6" s="92">
        <v>9</v>
      </c>
      <c r="AE6" s="93">
        <f>IF(P6=0,"",IF(AD6=0,"",(AD6/P6)))</f>
        <v>0.24324324324324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14</v>
      </c>
      <c r="AN6" s="99">
        <f>IF(P6=0,"",IF(AM6=0,"",(AM6/P6)))</f>
        <v>0.37837837837838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7</v>
      </c>
      <c r="AW6" s="105">
        <f>IF(P6=0,"",IF(AV6=0,"",(AV6/P6)))</f>
        <v>0.18918918918919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0.10810810810811</v>
      </c>
      <c r="BG6" s="110">
        <v>1</v>
      </c>
      <c r="BH6" s="112">
        <f>IFERROR(BG6/BE6,"-")</f>
        <v>0.25</v>
      </c>
      <c r="BI6" s="113">
        <v>346000</v>
      </c>
      <c r="BJ6" s="114">
        <f>IFERROR(BI6/BE6,"-")</f>
        <v>86500</v>
      </c>
      <c r="BK6" s="115"/>
      <c r="BL6" s="115"/>
      <c r="BM6" s="115">
        <v>1</v>
      </c>
      <c r="BN6" s="117">
        <v>3</v>
      </c>
      <c r="BO6" s="118">
        <f>IF(P6=0,"",IF(BN6=0,"",(BN6/P6)))</f>
        <v>0.081081081081081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346000</v>
      </c>
      <c r="CQ6" s="139">
        <v>346000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101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0</v>
      </c>
      <c r="L7" s="79">
        <v>0</v>
      </c>
      <c r="M7" s="79">
        <v>286</v>
      </c>
      <c r="N7" s="89">
        <v>106</v>
      </c>
      <c r="O7" s="90">
        <v>0</v>
      </c>
      <c r="P7" s="91">
        <f>N7+O7</f>
        <v>106</v>
      </c>
      <c r="Q7" s="80">
        <f>IFERROR(P7/M7,"-")</f>
        <v>0.37062937062937</v>
      </c>
      <c r="R7" s="79">
        <v>1</v>
      </c>
      <c r="S7" s="79">
        <v>35</v>
      </c>
      <c r="T7" s="80">
        <f>IFERROR(R7/(P7),"-")</f>
        <v>0.0094339622641509</v>
      </c>
      <c r="U7" s="336"/>
      <c r="V7" s="82">
        <v>2</v>
      </c>
      <c r="W7" s="80">
        <f>IF(P7=0,"-",V7/P7)</f>
        <v>0.018867924528302</v>
      </c>
      <c r="X7" s="335">
        <v>39000</v>
      </c>
      <c r="Y7" s="336">
        <f>IFERROR(X7/P7,"-")</f>
        <v>367.92452830189</v>
      </c>
      <c r="Z7" s="336">
        <f>IFERROR(X7/V7,"-")</f>
        <v>19500</v>
      </c>
      <c r="AA7" s="330"/>
      <c r="AB7" s="83"/>
      <c r="AC7" s="77"/>
      <c r="AD7" s="92">
        <v>4</v>
      </c>
      <c r="AE7" s="93">
        <f>IF(P7=0,"",IF(AD7=0,"",(AD7/P7)))</f>
        <v>0.037735849056604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30</v>
      </c>
      <c r="AN7" s="99">
        <f>IF(P7=0,"",IF(AM7=0,"",(AM7/P7)))</f>
        <v>0.28301886792453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17</v>
      </c>
      <c r="AW7" s="105">
        <f>IF(P7=0,"",IF(AV7=0,"",(AV7/P7)))</f>
        <v>0.16037735849057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20</v>
      </c>
      <c r="BF7" s="111">
        <f>IF(P7=0,"",IF(BE7=0,"",(BE7/P7)))</f>
        <v>0.18867924528302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22</v>
      </c>
      <c r="BO7" s="118">
        <f>IF(P7=0,"",IF(BN7=0,"",(BN7/P7)))</f>
        <v>0.20754716981132</v>
      </c>
      <c r="BP7" s="119">
        <v>3</v>
      </c>
      <c r="BQ7" s="120">
        <f>IFERROR(BP7/BN7,"-")</f>
        <v>0.13636363636364</v>
      </c>
      <c r="BR7" s="121">
        <v>54000</v>
      </c>
      <c r="BS7" s="122">
        <f>IFERROR(BR7/BN7,"-")</f>
        <v>2454.5454545455</v>
      </c>
      <c r="BT7" s="123">
        <v>1</v>
      </c>
      <c r="BU7" s="123"/>
      <c r="BV7" s="123">
        <v>2</v>
      </c>
      <c r="BW7" s="124">
        <v>11</v>
      </c>
      <c r="BX7" s="125">
        <f>IF(P7=0,"",IF(BW7=0,"",(BW7/P7)))</f>
        <v>0.10377358490566</v>
      </c>
      <c r="BY7" s="126">
        <v>1</v>
      </c>
      <c r="BZ7" s="127">
        <f>IFERROR(BY7/BW7,"-")</f>
        <v>0.090909090909091</v>
      </c>
      <c r="CA7" s="128">
        <v>83000</v>
      </c>
      <c r="CB7" s="129">
        <f>IFERROR(CA7/BW7,"-")</f>
        <v>7545.4545454545</v>
      </c>
      <c r="CC7" s="130"/>
      <c r="CD7" s="130"/>
      <c r="CE7" s="130">
        <v>1</v>
      </c>
      <c r="CF7" s="131">
        <v>2</v>
      </c>
      <c r="CG7" s="132">
        <f>IF(P7=0,"",IF(CF7=0,"",(CF7/P7)))</f>
        <v>0.018867924528302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39000</v>
      </c>
      <c r="CQ7" s="139">
        <v>83000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2.5666666666667</v>
      </c>
      <c r="B10" s="39"/>
      <c r="C10" s="39"/>
      <c r="D10" s="39"/>
      <c r="E10" s="39"/>
      <c r="F10" s="39"/>
      <c r="G10" s="40" t="s">
        <v>102</v>
      </c>
      <c r="H10" s="40"/>
      <c r="I10" s="40"/>
      <c r="J10" s="333">
        <f>SUM(J6:J9)</f>
        <v>150000</v>
      </c>
      <c r="K10" s="41">
        <f>SUM(K6:K9)</f>
        <v>0</v>
      </c>
      <c r="L10" s="41">
        <f>SUM(L6:L9)</f>
        <v>0</v>
      </c>
      <c r="M10" s="41">
        <f>SUM(M6:M9)</f>
        <v>390</v>
      </c>
      <c r="N10" s="41">
        <f>SUM(N6:N9)</f>
        <v>143</v>
      </c>
      <c r="O10" s="41">
        <f>SUM(O6:O9)</f>
        <v>0</v>
      </c>
      <c r="P10" s="41">
        <f>SUM(P6:P9)</f>
        <v>143</v>
      </c>
      <c r="Q10" s="42">
        <f>IFERROR(P10/M10,"-")</f>
        <v>0.36666666666667</v>
      </c>
      <c r="R10" s="76">
        <f>SUM(R6:R9)</f>
        <v>2</v>
      </c>
      <c r="S10" s="76">
        <f>SUM(S6:S9)</f>
        <v>49</v>
      </c>
      <c r="T10" s="42">
        <f>IFERROR(R10/P10,"-")</f>
        <v>0.013986013986014</v>
      </c>
      <c r="U10" s="338">
        <f>IFERROR(J10/P10,"-")</f>
        <v>1048.951048951</v>
      </c>
      <c r="V10" s="44">
        <f>SUM(V6:V9)</f>
        <v>3</v>
      </c>
      <c r="W10" s="42">
        <f>IFERROR(V10/P10,"-")</f>
        <v>0.020979020979021</v>
      </c>
      <c r="X10" s="333">
        <f>SUM(X6:X9)</f>
        <v>385000</v>
      </c>
      <c r="Y10" s="333">
        <f>IFERROR(X10/P10,"-")</f>
        <v>2692.3076923077</v>
      </c>
      <c r="Z10" s="333">
        <f>IFERROR(X10/V10,"-")</f>
        <v>128333.33333333</v>
      </c>
      <c r="AA10" s="333">
        <f>X10-J10</f>
        <v>235000</v>
      </c>
      <c r="AB10" s="45">
        <f>X10/J10</f>
        <v>2.5666666666667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103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104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105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106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107</v>
      </c>
      <c r="C6" s="347" t="s">
        <v>108</v>
      </c>
      <c r="D6" s="347" t="s">
        <v>109</v>
      </c>
      <c r="E6" s="175" t="s">
        <v>110</v>
      </c>
      <c r="F6" s="175" t="s">
        <v>111</v>
      </c>
      <c r="G6" s="340">
        <v>0</v>
      </c>
      <c r="H6" s="340">
        <v>3000</v>
      </c>
      <c r="I6" s="176">
        <v>0</v>
      </c>
      <c r="J6" s="176">
        <v>0</v>
      </c>
      <c r="K6" s="176">
        <v>1006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112</v>
      </c>
      <c r="C7" s="347"/>
      <c r="D7" s="347" t="s">
        <v>113</v>
      </c>
      <c r="E7" s="175" t="s">
        <v>114</v>
      </c>
      <c r="F7" s="175" t="s">
        <v>111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7</v>
      </c>
      <c r="M7" s="178">
        <v>7</v>
      </c>
      <c r="N7" s="179" t="str">
        <f>IFERROR(L7/K7,"-")</f>
        <v>-</v>
      </c>
      <c r="O7" s="176">
        <v>0</v>
      </c>
      <c r="P7" s="176">
        <v>2</v>
      </c>
      <c r="Q7" s="179">
        <f>IFERROR(O7/L7,"-")</f>
        <v>0</v>
      </c>
      <c r="R7" s="180">
        <f>IFERROR(G7/SUM(L7:L7),"-")</f>
        <v>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4</v>
      </c>
      <c r="BC7" s="203">
        <f>IF(L7=0,"",IF(BB7=0,"",(BB7/L7)))</f>
        <v>0.57142857142857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>
        <v>2</v>
      </c>
      <c r="BL7" s="209">
        <f>IF(L7=0,"",IF(BK7=0,"",(BK7/L7)))</f>
        <v>0.28571428571429</v>
      </c>
      <c r="BM7" s="210"/>
      <c r="BN7" s="211">
        <f>IFERROR(BM7/BK7,"-")</f>
        <v>0</v>
      </c>
      <c r="BO7" s="212"/>
      <c r="BP7" s="213">
        <f>IFERROR(BO7/BK7,"-")</f>
        <v>0</v>
      </c>
      <c r="BQ7" s="214"/>
      <c r="BR7" s="214"/>
      <c r="BS7" s="214"/>
      <c r="BT7" s="215">
        <v>1</v>
      </c>
      <c r="BU7" s="216">
        <f>IF(L7=0,"",IF(BT7=0,"",(BT7/L7)))</f>
        <v>0.14285714285714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115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1006</v>
      </c>
      <c r="L10" s="250">
        <f>SUM(L6:L9)</f>
        <v>7</v>
      </c>
      <c r="M10" s="250">
        <f>SUM(M6:M9)</f>
        <v>7</v>
      </c>
      <c r="N10" s="252">
        <f>IFERROR(L10/K10,"-")</f>
        <v>0.0069582504970179</v>
      </c>
      <c r="O10" s="253">
        <f>SUM(O6:O9)</f>
        <v>0</v>
      </c>
      <c r="P10" s="253">
        <f>SUM(P6:P9)</f>
        <v>2</v>
      </c>
      <c r="Q10" s="252">
        <f>IFERROR(O10/L10,"-")</f>
        <v>0</v>
      </c>
      <c r="R10" s="254">
        <f>IFERROR(G10/L10,"-")</f>
        <v>0</v>
      </c>
      <c r="S10" s="255">
        <f>SUM(S6:S9)</f>
        <v>0</v>
      </c>
      <c r="T10" s="252">
        <f>IFERROR(S10/L10,"-")</f>
        <v>0</v>
      </c>
      <c r="U10" s="343">
        <f>SUM(U6:U9)</f>
        <v>0</v>
      </c>
      <c r="V10" s="343">
        <f>IFERROR(U10/L10,"-")</f>
        <v>0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116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104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1.1972471661595</v>
      </c>
      <c r="B6" s="347" t="s">
        <v>117</v>
      </c>
      <c r="C6" s="347" t="s">
        <v>118</v>
      </c>
      <c r="D6" s="347" t="s">
        <v>119</v>
      </c>
      <c r="E6" s="175" t="s">
        <v>120</v>
      </c>
      <c r="F6" s="175" t="s">
        <v>111</v>
      </c>
      <c r="G6" s="340">
        <v>1078307</v>
      </c>
      <c r="H6" s="176">
        <v>0</v>
      </c>
      <c r="I6" s="176">
        <v>0</v>
      </c>
      <c r="J6" s="176">
        <v>29339</v>
      </c>
      <c r="K6" s="177">
        <v>359</v>
      </c>
      <c r="L6" s="179">
        <f>IFERROR(K6/J6,"-")</f>
        <v>0.01223627253826</v>
      </c>
      <c r="M6" s="176">
        <v>7</v>
      </c>
      <c r="N6" s="176">
        <v>161</v>
      </c>
      <c r="O6" s="179">
        <f>IFERROR(M6/(K6),"-")</f>
        <v>0.01949860724234</v>
      </c>
      <c r="P6" s="180">
        <f>IFERROR(G6/SUM(K6:K6),"-")</f>
        <v>3003.6406685237</v>
      </c>
      <c r="Q6" s="181">
        <v>41</v>
      </c>
      <c r="R6" s="179">
        <f>IF(K6=0,"-",Q6/K6)</f>
        <v>0.1142061281337</v>
      </c>
      <c r="S6" s="345">
        <v>1291000</v>
      </c>
      <c r="T6" s="346">
        <f>IFERROR(S6/K6,"-")</f>
        <v>3596.1002785515</v>
      </c>
      <c r="U6" s="346">
        <f>IFERROR(S6/Q6,"-")</f>
        <v>31487.804878049</v>
      </c>
      <c r="V6" s="340">
        <f>SUM(S6:S6)-SUM(G6:G6)</f>
        <v>212693</v>
      </c>
      <c r="W6" s="183">
        <f>SUM(S6:S6)/SUM(G6:G6)</f>
        <v>1.1972471661595</v>
      </c>
      <c r="Y6" s="184">
        <v>8</v>
      </c>
      <c r="Z6" s="185">
        <f>IF(K6=0,"",IF(Y6=0,"",(Y6/K6)))</f>
        <v>0.022284122562674</v>
      </c>
      <c r="AA6" s="184">
        <v>1</v>
      </c>
      <c r="AB6" s="186">
        <f>IFERROR(AA6/Y6,"-")</f>
        <v>0.125</v>
      </c>
      <c r="AC6" s="187">
        <v>8000</v>
      </c>
      <c r="AD6" s="188">
        <f>IFERROR(AC6/Y6,"-")</f>
        <v>1000</v>
      </c>
      <c r="AE6" s="189"/>
      <c r="AF6" s="189">
        <v>1</v>
      </c>
      <c r="AG6" s="189"/>
      <c r="AH6" s="190">
        <v>8</v>
      </c>
      <c r="AI6" s="191">
        <f>IF(K6=0,"",IF(AH6=0,"",(AH6/K6)))</f>
        <v>0.022284122562674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65</v>
      </c>
      <c r="AR6" s="197">
        <f>IF(K6=0,"",IF(AQ6=0,"",(AQ6/K6)))</f>
        <v>0.18105849582173</v>
      </c>
      <c r="AS6" s="196">
        <v>3</v>
      </c>
      <c r="AT6" s="198">
        <f>IFERROR(AS6/AQ6,"-")</f>
        <v>0.046153846153846</v>
      </c>
      <c r="AU6" s="199">
        <v>223000</v>
      </c>
      <c r="AV6" s="200">
        <f>IFERROR(AU6/AQ6,"-")</f>
        <v>3430.7692307692</v>
      </c>
      <c r="AW6" s="201">
        <v>1</v>
      </c>
      <c r="AX6" s="201"/>
      <c r="AY6" s="201">
        <v>2</v>
      </c>
      <c r="AZ6" s="202">
        <v>117</v>
      </c>
      <c r="BA6" s="203">
        <f>IF(K6=0,"",IF(AZ6=0,"",(AZ6/K6)))</f>
        <v>0.32590529247911</v>
      </c>
      <c r="BB6" s="202">
        <v>8</v>
      </c>
      <c r="BC6" s="204">
        <f>IFERROR(BB6/AZ6,"-")</f>
        <v>0.068376068376068</v>
      </c>
      <c r="BD6" s="205">
        <v>59000</v>
      </c>
      <c r="BE6" s="206">
        <f>IFERROR(BD6/AZ6,"-")</f>
        <v>504.2735042735</v>
      </c>
      <c r="BF6" s="207">
        <v>5</v>
      </c>
      <c r="BG6" s="207">
        <v>1</v>
      </c>
      <c r="BH6" s="207">
        <v>2</v>
      </c>
      <c r="BI6" s="208">
        <v>114</v>
      </c>
      <c r="BJ6" s="209">
        <f>IF(K6=0,"",IF(BI6=0,"",(BI6/K6)))</f>
        <v>0.31754874651811</v>
      </c>
      <c r="BK6" s="210">
        <v>20</v>
      </c>
      <c r="BL6" s="211">
        <f>IFERROR(BK6/BI6,"-")</f>
        <v>0.17543859649123</v>
      </c>
      <c r="BM6" s="212">
        <v>640000</v>
      </c>
      <c r="BN6" s="213">
        <f>IFERROR(BM6/BI6,"-")</f>
        <v>5614.0350877193</v>
      </c>
      <c r="BO6" s="214">
        <v>9</v>
      </c>
      <c r="BP6" s="214">
        <v>1</v>
      </c>
      <c r="BQ6" s="214">
        <v>10</v>
      </c>
      <c r="BR6" s="215">
        <v>38</v>
      </c>
      <c r="BS6" s="216">
        <f>IF(K6=0,"",IF(BR6=0,"",(BR6/K6)))</f>
        <v>0.1058495821727</v>
      </c>
      <c r="BT6" s="217">
        <v>9</v>
      </c>
      <c r="BU6" s="218">
        <f>IFERROR(BT6/BR6,"-")</f>
        <v>0.23684210526316</v>
      </c>
      <c r="BV6" s="219">
        <v>361000</v>
      </c>
      <c r="BW6" s="220">
        <f>IFERROR(BV6/BR6,"-")</f>
        <v>9500</v>
      </c>
      <c r="BX6" s="221">
        <v>3</v>
      </c>
      <c r="BY6" s="221">
        <v>1</v>
      </c>
      <c r="BZ6" s="221">
        <v>5</v>
      </c>
      <c r="CA6" s="222">
        <v>9</v>
      </c>
      <c r="CB6" s="223">
        <f>IF(K6=0,"",IF(CA6=0,"",(CA6/K6)))</f>
        <v>0.025069637883008</v>
      </c>
      <c r="CC6" s="224"/>
      <c r="CD6" s="225">
        <f>IFERROR(CC6/CA6,"-")</f>
        <v>0</v>
      </c>
      <c r="CE6" s="226"/>
      <c r="CF6" s="227">
        <f>IFERROR(CE6/CA6,"-")</f>
        <v>0</v>
      </c>
      <c r="CG6" s="228"/>
      <c r="CH6" s="228"/>
      <c r="CI6" s="228"/>
      <c r="CJ6" s="229">
        <v>41</v>
      </c>
      <c r="CK6" s="230">
        <v>1291000</v>
      </c>
      <c r="CL6" s="230">
        <v>206000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1.3920072728028</v>
      </c>
      <c r="B7" s="347" t="s">
        <v>121</v>
      </c>
      <c r="C7" s="347" t="s">
        <v>122</v>
      </c>
      <c r="D7" s="347" t="s">
        <v>123</v>
      </c>
      <c r="E7" s="175" t="s">
        <v>124</v>
      </c>
      <c r="F7" s="175" t="s">
        <v>111</v>
      </c>
      <c r="G7" s="340">
        <v>10685289</v>
      </c>
      <c r="H7" s="176">
        <v>0</v>
      </c>
      <c r="I7" s="176">
        <v>0</v>
      </c>
      <c r="J7" s="176">
        <v>534867</v>
      </c>
      <c r="K7" s="177">
        <v>4227</v>
      </c>
      <c r="L7" s="179">
        <f>IFERROR(K7/J7,"-")</f>
        <v>0.0079028992254149</v>
      </c>
      <c r="M7" s="176">
        <v>116</v>
      </c>
      <c r="N7" s="176">
        <v>1917</v>
      </c>
      <c r="O7" s="179">
        <f>IFERROR(M7/(K7),"-")</f>
        <v>0.027442630707357</v>
      </c>
      <c r="P7" s="180">
        <f>IFERROR(G7/SUM(K7:K7),"-")</f>
        <v>2527.8658623137</v>
      </c>
      <c r="Q7" s="181">
        <v>452</v>
      </c>
      <c r="R7" s="179">
        <f>IF(K7=0,"-",Q7/K7)</f>
        <v>0.10693162999763</v>
      </c>
      <c r="S7" s="345">
        <v>14874000</v>
      </c>
      <c r="T7" s="346">
        <f>IFERROR(S7/K7,"-")</f>
        <v>3518.8076650106</v>
      </c>
      <c r="U7" s="346">
        <f>IFERROR(S7/Q7,"-")</f>
        <v>32907.079646018</v>
      </c>
      <c r="V7" s="340">
        <f>SUM(S7:S7)-SUM(G7:G7)</f>
        <v>4188711</v>
      </c>
      <c r="W7" s="183">
        <f>SUM(S7:S7)/SUM(G7:G7)</f>
        <v>1.3920072728028</v>
      </c>
      <c r="Y7" s="184">
        <v>98</v>
      </c>
      <c r="Z7" s="185">
        <f>IF(K7=0,"",IF(Y7=0,"",(Y7/K7)))</f>
        <v>0.023184291459664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45</v>
      </c>
      <c r="AI7" s="191">
        <f>IF(K7=0,"",IF(AH7=0,"",(AH7/K7)))</f>
        <v>0.010645848119233</v>
      </c>
      <c r="AJ7" s="190">
        <v>6</v>
      </c>
      <c r="AK7" s="192">
        <f>IFERROR(AJ7/AH7,"-")</f>
        <v>0.13333333333333</v>
      </c>
      <c r="AL7" s="193">
        <v>55000</v>
      </c>
      <c r="AM7" s="194">
        <f>IFERROR(AL7/AH7,"-")</f>
        <v>1222.2222222222</v>
      </c>
      <c r="AN7" s="195">
        <v>1</v>
      </c>
      <c r="AO7" s="195">
        <v>2</v>
      </c>
      <c r="AP7" s="195">
        <v>3</v>
      </c>
      <c r="AQ7" s="196">
        <v>174</v>
      </c>
      <c r="AR7" s="197">
        <f>IF(K7=0,"",IF(AQ7=0,"",(AQ7/K7)))</f>
        <v>0.041163946061036</v>
      </c>
      <c r="AS7" s="196">
        <v>8</v>
      </c>
      <c r="AT7" s="198">
        <f>IFERROR(AS7/AQ7,"-")</f>
        <v>0.045977011494253</v>
      </c>
      <c r="AU7" s="199">
        <v>88000</v>
      </c>
      <c r="AV7" s="200">
        <f>IFERROR(AU7/AQ7,"-")</f>
        <v>505.74712643678</v>
      </c>
      <c r="AW7" s="201">
        <v>3</v>
      </c>
      <c r="AX7" s="201">
        <v>1</v>
      </c>
      <c r="AY7" s="201">
        <v>4</v>
      </c>
      <c r="AZ7" s="202">
        <v>2390</v>
      </c>
      <c r="BA7" s="203">
        <f>IF(K7=0,"",IF(AZ7=0,"",(AZ7/K7)))</f>
        <v>0.56541282233262</v>
      </c>
      <c r="BB7" s="202">
        <v>221</v>
      </c>
      <c r="BC7" s="204">
        <f>IFERROR(BB7/AZ7,"-")</f>
        <v>0.092468619246862</v>
      </c>
      <c r="BD7" s="205">
        <v>5243000</v>
      </c>
      <c r="BE7" s="206">
        <f>IFERROR(BD7/AZ7,"-")</f>
        <v>2193.7238493724</v>
      </c>
      <c r="BF7" s="207">
        <v>110</v>
      </c>
      <c r="BG7" s="207">
        <v>35</v>
      </c>
      <c r="BH7" s="207">
        <v>76</v>
      </c>
      <c r="BI7" s="208">
        <v>1191</v>
      </c>
      <c r="BJ7" s="209">
        <f>IF(K7=0,"",IF(BI7=0,"",(BI7/K7)))</f>
        <v>0.28176011355571</v>
      </c>
      <c r="BK7" s="210">
        <v>147</v>
      </c>
      <c r="BL7" s="211">
        <f>IFERROR(BK7/BI7,"-")</f>
        <v>0.12342569269521</v>
      </c>
      <c r="BM7" s="212">
        <v>4326000</v>
      </c>
      <c r="BN7" s="213">
        <f>IFERROR(BM7/BI7,"-")</f>
        <v>3632.241813602</v>
      </c>
      <c r="BO7" s="214">
        <v>56</v>
      </c>
      <c r="BP7" s="214">
        <v>27</v>
      </c>
      <c r="BQ7" s="214">
        <v>64</v>
      </c>
      <c r="BR7" s="215">
        <v>295</v>
      </c>
      <c r="BS7" s="216">
        <f>IF(K7=0,"",IF(BR7=0,"",(BR7/K7)))</f>
        <v>0.069789448781642</v>
      </c>
      <c r="BT7" s="217">
        <v>62</v>
      </c>
      <c r="BU7" s="218">
        <f>IFERROR(BT7/BR7,"-")</f>
        <v>0.21016949152542</v>
      </c>
      <c r="BV7" s="219">
        <v>4912000</v>
      </c>
      <c r="BW7" s="220">
        <f>IFERROR(BV7/BR7,"-")</f>
        <v>16650.847457627</v>
      </c>
      <c r="BX7" s="221">
        <v>18</v>
      </c>
      <c r="BY7" s="221">
        <v>6</v>
      </c>
      <c r="BZ7" s="221">
        <v>38</v>
      </c>
      <c r="CA7" s="222">
        <v>34</v>
      </c>
      <c r="CB7" s="223">
        <f>IF(K7=0,"",IF(CA7=0,"",(CA7/K7)))</f>
        <v>0.0080435296900875</v>
      </c>
      <c r="CC7" s="224">
        <v>8</v>
      </c>
      <c r="CD7" s="225">
        <f>IFERROR(CC7/CA7,"-")</f>
        <v>0.23529411764706</v>
      </c>
      <c r="CE7" s="226">
        <v>250000</v>
      </c>
      <c r="CF7" s="227">
        <f>IFERROR(CE7/CA7,"-")</f>
        <v>7352.9411764706</v>
      </c>
      <c r="CG7" s="228">
        <v>1</v>
      </c>
      <c r="CH7" s="228">
        <v>1</v>
      </c>
      <c r="CI7" s="228">
        <v>6</v>
      </c>
      <c r="CJ7" s="229">
        <v>452</v>
      </c>
      <c r="CK7" s="230">
        <v>14874000</v>
      </c>
      <c r="CL7" s="230">
        <v>918000</v>
      </c>
      <c r="CM7" s="230">
        <v>235000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7" t="s">
        <v>125</v>
      </c>
      <c r="C8" s="347" t="s">
        <v>122</v>
      </c>
      <c r="D8" s="347" t="s">
        <v>123</v>
      </c>
      <c r="E8" s="175" t="s">
        <v>126</v>
      </c>
      <c r="F8" s="175" t="s">
        <v>111</v>
      </c>
      <c r="G8" s="340">
        <v>0</v>
      </c>
      <c r="H8" s="176">
        <v>0</v>
      </c>
      <c r="I8" s="176">
        <v>0</v>
      </c>
      <c r="J8" s="176">
        <v>13</v>
      </c>
      <c r="K8" s="177">
        <v>0</v>
      </c>
      <c r="L8" s="179">
        <f>IFERROR(K8/J8,"-")</f>
        <v>0</v>
      </c>
      <c r="M8" s="176">
        <v>0</v>
      </c>
      <c r="N8" s="176">
        <v>0</v>
      </c>
      <c r="O8" s="179" t="str">
        <f>IFERROR(M8/(K8),"-")</f>
        <v>-</v>
      </c>
      <c r="P8" s="180" t="str">
        <f>IFERROR(G8/SUM(K8:K8),"-")</f>
        <v>-</v>
      </c>
      <c r="Q8" s="181">
        <v>0</v>
      </c>
      <c r="R8" s="179" t="str">
        <f>IF(K8=0,"-",Q8/K8)</f>
        <v>-</v>
      </c>
      <c r="S8" s="345"/>
      <c r="T8" s="346" t="str">
        <f>IFERROR(S8/K8,"-")</f>
        <v>-</v>
      </c>
      <c r="U8" s="346" t="str">
        <f>IFERROR(S8/Q8,"-")</f>
        <v>-</v>
      </c>
      <c r="V8" s="340">
        <f>SUM(S8:S8)-SUM(G8:G8)</f>
        <v>0</v>
      </c>
      <c r="W8" s="183" t="str">
        <f>SUM(S8:S8)/SUM(G8:G8)</f>
        <v>0</v>
      </c>
      <c r="Y8" s="184"/>
      <c r="Z8" s="185" t="str">
        <f>IF(K8=0,"",IF(Y8=0,"",(Y8/K8)))</f>
        <v/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 t="str">
        <f>IF(K8=0,"",IF(AH8=0,"",(AH8/K8)))</f>
        <v/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/>
      <c r="AR8" s="197" t="str">
        <f>IF(K8=0,"",IF(AQ8=0,"",(AQ8/K8)))</f>
        <v/>
      </c>
      <c r="AS8" s="196"/>
      <c r="AT8" s="198" t="str">
        <f>IFERROR(AS8/AQ8,"-")</f>
        <v>-</v>
      </c>
      <c r="AU8" s="199"/>
      <c r="AV8" s="200" t="str">
        <f>IFERROR(AU8/AQ8,"-")</f>
        <v>-</v>
      </c>
      <c r="AW8" s="201"/>
      <c r="AX8" s="201"/>
      <c r="AY8" s="201"/>
      <c r="AZ8" s="202"/>
      <c r="BA8" s="203" t="str">
        <f>IF(K8=0,"",IF(AZ8=0,"",(AZ8/K8)))</f>
        <v/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/>
      <c r="BJ8" s="209" t="str">
        <f>IF(K8=0,"",IF(BI8=0,"",(BI8/K8)))</f>
        <v/>
      </c>
      <c r="BK8" s="210"/>
      <c r="BL8" s="211" t="str">
        <f>IFERROR(BK8/BI8,"-")</f>
        <v>-</v>
      </c>
      <c r="BM8" s="212"/>
      <c r="BN8" s="213" t="str">
        <f>IFERROR(BM8/BI8,"-")</f>
        <v>-</v>
      </c>
      <c r="BO8" s="214"/>
      <c r="BP8" s="214"/>
      <c r="BQ8" s="214"/>
      <c r="BR8" s="215"/>
      <c r="BS8" s="216" t="str">
        <f>IF(K8=0,"",IF(BR8=0,"",(BR8/K8)))</f>
        <v/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 t="str">
        <f>IF(K8=0,"",IF(CA8=0,"",(CA8/K8)))</f>
        <v/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0</v>
      </c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1.0326939549387</v>
      </c>
      <c r="B9" s="347" t="s">
        <v>127</v>
      </c>
      <c r="C9" s="347" t="s">
        <v>122</v>
      </c>
      <c r="D9" s="347" t="s">
        <v>123</v>
      </c>
      <c r="E9" s="175" t="s">
        <v>128</v>
      </c>
      <c r="F9" s="175" t="s">
        <v>111</v>
      </c>
      <c r="G9" s="340">
        <v>1039030</v>
      </c>
      <c r="H9" s="176">
        <v>0</v>
      </c>
      <c r="I9" s="176">
        <v>0</v>
      </c>
      <c r="J9" s="176">
        <v>24045</v>
      </c>
      <c r="K9" s="177">
        <v>291</v>
      </c>
      <c r="L9" s="179">
        <f>IFERROR(K9/J9,"-")</f>
        <v>0.012102308172177</v>
      </c>
      <c r="M9" s="176">
        <v>8</v>
      </c>
      <c r="N9" s="176">
        <v>123</v>
      </c>
      <c r="O9" s="179">
        <f>IFERROR(M9/(K9),"-")</f>
        <v>0.027491408934708</v>
      </c>
      <c r="P9" s="180">
        <f>IFERROR(G9/SUM(K9:K9),"-")</f>
        <v>3570.5498281787</v>
      </c>
      <c r="Q9" s="181">
        <v>44</v>
      </c>
      <c r="R9" s="179">
        <f>IF(K9=0,"-",Q9/K9)</f>
        <v>0.15120274914089</v>
      </c>
      <c r="S9" s="345">
        <v>1073000</v>
      </c>
      <c r="T9" s="346">
        <f>IFERROR(S9/K9,"-")</f>
        <v>3687.2852233677</v>
      </c>
      <c r="U9" s="346">
        <f>IFERROR(S9/Q9,"-")</f>
        <v>24386.363636364</v>
      </c>
      <c r="V9" s="340">
        <f>SUM(S9:S9)-SUM(G9:G9)</f>
        <v>33970</v>
      </c>
      <c r="W9" s="183">
        <f>SUM(S9:S9)/SUM(G9:G9)</f>
        <v>1.0326939549387</v>
      </c>
      <c r="Y9" s="184">
        <v>16</v>
      </c>
      <c r="Z9" s="185">
        <f>IF(K9=0,"",IF(Y9=0,"",(Y9/K9)))</f>
        <v>0.054982817869416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33</v>
      </c>
      <c r="AI9" s="191">
        <f>IF(K9=0,"",IF(AH9=0,"",(AH9/K9)))</f>
        <v>0.11340206185567</v>
      </c>
      <c r="AJ9" s="190">
        <v>3</v>
      </c>
      <c r="AK9" s="192">
        <f>IFERROR(AJ9/AH9,"-")</f>
        <v>0.090909090909091</v>
      </c>
      <c r="AL9" s="193">
        <v>49000</v>
      </c>
      <c r="AM9" s="194">
        <f>IFERROR(AL9/AH9,"-")</f>
        <v>1484.8484848485</v>
      </c>
      <c r="AN9" s="195"/>
      <c r="AO9" s="195">
        <v>1</v>
      </c>
      <c r="AP9" s="195">
        <v>2</v>
      </c>
      <c r="AQ9" s="196">
        <v>14</v>
      </c>
      <c r="AR9" s="197">
        <f>IF(K9=0,"",IF(AQ9=0,"",(AQ9/K9)))</f>
        <v>0.048109965635739</v>
      </c>
      <c r="AS9" s="196">
        <v>2</v>
      </c>
      <c r="AT9" s="198">
        <f>IFERROR(AS9/AQ9,"-")</f>
        <v>0.14285714285714</v>
      </c>
      <c r="AU9" s="199">
        <v>138000</v>
      </c>
      <c r="AV9" s="200">
        <f>IFERROR(AU9/AQ9,"-")</f>
        <v>9857.1428571429</v>
      </c>
      <c r="AW9" s="201">
        <v>1</v>
      </c>
      <c r="AX9" s="201"/>
      <c r="AY9" s="201">
        <v>1</v>
      </c>
      <c r="AZ9" s="202">
        <v>65</v>
      </c>
      <c r="BA9" s="203">
        <f>IF(K9=0,"",IF(AZ9=0,"",(AZ9/K9)))</f>
        <v>0.2233676975945</v>
      </c>
      <c r="BB9" s="202">
        <v>5</v>
      </c>
      <c r="BC9" s="204">
        <f>IFERROR(BB9/AZ9,"-")</f>
        <v>0.076923076923077</v>
      </c>
      <c r="BD9" s="205">
        <v>22000</v>
      </c>
      <c r="BE9" s="206">
        <f>IFERROR(BD9/AZ9,"-")</f>
        <v>338.46153846154</v>
      </c>
      <c r="BF9" s="207">
        <v>3</v>
      </c>
      <c r="BG9" s="207">
        <v>1</v>
      </c>
      <c r="BH9" s="207">
        <v>1</v>
      </c>
      <c r="BI9" s="208">
        <v>106</v>
      </c>
      <c r="BJ9" s="209">
        <f>IF(K9=0,"",IF(BI9=0,"",(BI9/K9)))</f>
        <v>0.36426116838488</v>
      </c>
      <c r="BK9" s="210">
        <v>17</v>
      </c>
      <c r="BL9" s="211">
        <f>IFERROR(BK9/BI9,"-")</f>
        <v>0.16037735849057</v>
      </c>
      <c r="BM9" s="212">
        <v>464000</v>
      </c>
      <c r="BN9" s="213">
        <f>IFERROR(BM9/BI9,"-")</f>
        <v>4377.358490566</v>
      </c>
      <c r="BO9" s="214">
        <v>5</v>
      </c>
      <c r="BP9" s="214">
        <v>5</v>
      </c>
      <c r="BQ9" s="214">
        <v>7</v>
      </c>
      <c r="BR9" s="215">
        <v>50</v>
      </c>
      <c r="BS9" s="216">
        <f>IF(K9=0,"",IF(BR9=0,"",(BR9/K9)))</f>
        <v>0.17182130584192</v>
      </c>
      <c r="BT9" s="217">
        <v>16</v>
      </c>
      <c r="BU9" s="218">
        <f>IFERROR(BT9/BR9,"-")</f>
        <v>0.32</v>
      </c>
      <c r="BV9" s="219">
        <v>347000</v>
      </c>
      <c r="BW9" s="220">
        <f>IFERROR(BV9/BR9,"-")</f>
        <v>6940</v>
      </c>
      <c r="BX9" s="221">
        <v>5</v>
      </c>
      <c r="BY9" s="221">
        <v>2</v>
      </c>
      <c r="BZ9" s="221">
        <v>9</v>
      </c>
      <c r="CA9" s="222">
        <v>7</v>
      </c>
      <c r="CB9" s="223">
        <f>IF(K9=0,"",IF(CA9=0,"",(CA9/K9)))</f>
        <v>0.024054982817869</v>
      </c>
      <c r="CC9" s="224">
        <v>1</v>
      </c>
      <c r="CD9" s="225">
        <f>IFERROR(CC9/CA9,"-")</f>
        <v>0.14285714285714</v>
      </c>
      <c r="CE9" s="226">
        <v>53000</v>
      </c>
      <c r="CF9" s="227">
        <f>IFERROR(CE9/CA9,"-")</f>
        <v>7571.4285714286</v>
      </c>
      <c r="CG9" s="228"/>
      <c r="CH9" s="228"/>
      <c r="CI9" s="228">
        <v>1</v>
      </c>
      <c r="CJ9" s="229">
        <v>44</v>
      </c>
      <c r="CK9" s="230">
        <v>1073000</v>
      </c>
      <c r="CL9" s="230">
        <v>210000</v>
      </c>
      <c r="CM9" s="230">
        <v>6000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129</v>
      </c>
      <c r="F12" s="251"/>
      <c r="G12" s="343">
        <f>SUM(G6:G11)</f>
        <v>12802626</v>
      </c>
      <c r="H12" s="250">
        <f>SUM(H6:H11)</f>
        <v>0</v>
      </c>
      <c r="I12" s="250">
        <f>SUM(I6:I11)</f>
        <v>0</v>
      </c>
      <c r="J12" s="250">
        <f>SUM(J6:J11)</f>
        <v>588264</v>
      </c>
      <c r="K12" s="250">
        <f>SUM(K6:K11)</f>
        <v>4877</v>
      </c>
      <c r="L12" s="252">
        <f>IFERROR(K12/J12,"-")</f>
        <v>0.0082904954238233</v>
      </c>
      <c r="M12" s="253">
        <f>SUM(M6:M11)</f>
        <v>131</v>
      </c>
      <c r="N12" s="253">
        <f>SUM(N6:N11)</f>
        <v>2201</v>
      </c>
      <c r="O12" s="252">
        <f>IFERROR(M12/K12,"-")</f>
        <v>0.026860775066639</v>
      </c>
      <c r="P12" s="254">
        <f>IFERROR(G12/K12,"-")</f>
        <v>2625.1027270863</v>
      </c>
      <c r="Q12" s="255">
        <f>SUM(Q6:Q11)</f>
        <v>537</v>
      </c>
      <c r="R12" s="252">
        <f>IFERROR(Q12/K12,"-")</f>
        <v>0.11010867336477</v>
      </c>
      <c r="S12" s="343">
        <f>SUM(S6:S11)</f>
        <v>17238000</v>
      </c>
      <c r="T12" s="343">
        <f>IFERROR(S12/K12,"-")</f>
        <v>3534.5499282346</v>
      </c>
      <c r="U12" s="343">
        <f>IFERROR(S12/Q12,"-")</f>
        <v>32100.558659218</v>
      </c>
      <c r="V12" s="343">
        <f>S12-G12</f>
        <v>4435374</v>
      </c>
      <c r="W12" s="256">
        <f>S12/G12</f>
        <v>1.346442518902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130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104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131</v>
      </c>
      <c r="C6" s="347" t="s">
        <v>132</v>
      </c>
      <c r="D6" s="347" t="s">
        <v>133</v>
      </c>
      <c r="E6" s="175" t="s">
        <v>134</v>
      </c>
      <c r="F6" s="175" t="s">
        <v>111</v>
      </c>
      <c r="G6" s="340">
        <v>0</v>
      </c>
      <c r="H6" s="176">
        <v>0</v>
      </c>
      <c r="I6" s="176">
        <v>0</v>
      </c>
      <c r="J6" s="176">
        <v>0</v>
      </c>
      <c r="K6" s="177">
        <v>5</v>
      </c>
      <c r="L6" s="179" t="str">
        <f>IFERROR(K6/J6,"-")</f>
        <v>-</v>
      </c>
      <c r="M6" s="176">
        <v>0</v>
      </c>
      <c r="N6" s="176">
        <v>3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2</v>
      </c>
      <c r="AI6" s="191">
        <f>IF(K6=0,"",IF(AH6=0,"",(AH6/K6)))</f>
        <v>0.4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2</v>
      </c>
      <c r="AR6" s="197">
        <f>IF(K6=0,"",IF(AQ6=0,"",(AQ6/K6)))</f>
        <v>0.4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</v>
      </c>
      <c r="BA6" s="203">
        <f>IF(K6=0,"",IF(AZ6=0,"",(AZ6/K6)))</f>
        <v>0.2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135</v>
      </c>
      <c r="C7" s="347" t="s">
        <v>132</v>
      </c>
      <c r="D7" s="347" t="s">
        <v>133</v>
      </c>
      <c r="E7" s="175" t="s">
        <v>136</v>
      </c>
      <c r="F7" s="175" t="s">
        <v>111</v>
      </c>
      <c r="G7" s="340">
        <v>0</v>
      </c>
      <c r="H7" s="176">
        <v>0</v>
      </c>
      <c r="I7" s="176">
        <v>0</v>
      </c>
      <c r="J7" s="176">
        <v>0</v>
      </c>
      <c r="K7" s="177">
        <v>28</v>
      </c>
      <c r="L7" s="179" t="str">
        <f>IFERROR(K7/J7,"-")</f>
        <v>-</v>
      </c>
      <c r="M7" s="176">
        <v>0</v>
      </c>
      <c r="N7" s="176">
        <v>5</v>
      </c>
      <c r="O7" s="179">
        <f>IFERROR(M7/(K7),"-")</f>
        <v>0</v>
      </c>
      <c r="P7" s="180">
        <f>IFERROR(G7/SUM(K7:K7),"-")</f>
        <v>0</v>
      </c>
      <c r="Q7" s="181">
        <v>1</v>
      </c>
      <c r="R7" s="179">
        <f>IF(K7=0,"-",Q7/K7)</f>
        <v>0.035714285714286</v>
      </c>
      <c r="S7" s="345">
        <v>3000</v>
      </c>
      <c r="T7" s="346">
        <f>IFERROR(S7/K7,"-")</f>
        <v>107.14285714286</v>
      </c>
      <c r="U7" s="346">
        <f>IFERROR(S7/Q7,"-")</f>
        <v>3000</v>
      </c>
      <c r="V7" s="340">
        <f>SUM(S7:S7)-SUM(G7:G7)</f>
        <v>3000</v>
      </c>
      <c r="W7" s="183" t="str">
        <f>SUM(S7:S7)/SUM(G7:G7)</f>
        <v>0</v>
      </c>
      <c r="Y7" s="184">
        <v>12</v>
      </c>
      <c r="Z7" s="185">
        <f>IF(K7=0,"",IF(Y7=0,"",(Y7/K7)))</f>
        <v>0.42857142857143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</v>
      </c>
      <c r="AI7" s="191">
        <f>IF(K7=0,"",IF(AH7=0,"",(AH7/K7)))</f>
        <v>0.21428571428571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</v>
      </c>
      <c r="AR7" s="197">
        <f>IF(K7=0,"",IF(AQ7=0,"",(AQ7/K7)))</f>
        <v>0.035714285714286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5</v>
      </c>
      <c r="BA7" s="203">
        <f>IF(K7=0,"",IF(AZ7=0,"",(AZ7/K7)))</f>
        <v>0.17857142857143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3</v>
      </c>
      <c r="BJ7" s="209">
        <f>IF(K7=0,"",IF(BI7=0,"",(BI7/K7)))</f>
        <v>0.10714285714286</v>
      </c>
      <c r="BK7" s="210">
        <v>1</v>
      </c>
      <c r="BL7" s="211">
        <f>IFERROR(BK7/BI7,"-")</f>
        <v>0.33333333333333</v>
      </c>
      <c r="BM7" s="212">
        <v>3000</v>
      </c>
      <c r="BN7" s="213">
        <f>IFERROR(BM7/BI7,"-")</f>
        <v>1000</v>
      </c>
      <c r="BO7" s="214">
        <v>1</v>
      </c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>
        <v>1</v>
      </c>
      <c r="CB7" s="223">
        <f>IF(K7=0,"",IF(CA7=0,"",(CA7/K7)))</f>
        <v>0.035714285714286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1</v>
      </c>
      <c r="CK7" s="230">
        <v>3000</v>
      </c>
      <c r="CL7" s="230">
        <v>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137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33</v>
      </c>
      <c r="L10" s="252" t="str">
        <f>IFERROR(K10/J10,"-")</f>
        <v>-</v>
      </c>
      <c r="M10" s="253">
        <f>SUM(M6:M9)</f>
        <v>0</v>
      </c>
      <c r="N10" s="253">
        <f>SUM(N6:N9)</f>
        <v>8</v>
      </c>
      <c r="O10" s="252">
        <f>IFERROR(M10/K10,"-")</f>
        <v>0</v>
      </c>
      <c r="P10" s="254">
        <f>IFERROR(G10/K10,"-")</f>
        <v>0</v>
      </c>
      <c r="Q10" s="255">
        <f>SUM(Q6:Q9)</f>
        <v>1</v>
      </c>
      <c r="R10" s="252">
        <f>IFERROR(Q10/K10,"-")</f>
        <v>0.03030303030303</v>
      </c>
      <c r="S10" s="343">
        <f>SUM(S6:S9)</f>
        <v>3000</v>
      </c>
      <c r="T10" s="343">
        <f>IFERROR(S10/K10,"-")</f>
        <v>90.909090909091</v>
      </c>
      <c r="U10" s="343">
        <f>IFERROR(S10/Q10,"-")</f>
        <v>3000</v>
      </c>
      <c r="V10" s="343">
        <f>S10-G10</f>
        <v>3000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