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  <sheet name="アプリストア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<sst xmlns="http://schemas.openxmlformats.org/spreadsheetml/2006/main" uniqueCount="250">
  <si>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</si>
  <si>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</si>
  <si>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</si>
  <si>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</si>
  <si>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</si>
  <si>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</si>
  <si>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</si>
  <si>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</si>
  <si>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</si>
  <si>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</si>
  <si>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</si>
  <si>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</si>
  <si>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</si>
  <si>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</si>
  <si>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</si>
  <si>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</si>
  <si>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</si>
  <si>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</si>
  <si>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</si>
  <si>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</si>
  <si>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</si>
  <si>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</si>
  <si>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</si>
  <si>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</si>
  <si>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</si>
  <si>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</si>
  <si>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</si>
  <si>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</si>
  <si>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アプリストア</t>
  </si>
  <si>
    <t>10月</t>
  </si>
  <si>
    <t>アイメール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</si>
  <si>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</si>
  <si>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</si>
  <si>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</si>
  <si>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</si>
  <si>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</si>
  <si>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</si>
  <si>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</si>
  <si>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</si>
  <si>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</si>
  <si>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</si>
  <si>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</si>
  <si>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</si>
  <si>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</si>
  <si>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</si>
  <si>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</si>
  <si>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</si>
  <si>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</si>
  <si>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</si>
  <si>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</si>
  <si>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</si>
  <si>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</si>
  <si>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</si>
  <si>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</si>
  <si>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</si>
  <si>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</si>
  <si>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</si>
  <si>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</si>
  <si>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</si>
  <si>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</si>
  <si>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</si>
  <si>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</si>
  <si>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</si>
  <si>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</si>
  <si>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</si>
  <si>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sms_w554</t>
  </si>
  <si>
    <t>デリヘル版3</t>
  </si>
  <si>
    <t>女性が好きな私にとって神サイトです</t>
  </si>
  <si>
    <t>i38</t>
  </si>
  <si>
    <t>サンスポ関西</t>
  </si>
  <si>
    <t>4C終面全5段</t>
  </si>
  <si>
    <t>10月04日(日)</t>
  </si>
  <si>
    <t>smss2231</t>
  </si>
  <si>
    <t>空電</t>
  </si>
  <si>
    <t>sms_w555</t>
  </si>
  <si>
    <t>GOGO(i31)</t>
  </si>
  <si>
    <t>サンスポ関東</t>
  </si>
  <si>
    <t>全5段</t>
  </si>
  <si>
    <t>smss2232</t>
  </si>
  <si>
    <t>sms_w556</t>
  </si>
  <si>
    <t>男メイン比較版</t>
  </si>
  <si>
    <t>出会える人数無制限</t>
  </si>
  <si>
    <t>10月18日(日)</t>
  </si>
  <si>
    <t>smss2233</t>
  </si>
  <si>
    <t>sms_w557</t>
  </si>
  <si>
    <t>デリヘル版2(コンシェルジュパーツ)</t>
  </si>
  <si>
    <t>i34</t>
  </si>
  <si>
    <t>スポーツ報知関西</t>
  </si>
  <si>
    <t>全5段つかみ4回</t>
  </si>
  <si>
    <t>smss2234</t>
  </si>
  <si>
    <t>sms_w558</t>
  </si>
  <si>
    <t>smss2235</t>
  </si>
  <si>
    <t>sms_w559</t>
  </si>
  <si>
    <t>求人版</t>
  </si>
  <si>
    <t>求む50歳以上の女性と</t>
  </si>
  <si>
    <t>smss2236</t>
  </si>
  <si>
    <t>sms_w560</t>
  </si>
  <si>
    <t>大正版</t>
  </si>
  <si>
    <t>70歳までの出会いお手伝い</t>
  </si>
  <si>
    <t>smss2237</t>
  </si>
  <si>
    <t>sms_w561</t>
  </si>
  <si>
    <t>①求人風</t>
  </si>
  <si>
    <t>①求む！５０歳以上の女性と…</t>
  </si>
  <si>
    <t>ニッカン関西</t>
  </si>
  <si>
    <t>半2段つかみ10段保証</t>
  </si>
  <si>
    <t>1～10日</t>
  </si>
  <si>
    <t>sms_w562</t>
  </si>
  <si>
    <t>②興奮版</t>
  </si>
  <si>
    <t>②女性が好きな私にとって神サイトです</t>
  </si>
  <si>
    <t>11～20日</t>
  </si>
  <si>
    <t>sms_w563</t>
  </si>
  <si>
    <t>③大正版</t>
  </si>
  <si>
    <t>③出会える人数無制限</t>
  </si>
  <si>
    <t>21～31日</t>
  </si>
  <si>
    <t>smss2238</t>
  </si>
  <si>
    <t>(空電共通)</t>
  </si>
  <si>
    <t>sms_w564</t>
  </si>
  <si>
    <t>記事(ノーマル)</t>
  </si>
  <si>
    <t>139「もっと安い出会いがよければ、よそでどうぞ」</t>
  </si>
  <si>
    <t>デイリースポーツ関西　1回目</t>
  </si>
  <si>
    <t>4C記事枠</t>
  </si>
  <si>
    <t>10月03日(土)</t>
  </si>
  <si>
    <t>smss2239</t>
  </si>
  <si>
    <t>sms_w565</t>
  </si>
  <si>
    <t>記事(赤)</t>
  </si>
  <si>
    <t>140「普通の出会い系なら、広告に載せていません」</t>
  </si>
  <si>
    <t>デイリースポーツ関西　2回目</t>
  </si>
  <si>
    <t>10月11日(日)</t>
  </si>
  <si>
    <t>smss2240</t>
  </si>
  <si>
    <t>sms_w566</t>
  </si>
  <si>
    <t>記事(青)</t>
  </si>
  <si>
    <t>141「今日はレディースデーで出会い率が2倍！」</t>
  </si>
  <si>
    <t>デイリースポーツ関西　3回目</t>
  </si>
  <si>
    <t>10月17日(土)</t>
  </si>
  <si>
    <t>smss2241</t>
  </si>
  <si>
    <t>sms_w567</t>
  </si>
  <si>
    <t>記事(黄)</t>
  </si>
  <si>
    <t>142「この秋にやりたい出会いサイト」</t>
  </si>
  <si>
    <t>デイリースポーツ関西　4回目</t>
  </si>
  <si>
    <t>10月25日(日)</t>
  </si>
  <si>
    <t>smss2242</t>
  </si>
  <si>
    <t>sms_w568</t>
  </si>
  <si>
    <t>記事(緑)</t>
  </si>
  <si>
    <t>デイリースポーツ関西　5回目</t>
  </si>
  <si>
    <t>10月31日(土)</t>
  </si>
  <si>
    <t>smss2243</t>
  </si>
  <si>
    <t>sms_w569</t>
  </si>
  <si>
    <t>九スポ</t>
  </si>
  <si>
    <t>記事枠</t>
  </si>
  <si>
    <t>smss2247</t>
  </si>
  <si>
    <t>新聞 TOTAL</t>
  </si>
  <si>
    <t>●雑誌 広告</t>
  </si>
  <si>
    <t>sms_w553</t>
  </si>
  <si>
    <t>芸文社</t>
  </si>
  <si>
    <t>サプリ版2</t>
  </si>
  <si>
    <t>男は頑張らずに出会えるサイトすごいすごい</t>
  </si>
  <si>
    <t>カミオン</t>
  </si>
  <si>
    <t>4C1P</t>
  </si>
  <si>
    <t>10月01日(木)</t>
  </si>
  <si>
    <t>smss2230</t>
  </si>
  <si>
    <t>smss2229</t>
  </si>
  <si>
    <t>いろいろ</t>
  </si>
  <si>
    <t>企画枠ラーメン信夫(広瀬結香さん)</t>
  </si>
  <si>
    <t>実話カタログ企画</t>
  </si>
  <si>
    <t>企画枠</t>
  </si>
  <si>
    <t>sms_a1037</t>
  </si>
  <si>
    <t>コアマガジン</t>
  </si>
  <si>
    <t>5P元祖（妃さん）</t>
  </si>
  <si>
    <t>実話BUNKA超タブー</t>
  </si>
  <si>
    <t>1C5P</t>
  </si>
  <si>
    <t>10月02日(金)</t>
  </si>
  <si>
    <t>smss2224</t>
  </si>
  <si>
    <t>sms_a1039</t>
  </si>
  <si>
    <t>大洋図書</t>
  </si>
  <si>
    <t>2P逆ナンインタビュー版_アイ(広瀬さん)</t>
  </si>
  <si>
    <t>実話ナックルズ　ウルトラ</t>
  </si>
  <si>
    <t>1C2P</t>
  </si>
  <si>
    <t>10月15日(木)</t>
  </si>
  <si>
    <t>smss2226</t>
  </si>
  <si>
    <t>sms_a1041</t>
  </si>
  <si>
    <t>徳間書店</t>
  </si>
  <si>
    <t>DVD漫画まさお_DVDとは違います</t>
  </si>
  <si>
    <t>アサヒ芸能.3W火</t>
  </si>
  <si>
    <t>DVD袋裏4C</t>
  </si>
  <si>
    <t>10月20日(火)</t>
  </si>
  <si>
    <t>smss2244</t>
  </si>
  <si>
    <t>sms_a1040</t>
  </si>
  <si>
    <t>臨時増刊ラヴァーズ</t>
  </si>
  <si>
    <t>10月23日(金)</t>
  </si>
  <si>
    <t>smss2227</t>
  </si>
  <si>
    <t>sms_a1038</t>
  </si>
  <si>
    <t>日本ジャーナル出版</t>
  </si>
  <si>
    <t>1P記事_求む！中高年男性版_アイ(妃さん)</t>
  </si>
  <si>
    <t>週刊実話増刊「実話ザ・タブー」</t>
  </si>
  <si>
    <t>表4　4C1P</t>
  </si>
  <si>
    <t>10月28日(水)</t>
  </si>
  <si>
    <t>smss2225</t>
  </si>
  <si>
    <t>雑誌 TOTAL</t>
  </si>
  <si>
    <t>●DVD 広告</t>
  </si>
  <si>
    <t>sms_a1036</t>
  </si>
  <si>
    <t>楽楽出版</t>
  </si>
  <si>
    <t>DVD4コマ</t>
  </si>
  <si>
    <t>毎月売</t>
  </si>
  <si>
    <t>mv20i</t>
  </si>
  <si>
    <t>EXCITING MAX!Special</t>
  </si>
  <si>
    <t>DVD袋裏1C+コンテンツ枠</t>
  </si>
  <si>
    <t>10月10日(土)</t>
  </si>
  <si>
    <t>smss2223</t>
  </si>
  <si>
    <t>DVD TOTAL</t>
  </si>
  <si>
    <t>●アフィリエイト 広告</t>
  </si>
  <si>
    <t>UA</t>
  </si>
  <si>
    <t>AF単価</t>
  </si>
  <si>
    <t>20歳以上</t>
  </si>
  <si>
    <t>sms_frk008</t>
  </si>
  <si>
    <t>SP</t>
  </si>
  <si>
    <t>i31</t>
  </si>
  <si>
    <t>おまたせアプリランキング</t>
  </si>
  <si>
    <t>10/1～10/31</t>
  </si>
  <si>
    <t>sms_frk009</t>
  </si>
  <si>
    <t>lp04→i31</t>
  </si>
  <si>
    <t>おまたせアプリランキング(LP掲載)</t>
  </si>
  <si>
    <t>sms_link001</t>
  </si>
  <si>
    <t>SP,PC</t>
  </si>
  <si>
    <t>bbs</t>
  </si>
  <si>
    <t>割り切りBBS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</si>
  <si>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</si>
  <si>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</si>
  <si>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</si>
  <si>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</si>
  <si>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</si>
  <si>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</si>
  <si>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</si>
  <si>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yi06</t>
  </si>
  <si>
    <t>YDN</t>
  </si>
  <si>
    <t>sms_aydi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</si>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</sst>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30</v>
      </c>
      <c r="D6" s="330">
        <v>1482000</v>
      </c>
      <c r="E6" s="79">
        <v>0</v>
      </c>
      <c r="F6" s="79">
        <v>0</v>
      </c>
      <c r="G6" s="79">
        <v>1180</v>
      </c>
      <c r="H6" s="89">
        <v>129</v>
      </c>
      <c r="I6" s="90">
        <v>0</v>
      </c>
      <c r="J6" s="143">
        <f>H6+I6</f>
        <v>129</v>
      </c>
      <c r="K6" s="80">
        <f>IFERROR(J6/G6,"-")</f>
        <v>0.10932203389831</v>
      </c>
      <c r="L6" s="79">
        <v>9</v>
      </c>
      <c r="M6" s="79">
        <v>28</v>
      </c>
      <c r="N6" s="80">
        <f>IFERROR(L6/J6,"-")</f>
        <v>0.069767441860465</v>
      </c>
      <c r="O6" s="81">
        <f>IFERROR(D6/J6,"-")</f>
        <v>11488.372093023</v>
      </c>
      <c r="P6" s="82">
        <v>24</v>
      </c>
      <c r="Q6" s="80">
        <f>IFERROR(P6/J6,"-")</f>
        <v>0.18604651162791</v>
      </c>
      <c r="R6" s="335">
        <v>1204500</v>
      </c>
      <c r="S6" s="336">
        <f>IFERROR(R6/J6,"-")</f>
        <v>9337.2093023256</v>
      </c>
      <c r="T6" s="336">
        <f>IFERROR(R6/P6,"-")</f>
        <v>50187.5</v>
      </c>
      <c r="U6" s="330">
        <f>IFERROR(R6-D6,"-")</f>
        <v>-277500</v>
      </c>
      <c r="V6" s="83">
        <f>R6/D6</f>
        <v>0.81275303643725</v>
      </c>
      <c r="W6" s="77"/>
      <c r="X6" s="142"/>
    </row>
    <row r="7" spans="1:24">
      <c r="A7" s="78"/>
      <c r="B7" s="84" t="s">
        <v>24</v>
      </c>
      <c r="C7" s="84">
        <v>13</v>
      </c>
      <c r="D7" s="330">
        <v>654000</v>
      </c>
      <c r="E7" s="79">
        <v>0</v>
      </c>
      <c r="F7" s="79">
        <v>0</v>
      </c>
      <c r="G7" s="79">
        <v>829</v>
      </c>
      <c r="H7" s="89">
        <v>155</v>
      </c>
      <c r="I7" s="90">
        <v>1</v>
      </c>
      <c r="J7" s="143">
        <f>H7+I7</f>
        <v>156</v>
      </c>
      <c r="K7" s="80">
        <f>IFERROR(J7/G7,"-")</f>
        <v>0.18817852834741</v>
      </c>
      <c r="L7" s="79">
        <v>14</v>
      </c>
      <c r="M7" s="79">
        <v>40</v>
      </c>
      <c r="N7" s="80">
        <f>IFERROR(L7/J7,"-")</f>
        <v>0.08974358974359</v>
      </c>
      <c r="O7" s="81">
        <f>IFERROR(D7/J7,"-")</f>
        <v>4192.3076923077</v>
      </c>
      <c r="P7" s="82">
        <v>26</v>
      </c>
      <c r="Q7" s="80">
        <f>IFERROR(P7/J7,"-")</f>
        <v>0.16666666666667</v>
      </c>
      <c r="R7" s="335">
        <v>1077000</v>
      </c>
      <c r="S7" s="336">
        <f>IFERROR(R7/J7,"-")</f>
        <v>6903.8461538462</v>
      </c>
      <c r="T7" s="336">
        <f>IFERROR(R7/P7,"-")</f>
        <v>41423.076923077</v>
      </c>
      <c r="U7" s="330">
        <f>IFERROR(R7-D7,"-")</f>
        <v>423000</v>
      </c>
      <c r="V7" s="83">
        <f>R7/D7</f>
        <v>1.6467889908257</v>
      </c>
      <c r="W7" s="77"/>
      <c r="X7" s="142"/>
    </row>
    <row r="8" spans="1:24">
      <c r="A8" s="78"/>
      <c r="B8" s="84" t="s">
        <v>25</v>
      </c>
      <c r="C8" s="84">
        <v>2</v>
      </c>
      <c r="D8" s="330">
        <v>222000</v>
      </c>
      <c r="E8" s="79">
        <v>0</v>
      </c>
      <c r="F8" s="79">
        <v>0</v>
      </c>
      <c r="G8" s="79">
        <v>311</v>
      </c>
      <c r="H8" s="89">
        <v>115</v>
      </c>
      <c r="I8" s="90">
        <v>3</v>
      </c>
      <c r="J8" s="143">
        <f>H8+I8</f>
        <v>118</v>
      </c>
      <c r="K8" s="80">
        <f>IFERROR(J8/G8,"-")</f>
        <v>0.37942122186495</v>
      </c>
      <c r="L8" s="79">
        <v>5</v>
      </c>
      <c r="M8" s="79">
        <v>26</v>
      </c>
      <c r="N8" s="80">
        <f>IFERROR(L8/J8,"-")</f>
        <v>0.042372881355932</v>
      </c>
      <c r="O8" s="81">
        <f>IFERROR(D8/J8,"-")</f>
        <v>1881.3559322034</v>
      </c>
      <c r="P8" s="82">
        <v>5</v>
      </c>
      <c r="Q8" s="80">
        <f>IFERROR(P8/J8,"-")</f>
        <v>0.042372881355932</v>
      </c>
      <c r="R8" s="335">
        <v>348000</v>
      </c>
      <c r="S8" s="336">
        <f>IFERROR(R8/J8,"-")</f>
        <v>2949.1525423729</v>
      </c>
      <c r="T8" s="336">
        <f>IFERROR(R8/P8,"-")</f>
        <v>69600</v>
      </c>
      <c r="U8" s="330">
        <f>IFERROR(R8-D8,"-")</f>
        <v>126000</v>
      </c>
      <c r="V8" s="83">
        <f>R8/D8</f>
        <v>1.5675675675676</v>
      </c>
      <c r="W8" s="77"/>
      <c r="X8" s="142"/>
    </row>
    <row r="9" spans="1:24">
      <c r="A9" s="78"/>
      <c r="B9" s="84" t="s">
        <v>26</v>
      </c>
      <c r="C9" s="84">
        <v>4</v>
      </c>
      <c r="D9" s="330">
        <v>383000</v>
      </c>
      <c r="E9" s="79">
        <v>0</v>
      </c>
      <c r="F9" s="79">
        <v>0</v>
      </c>
      <c r="G9" s="79">
        <v>2758</v>
      </c>
      <c r="H9" s="89">
        <v>264</v>
      </c>
      <c r="I9" s="90">
        <v>0</v>
      </c>
      <c r="J9" s="143">
        <f>H9+I9</f>
        <v>264</v>
      </c>
      <c r="K9" s="80">
        <f>IFERROR(J9/G9,"-")</f>
        <v>0.095721537345903</v>
      </c>
      <c r="L9" s="79">
        <v>2</v>
      </c>
      <c r="M9" s="79">
        <v>96</v>
      </c>
      <c r="N9" s="80">
        <f>IFERROR(L9/J9,"-")</f>
        <v>0.0075757575757576</v>
      </c>
      <c r="O9" s="81">
        <f>IFERROR(D9/J9,"-")</f>
        <v>1450.7575757576</v>
      </c>
      <c r="P9" s="82">
        <v>14</v>
      </c>
      <c r="Q9" s="80">
        <f>IFERROR(P9/J9,"-")</f>
        <v>0.053030303030303</v>
      </c>
      <c r="R9" s="335">
        <v>432000</v>
      </c>
      <c r="S9" s="336">
        <f>IFERROR(R9/J9,"-")</f>
        <v>1636.3636363636</v>
      </c>
      <c r="T9" s="336">
        <f>IFERROR(R9/P9,"-")</f>
        <v>30857.142857143</v>
      </c>
      <c r="U9" s="330">
        <f>IFERROR(R9-D9,"-")</f>
        <v>49000</v>
      </c>
      <c r="V9" s="83">
        <f>R9/D9</f>
        <v>1.1279373368146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13474713</v>
      </c>
      <c r="E10" s="79">
        <v>0</v>
      </c>
      <c r="F10" s="79">
        <v>0</v>
      </c>
      <c r="G10" s="79">
        <v>840497</v>
      </c>
      <c r="H10" s="89">
        <v>5623</v>
      </c>
      <c r="I10" s="90">
        <v>99</v>
      </c>
      <c r="J10" s="143">
        <f>H10+I10</f>
        <v>5722</v>
      </c>
      <c r="K10" s="80">
        <f>IFERROR(J10/G10,"-")</f>
        <v>0.0068078767681503</v>
      </c>
      <c r="L10" s="79">
        <v>243</v>
      </c>
      <c r="M10" s="79">
        <v>2430</v>
      </c>
      <c r="N10" s="80">
        <f>IFERROR(L10/J10,"-")</f>
        <v>0.042467668647326</v>
      </c>
      <c r="O10" s="81">
        <f>IFERROR(D10/J10,"-")</f>
        <v>2354.8956658511</v>
      </c>
      <c r="P10" s="82">
        <v>820</v>
      </c>
      <c r="Q10" s="80">
        <f>IFERROR(P10/J10,"-")</f>
        <v>0.14330653617616</v>
      </c>
      <c r="R10" s="335">
        <v>48616245</v>
      </c>
      <c r="S10" s="336">
        <f>IFERROR(R10/J10,"-")</f>
        <v>8496.3727717581</v>
      </c>
      <c r="T10" s="336">
        <f>IFERROR(R10/P10,"-")</f>
        <v>59288.103658537</v>
      </c>
      <c r="U10" s="330">
        <f>IFERROR(R10-D10,"-")</f>
        <v>35141532</v>
      </c>
      <c r="V10" s="83">
        <f>R10/D10</f>
        <v>3.6079614460063</v>
      </c>
      <c r="W10" s="77"/>
      <c r="X10" s="142"/>
    </row>
    <row r="11" spans="1:24">
      <c r="A11" s="78"/>
      <c r="B11" s="84" t="s">
        <v>28</v>
      </c>
      <c r="C11" s="84">
        <v>2</v>
      </c>
      <c r="D11" s="330">
        <v>0</v>
      </c>
      <c r="E11" s="79">
        <v>0</v>
      </c>
      <c r="F11" s="79">
        <v>0</v>
      </c>
      <c r="G11" s="79">
        <v>0</v>
      </c>
      <c r="H11" s="89">
        <v>51</v>
      </c>
      <c r="I11" s="90">
        <v>5</v>
      </c>
      <c r="J11" s="143">
        <f>H11+I11</f>
        <v>56</v>
      </c>
      <c r="K11" s="80" t="str">
        <f>IFERROR(J11/G11,"-")</f>
        <v>-</v>
      </c>
      <c r="L11" s="79">
        <v>0</v>
      </c>
      <c r="M11" s="79">
        <v>12</v>
      </c>
      <c r="N11" s="80">
        <f>IFERROR(L11/J11,"-")</f>
        <v>0</v>
      </c>
      <c r="O11" s="81">
        <f>IFERROR(D11/J11,"-")</f>
        <v>0</v>
      </c>
      <c r="P11" s="82">
        <v>3</v>
      </c>
      <c r="Q11" s="80">
        <f>IFERROR(P11/J11,"-")</f>
        <v>0.053571428571429</v>
      </c>
      <c r="R11" s="335">
        <v>44800</v>
      </c>
      <c r="S11" s="336">
        <f>IFERROR(R11/J11,"-")</f>
        <v>800</v>
      </c>
      <c r="T11" s="336">
        <f>IFERROR(R11/P11,"-")</f>
        <v>14933.333333333</v>
      </c>
      <c r="U11" s="330">
        <f>IFERROR(R11-D11,"-")</f>
        <v>44800</v>
      </c>
      <c r="V11" s="83" t="str">
        <f>R11/D11</f>
        <v>0</v>
      </c>
      <c r="W11" s="77"/>
      <c r="X11" s="142"/>
    </row>
    <row r="12" spans="1:24">
      <c r="A12" s="30"/>
      <c r="B12" s="85"/>
      <c r="C12" s="85"/>
      <c r="D12" s="331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30"/>
      <c r="B13" s="37"/>
      <c r="C13" s="37"/>
      <c r="D13" s="332"/>
      <c r="E13" s="34"/>
      <c r="F13" s="34"/>
      <c r="G13" s="31"/>
      <c r="H13" s="31"/>
      <c r="I13" s="31"/>
      <c r="J13" s="31"/>
      <c r="K13" s="33"/>
      <c r="L13" s="33"/>
      <c r="M13" s="31"/>
      <c r="N13" s="33"/>
      <c r="O13" s="25"/>
      <c r="P13" s="25"/>
      <c r="Q13" s="25"/>
      <c r="R13" s="337"/>
      <c r="S13" s="337"/>
      <c r="T13" s="337"/>
      <c r="U13" s="337"/>
      <c r="V13" s="33"/>
      <c r="W13" s="59"/>
      <c r="X13" s="142"/>
    </row>
    <row r="14" spans="1:24">
      <c r="A14" s="19"/>
      <c r="B14" s="41"/>
      <c r="C14" s="41"/>
      <c r="D14" s="333">
        <f>SUM(D6:D12)</f>
        <v>16215713</v>
      </c>
      <c r="E14" s="41">
        <f>SUM(E6:E12)</f>
        <v>0</v>
      </c>
      <c r="F14" s="41">
        <f>SUM(F6:F12)</f>
        <v>0</v>
      </c>
      <c r="G14" s="41">
        <f>SUM(G6:G12)</f>
        <v>845575</v>
      </c>
      <c r="H14" s="41">
        <f>SUM(H6:H12)</f>
        <v>6337</v>
      </c>
      <c r="I14" s="41">
        <f>SUM(I6:I12)</f>
        <v>108</v>
      </c>
      <c r="J14" s="41">
        <f>SUM(J6:J12)</f>
        <v>6445</v>
      </c>
      <c r="K14" s="42">
        <f>IFERROR(J14/G14,"-")</f>
        <v>0.0076220323448541</v>
      </c>
      <c r="L14" s="76">
        <f>SUM(L6:L12)</f>
        <v>273</v>
      </c>
      <c r="M14" s="76">
        <f>SUM(M6:M12)</f>
        <v>2632</v>
      </c>
      <c r="N14" s="42">
        <f>IFERROR(L14/J14,"-")</f>
        <v>0.042358417377812</v>
      </c>
      <c r="O14" s="43">
        <f>IFERROR(D14/J14,"-")</f>
        <v>2516.0144297905</v>
      </c>
      <c r="P14" s="44">
        <f>SUM(P6:P12)</f>
        <v>892</v>
      </c>
      <c r="Q14" s="42">
        <f>IFERROR(P14/J14,"-")</f>
        <v>0.13840186190846</v>
      </c>
      <c r="R14" s="333">
        <f>SUM(R6:R12)</f>
        <v>51722545</v>
      </c>
      <c r="S14" s="333">
        <f>IFERROR(R14/J14,"-")</f>
        <v>8025.220325834</v>
      </c>
      <c r="T14" s="333">
        <f>IFERROR(P14/P14,"-")</f>
        <v>1</v>
      </c>
      <c r="U14" s="333">
        <f>SUM(U6:U12)</f>
        <v>35506832</v>
      </c>
      <c r="V14" s="45">
        <f>IFERROR(R14/D14,"-")</f>
        <v>3.189655922006</v>
      </c>
      <c r="W14" s="58"/>
      <c r="X14" s="142"/>
    </row>
    <row r="15" spans="1:24">
      <c r="X15" s="142"/>
    </row>
    <row r="16" spans="1:24">
      <c r="X16" s="142"/>
    </row>
    <row r="17" spans="1:24">
      <c r="X17" s="142"/>
    </row>
    <row r="18" spans="1:24">
      <c r="X18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37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1.0855263157895</v>
      </c>
      <c r="B6" s="347" t="s">
        <v>65</v>
      </c>
      <c r="C6" s="347"/>
      <c r="D6" s="347" t="s">
        <v>66</v>
      </c>
      <c r="E6" s="347" t="s">
        <v>67</v>
      </c>
      <c r="F6" s="347" t="s">
        <v>68</v>
      </c>
      <c r="G6" s="88" t="s">
        <v>69</v>
      </c>
      <c r="H6" s="88" t="s">
        <v>70</v>
      </c>
      <c r="I6" s="348" t="s">
        <v>71</v>
      </c>
      <c r="J6" s="330">
        <v>684000</v>
      </c>
      <c r="K6" s="79">
        <v>0</v>
      </c>
      <c r="L6" s="79">
        <v>0</v>
      </c>
      <c r="M6" s="79">
        <v>218</v>
      </c>
      <c r="N6" s="89">
        <v>16</v>
      </c>
      <c r="O6" s="90">
        <v>0</v>
      </c>
      <c r="P6" s="91">
        <f>N6+O6</f>
        <v>16</v>
      </c>
      <c r="Q6" s="80">
        <f>IFERROR(P6/M6,"-")</f>
        <v>0.073394495412844</v>
      </c>
      <c r="R6" s="79">
        <v>1</v>
      </c>
      <c r="S6" s="79">
        <v>3</v>
      </c>
      <c r="T6" s="80">
        <f>IFERROR(R6/(P6),"-")</f>
        <v>0.0625</v>
      </c>
      <c r="U6" s="336">
        <f>IFERROR(J6/SUM(N6:O11),"-")</f>
        <v>15906.976744186</v>
      </c>
      <c r="V6" s="82">
        <v>2</v>
      </c>
      <c r="W6" s="80">
        <f>IF(P6=0,"-",V6/P6)</f>
        <v>0.125</v>
      </c>
      <c r="X6" s="335">
        <v>44000</v>
      </c>
      <c r="Y6" s="336">
        <f>IFERROR(X6/P6,"-")</f>
        <v>2750</v>
      </c>
      <c r="Z6" s="336">
        <f>IFERROR(X6/V6,"-")</f>
        <v>22000</v>
      </c>
      <c r="AA6" s="330">
        <f>SUM(X6:X11)-SUM(J6:J11)</f>
        <v>58500</v>
      </c>
      <c r="AB6" s="83">
        <f>SUM(X6:X11)/SUM(J6:J11)</f>
        <v>1.0855263157895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2</v>
      </c>
      <c r="AW6" s="105">
        <f>IF(P6=0,"",IF(AV6=0,"",(AV6/P6)))</f>
        <v>0.125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0.0625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7</v>
      </c>
      <c r="BO6" s="118">
        <f>IF(P6=0,"",IF(BN6=0,"",(BN6/P6)))</f>
        <v>0.4375</v>
      </c>
      <c r="BP6" s="119">
        <v>1</v>
      </c>
      <c r="BQ6" s="120">
        <f>IFERROR(BP6/BN6,"-")</f>
        <v>0.14285714285714</v>
      </c>
      <c r="BR6" s="121">
        <v>8000</v>
      </c>
      <c r="BS6" s="122">
        <f>IFERROR(BR6/BN6,"-")</f>
        <v>1142.8571428571</v>
      </c>
      <c r="BT6" s="123"/>
      <c r="BU6" s="123">
        <v>1</v>
      </c>
      <c r="BV6" s="123"/>
      <c r="BW6" s="124">
        <v>4</v>
      </c>
      <c r="BX6" s="125">
        <f>IF(P6=0,"",IF(BW6=0,"",(BW6/P6)))</f>
        <v>0.25</v>
      </c>
      <c r="BY6" s="126">
        <v>1</v>
      </c>
      <c r="BZ6" s="127">
        <f>IFERROR(BY6/BW6,"-")</f>
        <v>0.25</v>
      </c>
      <c r="CA6" s="128">
        <v>36000</v>
      </c>
      <c r="CB6" s="129">
        <f>IFERROR(CA6/BW6,"-")</f>
        <v>9000</v>
      </c>
      <c r="CC6" s="130"/>
      <c r="CD6" s="130"/>
      <c r="CE6" s="130">
        <v>1</v>
      </c>
      <c r="CF6" s="131">
        <v>2</v>
      </c>
      <c r="CG6" s="132">
        <f>IF(P6=0,"",IF(CF6=0,"",(CF6/P6)))</f>
        <v>0.125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2</v>
      </c>
      <c r="CP6" s="139">
        <v>44000</v>
      </c>
      <c r="CQ6" s="139">
        <v>36000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72</v>
      </c>
      <c r="C7" s="347"/>
      <c r="D7" s="347" t="s">
        <v>66</v>
      </c>
      <c r="E7" s="347" t="s">
        <v>67</v>
      </c>
      <c r="F7" s="347" t="s">
        <v>73</v>
      </c>
      <c r="G7" s="88"/>
      <c r="H7" s="88"/>
      <c r="I7" s="88"/>
      <c r="J7" s="330"/>
      <c r="K7" s="79">
        <v>0</v>
      </c>
      <c r="L7" s="79">
        <v>0</v>
      </c>
      <c r="M7" s="79">
        <v>58</v>
      </c>
      <c r="N7" s="89">
        <v>11</v>
      </c>
      <c r="O7" s="90">
        <v>0</v>
      </c>
      <c r="P7" s="91">
        <f>N7+O7</f>
        <v>11</v>
      </c>
      <c r="Q7" s="80">
        <f>IFERROR(P7/M7,"-")</f>
        <v>0.18965517241379</v>
      </c>
      <c r="R7" s="79">
        <v>1</v>
      </c>
      <c r="S7" s="79">
        <v>2</v>
      </c>
      <c r="T7" s="80">
        <f>IFERROR(R7/(P7),"-")</f>
        <v>0.090909090909091</v>
      </c>
      <c r="U7" s="336"/>
      <c r="V7" s="82">
        <v>2</v>
      </c>
      <c r="W7" s="80">
        <f>IF(P7=0,"-",V7/P7)</f>
        <v>0.18181818181818</v>
      </c>
      <c r="X7" s="335">
        <v>556000</v>
      </c>
      <c r="Y7" s="336">
        <f>IFERROR(X7/P7,"-")</f>
        <v>50545.454545455</v>
      </c>
      <c r="Z7" s="336">
        <f>IFERROR(X7/V7,"-")</f>
        <v>278000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0.090909090909091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2</v>
      </c>
      <c r="BO7" s="118">
        <f>IF(P7=0,"",IF(BN7=0,"",(BN7/P7)))</f>
        <v>0.18181818181818</v>
      </c>
      <c r="BP7" s="119">
        <v>1</v>
      </c>
      <c r="BQ7" s="120">
        <f>IFERROR(BP7/BN7,"-")</f>
        <v>0.5</v>
      </c>
      <c r="BR7" s="121">
        <v>18000</v>
      </c>
      <c r="BS7" s="122">
        <f>IFERROR(BR7/BN7,"-")</f>
        <v>9000</v>
      </c>
      <c r="BT7" s="123"/>
      <c r="BU7" s="123"/>
      <c r="BV7" s="123">
        <v>1</v>
      </c>
      <c r="BW7" s="124">
        <v>6</v>
      </c>
      <c r="BX7" s="125">
        <f>IF(P7=0,"",IF(BW7=0,"",(BW7/P7)))</f>
        <v>0.54545454545455</v>
      </c>
      <c r="BY7" s="126">
        <v>1</v>
      </c>
      <c r="BZ7" s="127">
        <f>IFERROR(BY7/BW7,"-")</f>
        <v>0.16666666666667</v>
      </c>
      <c r="CA7" s="128">
        <v>141000</v>
      </c>
      <c r="CB7" s="129">
        <f>IFERROR(CA7/BW7,"-")</f>
        <v>23500</v>
      </c>
      <c r="CC7" s="130"/>
      <c r="CD7" s="130"/>
      <c r="CE7" s="130">
        <v>1</v>
      </c>
      <c r="CF7" s="131">
        <v>2</v>
      </c>
      <c r="CG7" s="132">
        <f>IF(P7=0,"",IF(CF7=0,"",(CF7/P7)))</f>
        <v>0.18181818181818</v>
      </c>
      <c r="CH7" s="133">
        <v>1</v>
      </c>
      <c r="CI7" s="134">
        <f>IFERROR(CH7/CF7,"-")</f>
        <v>0.5</v>
      </c>
      <c r="CJ7" s="135">
        <v>415000</v>
      </c>
      <c r="CK7" s="136">
        <f>IFERROR(CJ7/CF7,"-")</f>
        <v>207500</v>
      </c>
      <c r="CL7" s="137"/>
      <c r="CM7" s="137"/>
      <c r="CN7" s="137">
        <v>1</v>
      </c>
      <c r="CO7" s="138">
        <v>2</v>
      </c>
      <c r="CP7" s="139">
        <v>556000</v>
      </c>
      <c r="CQ7" s="139">
        <v>415000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347" t="s">
        <v>74</v>
      </c>
      <c r="C8" s="347"/>
      <c r="D8" s="347" t="s">
        <v>66</v>
      </c>
      <c r="E8" s="347" t="s">
        <v>67</v>
      </c>
      <c r="F8" s="347" t="s">
        <v>75</v>
      </c>
      <c r="G8" s="88" t="s">
        <v>76</v>
      </c>
      <c r="H8" s="88" t="s">
        <v>77</v>
      </c>
      <c r="I8" s="348" t="s">
        <v>71</v>
      </c>
      <c r="J8" s="330"/>
      <c r="K8" s="79">
        <v>0</v>
      </c>
      <c r="L8" s="79">
        <v>0</v>
      </c>
      <c r="M8" s="79">
        <v>102</v>
      </c>
      <c r="N8" s="89">
        <v>3</v>
      </c>
      <c r="O8" s="90">
        <v>0</v>
      </c>
      <c r="P8" s="91">
        <f>N8+O8</f>
        <v>3</v>
      </c>
      <c r="Q8" s="80">
        <f>IFERROR(P8/M8,"-")</f>
        <v>0.029411764705882</v>
      </c>
      <c r="R8" s="79">
        <v>0</v>
      </c>
      <c r="S8" s="79">
        <v>1</v>
      </c>
      <c r="T8" s="80">
        <f>IFERROR(R8/(P8),"-")</f>
        <v>0</v>
      </c>
      <c r="U8" s="336"/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0.66666666666667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0.33333333333333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78</v>
      </c>
      <c r="C9" s="347"/>
      <c r="D9" s="347" t="s">
        <v>66</v>
      </c>
      <c r="E9" s="347" t="s">
        <v>67</v>
      </c>
      <c r="F9" s="347" t="s">
        <v>73</v>
      </c>
      <c r="G9" s="88"/>
      <c r="H9" s="88"/>
      <c r="I9" s="88"/>
      <c r="J9" s="330"/>
      <c r="K9" s="79">
        <v>0</v>
      </c>
      <c r="L9" s="79">
        <v>0</v>
      </c>
      <c r="M9" s="79">
        <v>6</v>
      </c>
      <c r="N9" s="89">
        <v>5</v>
      </c>
      <c r="O9" s="90">
        <v>0</v>
      </c>
      <c r="P9" s="91">
        <f>N9+O9</f>
        <v>5</v>
      </c>
      <c r="Q9" s="80">
        <f>IFERROR(P9/M9,"-")</f>
        <v>0.83333333333333</v>
      </c>
      <c r="R9" s="79">
        <v>0</v>
      </c>
      <c r="S9" s="79">
        <v>0</v>
      </c>
      <c r="T9" s="80">
        <f>IFERROR(R9/(P9),"-")</f>
        <v>0</v>
      </c>
      <c r="U9" s="336"/>
      <c r="V9" s="82">
        <v>2</v>
      </c>
      <c r="W9" s="80">
        <f>IF(P9=0,"-",V9/P9)</f>
        <v>0.4</v>
      </c>
      <c r="X9" s="335">
        <v>58000</v>
      </c>
      <c r="Y9" s="336">
        <f>IFERROR(X9/P9,"-")</f>
        <v>11600</v>
      </c>
      <c r="Z9" s="336">
        <f>IFERROR(X9/V9,"-")</f>
        <v>29000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2</v>
      </c>
      <c r="BO9" s="118">
        <f>IF(P9=0,"",IF(BN9=0,"",(BN9/P9)))</f>
        <v>0.4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3</v>
      </c>
      <c r="BX9" s="125">
        <f>IF(P9=0,"",IF(BW9=0,"",(BW9/P9)))</f>
        <v>0.6</v>
      </c>
      <c r="BY9" s="126">
        <v>2</v>
      </c>
      <c r="BZ9" s="127">
        <f>IFERROR(BY9/BW9,"-")</f>
        <v>0.66666666666667</v>
      </c>
      <c r="CA9" s="128">
        <v>58000</v>
      </c>
      <c r="CB9" s="129">
        <f>IFERROR(CA9/BW9,"-")</f>
        <v>19333.333333333</v>
      </c>
      <c r="CC9" s="130"/>
      <c r="CD9" s="130"/>
      <c r="CE9" s="130">
        <v>2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2</v>
      </c>
      <c r="CP9" s="139">
        <v>58000</v>
      </c>
      <c r="CQ9" s="139">
        <v>40000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79</v>
      </c>
      <c r="C10" s="347"/>
      <c r="D10" s="347" t="s">
        <v>80</v>
      </c>
      <c r="E10" s="347" t="s">
        <v>81</v>
      </c>
      <c r="F10" s="347" t="s">
        <v>68</v>
      </c>
      <c r="G10" s="88" t="s">
        <v>76</v>
      </c>
      <c r="H10" s="88" t="s">
        <v>77</v>
      </c>
      <c r="I10" s="348" t="s">
        <v>82</v>
      </c>
      <c r="J10" s="330"/>
      <c r="K10" s="79">
        <v>0</v>
      </c>
      <c r="L10" s="79">
        <v>0</v>
      </c>
      <c r="M10" s="79">
        <v>50</v>
      </c>
      <c r="N10" s="89">
        <v>5</v>
      </c>
      <c r="O10" s="90">
        <v>0</v>
      </c>
      <c r="P10" s="91">
        <f>N10+O10</f>
        <v>5</v>
      </c>
      <c r="Q10" s="80">
        <f>IFERROR(P10/M10,"-")</f>
        <v>0.1</v>
      </c>
      <c r="R10" s="79">
        <v>1</v>
      </c>
      <c r="S10" s="79">
        <v>1</v>
      </c>
      <c r="T10" s="80">
        <f>IFERROR(R10/(P10),"-")</f>
        <v>0.2</v>
      </c>
      <c r="U10" s="336"/>
      <c r="V10" s="82">
        <v>1</v>
      </c>
      <c r="W10" s="80">
        <f>IF(P10=0,"-",V10/P10)</f>
        <v>0.2</v>
      </c>
      <c r="X10" s="335">
        <v>10000</v>
      </c>
      <c r="Y10" s="336">
        <f>IFERROR(X10/P10,"-")</f>
        <v>2000</v>
      </c>
      <c r="Z10" s="336">
        <f>IFERROR(X10/V10,"-")</f>
        <v>10000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5</v>
      </c>
      <c r="BO10" s="118">
        <f>IF(P10=0,"",IF(BN10=0,"",(BN10/P10)))</f>
        <v>1</v>
      </c>
      <c r="BP10" s="119">
        <v>2</v>
      </c>
      <c r="BQ10" s="120">
        <f>IFERROR(BP10/BN10,"-")</f>
        <v>0.4</v>
      </c>
      <c r="BR10" s="121">
        <v>43000</v>
      </c>
      <c r="BS10" s="122">
        <f>IFERROR(BR10/BN10,"-")</f>
        <v>8600</v>
      </c>
      <c r="BT10" s="123"/>
      <c r="BU10" s="123">
        <v>1</v>
      </c>
      <c r="BV10" s="123">
        <v>1</v>
      </c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10000</v>
      </c>
      <c r="CQ10" s="139">
        <v>33000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83</v>
      </c>
      <c r="C11" s="347"/>
      <c r="D11" s="347" t="s">
        <v>80</v>
      </c>
      <c r="E11" s="347" t="s">
        <v>81</v>
      </c>
      <c r="F11" s="347" t="s">
        <v>73</v>
      </c>
      <c r="G11" s="88"/>
      <c r="H11" s="88"/>
      <c r="I11" s="88"/>
      <c r="J11" s="330"/>
      <c r="K11" s="79">
        <v>0</v>
      </c>
      <c r="L11" s="79">
        <v>0</v>
      </c>
      <c r="M11" s="79">
        <v>17</v>
      </c>
      <c r="N11" s="89">
        <v>3</v>
      </c>
      <c r="O11" s="90">
        <v>0</v>
      </c>
      <c r="P11" s="91">
        <f>N11+O11</f>
        <v>3</v>
      </c>
      <c r="Q11" s="80">
        <f>IFERROR(P11/M11,"-")</f>
        <v>0.17647058823529</v>
      </c>
      <c r="R11" s="79">
        <v>1</v>
      </c>
      <c r="S11" s="79">
        <v>0</v>
      </c>
      <c r="T11" s="80">
        <f>IFERROR(R11/(P11),"-")</f>
        <v>0.33333333333333</v>
      </c>
      <c r="U11" s="336"/>
      <c r="V11" s="82">
        <v>2</v>
      </c>
      <c r="W11" s="80">
        <f>IF(P11=0,"-",V11/P11)</f>
        <v>0.66666666666667</v>
      </c>
      <c r="X11" s="335">
        <v>74500</v>
      </c>
      <c r="Y11" s="336">
        <f>IFERROR(X11/P11,"-")</f>
        <v>24833.333333333</v>
      </c>
      <c r="Z11" s="336">
        <f>IFERROR(X11/V11,"-")</f>
        <v>37250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>
        <v>1</v>
      </c>
      <c r="BX11" s="125">
        <f>IF(P11=0,"",IF(BW11=0,"",(BW11/P11)))</f>
        <v>0.33333333333333</v>
      </c>
      <c r="BY11" s="126">
        <v>1</v>
      </c>
      <c r="BZ11" s="127">
        <f>IFERROR(BY11/BW11,"-")</f>
        <v>1</v>
      </c>
      <c r="CA11" s="128">
        <v>13000</v>
      </c>
      <c r="CB11" s="129">
        <f>IFERROR(CA11/BW11,"-")</f>
        <v>13000</v>
      </c>
      <c r="CC11" s="130"/>
      <c r="CD11" s="130"/>
      <c r="CE11" s="130">
        <v>1</v>
      </c>
      <c r="CF11" s="131">
        <v>2</v>
      </c>
      <c r="CG11" s="132">
        <f>IF(P11=0,"",IF(CF11=0,"",(CF11/P11)))</f>
        <v>0.66666666666667</v>
      </c>
      <c r="CH11" s="133">
        <v>1</v>
      </c>
      <c r="CI11" s="134">
        <f>IFERROR(CH11/CF11,"-")</f>
        <v>0.5</v>
      </c>
      <c r="CJ11" s="135">
        <v>61500</v>
      </c>
      <c r="CK11" s="136">
        <f>IFERROR(CJ11/CF11,"-")</f>
        <v>30750</v>
      </c>
      <c r="CL11" s="137"/>
      <c r="CM11" s="137"/>
      <c r="CN11" s="137">
        <v>1</v>
      </c>
      <c r="CO11" s="138">
        <v>2</v>
      </c>
      <c r="CP11" s="139">
        <v>74500</v>
      </c>
      <c r="CQ11" s="139">
        <v>61500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0.81547619047619</v>
      </c>
      <c r="B12" s="347" t="s">
        <v>84</v>
      </c>
      <c r="C12" s="347"/>
      <c r="D12" s="347" t="s">
        <v>85</v>
      </c>
      <c r="E12" s="347" t="s">
        <v>67</v>
      </c>
      <c r="F12" s="347" t="s">
        <v>86</v>
      </c>
      <c r="G12" s="88" t="s">
        <v>87</v>
      </c>
      <c r="H12" s="88" t="s">
        <v>88</v>
      </c>
      <c r="I12" s="88"/>
      <c r="J12" s="330">
        <v>336000</v>
      </c>
      <c r="K12" s="79">
        <v>0</v>
      </c>
      <c r="L12" s="79">
        <v>0</v>
      </c>
      <c r="M12" s="79">
        <v>43</v>
      </c>
      <c r="N12" s="89">
        <v>3</v>
      </c>
      <c r="O12" s="90">
        <v>0</v>
      </c>
      <c r="P12" s="91">
        <f>N12+O12</f>
        <v>3</v>
      </c>
      <c r="Q12" s="80">
        <f>IFERROR(P12/M12,"-")</f>
        <v>0.069767441860465</v>
      </c>
      <c r="R12" s="79">
        <v>1</v>
      </c>
      <c r="S12" s="79">
        <v>1</v>
      </c>
      <c r="T12" s="80">
        <f>IFERROR(R12/(P12),"-")</f>
        <v>0.33333333333333</v>
      </c>
      <c r="U12" s="336">
        <f>IFERROR(J12/SUM(N12:O19),"-")</f>
        <v>9882.3529411765</v>
      </c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>
        <f>SUM(X12:X19)-SUM(J12:J19)</f>
        <v>-62000</v>
      </c>
      <c r="AB12" s="83">
        <f>SUM(X12:X19)/SUM(J12:J19)</f>
        <v>0.81547619047619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1</v>
      </c>
      <c r="BO12" s="118">
        <f>IF(P12=0,"",IF(BN12=0,"",(BN12/P12)))</f>
        <v>0.33333333333333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2</v>
      </c>
      <c r="BX12" s="125">
        <f>IF(P12=0,"",IF(BW12=0,"",(BW12/P12)))</f>
        <v>0.66666666666667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89</v>
      </c>
      <c r="C13" s="347"/>
      <c r="D13" s="347" t="s">
        <v>85</v>
      </c>
      <c r="E13" s="347" t="s">
        <v>67</v>
      </c>
      <c r="F13" s="347" t="s">
        <v>73</v>
      </c>
      <c r="G13" s="88"/>
      <c r="H13" s="88"/>
      <c r="I13" s="88"/>
      <c r="J13" s="330"/>
      <c r="K13" s="79">
        <v>0</v>
      </c>
      <c r="L13" s="79">
        <v>0</v>
      </c>
      <c r="M13" s="79">
        <v>31</v>
      </c>
      <c r="N13" s="89">
        <v>6</v>
      </c>
      <c r="O13" s="90">
        <v>0</v>
      </c>
      <c r="P13" s="91">
        <f>N13+O13</f>
        <v>6</v>
      </c>
      <c r="Q13" s="80">
        <f>IFERROR(P13/M13,"-")</f>
        <v>0.19354838709677</v>
      </c>
      <c r="R13" s="79">
        <v>0</v>
      </c>
      <c r="S13" s="79">
        <v>0</v>
      </c>
      <c r="T13" s="80">
        <f>IFERROR(R13/(P13),"-")</f>
        <v>0</v>
      </c>
      <c r="U13" s="336"/>
      <c r="V13" s="82">
        <v>2</v>
      </c>
      <c r="W13" s="80">
        <f>IF(P13=0,"-",V13/P13)</f>
        <v>0.33333333333333</v>
      </c>
      <c r="X13" s="335">
        <v>45000</v>
      </c>
      <c r="Y13" s="336">
        <f>IFERROR(X13/P13,"-")</f>
        <v>7500</v>
      </c>
      <c r="Z13" s="336">
        <f>IFERROR(X13/V13,"-")</f>
        <v>22500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3</v>
      </c>
      <c r="BO13" s="118">
        <f>IF(P13=0,"",IF(BN13=0,"",(BN13/P13)))</f>
        <v>0.5</v>
      </c>
      <c r="BP13" s="119">
        <v>1</v>
      </c>
      <c r="BQ13" s="120">
        <f>IFERROR(BP13/BN13,"-")</f>
        <v>0.33333333333333</v>
      </c>
      <c r="BR13" s="121">
        <v>10000</v>
      </c>
      <c r="BS13" s="122">
        <f>IFERROR(BR13/BN13,"-")</f>
        <v>3333.3333333333</v>
      </c>
      <c r="BT13" s="123"/>
      <c r="BU13" s="123">
        <v>1</v>
      </c>
      <c r="BV13" s="123"/>
      <c r="BW13" s="124">
        <v>2</v>
      </c>
      <c r="BX13" s="125">
        <f>IF(P13=0,"",IF(BW13=0,"",(BW13/P13)))</f>
        <v>0.33333333333333</v>
      </c>
      <c r="BY13" s="126">
        <v>1</v>
      </c>
      <c r="BZ13" s="127">
        <f>IFERROR(BY13/BW13,"-")</f>
        <v>0.5</v>
      </c>
      <c r="CA13" s="128">
        <v>35000</v>
      </c>
      <c r="CB13" s="129">
        <f>IFERROR(CA13/BW13,"-")</f>
        <v>17500</v>
      </c>
      <c r="CC13" s="130"/>
      <c r="CD13" s="130"/>
      <c r="CE13" s="130">
        <v>1</v>
      </c>
      <c r="CF13" s="131">
        <v>1</v>
      </c>
      <c r="CG13" s="132">
        <f>IF(P13=0,"",IF(CF13=0,"",(CF13/P13)))</f>
        <v>0.16666666666667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2</v>
      </c>
      <c r="CP13" s="139">
        <v>45000</v>
      </c>
      <c r="CQ13" s="139">
        <v>35000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90</v>
      </c>
      <c r="C14" s="347"/>
      <c r="D14" s="347" t="s">
        <v>80</v>
      </c>
      <c r="E14" s="347" t="s">
        <v>81</v>
      </c>
      <c r="F14" s="347" t="s">
        <v>75</v>
      </c>
      <c r="G14" s="88" t="s">
        <v>87</v>
      </c>
      <c r="H14" s="88" t="s">
        <v>88</v>
      </c>
      <c r="I14" s="88"/>
      <c r="J14" s="330"/>
      <c r="K14" s="79">
        <v>0</v>
      </c>
      <c r="L14" s="79">
        <v>0</v>
      </c>
      <c r="M14" s="79">
        <v>45</v>
      </c>
      <c r="N14" s="89">
        <v>4</v>
      </c>
      <c r="O14" s="90">
        <v>0</v>
      </c>
      <c r="P14" s="91">
        <f>N14+O14</f>
        <v>4</v>
      </c>
      <c r="Q14" s="80">
        <f>IFERROR(P14/M14,"-")</f>
        <v>0.088888888888889</v>
      </c>
      <c r="R14" s="79">
        <v>0</v>
      </c>
      <c r="S14" s="79">
        <v>2</v>
      </c>
      <c r="T14" s="80">
        <f>IFERROR(R14/(P14),"-")</f>
        <v>0</v>
      </c>
      <c r="U14" s="336"/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2</v>
      </c>
      <c r="BF14" s="111">
        <f>IF(P14=0,"",IF(BE14=0,"",(BE14/P14)))</f>
        <v>0.5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2</v>
      </c>
      <c r="BO14" s="118">
        <f>IF(P14=0,"",IF(BN14=0,"",(BN14/P14)))</f>
        <v>0.5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91</v>
      </c>
      <c r="C15" s="347"/>
      <c r="D15" s="347" t="s">
        <v>80</v>
      </c>
      <c r="E15" s="347" t="s">
        <v>81</v>
      </c>
      <c r="F15" s="347" t="s">
        <v>73</v>
      </c>
      <c r="G15" s="88"/>
      <c r="H15" s="88"/>
      <c r="I15" s="88"/>
      <c r="J15" s="330"/>
      <c r="K15" s="79">
        <v>0</v>
      </c>
      <c r="L15" s="79">
        <v>0</v>
      </c>
      <c r="M15" s="79">
        <v>23</v>
      </c>
      <c r="N15" s="89">
        <v>9</v>
      </c>
      <c r="O15" s="90">
        <v>0</v>
      </c>
      <c r="P15" s="91">
        <f>N15+O15</f>
        <v>9</v>
      </c>
      <c r="Q15" s="80">
        <f>IFERROR(P15/M15,"-")</f>
        <v>0.39130434782609</v>
      </c>
      <c r="R15" s="79">
        <v>0</v>
      </c>
      <c r="S15" s="79">
        <v>2</v>
      </c>
      <c r="T15" s="80">
        <f>IFERROR(R15/(P15),"-")</f>
        <v>0</v>
      </c>
      <c r="U15" s="336"/>
      <c r="V15" s="82">
        <v>1</v>
      </c>
      <c r="W15" s="80">
        <f>IF(P15=0,"-",V15/P15)</f>
        <v>0.11111111111111</v>
      </c>
      <c r="X15" s="335">
        <v>24000</v>
      </c>
      <c r="Y15" s="336">
        <f>IFERROR(X15/P15,"-")</f>
        <v>2666.6666666667</v>
      </c>
      <c r="Z15" s="336">
        <f>IFERROR(X15/V15,"-")</f>
        <v>24000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0.11111111111111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3</v>
      </c>
      <c r="BO15" s="118">
        <f>IF(P15=0,"",IF(BN15=0,"",(BN15/P15)))</f>
        <v>0.33333333333333</v>
      </c>
      <c r="BP15" s="119">
        <v>1</v>
      </c>
      <c r="BQ15" s="120">
        <f>IFERROR(BP15/BN15,"-")</f>
        <v>0.33333333333333</v>
      </c>
      <c r="BR15" s="121">
        <v>24000</v>
      </c>
      <c r="BS15" s="122">
        <f>IFERROR(BR15/BN15,"-")</f>
        <v>8000</v>
      </c>
      <c r="BT15" s="123"/>
      <c r="BU15" s="123"/>
      <c r="BV15" s="123">
        <v>1</v>
      </c>
      <c r="BW15" s="124">
        <v>4</v>
      </c>
      <c r="BX15" s="125">
        <f>IF(P15=0,"",IF(BW15=0,"",(BW15/P15)))</f>
        <v>0.44444444444444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>
        <v>1</v>
      </c>
      <c r="CG15" s="132">
        <f>IF(P15=0,"",IF(CF15=0,"",(CF15/P15)))</f>
        <v>0.11111111111111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1</v>
      </c>
      <c r="CP15" s="139">
        <v>24000</v>
      </c>
      <c r="CQ15" s="139">
        <v>24000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92</v>
      </c>
      <c r="C16" s="347"/>
      <c r="D16" s="347" t="s">
        <v>93</v>
      </c>
      <c r="E16" s="347" t="s">
        <v>94</v>
      </c>
      <c r="F16" s="347" t="s">
        <v>86</v>
      </c>
      <c r="G16" s="88" t="s">
        <v>87</v>
      </c>
      <c r="H16" s="88" t="s">
        <v>88</v>
      </c>
      <c r="I16" s="88"/>
      <c r="J16" s="330"/>
      <c r="K16" s="79">
        <v>0</v>
      </c>
      <c r="L16" s="79">
        <v>0</v>
      </c>
      <c r="M16" s="79">
        <v>38</v>
      </c>
      <c r="N16" s="89">
        <v>4</v>
      </c>
      <c r="O16" s="90">
        <v>0</v>
      </c>
      <c r="P16" s="91">
        <f>N16+O16</f>
        <v>4</v>
      </c>
      <c r="Q16" s="80">
        <f>IFERROR(P16/M16,"-")</f>
        <v>0.10526315789474</v>
      </c>
      <c r="R16" s="79">
        <v>0</v>
      </c>
      <c r="S16" s="79">
        <v>1</v>
      </c>
      <c r="T16" s="80">
        <f>IFERROR(R16/(P16),"-")</f>
        <v>0</v>
      </c>
      <c r="U16" s="336"/>
      <c r="V16" s="82">
        <v>1</v>
      </c>
      <c r="W16" s="80">
        <f>IF(P16=0,"-",V16/P16)</f>
        <v>0.25</v>
      </c>
      <c r="X16" s="335">
        <v>135000</v>
      </c>
      <c r="Y16" s="336">
        <f>IFERROR(X16/P16,"-")</f>
        <v>33750</v>
      </c>
      <c r="Z16" s="336">
        <f>IFERROR(X16/V16,"-")</f>
        <v>135000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0.25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2</v>
      </c>
      <c r="BO16" s="118">
        <f>IF(P16=0,"",IF(BN16=0,"",(BN16/P16)))</f>
        <v>0.5</v>
      </c>
      <c r="BP16" s="119">
        <v>2</v>
      </c>
      <c r="BQ16" s="120">
        <f>IFERROR(BP16/BN16,"-")</f>
        <v>1</v>
      </c>
      <c r="BR16" s="121">
        <v>140000</v>
      </c>
      <c r="BS16" s="122">
        <f>IFERROR(BR16/BN16,"-")</f>
        <v>70000</v>
      </c>
      <c r="BT16" s="123">
        <v>1</v>
      </c>
      <c r="BU16" s="123"/>
      <c r="BV16" s="123">
        <v>1</v>
      </c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>
        <v>1</v>
      </c>
      <c r="CG16" s="132">
        <f>IF(P16=0,"",IF(CF16=0,"",(CF16/P16)))</f>
        <v>0.25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1</v>
      </c>
      <c r="CP16" s="139">
        <v>135000</v>
      </c>
      <c r="CQ16" s="139">
        <v>135000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/>
      <c r="B17" s="347" t="s">
        <v>95</v>
      </c>
      <c r="C17" s="347"/>
      <c r="D17" s="347" t="s">
        <v>93</v>
      </c>
      <c r="E17" s="347" t="s">
        <v>94</v>
      </c>
      <c r="F17" s="347" t="s">
        <v>73</v>
      </c>
      <c r="G17" s="88"/>
      <c r="H17" s="88"/>
      <c r="I17" s="88"/>
      <c r="J17" s="330"/>
      <c r="K17" s="79">
        <v>0</v>
      </c>
      <c r="L17" s="79">
        <v>0</v>
      </c>
      <c r="M17" s="79">
        <v>20</v>
      </c>
      <c r="N17" s="89">
        <v>5</v>
      </c>
      <c r="O17" s="90">
        <v>0</v>
      </c>
      <c r="P17" s="91">
        <f>N17+O17</f>
        <v>5</v>
      </c>
      <c r="Q17" s="80">
        <f>IFERROR(P17/M17,"-")</f>
        <v>0.25</v>
      </c>
      <c r="R17" s="79">
        <v>0</v>
      </c>
      <c r="S17" s="79">
        <v>0</v>
      </c>
      <c r="T17" s="80">
        <f>IFERROR(R17/(P17),"-")</f>
        <v>0</v>
      </c>
      <c r="U17" s="336"/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0.2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1</v>
      </c>
      <c r="BO17" s="118">
        <f>IF(P17=0,"",IF(BN17=0,"",(BN17/P17)))</f>
        <v>0.2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3</v>
      </c>
      <c r="BX17" s="125">
        <f>IF(P17=0,"",IF(BW17=0,"",(BW17/P17)))</f>
        <v>0.6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96</v>
      </c>
      <c r="C18" s="347"/>
      <c r="D18" s="347" t="s">
        <v>97</v>
      </c>
      <c r="E18" s="347" t="s">
        <v>98</v>
      </c>
      <c r="F18" s="347" t="s">
        <v>75</v>
      </c>
      <c r="G18" s="88" t="s">
        <v>87</v>
      </c>
      <c r="H18" s="88" t="s">
        <v>88</v>
      </c>
      <c r="I18" s="88"/>
      <c r="J18" s="330"/>
      <c r="K18" s="79">
        <v>0</v>
      </c>
      <c r="L18" s="79">
        <v>0</v>
      </c>
      <c r="M18" s="79">
        <v>44</v>
      </c>
      <c r="N18" s="89">
        <v>2</v>
      </c>
      <c r="O18" s="90">
        <v>0</v>
      </c>
      <c r="P18" s="91">
        <f>N18+O18</f>
        <v>2</v>
      </c>
      <c r="Q18" s="80">
        <f>IFERROR(P18/M18,"-")</f>
        <v>0.045454545454545</v>
      </c>
      <c r="R18" s="79">
        <v>1</v>
      </c>
      <c r="S18" s="79">
        <v>0</v>
      </c>
      <c r="T18" s="80">
        <f>IFERROR(R18/(P18),"-")</f>
        <v>0.5</v>
      </c>
      <c r="U18" s="336"/>
      <c r="V18" s="82">
        <v>1</v>
      </c>
      <c r="W18" s="80">
        <f>IF(P18=0,"-",V18/P18)</f>
        <v>0.5</v>
      </c>
      <c r="X18" s="335">
        <v>70000</v>
      </c>
      <c r="Y18" s="336">
        <f>IFERROR(X18/P18,"-")</f>
        <v>35000</v>
      </c>
      <c r="Z18" s="336">
        <f>IFERROR(X18/V18,"-")</f>
        <v>70000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>
        <v>1</v>
      </c>
      <c r="BX18" s="125">
        <f>IF(P18=0,"",IF(BW18=0,"",(BW18/P18)))</f>
        <v>0.5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1</v>
      </c>
      <c r="CG18" s="132">
        <f>IF(P18=0,"",IF(CF18=0,"",(CF18/P18)))</f>
        <v>0.5</v>
      </c>
      <c r="CH18" s="133">
        <v>1</v>
      </c>
      <c r="CI18" s="134">
        <f>IFERROR(CH18/CF18,"-")</f>
        <v>1</v>
      </c>
      <c r="CJ18" s="135">
        <v>70000</v>
      </c>
      <c r="CK18" s="136">
        <f>IFERROR(CJ18/CF18,"-")</f>
        <v>70000</v>
      </c>
      <c r="CL18" s="137"/>
      <c r="CM18" s="137"/>
      <c r="CN18" s="137">
        <v>1</v>
      </c>
      <c r="CO18" s="138">
        <v>1</v>
      </c>
      <c r="CP18" s="139">
        <v>70000</v>
      </c>
      <c r="CQ18" s="139">
        <v>70000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99</v>
      </c>
      <c r="C19" s="347"/>
      <c r="D19" s="347" t="s">
        <v>97</v>
      </c>
      <c r="E19" s="347" t="s">
        <v>98</v>
      </c>
      <c r="F19" s="347" t="s">
        <v>73</v>
      </c>
      <c r="G19" s="88"/>
      <c r="H19" s="88"/>
      <c r="I19" s="88"/>
      <c r="J19" s="330"/>
      <c r="K19" s="79">
        <v>0</v>
      </c>
      <c r="L19" s="79">
        <v>0</v>
      </c>
      <c r="M19" s="79">
        <v>6</v>
      </c>
      <c r="N19" s="89">
        <v>1</v>
      </c>
      <c r="O19" s="90">
        <v>0</v>
      </c>
      <c r="P19" s="91">
        <f>N19+O19</f>
        <v>1</v>
      </c>
      <c r="Q19" s="80">
        <f>IFERROR(P19/M19,"-")</f>
        <v>0.16666666666667</v>
      </c>
      <c r="R19" s="79">
        <v>0</v>
      </c>
      <c r="S19" s="79">
        <v>0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>
        <v>1</v>
      </c>
      <c r="CG19" s="132">
        <f>IF(P19=0,"",IF(CF19=0,"",(CF19/P19)))</f>
        <v>1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0.1025641025641</v>
      </c>
      <c r="B20" s="347" t="s">
        <v>100</v>
      </c>
      <c r="C20" s="347"/>
      <c r="D20" s="347" t="s">
        <v>101</v>
      </c>
      <c r="E20" s="347" t="s">
        <v>102</v>
      </c>
      <c r="F20" s="347" t="s">
        <v>68</v>
      </c>
      <c r="G20" s="88" t="s">
        <v>103</v>
      </c>
      <c r="H20" s="88" t="s">
        <v>104</v>
      </c>
      <c r="I20" s="88" t="s">
        <v>105</v>
      </c>
      <c r="J20" s="330">
        <v>312000</v>
      </c>
      <c r="K20" s="79">
        <v>0</v>
      </c>
      <c r="L20" s="79">
        <v>0</v>
      </c>
      <c r="M20" s="79">
        <v>70</v>
      </c>
      <c r="N20" s="89">
        <v>4</v>
      </c>
      <c r="O20" s="90">
        <v>0</v>
      </c>
      <c r="P20" s="91">
        <f>N20+O20</f>
        <v>4</v>
      </c>
      <c r="Q20" s="80">
        <f>IFERROR(P20/M20,"-")</f>
        <v>0.057142857142857</v>
      </c>
      <c r="R20" s="79">
        <v>0</v>
      </c>
      <c r="S20" s="79">
        <v>3</v>
      </c>
      <c r="T20" s="80">
        <f>IFERROR(R20/(P20),"-")</f>
        <v>0</v>
      </c>
      <c r="U20" s="336">
        <f>IFERROR(J20/SUM(N20:O23),"-")</f>
        <v>14181.818181818</v>
      </c>
      <c r="V20" s="82">
        <v>1</v>
      </c>
      <c r="W20" s="80">
        <f>IF(P20=0,"-",V20/P20)</f>
        <v>0.25</v>
      </c>
      <c r="X20" s="335">
        <v>3000</v>
      </c>
      <c r="Y20" s="336">
        <f>IFERROR(X20/P20,"-")</f>
        <v>750</v>
      </c>
      <c r="Z20" s="336">
        <f>IFERROR(X20/V20,"-")</f>
        <v>3000</v>
      </c>
      <c r="AA20" s="330">
        <f>SUM(X20:X23)-SUM(J20:J23)</f>
        <v>-280000</v>
      </c>
      <c r="AB20" s="83">
        <f>SUM(X20:X23)/SUM(J20:J23)</f>
        <v>0.1025641025641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1</v>
      </c>
      <c r="AW20" s="105">
        <f>IF(P20=0,"",IF(AV20=0,"",(AV20/P20)))</f>
        <v>0.25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1</v>
      </c>
      <c r="BF20" s="111">
        <f>IF(P20=0,"",IF(BE20=0,"",(BE20/P20)))</f>
        <v>0.25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2</v>
      </c>
      <c r="BO20" s="118">
        <f>IF(P20=0,"",IF(BN20=0,"",(BN20/P20)))</f>
        <v>0.5</v>
      </c>
      <c r="BP20" s="119">
        <v>1</v>
      </c>
      <c r="BQ20" s="120">
        <f>IFERROR(BP20/BN20,"-")</f>
        <v>0.5</v>
      </c>
      <c r="BR20" s="121">
        <v>3000</v>
      </c>
      <c r="BS20" s="122">
        <f>IFERROR(BR20/BN20,"-")</f>
        <v>1500</v>
      </c>
      <c r="BT20" s="123">
        <v>1</v>
      </c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3000</v>
      </c>
      <c r="CQ20" s="139">
        <v>3000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106</v>
      </c>
      <c r="C21" s="347"/>
      <c r="D21" s="347" t="s">
        <v>107</v>
      </c>
      <c r="E21" s="347" t="s">
        <v>108</v>
      </c>
      <c r="F21" s="347" t="s">
        <v>68</v>
      </c>
      <c r="G21" s="88"/>
      <c r="H21" s="88" t="s">
        <v>104</v>
      </c>
      <c r="I21" s="88" t="s">
        <v>109</v>
      </c>
      <c r="J21" s="330"/>
      <c r="K21" s="79">
        <v>0</v>
      </c>
      <c r="L21" s="79">
        <v>0</v>
      </c>
      <c r="M21" s="79">
        <v>28</v>
      </c>
      <c r="N21" s="89">
        <v>0</v>
      </c>
      <c r="O21" s="90">
        <v>0</v>
      </c>
      <c r="P21" s="91">
        <f>N21+O21</f>
        <v>0</v>
      </c>
      <c r="Q21" s="80">
        <f>IFERROR(P21/M21,"-")</f>
        <v>0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110</v>
      </c>
      <c r="C22" s="347"/>
      <c r="D22" s="347" t="s">
        <v>111</v>
      </c>
      <c r="E22" s="347" t="s">
        <v>112</v>
      </c>
      <c r="F22" s="347" t="s">
        <v>68</v>
      </c>
      <c r="G22" s="88"/>
      <c r="H22" s="88" t="s">
        <v>104</v>
      </c>
      <c r="I22" s="88" t="s">
        <v>113</v>
      </c>
      <c r="J22" s="330"/>
      <c r="K22" s="79">
        <v>0</v>
      </c>
      <c r="L22" s="79">
        <v>0</v>
      </c>
      <c r="M22" s="79">
        <v>48</v>
      </c>
      <c r="N22" s="89">
        <v>4</v>
      </c>
      <c r="O22" s="90">
        <v>0</v>
      </c>
      <c r="P22" s="91">
        <f>N22+O22</f>
        <v>4</v>
      </c>
      <c r="Q22" s="80">
        <f>IFERROR(P22/M22,"-")</f>
        <v>0.083333333333333</v>
      </c>
      <c r="R22" s="79">
        <v>0</v>
      </c>
      <c r="S22" s="79">
        <v>2</v>
      </c>
      <c r="T22" s="80">
        <f>IFERROR(R22/(P22),"-")</f>
        <v>0</v>
      </c>
      <c r="U22" s="336"/>
      <c r="V22" s="82">
        <v>1</v>
      </c>
      <c r="W22" s="80">
        <f>IF(P22=0,"-",V22/P22)</f>
        <v>0.25</v>
      </c>
      <c r="X22" s="335">
        <v>3000</v>
      </c>
      <c r="Y22" s="336">
        <f>IFERROR(X22/P22,"-")</f>
        <v>750</v>
      </c>
      <c r="Z22" s="336">
        <f>IFERROR(X22/V22,"-")</f>
        <v>3000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0.25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>
        <v>1</v>
      </c>
      <c r="AW22" s="105">
        <f>IF(P22=0,"",IF(AV22=0,"",(AV22/P22)))</f>
        <v>0.25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2</v>
      </c>
      <c r="BO22" s="118">
        <f>IF(P22=0,"",IF(BN22=0,"",(BN22/P22)))</f>
        <v>0.5</v>
      </c>
      <c r="BP22" s="119">
        <v>1</v>
      </c>
      <c r="BQ22" s="120">
        <f>IFERROR(BP22/BN22,"-")</f>
        <v>0.5</v>
      </c>
      <c r="BR22" s="121">
        <v>3000</v>
      </c>
      <c r="BS22" s="122">
        <f>IFERROR(BR22/BN22,"-")</f>
        <v>1500</v>
      </c>
      <c r="BT22" s="123">
        <v>1</v>
      </c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3000</v>
      </c>
      <c r="CQ22" s="139">
        <v>3000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114</v>
      </c>
      <c r="C23" s="347"/>
      <c r="D23" s="347" t="s">
        <v>115</v>
      </c>
      <c r="E23" s="347" t="s">
        <v>115</v>
      </c>
      <c r="F23" s="347" t="s">
        <v>73</v>
      </c>
      <c r="G23" s="88"/>
      <c r="H23" s="88"/>
      <c r="I23" s="88"/>
      <c r="J23" s="330"/>
      <c r="K23" s="79">
        <v>0</v>
      </c>
      <c r="L23" s="79">
        <v>0</v>
      </c>
      <c r="M23" s="79">
        <v>30</v>
      </c>
      <c r="N23" s="89">
        <v>14</v>
      </c>
      <c r="O23" s="90">
        <v>0</v>
      </c>
      <c r="P23" s="91">
        <f>N23+O23</f>
        <v>14</v>
      </c>
      <c r="Q23" s="80">
        <f>IFERROR(P23/M23,"-")</f>
        <v>0.46666666666667</v>
      </c>
      <c r="R23" s="79">
        <v>0</v>
      </c>
      <c r="S23" s="79">
        <v>3</v>
      </c>
      <c r="T23" s="80">
        <f>IFERROR(R23/(P23),"-")</f>
        <v>0</v>
      </c>
      <c r="U23" s="336"/>
      <c r="V23" s="82">
        <v>1</v>
      </c>
      <c r="W23" s="80">
        <f>IF(P23=0,"-",V23/P23)</f>
        <v>0.071428571428571</v>
      </c>
      <c r="X23" s="335">
        <v>26000</v>
      </c>
      <c r="Y23" s="336">
        <f>IFERROR(X23/P23,"-")</f>
        <v>1857.1428571429</v>
      </c>
      <c r="Z23" s="336">
        <f>IFERROR(X23/V23,"-")</f>
        <v>26000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1</v>
      </c>
      <c r="AW23" s="105">
        <f>IF(P23=0,"",IF(AV23=0,"",(AV23/P23)))</f>
        <v>0.071428571428571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1</v>
      </c>
      <c r="BF23" s="111">
        <f>IF(P23=0,"",IF(BE23=0,"",(BE23/P23)))</f>
        <v>0.071428571428571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6</v>
      </c>
      <c r="BO23" s="118">
        <f>IF(P23=0,"",IF(BN23=0,"",(BN23/P23)))</f>
        <v>0.42857142857143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6</v>
      </c>
      <c r="BX23" s="125">
        <f>IF(P23=0,"",IF(BW23=0,"",(BW23/P23)))</f>
        <v>0.42857142857143</v>
      </c>
      <c r="BY23" s="126">
        <v>3</v>
      </c>
      <c r="BZ23" s="127">
        <f>IFERROR(BY23/BW23,"-")</f>
        <v>0.5</v>
      </c>
      <c r="CA23" s="128">
        <v>47000</v>
      </c>
      <c r="CB23" s="129">
        <f>IFERROR(CA23/BW23,"-")</f>
        <v>7833.3333333333</v>
      </c>
      <c r="CC23" s="130"/>
      <c r="CD23" s="130"/>
      <c r="CE23" s="130">
        <v>3</v>
      </c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26000</v>
      </c>
      <c r="CQ23" s="139">
        <v>21000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0.16666666666667</v>
      </c>
      <c r="B24" s="347" t="s">
        <v>116</v>
      </c>
      <c r="C24" s="347"/>
      <c r="D24" s="347" t="s">
        <v>117</v>
      </c>
      <c r="E24" s="347" t="s">
        <v>118</v>
      </c>
      <c r="F24" s="347" t="s">
        <v>86</v>
      </c>
      <c r="G24" s="88" t="s">
        <v>119</v>
      </c>
      <c r="H24" s="88" t="s">
        <v>120</v>
      </c>
      <c r="I24" s="349" t="s">
        <v>121</v>
      </c>
      <c r="J24" s="330">
        <v>30000</v>
      </c>
      <c r="K24" s="79">
        <v>0</v>
      </c>
      <c r="L24" s="79">
        <v>0</v>
      </c>
      <c r="M24" s="79">
        <v>25</v>
      </c>
      <c r="N24" s="89">
        <v>0</v>
      </c>
      <c r="O24" s="90">
        <v>0</v>
      </c>
      <c r="P24" s="91">
        <f>N24+O24</f>
        <v>0</v>
      </c>
      <c r="Q24" s="80">
        <f>IFERROR(P24/M24,"-")</f>
        <v>0</v>
      </c>
      <c r="R24" s="79">
        <v>0</v>
      </c>
      <c r="S24" s="79">
        <v>0</v>
      </c>
      <c r="T24" s="80" t="str">
        <f>IFERROR(R24/(P24),"-")</f>
        <v>-</v>
      </c>
      <c r="U24" s="336">
        <f>IFERROR(J24/SUM(N24:O25),"-")</f>
        <v>10000</v>
      </c>
      <c r="V24" s="82">
        <v>0</v>
      </c>
      <c r="W24" s="80" t="str">
        <f>IF(P24=0,"-",V24/P24)</f>
        <v>-</v>
      </c>
      <c r="X24" s="335">
        <v>0</v>
      </c>
      <c r="Y24" s="336" t="str">
        <f>IFERROR(X24/P24,"-")</f>
        <v>-</v>
      </c>
      <c r="Z24" s="336" t="str">
        <f>IFERROR(X24/V24,"-")</f>
        <v>-</v>
      </c>
      <c r="AA24" s="330">
        <f>SUM(X24:X25)-SUM(J24:J25)</f>
        <v>-25000</v>
      </c>
      <c r="AB24" s="83">
        <f>SUM(X24:X25)/SUM(J24:J25)</f>
        <v>0.16666666666667</v>
      </c>
      <c r="AC24" s="77"/>
      <c r="AD24" s="92"/>
      <c r="AE24" s="93" t="str">
        <f>IF(P24=0,"",IF(AD24=0,"",(AD24/P24)))</f>
        <v/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 t="str">
        <f>IF(P24=0,"",IF(AM24=0,"",(AM24/P24)))</f>
        <v/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 t="str">
        <f>IF(P24=0,"",IF(AV24=0,"",(AV24/P24)))</f>
        <v/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 t="str">
        <f>IF(P24=0,"",IF(BE24=0,"",(BE24/P24)))</f>
        <v/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 t="str">
        <f>IF(P24=0,"",IF(BN24=0,"",(BN24/P24)))</f>
        <v/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 t="str">
        <f>IF(P24=0,"",IF(BW24=0,"",(BW24/P24)))</f>
        <v/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 t="str">
        <f>IF(P24=0,"",IF(CF24=0,"",(CF24/P24)))</f>
        <v/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122</v>
      </c>
      <c r="C25" s="347"/>
      <c r="D25" s="347" t="s">
        <v>117</v>
      </c>
      <c r="E25" s="347" t="s">
        <v>118</v>
      </c>
      <c r="F25" s="347" t="s">
        <v>73</v>
      </c>
      <c r="G25" s="88"/>
      <c r="H25" s="88"/>
      <c r="I25" s="88"/>
      <c r="J25" s="330"/>
      <c r="K25" s="79">
        <v>0</v>
      </c>
      <c r="L25" s="79">
        <v>0</v>
      </c>
      <c r="M25" s="79">
        <v>2</v>
      </c>
      <c r="N25" s="89">
        <v>3</v>
      </c>
      <c r="O25" s="90">
        <v>0</v>
      </c>
      <c r="P25" s="91">
        <f>N25+O25</f>
        <v>3</v>
      </c>
      <c r="Q25" s="80">
        <f>IFERROR(P25/M25,"-")</f>
        <v>1.5</v>
      </c>
      <c r="R25" s="79">
        <v>0</v>
      </c>
      <c r="S25" s="79">
        <v>1</v>
      </c>
      <c r="T25" s="80">
        <f>IFERROR(R25/(P25),"-")</f>
        <v>0</v>
      </c>
      <c r="U25" s="336"/>
      <c r="V25" s="82">
        <v>0</v>
      </c>
      <c r="W25" s="80">
        <f>IF(P25=0,"-",V25/P25)</f>
        <v>0</v>
      </c>
      <c r="X25" s="335">
        <v>5000</v>
      </c>
      <c r="Y25" s="336">
        <f>IFERROR(X25/P25,"-")</f>
        <v>1666.6666666667</v>
      </c>
      <c r="Z25" s="336" t="str">
        <f>IFERROR(X25/V25,"-")</f>
        <v>-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>
        <v>1</v>
      </c>
      <c r="AW25" s="105">
        <f>IF(P25=0,"",IF(AV25=0,"",(AV25/P25)))</f>
        <v>0.33333333333333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1</v>
      </c>
      <c r="BF25" s="111">
        <f>IF(P25=0,"",IF(BE25=0,"",(BE25/P25)))</f>
        <v>0.33333333333333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1</v>
      </c>
      <c r="BO25" s="118">
        <f>IF(P25=0,"",IF(BN25=0,"",(BN25/P25)))</f>
        <v>0.33333333333333</v>
      </c>
      <c r="BP25" s="119">
        <v>1</v>
      </c>
      <c r="BQ25" s="120">
        <f>IFERROR(BP25/BN25,"-")</f>
        <v>1</v>
      </c>
      <c r="BR25" s="121">
        <v>20000</v>
      </c>
      <c r="BS25" s="122">
        <f>IFERROR(BR25/BN25,"-")</f>
        <v>20000</v>
      </c>
      <c r="BT25" s="123"/>
      <c r="BU25" s="123"/>
      <c r="BV25" s="123">
        <v>1</v>
      </c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5000</v>
      </c>
      <c r="CQ25" s="139">
        <v>20000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0.2</v>
      </c>
      <c r="B26" s="347" t="s">
        <v>123</v>
      </c>
      <c r="C26" s="347"/>
      <c r="D26" s="347" t="s">
        <v>124</v>
      </c>
      <c r="E26" s="347" t="s">
        <v>125</v>
      </c>
      <c r="F26" s="347" t="s">
        <v>75</v>
      </c>
      <c r="G26" s="88" t="s">
        <v>126</v>
      </c>
      <c r="H26" s="88" t="s">
        <v>120</v>
      </c>
      <c r="I26" s="348" t="s">
        <v>127</v>
      </c>
      <c r="J26" s="330">
        <v>30000</v>
      </c>
      <c r="K26" s="79">
        <v>0</v>
      </c>
      <c r="L26" s="79">
        <v>0</v>
      </c>
      <c r="M26" s="79">
        <v>57</v>
      </c>
      <c r="N26" s="89">
        <v>2</v>
      </c>
      <c r="O26" s="90">
        <v>0</v>
      </c>
      <c r="P26" s="91">
        <f>N26+O26</f>
        <v>2</v>
      </c>
      <c r="Q26" s="80">
        <f>IFERROR(P26/M26,"-")</f>
        <v>0.035087719298246</v>
      </c>
      <c r="R26" s="79">
        <v>0</v>
      </c>
      <c r="S26" s="79">
        <v>1</v>
      </c>
      <c r="T26" s="80">
        <f>IFERROR(R26/(P26),"-")</f>
        <v>0</v>
      </c>
      <c r="U26" s="336">
        <f>IFERROR(J26/SUM(N26:O27),"-")</f>
        <v>6000</v>
      </c>
      <c r="V26" s="82">
        <v>1</v>
      </c>
      <c r="W26" s="80">
        <f>IF(P26=0,"-",V26/P26)</f>
        <v>0.5</v>
      </c>
      <c r="X26" s="335">
        <v>6000</v>
      </c>
      <c r="Y26" s="336">
        <f>IFERROR(X26/P26,"-")</f>
        <v>3000</v>
      </c>
      <c r="Z26" s="336">
        <f>IFERROR(X26/V26,"-")</f>
        <v>6000</v>
      </c>
      <c r="AA26" s="330">
        <f>SUM(X26:X27)-SUM(J26:J27)</f>
        <v>-24000</v>
      </c>
      <c r="AB26" s="83">
        <f>SUM(X26:X27)/SUM(J26:J27)</f>
        <v>0.2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0.5</v>
      </c>
      <c r="BG26" s="110">
        <v>1</v>
      </c>
      <c r="BH26" s="112">
        <f>IFERROR(BG26/BE26,"-")</f>
        <v>1</v>
      </c>
      <c r="BI26" s="113">
        <v>6000</v>
      </c>
      <c r="BJ26" s="114">
        <f>IFERROR(BI26/BE26,"-")</f>
        <v>6000</v>
      </c>
      <c r="BK26" s="115"/>
      <c r="BL26" s="115">
        <v>1</v>
      </c>
      <c r="BM26" s="115"/>
      <c r="BN26" s="117">
        <v>1</v>
      </c>
      <c r="BO26" s="118">
        <f>IF(P26=0,"",IF(BN26=0,"",(BN26/P26)))</f>
        <v>0.5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6000</v>
      </c>
      <c r="CQ26" s="139">
        <v>6000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128</v>
      </c>
      <c r="C27" s="347"/>
      <c r="D27" s="347" t="s">
        <v>124</v>
      </c>
      <c r="E27" s="347" t="s">
        <v>125</v>
      </c>
      <c r="F27" s="347" t="s">
        <v>73</v>
      </c>
      <c r="G27" s="88"/>
      <c r="H27" s="88"/>
      <c r="I27" s="88"/>
      <c r="J27" s="330"/>
      <c r="K27" s="79">
        <v>0</v>
      </c>
      <c r="L27" s="79">
        <v>0</v>
      </c>
      <c r="M27" s="79">
        <v>3</v>
      </c>
      <c r="N27" s="89">
        <v>3</v>
      </c>
      <c r="O27" s="90">
        <v>0</v>
      </c>
      <c r="P27" s="91">
        <f>N27+O27</f>
        <v>3</v>
      </c>
      <c r="Q27" s="80">
        <f>IFERROR(P27/M27,"-")</f>
        <v>1</v>
      </c>
      <c r="R27" s="79">
        <v>0</v>
      </c>
      <c r="S27" s="79">
        <v>1</v>
      </c>
      <c r="T27" s="80">
        <f>IFERROR(R27/(P27),"-")</f>
        <v>0</v>
      </c>
      <c r="U27" s="336"/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1</v>
      </c>
      <c r="BO27" s="118">
        <f>IF(P27=0,"",IF(BN27=0,"",(BN27/P27)))</f>
        <v>0.33333333333333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>
        <v>2</v>
      </c>
      <c r="CG27" s="132">
        <f>IF(P27=0,"",IF(CF27=0,"",(CF27/P27)))</f>
        <v>0.66666666666667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1</v>
      </c>
      <c r="B28" s="347" t="s">
        <v>129</v>
      </c>
      <c r="C28" s="347"/>
      <c r="D28" s="347" t="s">
        <v>130</v>
      </c>
      <c r="E28" s="347" t="s">
        <v>131</v>
      </c>
      <c r="F28" s="347" t="s">
        <v>68</v>
      </c>
      <c r="G28" s="88" t="s">
        <v>132</v>
      </c>
      <c r="H28" s="88" t="s">
        <v>120</v>
      </c>
      <c r="I28" s="349" t="s">
        <v>133</v>
      </c>
      <c r="J28" s="330">
        <v>30000</v>
      </c>
      <c r="K28" s="79">
        <v>0</v>
      </c>
      <c r="L28" s="79">
        <v>0</v>
      </c>
      <c r="M28" s="79">
        <v>65</v>
      </c>
      <c r="N28" s="89">
        <v>3</v>
      </c>
      <c r="O28" s="90">
        <v>0</v>
      </c>
      <c r="P28" s="91">
        <f>N28+O28</f>
        <v>3</v>
      </c>
      <c r="Q28" s="80">
        <f>IFERROR(P28/M28,"-")</f>
        <v>0.046153846153846</v>
      </c>
      <c r="R28" s="79">
        <v>0</v>
      </c>
      <c r="S28" s="79">
        <v>1</v>
      </c>
      <c r="T28" s="80">
        <f>IFERROR(R28/(P28),"-")</f>
        <v>0</v>
      </c>
      <c r="U28" s="336">
        <f>IFERROR(J28/SUM(N28:O29),"-")</f>
        <v>5000</v>
      </c>
      <c r="V28" s="82">
        <v>1</v>
      </c>
      <c r="W28" s="80">
        <f>IF(P28=0,"-",V28/P28)</f>
        <v>0.33333333333333</v>
      </c>
      <c r="X28" s="335">
        <v>30000</v>
      </c>
      <c r="Y28" s="336">
        <f>IFERROR(X28/P28,"-")</f>
        <v>10000</v>
      </c>
      <c r="Z28" s="336">
        <f>IFERROR(X28/V28,"-")</f>
        <v>30000</v>
      </c>
      <c r="AA28" s="330">
        <f>SUM(X28:X29)-SUM(J28:J29)</f>
        <v>0</v>
      </c>
      <c r="AB28" s="83">
        <f>SUM(X28:X29)/SUM(J28:J29)</f>
        <v>1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>
        <v>3</v>
      </c>
      <c r="BX28" s="125">
        <f>IF(P28=0,"",IF(BW28=0,"",(BW28/P28)))</f>
        <v>1</v>
      </c>
      <c r="BY28" s="126">
        <v>1</v>
      </c>
      <c r="BZ28" s="127">
        <f>IFERROR(BY28/BW28,"-")</f>
        <v>0.33333333333333</v>
      </c>
      <c r="CA28" s="128">
        <v>30000</v>
      </c>
      <c r="CB28" s="129">
        <f>IFERROR(CA28/BW28,"-")</f>
        <v>10000</v>
      </c>
      <c r="CC28" s="130"/>
      <c r="CD28" s="130"/>
      <c r="CE28" s="130">
        <v>1</v>
      </c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30000</v>
      </c>
      <c r="CQ28" s="139">
        <v>30000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134</v>
      </c>
      <c r="C29" s="347"/>
      <c r="D29" s="347" t="s">
        <v>130</v>
      </c>
      <c r="E29" s="347" t="s">
        <v>131</v>
      </c>
      <c r="F29" s="347" t="s">
        <v>73</v>
      </c>
      <c r="G29" s="88"/>
      <c r="H29" s="88"/>
      <c r="I29" s="88"/>
      <c r="J29" s="330"/>
      <c r="K29" s="79">
        <v>0</v>
      </c>
      <c r="L29" s="79">
        <v>0</v>
      </c>
      <c r="M29" s="79">
        <v>38</v>
      </c>
      <c r="N29" s="89">
        <v>3</v>
      </c>
      <c r="O29" s="90">
        <v>0</v>
      </c>
      <c r="P29" s="91">
        <f>N29+O29</f>
        <v>3</v>
      </c>
      <c r="Q29" s="80">
        <f>IFERROR(P29/M29,"-")</f>
        <v>0.078947368421053</v>
      </c>
      <c r="R29" s="79">
        <v>0</v>
      </c>
      <c r="S29" s="79">
        <v>0</v>
      </c>
      <c r="T29" s="80">
        <f>IFERROR(R29/(P29),"-")</f>
        <v>0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1</v>
      </c>
      <c r="AN29" s="99">
        <f>IF(P29=0,"",IF(AM29=0,"",(AM29/P29)))</f>
        <v>0.33333333333333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>
        <v>1</v>
      </c>
      <c r="BX29" s="125">
        <f>IF(P29=0,"",IF(BW29=0,"",(BW29/P29)))</f>
        <v>0.33333333333333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>
        <v>1</v>
      </c>
      <c r="CG29" s="132">
        <f>IF(P29=0,"",IF(CF29=0,"",(CF29/P29)))</f>
        <v>0.33333333333333</v>
      </c>
      <c r="CH29" s="133"/>
      <c r="CI29" s="134">
        <f>IFERROR(CH29/CF29,"-")</f>
        <v>0</v>
      </c>
      <c r="CJ29" s="135"/>
      <c r="CK29" s="136">
        <f>IFERROR(CJ29/CF29,"-")</f>
        <v>0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0.46666666666667</v>
      </c>
      <c r="B30" s="347" t="s">
        <v>135</v>
      </c>
      <c r="C30" s="347"/>
      <c r="D30" s="347" t="s">
        <v>136</v>
      </c>
      <c r="E30" s="347" t="s">
        <v>137</v>
      </c>
      <c r="F30" s="347" t="s">
        <v>75</v>
      </c>
      <c r="G30" s="88" t="s">
        <v>138</v>
      </c>
      <c r="H30" s="88" t="s">
        <v>120</v>
      </c>
      <c r="I30" s="348" t="s">
        <v>139</v>
      </c>
      <c r="J30" s="330">
        <v>30000</v>
      </c>
      <c r="K30" s="79">
        <v>0</v>
      </c>
      <c r="L30" s="79">
        <v>0</v>
      </c>
      <c r="M30" s="79">
        <v>37</v>
      </c>
      <c r="N30" s="89">
        <v>1</v>
      </c>
      <c r="O30" s="90">
        <v>0</v>
      </c>
      <c r="P30" s="91">
        <f>N30+O30</f>
        <v>1</v>
      </c>
      <c r="Q30" s="80">
        <f>IFERROR(P30/M30,"-")</f>
        <v>0.027027027027027</v>
      </c>
      <c r="R30" s="79">
        <v>0</v>
      </c>
      <c r="S30" s="79">
        <v>0</v>
      </c>
      <c r="T30" s="80">
        <f>IFERROR(R30/(P30),"-")</f>
        <v>0</v>
      </c>
      <c r="U30" s="336">
        <f>IFERROR(J30/SUM(N30:O31),"-")</f>
        <v>6000</v>
      </c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>
        <f>SUM(X30:X31)-SUM(J30:J31)</f>
        <v>-16000</v>
      </c>
      <c r="AB30" s="83">
        <f>SUM(X30:X31)/SUM(J30:J31)</f>
        <v>0.46666666666667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1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140</v>
      </c>
      <c r="C31" s="347"/>
      <c r="D31" s="347" t="s">
        <v>136</v>
      </c>
      <c r="E31" s="347" t="s">
        <v>137</v>
      </c>
      <c r="F31" s="347" t="s">
        <v>73</v>
      </c>
      <c r="G31" s="88"/>
      <c r="H31" s="88"/>
      <c r="I31" s="88"/>
      <c r="J31" s="330"/>
      <c r="K31" s="79">
        <v>0</v>
      </c>
      <c r="L31" s="79">
        <v>0</v>
      </c>
      <c r="M31" s="79">
        <v>4</v>
      </c>
      <c r="N31" s="89">
        <v>4</v>
      </c>
      <c r="O31" s="90">
        <v>0</v>
      </c>
      <c r="P31" s="91">
        <f>N31+O31</f>
        <v>4</v>
      </c>
      <c r="Q31" s="80">
        <f>IFERROR(P31/M31,"-")</f>
        <v>1</v>
      </c>
      <c r="R31" s="79">
        <v>1</v>
      </c>
      <c r="S31" s="79">
        <v>1</v>
      </c>
      <c r="T31" s="80">
        <f>IFERROR(R31/(P31),"-")</f>
        <v>0.25</v>
      </c>
      <c r="U31" s="336"/>
      <c r="V31" s="82">
        <v>1</v>
      </c>
      <c r="W31" s="80">
        <f>IF(P31=0,"-",V31/P31)</f>
        <v>0.25</v>
      </c>
      <c r="X31" s="335">
        <v>14000</v>
      </c>
      <c r="Y31" s="336">
        <f>IFERROR(X31/P31,"-")</f>
        <v>3500</v>
      </c>
      <c r="Z31" s="336">
        <f>IFERROR(X31/V31,"-")</f>
        <v>14000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>
        <v>1</v>
      </c>
      <c r="AW31" s="105">
        <f>IF(P31=0,"",IF(AV31=0,"",(AV31/P31)))</f>
        <v>0.25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1</v>
      </c>
      <c r="BF31" s="111">
        <f>IF(P31=0,"",IF(BE31=0,"",(BE31/P31)))</f>
        <v>0.25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1</v>
      </c>
      <c r="BO31" s="118">
        <f>IF(P31=0,"",IF(BN31=0,"",(BN31/P31)))</f>
        <v>0.25</v>
      </c>
      <c r="BP31" s="119">
        <v>1</v>
      </c>
      <c r="BQ31" s="120">
        <f>IFERROR(BP31/BN31,"-")</f>
        <v>1</v>
      </c>
      <c r="BR31" s="121">
        <v>14000</v>
      </c>
      <c r="BS31" s="122">
        <f>IFERROR(BR31/BN31,"-")</f>
        <v>14000</v>
      </c>
      <c r="BT31" s="123"/>
      <c r="BU31" s="123"/>
      <c r="BV31" s="123">
        <v>1</v>
      </c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>
        <v>1</v>
      </c>
      <c r="CG31" s="132">
        <f>IF(P31=0,"",IF(CF31=0,"",(CF31/P31)))</f>
        <v>0.25</v>
      </c>
      <c r="CH31" s="133"/>
      <c r="CI31" s="134">
        <f>IFERROR(CH31/CF31,"-")</f>
        <v>0</v>
      </c>
      <c r="CJ31" s="135"/>
      <c r="CK31" s="136">
        <f>IFERROR(CJ31/CF31,"-")</f>
        <v>0</v>
      </c>
      <c r="CL31" s="137"/>
      <c r="CM31" s="137"/>
      <c r="CN31" s="137"/>
      <c r="CO31" s="138">
        <v>1</v>
      </c>
      <c r="CP31" s="139">
        <v>14000</v>
      </c>
      <c r="CQ31" s="139">
        <v>14000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1.2</v>
      </c>
      <c r="B32" s="347" t="s">
        <v>141</v>
      </c>
      <c r="C32" s="347"/>
      <c r="D32" s="347" t="s">
        <v>142</v>
      </c>
      <c r="E32" s="347"/>
      <c r="F32" s="347" t="s">
        <v>86</v>
      </c>
      <c r="G32" s="88" t="s">
        <v>143</v>
      </c>
      <c r="H32" s="88" t="s">
        <v>120</v>
      </c>
      <c r="I32" s="349" t="s">
        <v>144</v>
      </c>
      <c r="J32" s="330">
        <v>30000</v>
      </c>
      <c r="K32" s="79">
        <v>0</v>
      </c>
      <c r="L32" s="79">
        <v>0</v>
      </c>
      <c r="M32" s="79">
        <v>28</v>
      </c>
      <c r="N32" s="89">
        <v>4</v>
      </c>
      <c r="O32" s="90">
        <v>0</v>
      </c>
      <c r="P32" s="91">
        <f>N32+O32</f>
        <v>4</v>
      </c>
      <c r="Q32" s="80">
        <f>IFERROR(P32/M32,"-")</f>
        <v>0.14285714285714</v>
      </c>
      <c r="R32" s="79">
        <v>0</v>
      </c>
      <c r="S32" s="79">
        <v>2</v>
      </c>
      <c r="T32" s="80">
        <f>IFERROR(R32/(P32),"-")</f>
        <v>0</v>
      </c>
      <c r="U32" s="336">
        <f>IFERROR(J32/SUM(N32:O33),"-")</f>
        <v>4285.7142857143</v>
      </c>
      <c r="V32" s="82">
        <v>1</v>
      </c>
      <c r="W32" s="80">
        <f>IF(P32=0,"-",V32/P32)</f>
        <v>0.25</v>
      </c>
      <c r="X32" s="335">
        <v>3000</v>
      </c>
      <c r="Y32" s="336">
        <f>IFERROR(X32/P32,"-")</f>
        <v>750</v>
      </c>
      <c r="Z32" s="336">
        <f>IFERROR(X32/V32,"-")</f>
        <v>3000</v>
      </c>
      <c r="AA32" s="330">
        <f>SUM(X32:X33)-SUM(J32:J33)</f>
        <v>6000</v>
      </c>
      <c r="AB32" s="83">
        <f>SUM(X32:X33)/SUM(J32:J33)</f>
        <v>1.2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>
        <v>2</v>
      </c>
      <c r="AN32" s="99">
        <f>IF(P32=0,"",IF(AM32=0,"",(AM32/P32)))</f>
        <v>0.5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2</v>
      </c>
      <c r="BO32" s="118">
        <f>IF(P32=0,"",IF(BN32=0,"",(BN32/P32)))</f>
        <v>0.5</v>
      </c>
      <c r="BP32" s="119">
        <v>1</v>
      </c>
      <c r="BQ32" s="120">
        <f>IFERROR(BP32/BN32,"-")</f>
        <v>0.5</v>
      </c>
      <c r="BR32" s="121">
        <v>3000</v>
      </c>
      <c r="BS32" s="122">
        <f>IFERROR(BR32/BN32,"-")</f>
        <v>1500</v>
      </c>
      <c r="BT32" s="123">
        <v>1</v>
      </c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1</v>
      </c>
      <c r="CP32" s="139">
        <v>3000</v>
      </c>
      <c r="CQ32" s="139">
        <v>3000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145</v>
      </c>
      <c r="C33" s="347"/>
      <c r="D33" s="347" t="s">
        <v>142</v>
      </c>
      <c r="E33" s="347"/>
      <c r="F33" s="347" t="s">
        <v>73</v>
      </c>
      <c r="G33" s="88"/>
      <c r="H33" s="88"/>
      <c r="I33" s="88"/>
      <c r="J33" s="330"/>
      <c r="K33" s="79">
        <v>0</v>
      </c>
      <c r="L33" s="79">
        <v>0</v>
      </c>
      <c r="M33" s="79">
        <v>13</v>
      </c>
      <c r="N33" s="89">
        <v>3</v>
      </c>
      <c r="O33" s="90">
        <v>0</v>
      </c>
      <c r="P33" s="91">
        <f>N33+O33</f>
        <v>3</v>
      </c>
      <c r="Q33" s="80">
        <f>IFERROR(P33/M33,"-")</f>
        <v>0.23076923076923</v>
      </c>
      <c r="R33" s="79">
        <v>1</v>
      </c>
      <c r="S33" s="79">
        <v>0</v>
      </c>
      <c r="T33" s="80">
        <f>IFERROR(R33/(P33),"-")</f>
        <v>0.33333333333333</v>
      </c>
      <c r="U33" s="336"/>
      <c r="V33" s="82">
        <v>2</v>
      </c>
      <c r="W33" s="80">
        <f>IF(P33=0,"-",V33/P33)</f>
        <v>0.66666666666667</v>
      </c>
      <c r="X33" s="335">
        <v>33000</v>
      </c>
      <c r="Y33" s="336">
        <f>IFERROR(X33/P33,"-")</f>
        <v>11000</v>
      </c>
      <c r="Z33" s="336">
        <f>IFERROR(X33/V33,"-")</f>
        <v>16500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2</v>
      </c>
      <c r="BO33" s="118">
        <f>IF(P33=0,"",IF(BN33=0,"",(BN33/P33)))</f>
        <v>0.66666666666667</v>
      </c>
      <c r="BP33" s="119">
        <v>2</v>
      </c>
      <c r="BQ33" s="120">
        <f>IFERROR(BP33/BN33,"-")</f>
        <v>1</v>
      </c>
      <c r="BR33" s="121">
        <v>74000</v>
      </c>
      <c r="BS33" s="122">
        <f>IFERROR(BR33/BN33,"-")</f>
        <v>37000</v>
      </c>
      <c r="BT33" s="123"/>
      <c r="BU33" s="123"/>
      <c r="BV33" s="123">
        <v>2</v>
      </c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>
        <v>1</v>
      </c>
      <c r="CG33" s="132">
        <f>IF(P33=0,"",IF(CF33=0,"",(CF33/P33)))</f>
        <v>0.33333333333333</v>
      </c>
      <c r="CH33" s="133">
        <v>1</v>
      </c>
      <c r="CI33" s="134">
        <f>IFERROR(CH33/CF33,"-")</f>
        <v>1</v>
      </c>
      <c r="CJ33" s="135">
        <v>3000</v>
      </c>
      <c r="CK33" s="136">
        <f>IFERROR(CJ33/CF33,"-")</f>
        <v>3000</v>
      </c>
      <c r="CL33" s="137">
        <v>1</v>
      </c>
      <c r="CM33" s="137"/>
      <c r="CN33" s="137"/>
      <c r="CO33" s="138">
        <v>2</v>
      </c>
      <c r="CP33" s="139">
        <v>33000</v>
      </c>
      <c r="CQ33" s="139">
        <v>44000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 t="str">
        <f>AB34</f>
        <v>0</v>
      </c>
      <c r="B34" s="347" t="s">
        <v>146</v>
      </c>
      <c r="C34" s="347"/>
      <c r="D34" s="347"/>
      <c r="E34" s="347"/>
      <c r="F34" s="347" t="s">
        <v>86</v>
      </c>
      <c r="G34" s="88" t="s">
        <v>147</v>
      </c>
      <c r="H34" s="88" t="s">
        <v>148</v>
      </c>
      <c r="I34" s="348" t="s">
        <v>71</v>
      </c>
      <c r="J34" s="330">
        <v>0</v>
      </c>
      <c r="K34" s="79">
        <v>0</v>
      </c>
      <c r="L34" s="79">
        <v>0</v>
      </c>
      <c r="M34" s="79">
        <v>31</v>
      </c>
      <c r="N34" s="89">
        <v>4</v>
      </c>
      <c r="O34" s="90">
        <v>0</v>
      </c>
      <c r="P34" s="91">
        <f>N34+O34</f>
        <v>4</v>
      </c>
      <c r="Q34" s="80">
        <f>IFERROR(P34/M34,"-")</f>
        <v>0.12903225806452</v>
      </c>
      <c r="R34" s="79">
        <v>1</v>
      </c>
      <c r="S34" s="79">
        <v>0</v>
      </c>
      <c r="T34" s="80">
        <f>IFERROR(R34/(P34),"-")</f>
        <v>0.25</v>
      </c>
      <c r="U34" s="336">
        <f>IFERROR(J34/SUM(N34:O35),"-")</f>
        <v>0</v>
      </c>
      <c r="V34" s="82">
        <v>1</v>
      </c>
      <c r="W34" s="80">
        <f>IF(P34=0,"-",V34/P34)</f>
        <v>0.25</v>
      </c>
      <c r="X34" s="335">
        <v>65000</v>
      </c>
      <c r="Y34" s="336">
        <f>IFERROR(X34/P34,"-")</f>
        <v>16250</v>
      </c>
      <c r="Z34" s="336">
        <f>IFERROR(X34/V34,"-")</f>
        <v>65000</v>
      </c>
      <c r="AA34" s="330">
        <f>SUM(X34:X35)-SUM(J34:J35)</f>
        <v>65000</v>
      </c>
      <c r="AB34" s="83" t="str">
        <f>SUM(X34:X35)/SUM(J34:J35)</f>
        <v>0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0.25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1</v>
      </c>
      <c r="BO34" s="118">
        <f>IF(P34=0,"",IF(BN34=0,"",(BN34/P34)))</f>
        <v>0.25</v>
      </c>
      <c r="BP34" s="119">
        <v>1</v>
      </c>
      <c r="BQ34" s="120">
        <f>IFERROR(BP34/BN34,"-")</f>
        <v>1</v>
      </c>
      <c r="BR34" s="121">
        <v>59000</v>
      </c>
      <c r="BS34" s="122">
        <f>IFERROR(BR34/BN34,"-")</f>
        <v>59000</v>
      </c>
      <c r="BT34" s="123"/>
      <c r="BU34" s="123"/>
      <c r="BV34" s="123">
        <v>1</v>
      </c>
      <c r="BW34" s="124">
        <v>2</v>
      </c>
      <c r="BX34" s="125">
        <f>IF(P34=0,"",IF(BW34=0,"",(BW34/P34)))</f>
        <v>0.5</v>
      </c>
      <c r="BY34" s="126">
        <v>1</v>
      </c>
      <c r="BZ34" s="127">
        <f>IFERROR(BY34/BW34,"-")</f>
        <v>0.5</v>
      </c>
      <c r="CA34" s="128">
        <v>65000</v>
      </c>
      <c r="CB34" s="129">
        <f>IFERROR(CA34/BW34,"-")</f>
        <v>32500</v>
      </c>
      <c r="CC34" s="130"/>
      <c r="CD34" s="130"/>
      <c r="CE34" s="130">
        <v>1</v>
      </c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65000</v>
      </c>
      <c r="CQ34" s="139">
        <v>65000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149</v>
      </c>
      <c r="C35" s="347"/>
      <c r="D35" s="347"/>
      <c r="E35" s="347"/>
      <c r="F35" s="347" t="s">
        <v>73</v>
      </c>
      <c r="G35" s="88"/>
      <c r="H35" s="88"/>
      <c r="I35" s="88"/>
      <c r="J35" s="330"/>
      <c r="K35" s="79">
        <v>0</v>
      </c>
      <c r="L35" s="79">
        <v>0</v>
      </c>
      <c r="M35" s="79">
        <v>0</v>
      </c>
      <c r="N35" s="89">
        <v>0</v>
      </c>
      <c r="O35" s="90">
        <v>0</v>
      </c>
      <c r="P35" s="91">
        <f>N35+O35</f>
        <v>0</v>
      </c>
      <c r="Q35" s="80" t="str">
        <f>IFERROR(P35/M35,"-")</f>
        <v>-</v>
      </c>
      <c r="R35" s="79">
        <v>0</v>
      </c>
      <c r="S35" s="79">
        <v>0</v>
      </c>
      <c r="T35" s="80" t="str">
        <f>IFERROR(R35/(P35),"-")</f>
        <v>-</v>
      </c>
      <c r="U35" s="336"/>
      <c r="V35" s="82">
        <v>0</v>
      </c>
      <c r="W35" s="80" t="str">
        <f>IF(P35=0,"-",V35/P35)</f>
        <v>-</v>
      </c>
      <c r="X35" s="335">
        <v>0</v>
      </c>
      <c r="Y35" s="336" t="str">
        <f>IFERROR(X35/P35,"-")</f>
        <v>-</v>
      </c>
      <c r="Z35" s="336" t="str">
        <f>IFERROR(X35/V35,"-")</f>
        <v>-</v>
      </c>
      <c r="AA35" s="330"/>
      <c r="AB35" s="83"/>
      <c r="AC35" s="77"/>
      <c r="AD35" s="92"/>
      <c r="AE35" s="93" t="str">
        <f>IF(P35=0,"",IF(AD35=0,"",(AD35/P35)))</f>
        <v/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 t="str">
        <f>IF(P35=0,"",IF(AM35=0,"",(AM35/P35)))</f>
        <v/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 t="str">
        <f>IF(P35=0,"",IF(AV35=0,"",(AV35/P35)))</f>
        <v/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 t="str">
        <f>IF(P35=0,"",IF(BE35=0,"",(BE35/P35)))</f>
        <v/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 t="str">
        <f>IF(P35=0,"",IF(BN35=0,"",(BN35/P35)))</f>
        <v/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 t="str">
        <f>IF(P35=0,"",IF(BW35=0,"",(BW35/P35)))</f>
        <v/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 t="str">
        <f>IF(P35=0,"",IF(CF35=0,"",(CF35/P35)))</f>
        <v/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30"/>
      <c r="B36" s="85"/>
      <c r="C36" s="86"/>
      <c r="D36" s="86"/>
      <c r="E36" s="86"/>
      <c r="F36" s="87"/>
      <c r="G36" s="88"/>
      <c r="H36" s="88"/>
      <c r="I36" s="88"/>
      <c r="J36" s="331"/>
      <c r="K36" s="34"/>
      <c r="L36" s="34"/>
      <c r="M36" s="31"/>
      <c r="N36" s="23"/>
      <c r="O36" s="23"/>
      <c r="P36" s="23"/>
      <c r="Q36" s="32"/>
      <c r="R36" s="32"/>
      <c r="S36" s="23"/>
      <c r="T36" s="32"/>
      <c r="U36" s="337"/>
      <c r="V36" s="25"/>
      <c r="W36" s="25"/>
      <c r="X36" s="337"/>
      <c r="Y36" s="337"/>
      <c r="Z36" s="337"/>
      <c r="AA36" s="337"/>
      <c r="AB36" s="33"/>
      <c r="AC36" s="57"/>
      <c r="AD36" s="61"/>
      <c r="AE36" s="62"/>
      <c r="AF36" s="61"/>
      <c r="AG36" s="65"/>
      <c r="AH36" s="66"/>
      <c r="AI36" s="67"/>
      <c r="AJ36" s="68"/>
      <c r="AK36" s="68"/>
      <c r="AL36" s="68"/>
      <c r="AM36" s="61"/>
      <c r="AN36" s="62"/>
      <c r="AO36" s="61"/>
      <c r="AP36" s="65"/>
      <c r="AQ36" s="66"/>
      <c r="AR36" s="67"/>
      <c r="AS36" s="68"/>
      <c r="AT36" s="68"/>
      <c r="AU36" s="68"/>
      <c r="AV36" s="61"/>
      <c r="AW36" s="62"/>
      <c r="AX36" s="61"/>
      <c r="AY36" s="65"/>
      <c r="AZ36" s="66"/>
      <c r="BA36" s="67"/>
      <c r="BB36" s="68"/>
      <c r="BC36" s="68"/>
      <c r="BD36" s="68"/>
      <c r="BE36" s="61"/>
      <c r="BF36" s="62"/>
      <c r="BG36" s="61"/>
      <c r="BH36" s="65"/>
      <c r="BI36" s="66"/>
      <c r="BJ36" s="67"/>
      <c r="BK36" s="68"/>
      <c r="BL36" s="68"/>
      <c r="BM36" s="68"/>
      <c r="BN36" s="63"/>
      <c r="BO36" s="64"/>
      <c r="BP36" s="61"/>
      <c r="BQ36" s="65"/>
      <c r="BR36" s="66"/>
      <c r="BS36" s="67"/>
      <c r="BT36" s="68"/>
      <c r="BU36" s="68"/>
      <c r="BV36" s="68"/>
      <c r="BW36" s="63"/>
      <c r="BX36" s="64"/>
      <c r="BY36" s="61"/>
      <c r="BZ36" s="65"/>
      <c r="CA36" s="66"/>
      <c r="CB36" s="67"/>
      <c r="CC36" s="68"/>
      <c r="CD36" s="68"/>
      <c r="CE36" s="68"/>
      <c r="CF36" s="63"/>
      <c r="CG36" s="64"/>
      <c r="CH36" s="61"/>
      <c r="CI36" s="65"/>
      <c r="CJ36" s="66"/>
      <c r="CK36" s="67"/>
      <c r="CL36" s="68"/>
      <c r="CM36" s="68"/>
      <c r="CN36" s="68"/>
      <c r="CO36" s="69"/>
      <c r="CP36" s="66"/>
      <c r="CQ36" s="66"/>
      <c r="CR36" s="66"/>
      <c r="CS36" s="70"/>
    </row>
    <row r="37" spans="1:98">
      <c r="A37" s="30"/>
      <c r="B37" s="37"/>
      <c r="C37" s="21"/>
      <c r="D37" s="21"/>
      <c r="E37" s="21"/>
      <c r="F37" s="22"/>
      <c r="G37" s="36"/>
      <c r="H37" s="36"/>
      <c r="I37" s="73"/>
      <c r="J37" s="332"/>
      <c r="K37" s="34"/>
      <c r="L37" s="34"/>
      <c r="M37" s="31"/>
      <c r="N37" s="23"/>
      <c r="O37" s="23"/>
      <c r="P37" s="23"/>
      <c r="Q37" s="32"/>
      <c r="R37" s="32"/>
      <c r="S37" s="23"/>
      <c r="T37" s="32"/>
      <c r="U37" s="337"/>
      <c r="V37" s="25"/>
      <c r="W37" s="25"/>
      <c r="X37" s="337"/>
      <c r="Y37" s="337"/>
      <c r="Z37" s="337"/>
      <c r="AA37" s="337"/>
      <c r="AB37" s="33"/>
      <c r="AC37" s="59"/>
      <c r="AD37" s="61"/>
      <c r="AE37" s="62"/>
      <c r="AF37" s="61"/>
      <c r="AG37" s="65"/>
      <c r="AH37" s="66"/>
      <c r="AI37" s="67"/>
      <c r="AJ37" s="68"/>
      <c r="AK37" s="68"/>
      <c r="AL37" s="68"/>
      <c r="AM37" s="61"/>
      <c r="AN37" s="62"/>
      <c r="AO37" s="61"/>
      <c r="AP37" s="65"/>
      <c r="AQ37" s="66"/>
      <c r="AR37" s="67"/>
      <c r="AS37" s="68"/>
      <c r="AT37" s="68"/>
      <c r="AU37" s="68"/>
      <c r="AV37" s="61"/>
      <c r="AW37" s="62"/>
      <c r="AX37" s="61"/>
      <c r="AY37" s="65"/>
      <c r="AZ37" s="66"/>
      <c r="BA37" s="67"/>
      <c r="BB37" s="68"/>
      <c r="BC37" s="68"/>
      <c r="BD37" s="68"/>
      <c r="BE37" s="61"/>
      <c r="BF37" s="62"/>
      <c r="BG37" s="61"/>
      <c r="BH37" s="65"/>
      <c r="BI37" s="66"/>
      <c r="BJ37" s="67"/>
      <c r="BK37" s="68"/>
      <c r="BL37" s="68"/>
      <c r="BM37" s="68"/>
      <c r="BN37" s="63"/>
      <c r="BO37" s="64"/>
      <c r="BP37" s="61"/>
      <c r="BQ37" s="65"/>
      <c r="BR37" s="66"/>
      <c r="BS37" s="67"/>
      <c r="BT37" s="68"/>
      <c r="BU37" s="68"/>
      <c r="BV37" s="68"/>
      <c r="BW37" s="63"/>
      <c r="BX37" s="64"/>
      <c r="BY37" s="61"/>
      <c r="BZ37" s="65"/>
      <c r="CA37" s="66"/>
      <c r="CB37" s="67"/>
      <c r="CC37" s="68"/>
      <c r="CD37" s="68"/>
      <c r="CE37" s="68"/>
      <c r="CF37" s="63"/>
      <c r="CG37" s="64"/>
      <c r="CH37" s="61"/>
      <c r="CI37" s="65"/>
      <c r="CJ37" s="66"/>
      <c r="CK37" s="67"/>
      <c r="CL37" s="68"/>
      <c r="CM37" s="68"/>
      <c r="CN37" s="68"/>
      <c r="CO37" s="69"/>
      <c r="CP37" s="66"/>
      <c r="CQ37" s="66"/>
      <c r="CR37" s="66"/>
      <c r="CS37" s="70"/>
    </row>
    <row r="38" spans="1:98">
      <c r="A38" s="19">
        <f>AB38</f>
        <v>0.81275303643725</v>
      </c>
      <c r="B38" s="39"/>
      <c r="C38" s="39"/>
      <c r="D38" s="39"/>
      <c r="E38" s="39"/>
      <c r="F38" s="39"/>
      <c r="G38" s="40" t="s">
        <v>150</v>
      </c>
      <c r="H38" s="40"/>
      <c r="I38" s="40"/>
      <c r="J38" s="333">
        <f>SUM(J6:J37)</f>
        <v>1482000</v>
      </c>
      <c r="K38" s="41">
        <f>SUM(K6:K37)</f>
        <v>0</v>
      </c>
      <c r="L38" s="41">
        <f>SUM(L6:L37)</f>
        <v>0</v>
      </c>
      <c r="M38" s="41">
        <f>SUM(M6:M37)</f>
        <v>1180</v>
      </c>
      <c r="N38" s="41">
        <f>SUM(N6:N37)</f>
        <v>129</v>
      </c>
      <c r="O38" s="41">
        <f>SUM(O6:O37)</f>
        <v>0</v>
      </c>
      <c r="P38" s="41">
        <f>SUM(P6:P37)</f>
        <v>129</v>
      </c>
      <c r="Q38" s="42">
        <f>IFERROR(P38/M38,"-")</f>
        <v>0.10932203389831</v>
      </c>
      <c r="R38" s="76">
        <f>SUM(R6:R37)</f>
        <v>9</v>
      </c>
      <c r="S38" s="76">
        <f>SUM(S6:S37)</f>
        <v>28</v>
      </c>
      <c r="T38" s="42">
        <f>IFERROR(R38/P38,"-")</f>
        <v>0.069767441860465</v>
      </c>
      <c r="U38" s="338">
        <f>IFERROR(J38/P38,"-")</f>
        <v>11488.372093023</v>
      </c>
      <c r="V38" s="44">
        <f>SUM(V6:V37)</f>
        <v>24</v>
      </c>
      <c r="W38" s="42">
        <f>IFERROR(V38/P38,"-")</f>
        <v>0.18604651162791</v>
      </c>
      <c r="X38" s="333">
        <f>SUM(X6:X37)</f>
        <v>1204500</v>
      </c>
      <c r="Y38" s="333">
        <f>IFERROR(X38/P38,"-")</f>
        <v>9337.2093023256</v>
      </c>
      <c r="Z38" s="333">
        <f>IFERROR(X38/V38,"-")</f>
        <v>50187.5</v>
      </c>
      <c r="AA38" s="333">
        <f>X38-J38</f>
        <v>-277500</v>
      </c>
      <c r="AB38" s="45">
        <f>X38/J38</f>
        <v>0.81275303643725</v>
      </c>
      <c r="AC38" s="58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9"/>
    <mergeCell ref="J12:J19"/>
    <mergeCell ref="U12:U19"/>
    <mergeCell ref="AA12:AA19"/>
    <mergeCell ref="AB12:AB19"/>
    <mergeCell ref="A20:A23"/>
    <mergeCell ref="J20:J23"/>
    <mergeCell ref="U20:U23"/>
    <mergeCell ref="AA20:AA23"/>
    <mergeCell ref="AB20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1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151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0.05</v>
      </c>
      <c r="B6" s="347" t="s">
        <v>152</v>
      </c>
      <c r="C6" s="347" t="s">
        <v>153</v>
      </c>
      <c r="D6" s="347" t="s">
        <v>154</v>
      </c>
      <c r="E6" s="347" t="s">
        <v>155</v>
      </c>
      <c r="F6" s="347" t="s">
        <v>68</v>
      </c>
      <c r="G6" s="88" t="s">
        <v>156</v>
      </c>
      <c r="H6" s="88" t="s">
        <v>157</v>
      </c>
      <c r="I6" s="88" t="s">
        <v>158</v>
      </c>
      <c r="J6" s="330">
        <v>120000</v>
      </c>
      <c r="K6" s="79">
        <v>0</v>
      </c>
      <c r="L6" s="79">
        <v>0</v>
      </c>
      <c r="M6" s="79">
        <v>42</v>
      </c>
      <c r="N6" s="89">
        <v>6</v>
      </c>
      <c r="O6" s="90">
        <v>0</v>
      </c>
      <c r="P6" s="91">
        <f>N6+O6</f>
        <v>6</v>
      </c>
      <c r="Q6" s="80">
        <f>IFERROR(P6/M6,"-")</f>
        <v>0.14285714285714</v>
      </c>
      <c r="R6" s="79">
        <v>0</v>
      </c>
      <c r="S6" s="79">
        <v>3</v>
      </c>
      <c r="T6" s="80">
        <f>IFERROR(R6/(P6),"-")</f>
        <v>0</v>
      </c>
      <c r="U6" s="336">
        <f>IFERROR(J6/SUM(N6:O7),"-")</f>
        <v>15000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-114000</v>
      </c>
      <c r="AB6" s="83">
        <f>SUM(X6:X7)/SUM(J6:J7)</f>
        <v>0.05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0.16666666666667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0.33333333333333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159</v>
      </c>
      <c r="C7" s="347"/>
      <c r="D7" s="347"/>
      <c r="E7" s="347"/>
      <c r="F7" s="347" t="s">
        <v>73</v>
      </c>
      <c r="G7" s="88"/>
      <c r="H7" s="88"/>
      <c r="I7" s="88"/>
      <c r="J7" s="330"/>
      <c r="K7" s="79">
        <v>0</v>
      </c>
      <c r="L7" s="79">
        <v>0</v>
      </c>
      <c r="M7" s="79">
        <v>7</v>
      </c>
      <c r="N7" s="89">
        <v>2</v>
      </c>
      <c r="O7" s="90">
        <v>0</v>
      </c>
      <c r="P7" s="91">
        <f>N7+O7</f>
        <v>2</v>
      </c>
      <c r="Q7" s="80">
        <f>IFERROR(P7/M7,"-")</f>
        <v>0.28571428571429</v>
      </c>
      <c r="R7" s="79">
        <v>0</v>
      </c>
      <c r="S7" s="79">
        <v>1</v>
      </c>
      <c r="T7" s="80">
        <f>IFERROR(R7/(P7),"-")</f>
        <v>0</v>
      </c>
      <c r="U7" s="336"/>
      <c r="V7" s="82">
        <v>1</v>
      </c>
      <c r="W7" s="80">
        <f>IF(P7=0,"-",V7/P7)</f>
        <v>0.5</v>
      </c>
      <c r="X7" s="335">
        <v>6000</v>
      </c>
      <c r="Y7" s="336">
        <f>IFERROR(X7/P7,"-")</f>
        <v>3000</v>
      </c>
      <c r="Z7" s="336">
        <f>IFERROR(X7/V7,"-")</f>
        <v>6000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2</v>
      </c>
      <c r="BO7" s="118">
        <f>IF(P7=0,"",IF(BN7=0,"",(BN7/P7)))</f>
        <v>1</v>
      </c>
      <c r="BP7" s="119">
        <v>1</v>
      </c>
      <c r="BQ7" s="120">
        <f>IFERROR(BP7/BN7,"-")</f>
        <v>0.5</v>
      </c>
      <c r="BR7" s="121">
        <v>6000</v>
      </c>
      <c r="BS7" s="122">
        <f>IFERROR(BR7/BN7,"-")</f>
        <v>3000</v>
      </c>
      <c r="BT7" s="123"/>
      <c r="BU7" s="123">
        <v>1</v>
      </c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6000</v>
      </c>
      <c r="CQ7" s="139">
        <v>6000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0.20833333333333</v>
      </c>
      <c r="B8" s="347" t="s">
        <v>160</v>
      </c>
      <c r="C8" s="347" t="s">
        <v>161</v>
      </c>
      <c r="D8" s="347" t="s">
        <v>162</v>
      </c>
      <c r="E8" s="347"/>
      <c r="F8" s="347" t="s">
        <v>73</v>
      </c>
      <c r="G8" s="88" t="s">
        <v>163</v>
      </c>
      <c r="H8" s="88" t="s">
        <v>164</v>
      </c>
      <c r="I8" s="88" t="s">
        <v>158</v>
      </c>
      <c r="J8" s="330">
        <v>72000</v>
      </c>
      <c r="K8" s="79">
        <v>0</v>
      </c>
      <c r="L8" s="79">
        <v>0</v>
      </c>
      <c r="M8" s="79">
        <v>125</v>
      </c>
      <c r="N8" s="89">
        <v>29</v>
      </c>
      <c r="O8" s="90">
        <v>0</v>
      </c>
      <c r="P8" s="91">
        <f>N8+O8</f>
        <v>29</v>
      </c>
      <c r="Q8" s="80">
        <f>IFERROR(P8/M8,"-")</f>
        <v>0.232</v>
      </c>
      <c r="R8" s="79">
        <v>3</v>
      </c>
      <c r="S8" s="79">
        <v>2</v>
      </c>
      <c r="T8" s="80">
        <f>IFERROR(R8/(P8),"-")</f>
        <v>0.10344827586207</v>
      </c>
      <c r="U8" s="336">
        <f>IFERROR(J8/SUM(N8:O8),"-")</f>
        <v>2482.7586206897</v>
      </c>
      <c r="V8" s="82">
        <v>3</v>
      </c>
      <c r="W8" s="80">
        <f>IF(P8=0,"-",V8/P8)</f>
        <v>0.10344827586207</v>
      </c>
      <c r="X8" s="335">
        <v>15000</v>
      </c>
      <c r="Y8" s="336">
        <f>IFERROR(X8/P8,"-")</f>
        <v>517.24137931034</v>
      </c>
      <c r="Z8" s="336">
        <f>IFERROR(X8/V8,"-")</f>
        <v>5000</v>
      </c>
      <c r="AA8" s="330">
        <f>SUM(X8:X8)-SUM(J8:J8)</f>
        <v>-57000</v>
      </c>
      <c r="AB8" s="83">
        <f>SUM(X8:X8)/SUM(J8:J8)</f>
        <v>0.20833333333333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3</v>
      </c>
      <c r="AN8" s="99">
        <f>IF(P8=0,"",IF(AM8=0,"",(AM8/P8)))</f>
        <v>0.10344827586207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4</v>
      </c>
      <c r="AW8" s="105">
        <f>IF(P8=0,"",IF(AV8=0,"",(AV8/P8)))</f>
        <v>0.13793103448276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8</v>
      </c>
      <c r="BF8" s="111">
        <f>IF(P8=0,"",IF(BE8=0,"",(BE8/P8)))</f>
        <v>0.27586206896552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10</v>
      </c>
      <c r="BO8" s="118">
        <f>IF(P8=0,"",IF(BN8=0,"",(BN8/P8)))</f>
        <v>0.3448275862069</v>
      </c>
      <c r="BP8" s="119">
        <v>3</v>
      </c>
      <c r="BQ8" s="120">
        <f>IFERROR(BP8/BN8,"-")</f>
        <v>0.3</v>
      </c>
      <c r="BR8" s="121">
        <v>15000</v>
      </c>
      <c r="BS8" s="122">
        <f>IFERROR(BR8/BN8,"-")</f>
        <v>1500</v>
      </c>
      <c r="BT8" s="123">
        <v>1</v>
      </c>
      <c r="BU8" s="123">
        <v>1</v>
      </c>
      <c r="BV8" s="123">
        <v>1</v>
      </c>
      <c r="BW8" s="124">
        <v>3</v>
      </c>
      <c r="BX8" s="125">
        <f>IF(P8=0,"",IF(BW8=0,"",(BW8/P8)))</f>
        <v>0.10344827586207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>
        <v>1</v>
      </c>
      <c r="CG8" s="132">
        <f>IF(P8=0,"",IF(CF8=0,"",(CF8/P8)))</f>
        <v>0.03448275862069</v>
      </c>
      <c r="CH8" s="133">
        <v>1</v>
      </c>
      <c r="CI8" s="134">
        <f>IFERROR(CH8/CF8,"-")</f>
        <v>1</v>
      </c>
      <c r="CJ8" s="135">
        <v>604000</v>
      </c>
      <c r="CK8" s="136">
        <f>IFERROR(CJ8/CF8,"-")</f>
        <v>604000</v>
      </c>
      <c r="CL8" s="137"/>
      <c r="CM8" s="137"/>
      <c r="CN8" s="137">
        <v>1</v>
      </c>
      <c r="CO8" s="138">
        <v>3</v>
      </c>
      <c r="CP8" s="139">
        <v>15000</v>
      </c>
      <c r="CQ8" s="139">
        <v>604000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>
        <f>AB9</f>
        <v>1.1794871794872</v>
      </c>
      <c r="B9" s="347" t="s">
        <v>165</v>
      </c>
      <c r="C9" s="347" t="s">
        <v>166</v>
      </c>
      <c r="D9" s="347" t="s">
        <v>167</v>
      </c>
      <c r="E9" s="347"/>
      <c r="F9" s="347" t="s">
        <v>68</v>
      </c>
      <c r="G9" s="88" t="s">
        <v>168</v>
      </c>
      <c r="H9" s="88" t="s">
        <v>169</v>
      </c>
      <c r="I9" s="88" t="s">
        <v>170</v>
      </c>
      <c r="J9" s="330">
        <v>78000</v>
      </c>
      <c r="K9" s="79">
        <v>0</v>
      </c>
      <c r="L9" s="79">
        <v>0</v>
      </c>
      <c r="M9" s="79">
        <v>31</v>
      </c>
      <c r="N9" s="89">
        <v>2</v>
      </c>
      <c r="O9" s="90">
        <v>0</v>
      </c>
      <c r="P9" s="91">
        <f>N9+O9</f>
        <v>2</v>
      </c>
      <c r="Q9" s="80">
        <f>IFERROR(P9/M9,"-")</f>
        <v>0.064516129032258</v>
      </c>
      <c r="R9" s="79">
        <v>0</v>
      </c>
      <c r="S9" s="79">
        <v>0</v>
      </c>
      <c r="T9" s="80">
        <f>IFERROR(R9/(P9),"-")</f>
        <v>0</v>
      </c>
      <c r="U9" s="336">
        <f>IFERROR(J9/SUM(N9:O10),"-")</f>
        <v>4105.2631578947</v>
      </c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>
        <f>SUM(X9:X10)-SUM(J9:J10)</f>
        <v>14000</v>
      </c>
      <c r="AB9" s="83">
        <f>SUM(X9:X10)/SUM(J9:J10)</f>
        <v>1.1794871794872</v>
      </c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2</v>
      </c>
      <c r="BO9" s="118">
        <f>IF(P9=0,"",IF(BN9=0,"",(BN9/P9)))</f>
        <v>1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171</v>
      </c>
      <c r="C10" s="347"/>
      <c r="D10" s="347"/>
      <c r="E10" s="347"/>
      <c r="F10" s="347" t="s">
        <v>73</v>
      </c>
      <c r="G10" s="88"/>
      <c r="H10" s="88"/>
      <c r="I10" s="88"/>
      <c r="J10" s="330"/>
      <c r="K10" s="79">
        <v>0</v>
      </c>
      <c r="L10" s="79">
        <v>0</v>
      </c>
      <c r="M10" s="79">
        <v>73</v>
      </c>
      <c r="N10" s="89">
        <v>17</v>
      </c>
      <c r="O10" s="90">
        <v>0</v>
      </c>
      <c r="P10" s="91">
        <f>N10+O10</f>
        <v>17</v>
      </c>
      <c r="Q10" s="80">
        <f>IFERROR(P10/M10,"-")</f>
        <v>0.23287671232877</v>
      </c>
      <c r="R10" s="79">
        <v>3</v>
      </c>
      <c r="S10" s="79">
        <v>4</v>
      </c>
      <c r="T10" s="80">
        <f>IFERROR(R10/(P10),"-")</f>
        <v>0.17647058823529</v>
      </c>
      <c r="U10" s="336"/>
      <c r="V10" s="82">
        <v>4</v>
      </c>
      <c r="W10" s="80">
        <f>IF(P10=0,"-",V10/P10)</f>
        <v>0.23529411764706</v>
      </c>
      <c r="X10" s="335">
        <v>92000</v>
      </c>
      <c r="Y10" s="336">
        <f>IFERROR(X10/P10,"-")</f>
        <v>5411.7647058824</v>
      </c>
      <c r="Z10" s="336">
        <f>IFERROR(X10/V10,"-")</f>
        <v>23000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2</v>
      </c>
      <c r="BF10" s="111">
        <f>IF(P10=0,"",IF(BE10=0,"",(BE10/P10)))</f>
        <v>0.11764705882353</v>
      </c>
      <c r="BG10" s="110">
        <v>1</v>
      </c>
      <c r="BH10" s="112">
        <f>IFERROR(BG10/BE10,"-")</f>
        <v>0.5</v>
      </c>
      <c r="BI10" s="113">
        <v>18000</v>
      </c>
      <c r="BJ10" s="114">
        <f>IFERROR(BI10/BE10,"-")</f>
        <v>9000</v>
      </c>
      <c r="BK10" s="115"/>
      <c r="BL10" s="115"/>
      <c r="BM10" s="115">
        <v>1</v>
      </c>
      <c r="BN10" s="117">
        <v>9</v>
      </c>
      <c r="BO10" s="118">
        <f>IF(P10=0,"",IF(BN10=0,"",(BN10/P10)))</f>
        <v>0.52941176470588</v>
      </c>
      <c r="BP10" s="119">
        <v>2</v>
      </c>
      <c r="BQ10" s="120">
        <f>IFERROR(BP10/BN10,"-")</f>
        <v>0.22222222222222</v>
      </c>
      <c r="BR10" s="121">
        <v>14000</v>
      </c>
      <c r="BS10" s="122">
        <f>IFERROR(BR10/BN10,"-")</f>
        <v>1555.5555555556</v>
      </c>
      <c r="BT10" s="123">
        <v>1</v>
      </c>
      <c r="BU10" s="123"/>
      <c r="BV10" s="123">
        <v>1</v>
      </c>
      <c r="BW10" s="124">
        <v>6</v>
      </c>
      <c r="BX10" s="125">
        <f>IF(P10=0,"",IF(BW10=0,"",(BW10/P10)))</f>
        <v>0.35294117647059</v>
      </c>
      <c r="BY10" s="126">
        <v>4</v>
      </c>
      <c r="BZ10" s="127">
        <f>IFERROR(BY10/BW10,"-")</f>
        <v>0.66666666666667</v>
      </c>
      <c r="CA10" s="128">
        <v>5648000</v>
      </c>
      <c r="CB10" s="129">
        <f>IFERROR(CA10/BW10,"-")</f>
        <v>941333.33333333</v>
      </c>
      <c r="CC10" s="130"/>
      <c r="CD10" s="130"/>
      <c r="CE10" s="130">
        <v>4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4</v>
      </c>
      <c r="CP10" s="139">
        <v>92000</v>
      </c>
      <c r="CQ10" s="139">
        <v>2732000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0.7037037037037</v>
      </c>
      <c r="B11" s="347" t="s">
        <v>172</v>
      </c>
      <c r="C11" s="347" t="s">
        <v>173</v>
      </c>
      <c r="D11" s="347" t="s">
        <v>174</v>
      </c>
      <c r="E11" s="347"/>
      <c r="F11" s="347" t="s">
        <v>68</v>
      </c>
      <c r="G11" s="88" t="s">
        <v>175</v>
      </c>
      <c r="H11" s="88" t="s">
        <v>176</v>
      </c>
      <c r="I11" s="88" t="s">
        <v>177</v>
      </c>
      <c r="J11" s="330">
        <v>54000</v>
      </c>
      <c r="K11" s="79">
        <v>0</v>
      </c>
      <c r="L11" s="79">
        <v>0</v>
      </c>
      <c r="M11" s="79">
        <v>56</v>
      </c>
      <c r="N11" s="89">
        <v>17</v>
      </c>
      <c r="O11" s="90">
        <v>0</v>
      </c>
      <c r="P11" s="91">
        <f>N11+O11</f>
        <v>17</v>
      </c>
      <c r="Q11" s="80">
        <f>IFERROR(P11/M11,"-")</f>
        <v>0.30357142857143</v>
      </c>
      <c r="R11" s="79">
        <v>0</v>
      </c>
      <c r="S11" s="79">
        <v>6</v>
      </c>
      <c r="T11" s="80">
        <f>IFERROR(R11/(P11),"-")</f>
        <v>0</v>
      </c>
      <c r="U11" s="336">
        <f>IFERROR(J11/SUM(N11:O12),"-")</f>
        <v>1741.935483871</v>
      </c>
      <c r="V11" s="82">
        <v>1</v>
      </c>
      <c r="W11" s="80">
        <f>IF(P11=0,"-",V11/P11)</f>
        <v>0.058823529411765</v>
      </c>
      <c r="X11" s="335">
        <v>7000</v>
      </c>
      <c r="Y11" s="336">
        <f>IFERROR(X11/P11,"-")</f>
        <v>411.76470588235</v>
      </c>
      <c r="Z11" s="336">
        <f>IFERROR(X11/V11,"-")</f>
        <v>7000</v>
      </c>
      <c r="AA11" s="330">
        <f>SUM(X11:X12)-SUM(J11:J12)</f>
        <v>-16000</v>
      </c>
      <c r="AB11" s="83">
        <f>SUM(X11:X12)/SUM(J11:J12)</f>
        <v>0.7037037037037</v>
      </c>
      <c r="AC11" s="77"/>
      <c r="AD11" s="92">
        <v>1</v>
      </c>
      <c r="AE11" s="93">
        <f>IF(P11=0,"",IF(AD11=0,"",(AD11/P11)))</f>
        <v>0.058823529411765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2</v>
      </c>
      <c r="AN11" s="99">
        <f>IF(P11=0,"",IF(AM11=0,"",(AM11/P11)))</f>
        <v>0.11764705882353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2</v>
      </c>
      <c r="AW11" s="105">
        <f>IF(P11=0,"",IF(AV11=0,"",(AV11/P11)))</f>
        <v>0.11764705882353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7</v>
      </c>
      <c r="BF11" s="111">
        <f>IF(P11=0,"",IF(BE11=0,"",(BE11/P11)))</f>
        <v>0.41176470588235</v>
      </c>
      <c r="BG11" s="110">
        <v>1</v>
      </c>
      <c r="BH11" s="112">
        <f>IFERROR(BG11/BE11,"-")</f>
        <v>0.14285714285714</v>
      </c>
      <c r="BI11" s="113">
        <v>7000</v>
      </c>
      <c r="BJ11" s="114">
        <f>IFERROR(BI11/BE11,"-")</f>
        <v>1000</v>
      </c>
      <c r="BK11" s="115"/>
      <c r="BL11" s="115">
        <v>1</v>
      </c>
      <c r="BM11" s="115"/>
      <c r="BN11" s="117">
        <v>5</v>
      </c>
      <c r="BO11" s="118">
        <f>IF(P11=0,"",IF(BN11=0,"",(BN11/P11)))</f>
        <v>0.29411764705882</v>
      </c>
      <c r="BP11" s="119">
        <v>1</v>
      </c>
      <c r="BQ11" s="120">
        <f>IFERROR(BP11/BN11,"-")</f>
        <v>0.2</v>
      </c>
      <c r="BR11" s="121">
        <v>3000</v>
      </c>
      <c r="BS11" s="122">
        <f>IFERROR(BR11/BN11,"-")</f>
        <v>600</v>
      </c>
      <c r="BT11" s="123">
        <v>1</v>
      </c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7000</v>
      </c>
      <c r="CQ11" s="139">
        <v>7000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178</v>
      </c>
      <c r="C12" s="347"/>
      <c r="D12" s="347"/>
      <c r="E12" s="347"/>
      <c r="F12" s="347" t="s">
        <v>73</v>
      </c>
      <c r="G12" s="88"/>
      <c r="H12" s="88"/>
      <c r="I12" s="88"/>
      <c r="J12" s="330"/>
      <c r="K12" s="79">
        <v>0</v>
      </c>
      <c r="L12" s="79">
        <v>0</v>
      </c>
      <c r="M12" s="79">
        <v>42</v>
      </c>
      <c r="N12" s="89">
        <v>13</v>
      </c>
      <c r="O12" s="90">
        <v>1</v>
      </c>
      <c r="P12" s="91">
        <f>N12+O12</f>
        <v>14</v>
      </c>
      <c r="Q12" s="80">
        <f>IFERROR(P12/M12,"-")</f>
        <v>0.33333333333333</v>
      </c>
      <c r="R12" s="79">
        <v>2</v>
      </c>
      <c r="S12" s="79">
        <v>4</v>
      </c>
      <c r="T12" s="80">
        <f>IFERROR(R12/(P12),"-")</f>
        <v>0.14285714285714</v>
      </c>
      <c r="U12" s="336"/>
      <c r="V12" s="82">
        <v>2</v>
      </c>
      <c r="W12" s="80">
        <f>IF(P12=0,"-",V12/P12)</f>
        <v>0.14285714285714</v>
      </c>
      <c r="X12" s="335">
        <v>31000</v>
      </c>
      <c r="Y12" s="336">
        <f>IFERROR(X12/P12,"-")</f>
        <v>2214.2857142857</v>
      </c>
      <c r="Z12" s="336">
        <f>IFERROR(X12/V12,"-")</f>
        <v>15500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0.071428571428571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0.071428571428571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8</v>
      </c>
      <c r="BO12" s="118">
        <f>IF(P12=0,"",IF(BN12=0,"",(BN12/P12)))</f>
        <v>0.57142857142857</v>
      </c>
      <c r="BP12" s="119">
        <v>2</v>
      </c>
      <c r="BQ12" s="120">
        <f>IFERROR(BP12/BN12,"-")</f>
        <v>0.25</v>
      </c>
      <c r="BR12" s="121">
        <v>28000</v>
      </c>
      <c r="BS12" s="122">
        <f>IFERROR(BR12/BN12,"-")</f>
        <v>3500</v>
      </c>
      <c r="BT12" s="123">
        <v>1</v>
      </c>
      <c r="BU12" s="123"/>
      <c r="BV12" s="123">
        <v>1</v>
      </c>
      <c r="BW12" s="124">
        <v>4</v>
      </c>
      <c r="BX12" s="125">
        <f>IF(P12=0,"",IF(BW12=0,"",(BW12/P12)))</f>
        <v>0.28571428571429</v>
      </c>
      <c r="BY12" s="126">
        <v>1</v>
      </c>
      <c r="BZ12" s="127">
        <f>IFERROR(BY12/BW12,"-")</f>
        <v>0.25</v>
      </c>
      <c r="CA12" s="128">
        <v>6000</v>
      </c>
      <c r="CB12" s="129">
        <f>IFERROR(CA12/BW12,"-")</f>
        <v>1500</v>
      </c>
      <c r="CC12" s="130">
        <v>1</v>
      </c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2</v>
      </c>
      <c r="CP12" s="139">
        <v>31000</v>
      </c>
      <c r="CQ12" s="139">
        <v>25000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>
        <f>AB13</f>
        <v>0.17777777777778</v>
      </c>
      <c r="B13" s="347" t="s">
        <v>179</v>
      </c>
      <c r="C13" s="347" t="s">
        <v>180</v>
      </c>
      <c r="D13" s="347" t="s">
        <v>181</v>
      </c>
      <c r="E13" s="347"/>
      <c r="F13" s="347" t="s">
        <v>68</v>
      </c>
      <c r="G13" s="88" t="s">
        <v>182</v>
      </c>
      <c r="H13" s="88" t="s">
        <v>183</v>
      </c>
      <c r="I13" s="88" t="s">
        <v>184</v>
      </c>
      <c r="J13" s="330">
        <v>90000</v>
      </c>
      <c r="K13" s="79">
        <v>0</v>
      </c>
      <c r="L13" s="79">
        <v>0</v>
      </c>
      <c r="M13" s="79">
        <v>78</v>
      </c>
      <c r="N13" s="89">
        <v>6</v>
      </c>
      <c r="O13" s="90">
        <v>0</v>
      </c>
      <c r="P13" s="91">
        <f>N13+O13</f>
        <v>6</v>
      </c>
      <c r="Q13" s="80">
        <f>IFERROR(P13/M13,"-")</f>
        <v>0.076923076923077</v>
      </c>
      <c r="R13" s="79">
        <v>1</v>
      </c>
      <c r="S13" s="79">
        <v>0</v>
      </c>
      <c r="T13" s="80">
        <f>IFERROR(R13/(P13),"-")</f>
        <v>0.16666666666667</v>
      </c>
      <c r="U13" s="336">
        <f>IFERROR(J13/SUM(N13:O14),"-")</f>
        <v>4736.8421052632</v>
      </c>
      <c r="V13" s="82">
        <v>1</v>
      </c>
      <c r="W13" s="80">
        <f>IF(P13=0,"-",V13/P13)</f>
        <v>0.16666666666667</v>
      </c>
      <c r="X13" s="335">
        <v>3000</v>
      </c>
      <c r="Y13" s="336">
        <f>IFERROR(X13/P13,"-")</f>
        <v>500</v>
      </c>
      <c r="Z13" s="336">
        <f>IFERROR(X13/V13,"-")</f>
        <v>3000</v>
      </c>
      <c r="AA13" s="330">
        <f>SUM(X13:X14)-SUM(J13:J14)</f>
        <v>-74000</v>
      </c>
      <c r="AB13" s="83">
        <f>SUM(X13:X14)/SUM(J13:J14)</f>
        <v>0.17777777777778</v>
      </c>
      <c r="AC13" s="77"/>
      <c r="AD13" s="92">
        <v>2</v>
      </c>
      <c r="AE13" s="93">
        <f>IF(P13=0,"",IF(AD13=0,"",(AD13/P13)))</f>
        <v>0.33333333333333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1</v>
      </c>
      <c r="AN13" s="99">
        <f>IF(P13=0,"",IF(AM13=0,"",(AM13/P13)))</f>
        <v>0.16666666666667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2</v>
      </c>
      <c r="BO13" s="118">
        <f>IF(P13=0,"",IF(BN13=0,"",(BN13/P13)))</f>
        <v>0.33333333333333</v>
      </c>
      <c r="BP13" s="119">
        <v>1</v>
      </c>
      <c r="BQ13" s="120">
        <f>IFERROR(BP13/BN13,"-")</f>
        <v>0.5</v>
      </c>
      <c r="BR13" s="121">
        <v>3000</v>
      </c>
      <c r="BS13" s="122">
        <f>IFERROR(BR13/BN13,"-")</f>
        <v>1500</v>
      </c>
      <c r="BT13" s="123">
        <v>1</v>
      </c>
      <c r="BU13" s="123"/>
      <c r="BV13" s="123"/>
      <c r="BW13" s="124">
        <v>1</v>
      </c>
      <c r="BX13" s="125">
        <f>IF(P13=0,"",IF(BW13=0,"",(BW13/P13)))</f>
        <v>0.16666666666667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3000</v>
      </c>
      <c r="CQ13" s="139">
        <v>3000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185</v>
      </c>
      <c r="C14" s="347"/>
      <c r="D14" s="347"/>
      <c r="E14" s="347"/>
      <c r="F14" s="347" t="s">
        <v>73</v>
      </c>
      <c r="G14" s="88"/>
      <c r="H14" s="88"/>
      <c r="I14" s="88"/>
      <c r="J14" s="330"/>
      <c r="K14" s="79">
        <v>0</v>
      </c>
      <c r="L14" s="79">
        <v>0</v>
      </c>
      <c r="M14" s="79">
        <v>54</v>
      </c>
      <c r="N14" s="89">
        <v>13</v>
      </c>
      <c r="O14" s="90">
        <v>0</v>
      </c>
      <c r="P14" s="91">
        <f>N14+O14</f>
        <v>13</v>
      </c>
      <c r="Q14" s="80">
        <f>IFERROR(P14/M14,"-")</f>
        <v>0.24074074074074</v>
      </c>
      <c r="R14" s="79">
        <v>0</v>
      </c>
      <c r="S14" s="79">
        <v>3</v>
      </c>
      <c r="T14" s="80">
        <f>IFERROR(R14/(P14),"-")</f>
        <v>0</v>
      </c>
      <c r="U14" s="336"/>
      <c r="V14" s="82">
        <v>1</v>
      </c>
      <c r="W14" s="80">
        <f>IF(P14=0,"-",V14/P14)</f>
        <v>0.076923076923077</v>
      </c>
      <c r="X14" s="335">
        <v>13000</v>
      </c>
      <c r="Y14" s="336">
        <f>IFERROR(X14/P14,"-")</f>
        <v>1000</v>
      </c>
      <c r="Z14" s="336">
        <f>IFERROR(X14/V14,"-")</f>
        <v>13000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1</v>
      </c>
      <c r="AW14" s="105">
        <f>IF(P14=0,"",IF(AV14=0,"",(AV14/P14)))</f>
        <v>0.076923076923077</v>
      </c>
      <c r="AX14" s="104">
        <v>1</v>
      </c>
      <c r="AY14" s="106">
        <f>IFERROR(AX14/AV14,"-")</f>
        <v>1</v>
      </c>
      <c r="AZ14" s="107">
        <v>13000</v>
      </c>
      <c r="BA14" s="108">
        <f>IFERROR(AZ14/AV14,"-")</f>
        <v>13000</v>
      </c>
      <c r="BB14" s="109"/>
      <c r="BC14" s="109"/>
      <c r="BD14" s="109">
        <v>1</v>
      </c>
      <c r="BE14" s="110">
        <v>4</v>
      </c>
      <c r="BF14" s="111">
        <f>IF(P14=0,"",IF(BE14=0,"",(BE14/P14)))</f>
        <v>0.30769230769231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5</v>
      </c>
      <c r="BO14" s="118">
        <f>IF(P14=0,"",IF(BN14=0,"",(BN14/P14)))</f>
        <v>0.38461538461538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2</v>
      </c>
      <c r="BX14" s="125">
        <f>IF(P14=0,"",IF(BW14=0,"",(BW14/P14)))</f>
        <v>0.15384615384615</v>
      </c>
      <c r="BY14" s="126">
        <v>1</v>
      </c>
      <c r="BZ14" s="127">
        <f>IFERROR(BY14/BW14,"-")</f>
        <v>0.5</v>
      </c>
      <c r="CA14" s="128">
        <v>21000</v>
      </c>
      <c r="CB14" s="129">
        <f>IFERROR(CA14/BW14,"-")</f>
        <v>10500</v>
      </c>
      <c r="CC14" s="130"/>
      <c r="CD14" s="130"/>
      <c r="CE14" s="130">
        <v>1</v>
      </c>
      <c r="CF14" s="131">
        <v>1</v>
      </c>
      <c r="CG14" s="132">
        <f>IF(P14=0,"",IF(CF14=0,"",(CF14/P14)))</f>
        <v>0.076923076923077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1</v>
      </c>
      <c r="CP14" s="139">
        <v>13000</v>
      </c>
      <c r="CQ14" s="139">
        <v>21000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>
        <f>AB15</f>
        <v>4.5555555555556</v>
      </c>
      <c r="B15" s="347" t="s">
        <v>186</v>
      </c>
      <c r="C15" s="347" t="s">
        <v>173</v>
      </c>
      <c r="D15" s="347" t="s">
        <v>167</v>
      </c>
      <c r="E15" s="347"/>
      <c r="F15" s="347" t="s">
        <v>68</v>
      </c>
      <c r="G15" s="88" t="s">
        <v>187</v>
      </c>
      <c r="H15" s="88" t="s">
        <v>169</v>
      </c>
      <c r="I15" s="88" t="s">
        <v>188</v>
      </c>
      <c r="J15" s="330">
        <v>90000</v>
      </c>
      <c r="K15" s="79">
        <v>0</v>
      </c>
      <c r="L15" s="79">
        <v>0</v>
      </c>
      <c r="M15" s="79">
        <v>43</v>
      </c>
      <c r="N15" s="89">
        <v>7</v>
      </c>
      <c r="O15" s="90">
        <v>0</v>
      </c>
      <c r="P15" s="91">
        <f>N15+O15</f>
        <v>7</v>
      </c>
      <c r="Q15" s="80">
        <f>IFERROR(P15/M15,"-")</f>
        <v>0.16279069767442</v>
      </c>
      <c r="R15" s="79">
        <v>0</v>
      </c>
      <c r="S15" s="79">
        <v>5</v>
      </c>
      <c r="T15" s="80">
        <f>IFERROR(R15/(P15),"-")</f>
        <v>0</v>
      </c>
      <c r="U15" s="336">
        <f>IFERROR(J15/SUM(N15:O16),"-")</f>
        <v>2432.4324324324</v>
      </c>
      <c r="V15" s="82">
        <v>3</v>
      </c>
      <c r="W15" s="80">
        <f>IF(P15=0,"-",V15/P15)</f>
        <v>0.42857142857143</v>
      </c>
      <c r="X15" s="335">
        <v>52000</v>
      </c>
      <c r="Y15" s="336">
        <f>IFERROR(X15/P15,"-")</f>
        <v>7428.5714285714</v>
      </c>
      <c r="Z15" s="336">
        <f>IFERROR(X15/V15,"-")</f>
        <v>17333.333333333</v>
      </c>
      <c r="AA15" s="330">
        <f>SUM(X15:X16)-SUM(J15:J16)</f>
        <v>320000</v>
      </c>
      <c r="AB15" s="83">
        <f>SUM(X15:X16)/SUM(J15:J16)</f>
        <v>4.5555555555556</v>
      </c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3</v>
      </c>
      <c r="BF15" s="111">
        <f>IF(P15=0,"",IF(BE15=0,"",(BE15/P15)))</f>
        <v>0.42857142857143</v>
      </c>
      <c r="BG15" s="110">
        <v>1</v>
      </c>
      <c r="BH15" s="112">
        <f>IFERROR(BG15/BE15,"-")</f>
        <v>0.33333333333333</v>
      </c>
      <c r="BI15" s="113">
        <v>10000</v>
      </c>
      <c r="BJ15" s="114">
        <f>IFERROR(BI15/BE15,"-")</f>
        <v>3333.3333333333</v>
      </c>
      <c r="BK15" s="115">
        <v>1</v>
      </c>
      <c r="BL15" s="115"/>
      <c r="BM15" s="115"/>
      <c r="BN15" s="117">
        <v>3</v>
      </c>
      <c r="BO15" s="118">
        <f>IF(P15=0,"",IF(BN15=0,"",(BN15/P15)))</f>
        <v>0.42857142857143</v>
      </c>
      <c r="BP15" s="119">
        <v>1</v>
      </c>
      <c r="BQ15" s="120">
        <f>IFERROR(BP15/BN15,"-")</f>
        <v>0.33333333333333</v>
      </c>
      <c r="BR15" s="121">
        <v>34000</v>
      </c>
      <c r="BS15" s="122">
        <f>IFERROR(BR15/BN15,"-")</f>
        <v>11333.333333333</v>
      </c>
      <c r="BT15" s="123"/>
      <c r="BU15" s="123"/>
      <c r="BV15" s="123">
        <v>1</v>
      </c>
      <c r="BW15" s="124">
        <v>1</v>
      </c>
      <c r="BX15" s="125">
        <f>IF(P15=0,"",IF(BW15=0,"",(BW15/P15)))</f>
        <v>0.14285714285714</v>
      </c>
      <c r="BY15" s="126">
        <v>1</v>
      </c>
      <c r="BZ15" s="127">
        <f>IFERROR(BY15/BW15,"-")</f>
        <v>1</v>
      </c>
      <c r="CA15" s="128">
        <v>8000</v>
      </c>
      <c r="CB15" s="129">
        <f>IFERROR(CA15/BW15,"-")</f>
        <v>8000</v>
      </c>
      <c r="CC15" s="130"/>
      <c r="CD15" s="130">
        <v>1</v>
      </c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3</v>
      </c>
      <c r="CP15" s="139">
        <v>52000</v>
      </c>
      <c r="CQ15" s="139">
        <v>34000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189</v>
      </c>
      <c r="C16" s="347"/>
      <c r="D16" s="347"/>
      <c r="E16" s="347"/>
      <c r="F16" s="347" t="s">
        <v>73</v>
      </c>
      <c r="G16" s="88"/>
      <c r="H16" s="88"/>
      <c r="I16" s="88"/>
      <c r="J16" s="330"/>
      <c r="K16" s="79">
        <v>0</v>
      </c>
      <c r="L16" s="79">
        <v>0</v>
      </c>
      <c r="M16" s="79">
        <v>64</v>
      </c>
      <c r="N16" s="89">
        <v>30</v>
      </c>
      <c r="O16" s="90">
        <v>0</v>
      </c>
      <c r="P16" s="91">
        <f>N16+O16</f>
        <v>30</v>
      </c>
      <c r="Q16" s="80">
        <f>IFERROR(P16/M16,"-")</f>
        <v>0.46875</v>
      </c>
      <c r="R16" s="79">
        <v>2</v>
      </c>
      <c r="S16" s="79">
        <v>7</v>
      </c>
      <c r="T16" s="80">
        <f>IFERROR(R16/(P16),"-")</f>
        <v>0.066666666666667</v>
      </c>
      <c r="U16" s="336"/>
      <c r="V16" s="82">
        <v>6</v>
      </c>
      <c r="W16" s="80">
        <f>IF(P16=0,"-",V16/P16)</f>
        <v>0.2</v>
      </c>
      <c r="X16" s="335">
        <v>358000</v>
      </c>
      <c r="Y16" s="336">
        <f>IFERROR(X16/P16,"-")</f>
        <v>11933.333333333</v>
      </c>
      <c r="Z16" s="336">
        <f>IFERROR(X16/V16,"-")</f>
        <v>59666.666666667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3</v>
      </c>
      <c r="AW16" s="105">
        <f>IF(P16=0,"",IF(AV16=0,"",(AV16/P16)))</f>
        <v>0.1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5</v>
      </c>
      <c r="BF16" s="111">
        <f>IF(P16=0,"",IF(BE16=0,"",(BE16/P16)))</f>
        <v>0.16666666666667</v>
      </c>
      <c r="BG16" s="110">
        <v>2</v>
      </c>
      <c r="BH16" s="112">
        <f>IFERROR(BG16/BE16,"-")</f>
        <v>0.4</v>
      </c>
      <c r="BI16" s="113">
        <v>27000</v>
      </c>
      <c r="BJ16" s="114">
        <f>IFERROR(BI16/BE16,"-")</f>
        <v>5400</v>
      </c>
      <c r="BK16" s="115">
        <v>1</v>
      </c>
      <c r="BL16" s="115"/>
      <c r="BM16" s="115">
        <v>1</v>
      </c>
      <c r="BN16" s="117">
        <v>12</v>
      </c>
      <c r="BO16" s="118">
        <f>IF(P16=0,"",IF(BN16=0,"",(BN16/P16)))</f>
        <v>0.4</v>
      </c>
      <c r="BP16" s="119">
        <v>3</v>
      </c>
      <c r="BQ16" s="120">
        <f>IFERROR(BP16/BN16,"-")</f>
        <v>0.25</v>
      </c>
      <c r="BR16" s="121">
        <v>314000</v>
      </c>
      <c r="BS16" s="122">
        <f>IFERROR(BR16/BN16,"-")</f>
        <v>26166.666666667</v>
      </c>
      <c r="BT16" s="123"/>
      <c r="BU16" s="123"/>
      <c r="BV16" s="123">
        <v>3</v>
      </c>
      <c r="BW16" s="124">
        <v>8</v>
      </c>
      <c r="BX16" s="125">
        <f>IF(P16=0,"",IF(BW16=0,"",(BW16/P16)))</f>
        <v>0.26666666666667</v>
      </c>
      <c r="BY16" s="126">
        <v>3</v>
      </c>
      <c r="BZ16" s="127">
        <f>IFERROR(BY16/BW16,"-")</f>
        <v>0.375</v>
      </c>
      <c r="CA16" s="128">
        <v>205000</v>
      </c>
      <c r="CB16" s="129">
        <f>IFERROR(CA16/BW16,"-")</f>
        <v>25625</v>
      </c>
      <c r="CC16" s="130"/>
      <c r="CD16" s="130"/>
      <c r="CE16" s="130">
        <v>3</v>
      </c>
      <c r="CF16" s="131">
        <v>2</v>
      </c>
      <c r="CG16" s="132">
        <f>IF(P16=0,"",IF(CF16=0,"",(CF16/P16)))</f>
        <v>0.066666666666667</v>
      </c>
      <c r="CH16" s="133">
        <v>1</v>
      </c>
      <c r="CI16" s="134">
        <f>IFERROR(CH16/CF16,"-")</f>
        <v>0.5</v>
      </c>
      <c r="CJ16" s="135">
        <v>35000</v>
      </c>
      <c r="CK16" s="136">
        <f>IFERROR(CJ16/CF16,"-")</f>
        <v>17500</v>
      </c>
      <c r="CL16" s="137"/>
      <c r="CM16" s="137"/>
      <c r="CN16" s="137">
        <v>1</v>
      </c>
      <c r="CO16" s="138">
        <v>6</v>
      </c>
      <c r="CP16" s="139">
        <v>358000</v>
      </c>
      <c r="CQ16" s="139">
        <v>198000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3.3333333333333</v>
      </c>
      <c r="B17" s="347" t="s">
        <v>190</v>
      </c>
      <c r="C17" s="347" t="s">
        <v>191</v>
      </c>
      <c r="D17" s="347" t="s">
        <v>192</v>
      </c>
      <c r="E17" s="347"/>
      <c r="F17" s="347" t="s">
        <v>68</v>
      </c>
      <c r="G17" s="88" t="s">
        <v>193</v>
      </c>
      <c r="H17" s="88" t="s">
        <v>194</v>
      </c>
      <c r="I17" s="88" t="s">
        <v>195</v>
      </c>
      <c r="J17" s="330">
        <v>150000</v>
      </c>
      <c r="K17" s="79">
        <v>0</v>
      </c>
      <c r="L17" s="79">
        <v>0</v>
      </c>
      <c r="M17" s="79">
        <v>53</v>
      </c>
      <c r="N17" s="89">
        <v>5</v>
      </c>
      <c r="O17" s="90">
        <v>0</v>
      </c>
      <c r="P17" s="91">
        <f>N17+O17</f>
        <v>5</v>
      </c>
      <c r="Q17" s="80">
        <f>IFERROR(P17/M17,"-")</f>
        <v>0.094339622641509</v>
      </c>
      <c r="R17" s="79">
        <v>0</v>
      </c>
      <c r="S17" s="79">
        <v>2</v>
      </c>
      <c r="T17" s="80">
        <f>IFERROR(R17/(P17),"-")</f>
        <v>0</v>
      </c>
      <c r="U17" s="336">
        <f>IFERROR(J17/SUM(N17:O18),"-")</f>
        <v>11538.461538462</v>
      </c>
      <c r="V17" s="82">
        <v>1</v>
      </c>
      <c r="W17" s="80">
        <f>IF(P17=0,"-",V17/P17)</f>
        <v>0.2</v>
      </c>
      <c r="X17" s="335">
        <v>10000</v>
      </c>
      <c r="Y17" s="336">
        <f>IFERROR(X17/P17,"-")</f>
        <v>2000</v>
      </c>
      <c r="Z17" s="336">
        <f>IFERROR(X17/V17,"-")</f>
        <v>10000</v>
      </c>
      <c r="AA17" s="330">
        <f>SUM(X17:X18)-SUM(J17:J18)</f>
        <v>350000</v>
      </c>
      <c r="AB17" s="83">
        <f>SUM(X17:X18)/SUM(J17:J18)</f>
        <v>3.3333333333333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0.2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0.2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2</v>
      </c>
      <c r="BO17" s="118">
        <f>IF(P17=0,"",IF(BN17=0,"",(BN17/P17)))</f>
        <v>0.4</v>
      </c>
      <c r="BP17" s="119">
        <v>1</v>
      </c>
      <c r="BQ17" s="120">
        <f>IFERROR(BP17/BN17,"-")</f>
        <v>0.5</v>
      </c>
      <c r="BR17" s="121">
        <v>10000</v>
      </c>
      <c r="BS17" s="122">
        <f>IFERROR(BR17/BN17,"-")</f>
        <v>5000</v>
      </c>
      <c r="BT17" s="123">
        <v>1</v>
      </c>
      <c r="BU17" s="123"/>
      <c r="BV17" s="123"/>
      <c r="BW17" s="124">
        <v>1</v>
      </c>
      <c r="BX17" s="125">
        <f>IF(P17=0,"",IF(BW17=0,"",(BW17/P17)))</f>
        <v>0.2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10000</v>
      </c>
      <c r="CQ17" s="139">
        <v>10000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196</v>
      </c>
      <c r="C18" s="347"/>
      <c r="D18" s="347"/>
      <c r="E18" s="347"/>
      <c r="F18" s="347" t="s">
        <v>73</v>
      </c>
      <c r="G18" s="88"/>
      <c r="H18" s="88"/>
      <c r="I18" s="88"/>
      <c r="J18" s="330"/>
      <c r="K18" s="79">
        <v>0</v>
      </c>
      <c r="L18" s="79">
        <v>0</v>
      </c>
      <c r="M18" s="79">
        <v>161</v>
      </c>
      <c r="N18" s="89">
        <v>8</v>
      </c>
      <c r="O18" s="90">
        <v>0</v>
      </c>
      <c r="P18" s="91">
        <f>N18+O18</f>
        <v>8</v>
      </c>
      <c r="Q18" s="80">
        <f>IFERROR(P18/M18,"-")</f>
        <v>0.049689440993789</v>
      </c>
      <c r="R18" s="79">
        <v>3</v>
      </c>
      <c r="S18" s="79">
        <v>3</v>
      </c>
      <c r="T18" s="80">
        <f>IFERROR(R18/(P18),"-")</f>
        <v>0.375</v>
      </c>
      <c r="U18" s="336"/>
      <c r="V18" s="82">
        <v>3</v>
      </c>
      <c r="W18" s="80">
        <f>IF(P18=0,"-",V18/P18)</f>
        <v>0.375</v>
      </c>
      <c r="X18" s="335">
        <v>490000</v>
      </c>
      <c r="Y18" s="336">
        <f>IFERROR(X18/P18,"-")</f>
        <v>61250</v>
      </c>
      <c r="Z18" s="336">
        <f>IFERROR(X18/V18,"-")</f>
        <v>163333.33333333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0.125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0.125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3</v>
      </c>
      <c r="BO18" s="118">
        <f>IF(P18=0,"",IF(BN18=0,"",(BN18/P18)))</f>
        <v>0.375</v>
      </c>
      <c r="BP18" s="119">
        <v>2</v>
      </c>
      <c r="BQ18" s="120">
        <f>IFERROR(BP18/BN18,"-")</f>
        <v>0.66666666666667</v>
      </c>
      <c r="BR18" s="121">
        <v>310000</v>
      </c>
      <c r="BS18" s="122">
        <f>IFERROR(BR18/BN18,"-")</f>
        <v>103333.33333333</v>
      </c>
      <c r="BT18" s="123"/>
      <c r="BU18" s="123"/>
      <c r="BV18" s="123">
        <v>2</v>
      </c>
      <c r="BW18" s="124">
        <v>3</v>
      </c>
      <c r="BX18" s="125">
        <f>IF(P18=0,"",IF(BW18=0,"",(BW18/P18)))</f>
        <v>0.375</v>
      </c>
      <c r="BY18" s="126">
        <v>2</v>
      </c>
      <c r="BZ18" s="127">
        <f>IFERROR(BY18/BW18,"-")</f>
        <v>0.66666666666667</v>
      </c>
      <c r="CA18" s="128">
        <v>470000</v>
      </c>
      <c r="CB18" s="129">
        <f>IFERROR(CA18/BW18,"-")</f>
        <v>156666.66666667</v>
      </c>
      <c r="CC18" s="130"/>
      <c r="CD18" s="130"/>
      <c r="CE18" s="130">
        <v>2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3</v>
      </c>
      <c r="CP18" s="139">
        <v>490000</v>
      </c>
      <c r="CQ18" s="139">
        <v>420000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30"/>
      <c r="B19" s="85"/>
      <c r="C19" s="86"/>
      <c r="D19" s="86"/>
      <c r="E19" s="86"/>
      <c r="F19" s="87"/>
      <c r="G19" s="88"/>
      <c r="H19" s="88"/>
      <c r="I19" s="88"/>
      <c r="J19" s="331"/>
      <c r="K19" s="34"/>
      <c r="L19" s="34"/>
      <c r="M19" s="31"/>
      <c r="N19" s="23"/>
      <c r="O19" s="23"/>
      <c r="P19" s="23"/>
      <c r="Q19" s="32"/>
      <c r="R19" s="32"/>
      <c r="S19" s="23"/>
      <c r="T19" s="32"/>
      <c r="U19" s="337"/>
      <c r="V19" s="25"/>
      <c r="W19" s="25"/>
      <c r="X19" s="337"/>
      <c r="Y19" s="337"/>
      <c r="Z19" s="337"/>
      <c r="AA19" s="337"/>
      <c r="AB19" s="33"/>
      <c r="AC19" s="57"/>
      <c r="AD19" s="61"/>
      <c r="AE19" s="62"/>
      <c r="AF19" s="61"/>
      <c r="AG19" s="65"/>
      <c r="AH19" s="66"/>
      <c r="AI19" s="67"/>
      <c r="AJ19" s="68"/>
      <c r="AK19" s="68"/>
      <c r="AL19" s="68"/>
      <c r="AM19" s="61"/>
      <c r="AN19" s="62"/>
      <c r="AO19" s="61"/>
      <c r="AP19" s="65"/>
      <c r="AQ19" s="66"/>
      <c r="AR19" s="67"/>
      <c r="AS19" s="68"/>
      <c r="AT19" s="68"/>
      <c r="AU19" s="68"/>
      <c r="AV19" s="61"/>
      <c r="AW19" s="62"/>
      <c r="AX19" s="61"/>
      <c r="AY19" s="65"/>
      <c r="AZ19" s="66"/>
      <c r="BA19" s="67"/>
      <c r="BB19" s="68"/>
      <c r="BC19" s="68"/>
      <c r="BD19" s="68"/>
      <c r="BE19" s="61"/>
      <c r="BF19" s="62"/>
      <c r="BG19" s="61"/>
      <c r="BH19" s="65"/>
      <c r="BI19" s="66"/>
      <c r="BJ19" s="67"/>
      <c r="BK19" s="68"/>
      <c r="BL19" s="68"/>
      <c r="BM19" s="68"/>
      <c r="BN19" s="63"/>
      <c r="BO19" s="64"/>
      <c r="BP19" s="61"/>
      <c r="BQ19" s="65"/>
      <c r="BR19" s="66"/>
      <c r="BS19" s="67"/>
      <c r="BT19" s="68"/>
      <c r="BU19" s="68"/>
      <c r="BV19" s="68"/>
      <c r="BW19" s="63"/>
      <c r="BX19" s="64"/>
      <c r="BY19" s="61"/>
      <c r="BZ19" s="65"/>
      <c r="CA19" s="66"/>
      <c r="CB19" s="67"/>
      <c r="CC19" s="68"/>
      <c r="CD19" s="68"/>
      <c r="CE19" s="68"/>
      <c r="CF19" s="63"/>
      <c r="CG19" s="64"/>
      <c r="CH19" s="61"/>
      <c r="CI19" s="65"/>
      <c r="CJ19" s="66"/>
      <c r="CK19" s="67"/>
      <c r="CL19" s="68"/>
      <c r="CM19" s="68"/>
      <c r="CN19" s="68"/>
      <c r="CO19" s="69"/>
      <c r="CP19" s="66"/>
      <c r="CQ19" s="66"/>
      <c r="CR19" s="66"/>
      <c r="CS19" s="70"/>
    </row>
    <row r="20" spans="1:98">
      <c r="A20" s="30"/>
      <c r="B20" s="37"/>
      <c r="C20" s="21"/>
      <c r="D20" s="21"/>
      <c r="E20" s="21"/>
      <c r="F20" s="22"/>
      <c r="G20" s="36"/>
      <c r="H20" s="36"/>
      <c r="I20" s="73"/>
      <c r="J20" s="332"/>
      <c r="K20" s="34"/>
      <c r="L20" s="34"/>
      <c r="M20" s="31"/>
      <c r="N20" s="23"/>
      <c r="O20" s="23"/>
      <c r="P20" s="23"/>
      <c r="Q20" s="32"/>
      <c r="R20" s="32"/>
      <c r="S20" s="23"/>
      <c r="T20" s="32"/>
      <c r="U20" s="337"/>
      <c r="V20" s="25"/>
      <c r="W20" s="25"/>
      <c r="X20" s="337"/>
      <c r="Y20" s="337"/>
      <c r="Z20" s="337"/>
      <c r="AA20" s="337"/>
      <c r="AB20" s="33"/>
      <c r="AC20" s="59"/>
      <c r="AD20" s="61"/>
      <c r="AE20" s="62"/>
      <c r="AF20" s="61"/>
      <c r="AG20" s="65"/>
      <c r="AH20" s="66"/>
      <c r="AI20" s="67"/>
      <c r="AJ20" s="68"/>
      <c r="AK20" s="68"/>
      <c r="AL20" s="68"/>
      <c r="AM20" s="61"/>
      <c r="AN20" s="62"/>
      <c r="AO20" s="61"/>
      <c r="AP20" s="65"/>
      <c r="AQ20" s="66"/>
      <c r="AR20" s="67"/>
      <c r="AS20" s="68"/>
      <c r="AT20" s="68"/>
      <c r="AU20" s="68"/>
      <c r="AV20" s="61"/>
      <c r="AW20" s="62"/>
      <c r="AX20" s="61"/>
      <c r="AY20" s="65"/>
      <c r="AZ20" s="66"/>
      <c r="BA20" s="67"/>
      <c r="BB20" s="68"/>
      <c r="BC20" s="68"/>
      <c r="BD20" s="68"/>
      <c r="BE20" s="61"/>
      <c r="BF20" s="62"/>
      <c r="BG20" s="61"/>
      <c r="BH20" s="65"/>
      <c r="BI20" s="66"/>
      <c r="BJ20" s="67"/>
      <c r="BK20" s="68"/>
      <c r="BL20" s="68"/>
      <c r="BM20" s="68"/>
      <c r="BN20" s="63"/>
      <c r="BO20" s="64"/>
      <c r="BP20" s="61"/>
      <c r="BQ20" s="65"/>
      <c r="BR20" s="66"/>
      <c r="BS20" s="67"/>
      <c r="BT20" s="68"/>
      <c r="BU20" s="68"/>
      <c r="BV20" s="68"/>
      <c r="BW20" s="63"/>
      <c r="BX20" s="64"/>
      <c r="BY20" s="61"/>
      <c r="BZ20" s="65"/>
      <c r="CA20" s="66"/>
      <c r="CB20" s="67"/>
      <c r="CC20" s="68"/>
      <c r="CD20" s="68"/>
      <c r="CE20" s="68"/>
      <c r="CF20" s="63"/>
      <c r="CG20" s="64"/>
      <c r="CH20" s="61"/>
      <c r="CI20" s="65"/>
      <c r="CJ20" s="66"/>
      <c r="CK20" s="67"/>
      <c r="CL20" s="68"/>
      <c r="CM20" s="68"/>
      <c r="CN20" s="68"/>
      <c r="CO20" s="69"/>
      <c r="CP20" s="66"/>
      <c r="CQ20" s="66"/>
      <c r="CR20" s="66"/>
      <c r="CS20" s="70"/>
    </row>
    <row r="21" spans="1:98">
      <c r="A21" s="19">
        <f>AB21</f>
        <v>1.6467889908257</v>
      </c>
      <c r="B21" s="39"/>
      <c r="C21" s="39"/>
      <c r="D21" s="39"/>
      <c r="E21" s="39"/>
      <c r="F21" s="39"/>
      <c r="G21" s="40" t="s">
        <v>197</v>
      </c>
      <c r="H21" s="40"/>
      <c r="I21" s="40"/>
      <c r="J21" s="333">
        <f>SUM(J6:J20)</f>
        <v>654000</v>
      </c>
      <c r="K21" s="41">
        <f>SUM(K6:K20)</f>
        <v>0</v>
      </c>
      <c r="L21" s="41">
        <f>SUM(L6:L20)</f>
        <v>0</v>
      </c>
      <c r="M21" s="41">
        <f>SUM(M6:M20)</f>
        <v>829</v>
      </c>
      <c r="N21" s="41">
        <f>SUM(N6:N20)</f>
        <v>155</v>
      </c>
      <c r="O21" s="41">
        <f>SUM(O6:O20)</f>
        <v>1</v>
      </c>
      <c r="P21" s="41">
        <f>SUM(P6:P20)</f>
        <v>156</v>
      </c>
      <c r="Q21" s="42">
        <f>IFERROR(P21/M21,"-")</f>
        <v>0.18817852834741</v>
      </c>
      <c r="R21" s="76">
        <f>SUM(R6:R20)</f>
        <v>14</v>
      </c>
      <c r="S21" s="76">
        <f>SUM(S6:S20)</f>
        <v>40</v>
      </c>
      <c r="T21" s="42">
        <f>IFERROR(R21/P21,"-")</f>
        <v>0.08974358974359</v>
      </c>
      <c r="U21" s="338">
        <f>IFERROR(J21/P21,"-")</f>
        <v>4192.3076923077</v>
      </c>
      <c r="V21" s="44">
        <f>SUM(V6:V20)</f>
        <v>26</v>
      </c>
      <c r="W21" s="42">
        <f>IFERROR(V21/P21,"-")</f>
        <v>0.16666666666667</v>
      </c>
      <c r="X21" s="333">
        <f>SUM(X6:X20)</f>
        <v>1077000</v>
      </c>
      <c r="Y21" s="333">
        <f>IFERROR(X21/P21,"-")</f>
        <v>6903.8461538462</v>
      </c>
      <c r="Z21" s="333">
        <f>IFERROR(X21/V21,"-")</f>
        <v>41423.076923077</v>
      </c>
      <c r="AA21" s="333">
        <f>X21-J21</f>
        <v>423000</v>
      </c>
      <c r="AB21" s="45">
        <f>X21/J21</f>
        <v>1.6467889908257</v>
      </c>
      <c r="AC21" s="58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8"/>
    <mergeCell ref="J8:J8"/>
    <mergeCell ref="U8:U8"/>
    <mergeCell ref="AA8:AA8"/>
    <mergeCell ref="AB8:AB8"/>
    <mergeCell ref="A9:A10"/>
    <mergeCell ref="J9:J10"/>
    <mergeCell ref="U9:U10"/>
    <mergeCell ref="AA9:AA10"/>
    <mergeCell ref="AB9:AB10"/>
    <mergeCell ref="A11:A12"/>
    <mergeCell ref="J11:J12"/>
    <mergeCell ref="U11:U12"/>
    <mergeCell ref="AA11:AA12"/>
    <mergeCell ref="AB11:AB12"/>
    <mergeCell ref="A13:A14"/>
    <mergeCell ref="J13:J14"/>
    <mergeCell ref="U13:U14"/>
    <mergeCell ref="AA13:AA14"/>
    <mergeCell ref="AB13:AB14"/>
    <mergeCell ref="A15:A16"/>
    <mergeCell ref="J15:J16"/>
    <mergeCell ref="U15:U16"/>
    <mergeCell ref="AA15:AA16"/>
    <mergeCell ref="AB15:AB16"/>
    <mergeCell ref="A17:A18"/>
    <mergeCell ref="J17:J18"/>
    <mergeCell ref="U17:U18"/>
    <mergeCell ref="AA17:AA18"/>
    <mergeCell ref="AB17:AB18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198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1.5675675675676</v>
      </c>
      <c r="B6" s="347" t="s">
        <v>199</v>
      </c>
      <c r="C6" s="347" t="s">
        <v>200</v>
      </c>
      <c r="D6" s="347" t="s">
        <v>201</v>
      </c>
      <c r="E6" s="347" t="s">
        <v>202</v>
      </c>
      <c r="F6" s="347" t="s">
        <v>203</v>
      </c>
      <c r="G6" s="88" t="s">
        <v>204</v>
      </c>
      <c r="H6" s="88" t="s">
        <v>205</v>
      </c>
      <c r="I6" s="349" t="s">
        <v>206</v>
      </c>
      <c r="J6" s="330">
        <v>222000</v>
      </c>
      <c r="K6" s="79">
        <v>0</v>
      </c>
      <c r="L6" s="79">
        <v>0</v>
      </c>
      <c r="M6" s="79">
        <v>132</v>
      </c>
      <c r="N6" s="89">
        <v>28</v>
      </c>
      <c r="O6" s="90">
        <v>0</v>
      </c>
      <c r="P6" s="91">
        <f>N6+O6</f>
        <v>28</v>
      </c>
      <c r="Q6" s="80">
        <f>IFERROR(P6/M6,"-")</f>
        <v>0.21212121212121</v>
      </c>
      <c r="R6" s="79">
        <v>0</v>
      </c>
      <c r="S6" s="79">
        <v>5</v>
      </c>
      <c r="T6" s="80">
        <f>IFERROR(R6/(P6),"-")</f>
        <v>0</v>
      </c>
      <c r="U6" s="336">
        <f>IFERROR(J6/SUM(N6:O7),"-")</f>
        <v>1881.3559322034</v>
      </c>
      <c r="V6" s="82">
        <v>1</v>
      </c>
      <c r="W6" s="80">
        <f>IF(P6=0,"-",V6/P6)</f>
        <v>0.035714285714286</v>
      </c>
      <c r="X6" s="335">
        <v>5000</v>
      </c>
      <c r="Y6" s="336">
        <f>IFERROR(X6/P6,"-")</f>
        <v>178.57142857143</v>
      </c>
      <c r="Z6" s="336">
        <f>IFERROR(X6/V6,"-")</f>
        <v>5000</v>
      </c>
      <c r="AA6" s="330">
        <f>SUM(X6:X7)-SUM(J6:J7)</f>
        <v>126000</v>
      </c>
      <c r="AB6" s="83">
        <f>SUM(X6:X7)/SUM(J6:J7)</f>
        <v>1.5675675675676</v>
      </c>
      <c r="AC6" s="77"/>
      <c r="AD6" s="92">
        <v>2</v>
      </c>
      <c r="AE6" s="93">
        <f>IF(P6=0,"",IF(AD6=0,"",(AD6/P6)))</f>
        <v>0.071428571428571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4</v>
      </c>
      <c r="AN6" s="99">
        <f>IF(P6=0,"",IF(AM6=0,"",(AM6/P6)))</f>
        <v>0.14285714285714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5</v>
      </c>
      <c r="AW6" s="105">
        <f>IF(P6=0,"",IF(AV6=0,"",(AV6/P6)))</f>
        <v>0.17857142857143</v>
      </c>
      <c r="AX6" s="104">
        <v>1</v>
      </c>
      <c r="AY6" s="106">
        <f>IFERROR(AX6/AV6,"-")</f>
        <v>0.2</v>
      </c>
      <c r="AZ6" s="107">
        <v>5000</v>
      </c>
      <c r="BA6" s="108">
        <f>IFERROR(AZ6/AV6,"-")</f>
        <v>1000</v>
      </c>
      <c r="BB6" s="109">
        <v>1</v>
      </c>
      <c r="BC6" s="109"/>
      <c r="BD6" s="109"/>
      <c r="BE6" s="110">
        <v>8</v>
      </c>
      <c r="BF6" s="111">
        <f>IF(P6=0,"",IF(BE6=0,"",(BE6/P6)))</f>
        <v>0.28571428571429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7</v>
      </c>
      <c r="BO6" s="118">
        <f>IF(P6=0,"",IF(BN6=0,"",(BN6/P6)))</f>
        <v>0.25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0.071428571428571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5000</v>
      </c>
      <c r="CQ6" s="139">
        <v>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207</v>
      </c>
      <c r="C7" s="347"/>
      <c r="D7" s="347"/>
      <c r="E7" s="347"/>
      <c r="F7" s="347" t="s">
        <v>73</v>
      </c>
      <c r="G7" s="88"/>
      <c r="H7" s="88"/>
      <c r="I7" s="88"/>
      <c r="J7" s="330"/>
      <c r="K7" s="79">
        <v>0</v>
      </c>
      <c r="L7" s="79">
        <v>0</v>
      </c>
      <c r="M7" s="79">
        <v>179</v>
      </c>
      <c r="N7" s="89">
        <v>87</v>
      </c>
      <c r="O7" s="90">
        <v>3</v>
      </c>
      <c r="P7" s="91">
        <f>N7+O7</f>
        <v>90</v>
      </c>
      <c r="Q7" s="80">
        <f>IFERROR(P7/M7,"-")</f>
        <v>0.50279329608939</v>
      </c>
      <c r="R7" s="79">
        <v>5</v>
      </c>
      <c r="S7" s="79">
        <v>21</v>
      </c>
      <c r="T7" s="80">
        <f>IFERROR(R7/(P7),"-")</f>
        <v>0.055555555555556</v>
      </c>
      <c r="U7" s="336"/>
      <c r="V7" s="82">
        <v>4</v>
      </c>
      <c r="W7" s="80">
        <f>IF(P7=0,"-",V7/P7)</f>
        <v>0.044444444444444</v>
      </c>
      <c r="X7" s="335">
        <v>343000</v>
      </c>
      <c r="Y7" s="336">
        <f>IFERROR(X7/P7,"-")</f>
        <v>3811.1111111111</v>
      </c>
      <c r="Z7" s="336">
        <f>IFERROR(X7/V7,"-")</f>
        <v>85750</v>
      </c>
      <c r="AA7" s="330"/>
      <c r="AB7" s="83"/>
      <c r="AC7" s="77"/>
      <c r="AD7" s="92">
        <v>2</v>
      </c>
      <c r="AE7" s="93">
        <f>IF(P7=0,"",IF(AD7=0,"",(AD7/P7)))</f>
        <v>0.022222222222222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13</v>
      </c>
      <c r="AN7" s="99">
        <f>IF(P7=0,"",IF(AM7=0,"",(AM7/P7)))</f>
        <v>0.14444444444444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14</v>
      </c>
      <c r="AW7" s="105">
        <f>IF(P7=0,"",IF(AV7=0,"",(AV7/P7)))</f>
        <v>0.15555555555556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17</v>
      </c>
      <c r="BF7" s="111">
        <f>IF(P7=0,"",IF(BE7=0,"",(BE7/P7)))</f>
        <v>0.18888888888889</v>
      </c>
      <c r="BG7" s="110">
        <v>1</v>
      </c>
      <c r="BH7" s="112">
        <f>IFERROR(BG7/BE7,"-")</f>
        <v>0.058823529411765</v>
      </c>
      <c r="BI7" s="113">
        <v>186000</v>
      </c>
      <c r="BJ7" s="114">
        <f>IFERROR(BI7/BE7,"-")</f>
        <v>10941.176470588</v>
      </c>
      <c r="BK7" s="115"/>
      <c r="BL7" s="115"/>
      <c r="BM7" s="115">
        <v>1</v>
      </c>
      <c r="BN7" s="117">
        <v>27</v>
      </c>
      <c r="BO7" s="118">
        <f>IF(P7=0,"",IF(BN7=0,"",(BN7/P7)))</f>
        <v>0.3</v>
      </c>
      <c r="BP7" s="119">
        <v>3</v>
      </c>
      <c r="BQ7" s="120">
        <f>IFERROR(BP7/BN7,"-")</f>
        <v>0.11111111111111</v>
      </c>
      <c r="BR7" s="121">
        <v>159000</v>
      </c>
      <c r="BS7" s="122">
        <f>IFERROR(BR7/BN7,"-")</f>
        <v>5888.8888888889</v>
      </c>
      <c r="BT7" s="123">
        <v>1</v>
      </c>
      <c r="BU7" s="123"/>
      <c r="BV7" s="123">
        <v>2</v>
      </c>
      <c r="BW7" s="124">
        <v>12</v>
      </c>
      <c r="BX7" s="125">
        <f>IF(P7=0,"",IF(BW7=0,"",(BW7/P7)))</f>
        <v>0.13333333333333</v>
      </c>
      <c r="BY7" s="126">
        <v>1</v>
      </c>
      <c r="BZ7" s="127">
        <f>IFERROR(BY7/BW7,"-")</f>
        <v>0.083333333333333</v>
      </c>
      <c r="CA7" s="128">
        <v>26000</v>
      </c>
      <c r="CB7" s="129">
        <f>IFERROR(CA7/BW7,"-")</f>
        <v>2166.6666666667</v>
      </c>
      <c r="CC7" s="130"/>
      <c r="CD7" s="130"/>
      <c r="CE7" s="130">
        <v>1</v>
      </c>
      <c r="CF7" s="131">
        <v>5</v>
      </c>
      <c r="CG7" s="132">
        <f>IF(P7=0,"",IF(CF7=0,"",(CF7/P7)))</f>
        <v>0.055555555555556</v>
      </c>
      <c r="CH7" s="133">
        <v>1</v>
      </c>
      <c r="CI7" s="134">
        <f>IFERROR(CH7/CF7,"-")</f>
        <v>0.2</v>
      </c>
      <c r="CJ7" s="135">
        <v>1000</v>
      </c>
      <c r="CK7" s="136">
        <f>IFERROR(CJ7/CF7,"-")</f>
        <v>200</v>
      </c>
      <c r="CL7" s="137">
        <v>1</v>
      </c>
      <c r="CM7" s="137"/>
      <c r="CN7" s="137"/>
      <c r="CO7" s="138">
        <v>4</v>
      </c>
      <c r="CP7" s="139">
        <v>343000</v>
      </c>
      <c r="CQ7" s="139">
        <v>186000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1.5675675675676</v>
      </c>
      <c r="B10" s="39"/>
      <c r="C10" s="39"/>
      <c r="D10" s="39"/>
      <c r="E10" s="39"/>
      <c r="F10" s="39"/>
      <c r="G10" s="40" t="s">
        <v>208</v>
      </c>
      <c r="H10" s="40"/>
      <c r="I10" s="40"/>
      <c r="J10" s="333">
        <f>SUM(J6:J9)</f>
        <v>222000</v>
      </c>
      <c r="K10" s="41">
        <f>SUM(K6:K9)</f>
        <v>0</v>
      </c>
      <c r="L10" s="41">
        <f>SUM(L6:L9)</f>
        <v>0</v>
      </c>
      <c r="M10" s="41">
        <f>SUM(M6:M9)</f>
        <v>311</v>
      </c>
      <c r="N10" s="41">
        <f>SUM(N6:N9)</f>
        <v>115</v>
      </c>
      <c r="O10" s="41">
        <f>SUM(O6:O9)</f>
        <v>3</v>
      </c>
      <c r="P10" s="41">
        <f>SUM(P6:P9)</f>
        <v>118</v>
      </c>
      <c r="Q10" s="42">
        <f>IFERROR(P10/M10,"-")</f>
        <v>0.37942122186495</v>
      </c>
      <c r="R10" s="76">
        <f>SUM(R6:R9)</f>
        <v>5</v>
      </c>
      <c r="S10" s="76">
        <f>SUM(S6:S9)</f>
        <v>26</v>
      </c>
      <c r="T10" s="42">
        <f>IFERROR(R10/P10,"-")</f>
        <v>0.042372881355932</v>
      </c>
      <c r="U10" s="338">
        <f>IFERROR(J10/P10,"-")</f>
        <v>1881.3559322034</v>
      </c>
      <c r="V10" s="44">
        <f>SUM(V6:V9)</f>
        <v>5</v>
      </c>
      <c r="W10" s="42">
        <f>IFERROR(V10/P10,"-")</f>
        <v>0.042372881355932</v>
      </c>
      <c r="X10" s="333">
        <f>SUM(X6:X9)</f>
        <v>348000</v>
      </c>
      <c r="Y10" s="333">
        <f>IFERROR(X10/P10,"-")</f>
        <v>2949.1525423729</v>
      </c>
      <c r="Z10" s="333">
        <f>IFERROR(X10/V10,"-")</f>
        <v>69600</v>
      </c>
      <c r="AA10" s="333">
        <f>X10-J10</f>
        <v>126000</v>
      </c>
      <c r="AB10" s="45">
        <f>X10/J10</f>
        <v>1.5675675675676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7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33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34</v>
      </c>
      <c r="CM2" s="307" t="s">
        <v>35</v>
      </c>
      <c r="CN2" s="310" t="s">
        <v>36</v>
      </c>
      <c r="CO2" s="311"/>
      <c r="CP2" s="312"/>
    </row>
    <row r="3" spans="1:96" customHeight="1" ht="14.25">
      <c r="A3" s="145" t="s">
        <v>209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38</v>
      </c>
      <c r="AB3" s="319"/>
      <c r="AC3" s="319"/>
      <c r="AD3" s="319"/>
      <c r="AE3" s="319"/>
      <c r="AF3" s="319"/>
      <c r="AG3" s="319"/>
      <c r="AH3" s="319"/>
      <c r="AI3" s="319"/>
      <c r="AJ3" s="320" t="s">
        <v>39</v>
      </c>
      <c r="AK3" s="321"/>
      <c r="AL3" s="321"/>
      <c r="AM3" s="321"/>
      <c r="AN3" s="321"/>
      <c r="AO3" s="321"/>
      <c r="AP3" s="321"/>
      <c r="AQ3" s="321"/>
      <c r="AR3" s="322"/>
      <c r="AS3" s="323" t="s">
        <v>40</v>
      </c>
      <c r="AT3" s="324"/>
      <c r="AU3" s="324"/>
      <c r="AV3" s="324"/>
      <c r="AW3" s="324"/>
      <c r="AX3" s="324"/>
      <c r="AY3" s="324"/>
      <c r="AZ3" s="324"/>
      <c r="BA3" s="325"/>
      <c r="BB3" s="326" t="s">
        <v>41</v>
      </c>
      <c r="BC3" s="327"/>
      <c r="BD3" s="327"/>
      <c r="BE3" s="327"/>
      <c r="BF3" s="327"/>
      <c r="BG3" s="327"/>
      <c r="BH3" s="327"/>
      <c r="BI3" s="327"/>
      <c r="BJ3" s="328"/>
      <c r="BK3" s="313" t="s">
        <v>42</v>
      </c>
      <c r="BL3" s="314"/>
      <c r="BM3" s="314"/>
      <c r="BN3" s="314"/>
      <c r="BO3" s="314"/>
      <c r="BP3" s="314"/>
      <c r="BQ3" s="314"/>
      <c r="BR3" s="314"/>
      <c r="BS3" s="315"/>
      <c r="BT3" s="294" t="s">
        <v>43</v>
      </c>
      <c r="BU3" s="295"/>
      <c r="BV3" s="295"/>
      <c r="BW3" s="295"/>
      <c r="BX3" s="295"/>
      <c r="BY3" s="295"/>
      <c r="BZ3" s="295"/>
      <c r="CA3" s="295"/>
      <c r="CB3" s="296"/>
      <c r="CC3" s="297" t="s">
        <v>44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45</v>
      </c>
      <c r="CO3" s="301"/>
      <c r="CP3" s="302" t="s">
        <v>46</v>
      </c>
    </row>
    <row r="4" spans="1:96">
      <c r="A4" s="151"/>
      <c r="B4" s="152" t="s">
        <v>47</v>
      </c>
      <c r="C4" s="152" t="s">
        <v>210</v>
      </c>
      <c r="D4" s="153" t="s">
        <v>51</v>
      </c>
      <c r="E4" s="152" t="s">
        <v>52</v>
      </c>
      <c r="F4" s="154" t="s">
        <v>54</v>
      </c>
      <c r="G4" s="152" t="s">
        <v>4</v>
      </c>
      <c r="H4" s="152" t="s">
        <v>211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212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55</v>
      </c>
      <c r="AB4" s="158" t="s">
        <v>56</v>
      </c>
      <c r="AC4" s="158" t="s">
        <v>57</v>
      </c>
      <c r="AD4" s="158" t="s">
        <v>17</v>
      </c>
      <c r="AE4" s="158" t="s">
        <v>58</v>
      </c>
      <c r="AF4" s="158" t="s">
        <v>59</v>
      </c>
      <c r="AG4" s="158" t="s">
        <v>60</v>
      </c>
      <c r="AH4" s="158" t="s">
        <v>61</v>
      </c>
      <c r="AI4" s="158" t="s">
        <v>62</v>
      </c>
      <c r="AJ4" s="159" t="s">
        <v>55</v>
      </c>
      <c r="AK4" s="159" t="s">
        <v>56</v>
      </c>
      <c r="AL4" s="159" t="s">
        <v>57</v>
      </c>
      <c r="AM4" s="159" t="s">
        <v>17</v>
      </c>
      <c r="AN4" s="159" t="s">
        <v>58</v>
      </c>
      <c r="AO4" s="159" t="s">
        <v>59</v>
      </c>
      <c r="AP4" s="159" t="s">
        <v>60</v>
      </c>
      <c r="AQ4" s="159" t="s">
        <v>61</v>
      </c>
      <c r="AR4" s="159" t="s">
        <v>62</v>
      </c>
      <c r="AS4" s="160" t="s">
        <v>55</v>
      </c>
      <c r="AT4" s="160" t="s">
        <v>56</v>
      </c>
      <c r="AU4" s="160" t="s">
        <v>57</v>
      </c>
      <c r="AV4" s="160" t="s">
        <v>17</v>
      </c>
      <c r="AW4" s="160" t="s">
        <v>58</v>
      </c>
      <c r="AX4" s="160" t="s">
        <v>59</v>
      </c>
      <c r="AY4" s="160" t="s">
        <v>60</v>
      </c>
      <c r="AZ4" s="160" t="s">
        <v>61</v>
      </c>
      <c r="BA4" s="160" t="s">
        <v>62</v>
      </c>
      <c r="BB4" s="161" t="s">
        <v>55</v>
      </c>
      <c r="BC4" s="161" t="s">
        <v>56</v>
      </c>
      <c r="BD4" s="161" t="s">
        <v>57</v>
      </c>
      <c r="BE4" s="161" t="s">
        <v>17</v>
      </c>
      <c r="BF4" s="161" t="s">
        <v>58</v>
      </c>
      <c r="BG4" s="161" t="s">
        <v>59</v>
      </c>
      <c r="BH4" s="161" t="s">
        <v>60</v>
      </c>
      <c r="BI4" s="161" t="s">
        <v>61</v>
      </c>
      <c r="BJ4" s="161" t="s">
        <v>62</v>
      </c>
      <c r="BK4" s="162" t="s">
        <v>55</v>
      </c>
      <c r="BL4" s="162" t="s">
        <v>56</v>
      </c>
      <c r="BM4" s="162" t="s">
        <v>57</v>
      </c>
      <c r="BN4" s="162" t="s">
        <v>17</v>
      </c>
      <c r="BO4" s="162" t="s">
        <v>58</v>
      </c>
      <c r="BP4" s="162" t="s">
        <v>59</v>
      </c>
      <c r="BQ4" s="162" t="s">
        <v>60</v>
      </c>
      <c r="BR4" s="162" t="s">
        <v>61</v>
      </c>
      <c r="BS4" s="162" t="s">
        <v>62</v>
      </c>
      <c r="BT4" s="163" t="s">
        <v>55</v>
      </c>
      <c r="BU4" s="163" t="s">
        <v>56</v>
      </c>
      <c r="BV4" s="163" t="s">
        <v>57</v>
      </c>
      <c r="BW4" s="163" t="s">
        <v>17</v>
      </c>
      <c r="BX4" s="163" t="s">
        <v>58</v>
      </c>
      <c r="BY4" s="163" t="s">
        <v>59</v>
      </c>
      <c r="BZ4" s="163" t="s">
        <v>60</v>
      </c>
      <c r="CA4" s="163" t="s">
        <v>61</v>
      </c>
      <c r="CB4" s="163" t="s">
        <v>62</v>
      </c>
      <c r="CC4" s="164" t="s">
        <v>55</v>
      </c>
      <c r="CD4" s="164" t="s">
        <v>56</v>
      </c>
      <c r="CE4" s="164" t="s">
        <v>57</v>
      </c>
      <c r="CF4" s="164" t="s">
        <v>17</v>
      </c>
      <c r="CG4" s="164" t="s">
        <v>58</v>
      </c>
      <c r="CH4" s="164" t="s">
        <v>59</v>
      </c>
      <c r="CI4" s="164" t="s">
        <v>60</v>
      </c>
      <c r="CJ4" s="164" t="s">
        <v>61</v>
      </c>
      <c r="CK4" s="164" t="s">
        <v>62</v>
      </c>
      <c r="CL4" s="306"/>
      <c r="CM4" s="309"/>
      <c r="CN4" s="165" t="s">
        <v>63</v>
      </c>
      <c r="CO4" s="165" t="s">
        <v>64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>
        <f>Y6</f>
        <v>1.1349206349206</v>
      </c>
      <c r="B6" s="347" t="s">
        <v>213</v>
      </c>
      <c r="C6" s="347" t="s">
        <v>214</v>
      </c>
      <c r="D6" s="347" t="s">
        <v>215</v>
      </c>
      <c r="E6" s="175" t="s">
        <v>216</v>
      </c>
      <c r="F6" s="175" t="s">
        <v>217</v>
      </c>
      <c r="G6" s="340">
        <v>378000</v>
      </c>
      <c r="H6" s="340">
        <v>1500</v>
      </c>
      <c r="I6" s="176">
        <v>0</v>
      </c>
      <c r="J6" s="176">
        <v>0</v>
      </c>
      <c r="K6" s="176">
        <v>1796</v>
      </c>
      <c r="L6" s="177">
        <v>252</v>
      </c>
      <c r="M6" s="178">
        <v>177</v>
      </c>
      <c r="N6" s="179">
        <f>IFERROR(L6/K6,"-")</f>
        <v>0.14031180400891</v>
      </c>
      <c r="O6" s="176">
        <v>2</v>
      </c>
      <c r="P6" s="176">
        <v>91</v>
      </c>
      <c r="Q6" s="179">
        <f>IFERROR(O6/L6,"-")</f>
        <v>0.0079365079365079</v>
      </c>
      <c r="R6" s="180">
        <f>IFERROR(G6/SUM(L6:L6),"-")</f>
        <v>1500</v>
      </c>
      <c r="S6" s="181">
        <v>13</v>
      </c>
      <c r="T6" s="179">
        <f>IF(L6=0,"-",S6/L6)</f>
        <v>0.051587301587302</v>
      </c>
      <c r="U6" s="345">
        <v>429000</v>
      </c>
      <c r="V6" s="346">
        <f>IFERROR(U6/L6,"-")</f>
        <v>1702.380952381</v>
      </c>
      <c r="W6" s="346">
        <f>IFERROR(U6/S6,"-")</f>
        <v>33000</v>
      </c>
      <c r="X6" s="340">
        <f>SUM(U6:U6)-SUM(G6:G6)</f>
        <v>51000</v>
      </c>
      <c r="Y6" s="183">
        <f>SUM(U6:U6)/SUM(G6:G6)</f>
        <v>1.1349206349206</v>
      </c>
      <c r="AA6" s="184">
        <v>75</v>
      </c>
      <c r="AB6" s="185">
        <f>IF(L6=0,"",IF(AA6=0,"",(AA6/L6)))</f>
        <v>0.29761904761905</v>
      </c>
      <c r="AC6" s="184"/>
      <c r="AD6" s="186">
        <f>IFERROR(AC6/AA6,"-")</f>
        <v>0</v>
      </c>
      <c r="AE6" s="187"/>
      <c r="AF6" s="188">
        <f>IFERROR(AE6/AA6,"-")</f>
        <v>0</v>
      </c>
      <c r="AG6" s="189"/>
      <c r="AH6" s="189"/>
      <c r="AI6" s="189"/>
      <c r="AJ6" s="190">
        <v>67</v>
      </c>
      <c r="AK6" s="191">
        <f>IF(L6=0,"",IF(AJ6=0,"",(AJ6/L6)))</f>
        <v>0.26587301587302</v>
      </c>
      <c r="AL6" s="190"/>
      <c r="AM6" s="192">
        <f>IFERROR(AL6/AJ6,"-")</f>
        <v>0</v>
      </c>
      <c r="AN6" s="193"/>
      <c r="AO6" s="194">
        <f>IFERROR(AN6/AJ6,"-")</f>
        <v>0</v>
      </c>
      <c r="AP6" s="195"/>
      <c r="AQ6" s="195"/>
      <c r="AR6" s="195"/>
      <c r="AS6" s="196">
        <v>22</v>
      </c>
      <c r="AT6" s="197">
        <f>IF(L6=0,"",IF(AS6=0,"",(AS6/L6)))</f>
        <v>0.087301587301587</v>
      </c>
      <c r="AU6" s="196">
        <v>1</v>
      </c>
      <c r="AV6" s="198">
        <f>IFERROR(AU6/AS6,"-")</f>
        <v>0.045454545454545</v>
      </c>
      <c r="AW6" s="199">
        <v>14000</v>
      </c>
      <c r="AX6" s="200">
        <f>IFERROR(AW6/AS6,"-")</f>
        <v>636.36363636364</v>
      </c>
      <c r="AY6" s="201"/>
      <c r="AZ6" s="201"/>
      <c r="BA6" s="201">
        <v>1</v>
      </c>
      <c r="BB6" s="202">
        <v>40</v>
      </c>
      <c r="BC6" s="203">
        <f>IF(L6=0,"",IF(BB6=0,"",(BB6/L6)))</f>
        <v>0.15873015873016</v>
      </c>
      <c r="BD6" s="202">
        <v>2</v>
      </c>
      <c r="BE6" s="204">
        <f>IFERROR(BD6/BB6,"-")</f>
        <v>0.05</v>
      </c>
      <c r="BF6" s="205">
        <v>8000</v>
      </c>
      <c r="BG6" s="206">
        <f>IFERROR(BF6/BB6,"-")</f>
        <v>200</v>
      </c>
      <c r="BH6" s="207">
        <v>2</v>
      </c>
      <c r="BI6" s="207"/>
      <c r="BJ6" s="207"/>
      <c r="BK6" s="208">
        <v>31</v>
      </c>
      <c r="BL6" s="209">
        <f>IF(L6=0,"",IF(BK6=0,"",(BK6/L6)))</f>
        <v>0.12301587301587</v>
      </c>
      <c r="BM6" s="210">
        <v>5</v>
      </c>
      <c r="BN6" s="211">
        <f>IFERROR(BM6/BK6,"-")</f>
        <v>0.16129032258065</v>
      </c>
      <c r="BO6" s="212">
        <v>192000</v>
      </c>
      <c r="BP6" s="213">
        <f>IFERROR(BO6/BK6,"-")</f>
        <v>6193.5483870968</v>
      </c>
      <c r="BQ6" s="214">
        <v>2</v>
      </c>
      <c r="BR6" s="214">
        <v>1</v>
      </c>
      <c r="BS6" s="214">
        <v>2</v>
      </c>
      <c r="BT6" s="215">
        <v>15</v>
      </c>
      <c r="BU6" s="216">
        <f>IF(L6=0,"",IF(BT6=0,"",(BT6/L6)))</f>
        <v>0.05952380952381</v>
      </c>
      <c r="BV6" s="217">
        <v>4</v>
      </c>
      <c r="BW6" s="218">
        <f>IFERROR(BV6/BT6,"-")</f>
        <v>0.26666666666667</v>
      </c>
      <c r="BX6" s="219">
        <v>198000</v>
      </c>
      <c r="BY6" s="220">
        <f>IFERROR(BX6/BT6,"-")</f>
        <v>13200</v>
      </c>
      <c r="BZ6" s="221">
        <v>1</v>
      </c>
      <c r="CA6" s="221">
        <v>1</v>
      </c>
      <c r="CB6" s="221">
        <v>2</v>
      </c>
      <c r="CC6" s="222">
        <v>2</v>
      </c>
      <c r="CD6" s="223">
        <f>IF(L6=0,"",IF(CC6=0,"",(CC6/L6)))</f>
        <v>0.0079365079365079</v>
      </c>
      <c r="CE6" s="224">
        <v>1</v>
      </c>
      <c r="CF6" s="225">
        <f>IFERROR(CE6/CC6,"-")</f>
        <v>0.5</v>
      </c>
      <c r="CG6" s="226">
        <v>17000</v>
      </c>
      <c r="CH6" s="227">
        <f>IFERROR(CG6/CC6,"-")</f>
        <v>8500</v>
      </c>
      <c r="CI6" s="228"/>
      <c r="CJ6" s="228"/>
      <c r="CK6" s="228">
        <v>1</v>
      </c>
      <c r="CL6" s="229">
        <v>13</v>
      </c>
      <c r="CM6" s="230">
        <v>429000</v>
      </c>
      <c r="CN6" s="230">
        <v>128000</v>
      </c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218</v>
      </c>
      <c r="C7" s="347" t="s">
        <v>214</v>
      </c>
      <c r="D7" s="347" t="s">
        <v>219</v>
      </c>
      <c r="E7" s="175" t="s">
        <v>220</v>
      </c>
      <c r="F7" s="175" t="s">
        <v>217</v>
      </c>
      <c r="G7" s="340">
        <v>0</v>
      </c>
      <c r="H7" s="340">
        <v>1500</v>
      </c>
      <c r="I7" s="176">
        <v>0</v>
      </c>
      <c r="J7" s="176">
        <v>0</v>
      </c>
      <c r="K7" s="176">
        <v>0</v>
      </c>
      <c r="L7" s="177">
        <v>0</v>
      </c>
      <c r="M7" s="178">
        <v>0</v>
      </c>
      <c r="N7" s="179" t="str">
        <f>IFERROR(L7/K7,"-")</f>
        <v>-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>
        <f>Y8</f>
        <v>0</v>
      </c>
      <c r="B8" s="347" t="s">
        <v>221</v>
      </c>
      <c r="C8" s="347" t="s">
        <v>222</v>
      </c>
      <c r="D8" s="347" t="s">
        <v>223</v>
      </c>
      <c r="E8" s="175" t="s">
        <v>224</v>
      </c>
      <c r="F8" s="175" t="s">
        <v>217</v>
      </c>
      <c r="G8" s="340">
        <v>5000</v>
      </c>
      <c r="H8" s="340">
        <v>2500</v>
      </c>
      <c r="I8" s="176">
        <v>0</v>
      </c>
      <c r="J8" s="176">
        <v>0</v>
      </c>
      <c r="K8" s="176">
        <v>962</v>
      </c>
      <c r="L8" s="177">
        <v>2</v>
      </c>
      <c r="M8" s="178">
        <v>2</v>
      </c>
      <c r="N8" s="179">
        <f>IFERROR(L8/K8,"-")</f>
        <v>0.0020790020790021</v>
      </c>
      <c r="O8" s="176">
        <v>0</v>
      </c>
      <c r="P8" s="176">
        <v>0</v>
      </c>
      <c r="Q8" s="179">
        <f>IFERROR(O8/L8,"-")</f>
        <v>0</v>
      </c>
      <c r="R8" s="180">
        <f>IFERROR(G8/SUM(L8:L8),"-")</f>
        <v>2500</v>
      </c>
      <c r="S8" s="181">
        <v>0</v>
      </c>
      <c r="T8" s="179">
        <f>IF(L8=0,"-",S8/L8)</f>
        <v>0</v>
      </c>
      <c r="U8" s="345"/>
      <c r="V8" s="346">
        <f>IFERROR(U8/L8,"-")</f>
        <v>0</v>
      </c>
      <c r="W8" s="346" t="str">
        <f>IFERROR(U8/S8,"-")</f>
        <v>-</v>
      </c>
      <c r="X8" s="340">
        <f>SUM(U8:U8)-SUM(G8:G8)</f>
        <v>-5000</v>
      </c>
      <c r="Y8" s="183">
        <f>SUM(U8:U8)/SUM(G8:G8)</f>
        <v>0</v>
      </c>
      <c r="AA8" s="184"/>
      <c r="AB8" s="185">
        <f>IF(L8=0,"",IF(AA8=0,"",(AA8/L8)))</f>
        <v>0</v>
      </c>
      <c r="AC8" s="184"/>
      <c r="AD8" s="186" t="str">
        <f>IFERROR(AC8/AA8,"-")</f>
        <v>-</v>
      </c>
      <c r="AE8" s="187"/>
      <c r="AF8" s="188" t="str">
        <f>IFERROR(AE8/AA8,"-")</f>
        <v>-</v>
      </c>
      <c r="AG8" s="189"/>
      <c r="AH8" s="189"/>
      <c r="AI8" s="189"/>
      <c r="AJ8" s="190">
        <v>1</v>
      </c>
      <c r="AK8" s="191">
        <f>IF(L8=0,"",IF(AJ8=0,"",(AJ8/L8)))</f>
        <v>0.5</v>
      </c>
      <c r="AL8" s="190"/>
      <c r="AM8" s="192">
        <f>IFERROR(AL8/AJ8,"-")</f>
        <v>0</v>
      </c>
      <c r="AN8" s="193"/>
      <c r="AO8" s="194">
        <f>IFERROR(AN8/AJ8,"-")</f>
        <v>0</v>
      </c>
      <c r="AP8" s="195"/>
      <c r="AQ8" s="195"/>
      <c r="AR8" s="195"/>
      <c r="AS8" s="196"/>
      <c r="AT8" s="197">
        <f>IF(L8=0,"",IF(AS8=0,"",(AS8/L8)))</f>
        <v>0</v>
      </c>
      <c r="AU8" s="196"/>
      <c r="AV8" s="198" t="str">
        <f>IFERROR(AU8/AS8,"-")</f>
        <v>-</v>
      </c>
      <c r="AW8" s="199"/>
      <c r="AX8" s="200" t="str">
        <f>IFERROR(AW8/AS8,"-")</f>
        <v>-</v>
      </c>
      <c r="AY8" s="201"/>
      <c r="AZ8" s="201"/>
      <c r="BA8" s="201"/>
      <c r="BB8" s="202">
        <v>1</v>
      </c>
      <c r="BC8" s="203">
        <f>IF(L8=0,"",IF(BB8=0,"",(BB8/L8)))</f>
        <v>0.5</v>
      </c>
      <c r="BD8" s="202"/>
      <c r="BE8" s="204">
        <f>IFERROR(BD8/BB8,"-")</f>
        <v>0</v>
      </c>
      <c r="BF8" s="205"/>
      <c r="BG8" s="206">
        <f>IFERROR(BF8/BB8,"-")</f>
        <v>0</v>
      </c>
      <c r="BH8" s="207"/>
      <c r="BI8" s="207"/>
      <c r="BJ8" s="207"/>
      <c r="BK8" s="208"/>
      <c r="BL8" s="209">
        <f>IF(L8=0,"",IF(BK8=0,"",(BK8/L8)))</f>
        <v>0</v>
      </c>
      <c r="BM8" s="210"/>
      <c r="BN8" s="211" t="str">
        <f>IFERROR(BM8/BK8,"-")</f>
        <v>-</v>
      </c>
      <c r="BO8" s="212"/>
      <c r="BP8" s="213" t="str">
        <f>IFERROR(BO8/BK8,"-")</f>
        <v>-</v>
      </c>
      <c r="BQ8" s="214"/>
      <c r="BR8" s="214"/>
      <c r="BS8" s="214"/>
      <c r="BT8" s="215"/>
      <c r="BU8" s="216">
        <f>IF(L8=0,"",IF(BT8=0,"",(BT8/L8)))</f>
        <v>0</v>
      </c>
      <c r="BV8" s="217"/>
      <c r="BW8" s="218" t="str">
        <f>IFERROR(BV8/BT8,"-")</f>
        <v>-</v>
      </c>
      <c r="BX8" s="219"/>
      <c r="BY8" s="220" t="str">
        <f>IFERROR(BX8/BT8,"-")</f>
        <v>-</v>
      </c>
      <c r="BZ8" s="221"/>
      <c r="CA8" s="221"/>
      <c r="CB8" s="221"/>
      <c r="CC8" s="222"/>
      <c r="CD8" s="223">
        <f>IF(L8=0,"",IF(CC8=0,"",(CC8/L8)))</f>
        <v>0</v>
      </c>
      <c r="CE8" s="224"/>
      <c r="CF8" s="225" t="str">
        <f>IFERROR(CE8/CC8,"-")</f>
        <v>-</v>
      </c>
      <c r="CG8" s="226"/>
      <c r="CH8" s="227" t="str">
        <f>IFERROR(CG8/CC8,"-")</f>
        <v>-</v>
      </c>
      <c r="CI8" s="228"/>
      <c r="CJ8" s="228"/>
      <c r="CK8" s="228"/>
      <c r="CL8" s="229">
        <v>0</v>
      </c>
      <c r="CM8" s="230"/>
      <c r="CN8" s="230"/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 t="str">
        <f>Y9</f>
        <v>0</v>
      </c>
      <c r="B9" s="347" t="s">
        <v>225</v>
      </c>
      <c r="C9" s="347"/>
      <c r="D9" s="347" t="s">
        <v>226</v>
      </c>
      <c r="E9" s="175" t="s">
        <v>227</v>
      </c>
      <c r="F9" s="175" t="s">
        <v>217</v>
      </c>
      <c r="G9" s="340">
        <v>0</v>
      </c>
      <c r="H9" s="340"/>
      <c r="I9" s="176">
        <v>0</v>
      </c>
      <c r="J9" s="176">
        <v>0</v>
      </c>
      <c r="K9" s="176">
        <v>0</v>
      </c>
      <c r="L9" s="177">
        <v>10</v>
      </c>
      <c r="M9" s="178">
        <v>10</v>
      </c>
      <c r="N9" s="179" t="str">
        <f>IFERROR(L9/K9,"-")</f>
        <v>-</v>
      </c>
      <c r="O9" s="176">
        <v>0</v>
      </c>
      <c r="P9" s="176">
        <v>5</v>
      </c>
      <c r="Q9" s="179">
        <f>IFERROR(O9/L9,"-")</f>
        <v>0</v>
      </c>
      <c r="R9" s="180">
        <f>IFERROR(G9/SUM(L9:L9),"-")</f>
        <v>0</v>
      </c>
      <c r="S9" s="181">
        <v>1</v>
      </c>
      <c r="T9" s="179">
        <f>IF(L9=0,"-",S9/L9)</f>
        <v>0.1</v>
      </c>
      <c r="U9" s="345">
        <v>3000</v>
      </c>
      <c r="V9" s="346">
        <f>IFERROR(U9/L9,"-")</f>
        <v>300</v>
      </c>
      <c r="W9" s="346">
        <f>IFERROR(U9/S9,"-")</f>
        <v>3000</v>
      </c>
      <c r="X9" s="340">
        <f>SUM(U9:U9)-SUM(G9:G9)</f>
        <v>3000</v>
      </c>
      <c r="Y9" s="183" t="str">
        <f>SUM(U9:U9)/SUM(G9:G9)</f>
        <v>0</v>
      </c>
      <c r="AA9" s="184"/>
      <c r="AB9" s="185">
        <f>IF(L9=0,"",IF(AA9=0,"",(AA9/L9)))</f>
        <v>0</v>
      </c>
      <c r="AC9" s="184"/>
      <c r="AD9" s="186" t="str">
        <f>IFERROR(AC9/AA9,"-")</f>
        <v>-</v>
      </c>
      <c r="AE9" s="187"/>
      <c r="AF9" s="188" t="str">
        <f>IFERROR(AE9/AA9,"-")</f>
        <v>-</v>
      </c>
      <c r="AG9" s="189"/>
      <c r="AH9" s="189"/>
      <c r="AI9" s="189"/>
      <c r="AJ9" s="190">
        <v>1</v>
      </c>
      <c r="AK9" s="191">
        <f>IF(L9=0,"",IF(AJ9=0,"",(AJ9/L9)))</f>
        <v>0.1</v>
      </c>
      <c r="AL9" s="190"/>
      <c r="AM9" s="192">
        <f>IFERROR(AL9/AJ9,"-")</f>
        <v>0</v>
      </c>
      <c r="AN9" s="193"/>
      <c r="AO9" s="194">
        <f>IFERROR(AN9/AJ9,"-")</f>
        <v>0</v>
      </c>
      <c r="AP9" s="195"/>
      <c r="AQ9" s="195"/>
      <c r="AR9" s="195"/>
      <c r="AS9" s="196">
        <v>1</v>
      </c>
      <c r="AT9" s="197">
        <f>IF(L9=0,"",IF(AS9=0,"",(AS9/L9)))</f>
        <v>0.1</v>
      </c>
      <c r="AU9" s="196"/>
      <c r="AV9" s="198">
        <f>IFERROR(AU9/AS9,"-")</f>
        <v>0</v>
      </c>
      <c r="AW9" s="199"/>
      <c r="AX9" s="200">
        <f>IFERROR(AW9/AS9,"-")</f>
        <v>0</v>
      </c>
      <c r="AY9" s="201"/>
      <c r="AZ9" s="201"/>
      <c r="BA9" s="201"/>
      <c r="BB9" s="202">
        <v>1</v>
      </c>
      <c r="BC9" s="203">
        <f>IF(L9=0,"",IF(BB9=0,"",(BB9/L9)))</f>
        <v>0.1</v>
      </c>
      <c r="BD9" s="202"/>
      <c r="BE9" s="204">
        <f>IFERROR(BD9/BB9,"-")</f>
        <v>0</v>
      </c>
      <c r="BF9" s="205"/>
      <c r="BG9" s="206">
        <f>IFERROR(BF9/BB9,"-")</f>
        <v>0</v>
      </c>
      <c r="BH9" s="207"/>
      <c r="BI9" s="207"/>
      <c r="BJ9" s="207"/>
      <c r="BK9" s="208">
        <v>5</v>
      </c>
      <c r="BL9" s="209">
        <f>IF(L9=0,"",IF(BK9=0,"",(BK9/L9)))</f>
        <v>0.5</v>
      </c>
      <c r="BM9" s="210"/>
      <c r="BN9" s="211">
        <f>IFERROR(BM9/BK9,"-")</f>
        <v>0</v>
      </c>
      <c r="BO9" s="212"/>
      <c r="BP9" s="213">
        <f>IFERROR(BO9/BK9,"-")</f>
        <v>0</v>
      </c>
      <c r="BQ9" s="214"/>
      <c r="BR9" s="214"/>
      <c r="BS9" s="214"/>
      <c r="BT9" s="215">
        <v>1</v>
      </c>
      <c r="BU9" s="216">
        <f>IF(L9=0,"",IF(BT9=0,"",(BT9/L9)))</f>
        <v>0.1</v>
      </c>
      <c r="BV9" s="217">
        <v>1</v>
      </c>
      <c r="BW9" s="218">
        <f>IFERROR(BV9/BT9,"-")</f>
        <v>1</v>
      </c>
      <c r="BX9" s="219">
        <v>3000</v>
      </c>
      <c r="BY9" s="220">
        <f>IFERROR(BX9/BT9,"-")</f>
        <v>3000</v>
      </c>
      <c r="BZ9" s="221">
        <v>1</v>
      </c>
      <c r="CA9" s="221"/>
      <c r="CB9" s="221"/>
      <c r="CC9" s="222">
        <v>1</v>
      </c>
      <c r="CD9" s="223">
        <f>IF(L9=0,"",IF(CC9=0,"",(CC9/L9)))</f>
        <v>0.1</v>
      </c>
      <c r="CE9" s="224"/>
      <c r="CF9" s="225">
        <f>IFERROR(CE9/CC9,"-")</f>
        <v>0</v>
      </c>
      <c r="CG9" s="226"/>
      <c r="CH9" s="227">
        <f>IFERROR(CG9/CC9,"-")</f>
        <v>0</v>
      </c>
      <c r="CI9" s="228"/>
      <c r="CJ9" s="228"/>
      <c r="CK9" s="228"/>
      <c r="CL9" s="229">
        <v>1</v>
      </c>
      <c r="CM9" s="230">
        <v>3000</v>
      </c>
      <c r="CN9" s="230">
        <v>3000</v>
      </c>
      <c r="CO9" s="230"/>
      <c r="CP9" s="231" t="str">
        <f>IF(AND(CN9=0,CO9=0),"",IF(AND(CN9&lt;=100000,CO9&lt;=100000),"",IF(CN9/CM9&gt;0.7,"男高",IF(CO9/CM9&gt;0.7,"女高",""))))</f>
        <v/>
      </c>
    </row>
    <row r="10" spans="1:96">
      <c r="A10" s="232"/>
      <c r="B10" s="151"/>
      <c r="C10" s="233"/>
      <c r="D10" s="234"/>
      <c r="E10" s="175"/>
      <c r="F10" s="175"/>
      <c r="G10" s="341"/>
      <c r="H10" s="341"/>
      <c r="I10" s="235"/>
      <c r="J10" s="235"/>
      <c r="K10" s="176"/>
      <c r="L10" s="176"/>
      <c r="M10" s="176"/>
      <c r="N10" s="236"/>
      <c r="O10" s="236"/>
      <c r="P10" s="176"/>
      <c r="Q10" s="236"/>
      <c r="R10" s="182"/>
      <c r="S10" s="182"/>
      <c r="T10" s="182"/>
      <c r="U10" s="345"/>
      <c r="V10" s="345"/>
      <c r="W10" s="345"/>
      <c r="X10" s="345"/>
      <c r="Y10" s="236"/>
      <c r="Z10" s="172"/>
      <c r="AA10" s="237"/>
      <c r="AB10" s="238"/>
      <c r="AC10" s="237"/>
      <c r="AD10" s="239"/>
      <c r="AE10" s="240"/>
      <c r="AF10" s="241"/>
      <c r="AG10" s="242"/>
      <c r="AH10" s="242"/>
      <c r="AI10" s="242"/>
      <c r="AJ10" s="237"/>
      <c r="AK10" s="238"/>
      <c r="AL10" s="237"/>
      <c r="AM10" s="239"/>
      <c r="AN10" s="240"/>
      <c r="AO10" s="241"/>
      <c r="AP10" s="242"/>
      <c r="AQ10" s="242"/>
      <c r="AR10" s="242"/>
      <c r="AS10" s="237"/>
      <c r="AT10" s="238"/>
      <c r="AU10" s="237"/>
      <c r="AV10" s="239"/>
      <c r="AW10" s="240"/>
      <c r="AX10" s="241"/>
      <c r="AY10" s="242"/>
      <c r="AZ10" s="242"/>
      <c r="BA10" s="242"/>
      <c r="BB10" s="237"/>
      <c r="BC10" s="238"/>
      <c r="BD10" s="237"/>
      <c r="BE10" s="239"/>
      <c r="BF10" s="240"/>
      <c r="BG10" s="241"/>
      <c r="BH10" s="242"/>
      <c r="BI10" s="242"/>
      <c r="BJ10" s="242"/>
      <c r="BK10" s="173"/>
      <c r="BL10" s="243"/>
      <c r="BM10" s="237"/>
      <c r="BN10" s="239"/>
      <c r="BO10" s="240"/>
      <c r="BP10" s="241"/>
      <c r="BQ10" s="242"/>
      <c r="BR10" s="242"/>
      <c r="BS10" s="242"/>
      <c r="BT10" s="173"/>
      <c r="BU10" s="243"/>
      <c r="BV10" s="237"/>
      <c r="BW10" s="239"/>
      <c r="BX10" s="240"/>
      <c r="BY10" s="241"/>
      <c r="BZ10" s="242"/>
      <c r="CA10" s="242"/>
      <c r="CB10" s="242"/>
      <c r="CC10" s="173"/>
      <c r="CD10" s="243"/>
      <c r="CE10" s="237"/>
      <c r="CF10" s="239"/>
      <c r="CG10" s="240"/>
      <c r="CH10" s="241"/>
      <c r="CI10" s="242"/>
      <c r="CJ10" s="242"/>
      <c r="CK10" s="242"/>
      <c r="CL10" s="244"/>
      <c r="CM10" s="240"/>
      <c r="CN10" s="240"/>
      <c r="CO10" s="240"/>
      <c r="CP10" s="245"/>
    </row>
    <row r="11" spans="1:96">
      <c r="A11" s="232"/>
      <c r="B11" s="246"/>
      <c r="C11" s="176"/>
      <c r="D11" s="176"/>
      <c r="E11" s="247"/>
      <c r="F11" s="248"/>
      <c r="G11" s="342"/>
      <c r="H11" s="342"/>
      <c r="I11" s="235"/>
      <c r="J11" s="235"/>
      <c r="K11" s="176"/>
      <c r="L11" s="176"/>
      <c r="M11" s="176"/>
      <c r="N11" s="236"/>
      <c r="O11" s="236"/>
      <c r="P11" s="176"/>
      <c r="Q11" s="236"/>
      <c r="R11" s="182"/>
      <c r="S11" s="182"/>
      <c r="T11" s="182"/>
      <c r="U11" s="345"/>
      <c r="V11" s="345"/>
      <c r="W11" s="345"/>
      <c r="X11" s="345"/>
      <c r="Y11" s="236"/>
      <c r="Z11" s="249"/>
      <c r="AA11" s="237"/>
      <c r="AB11" s="238"/>
      <c r="AC11" s="237"/>
      <c r="AD11" s="239"/>
      <c r="AE11" s="240"/>
      <c r="AF11" s="241"/>
      <c r="AG11" s="242"/>
      <c r="AH11" s="242"/>
      <c r="AI11" s="242"/>
      <c r="AJ11" s="237"/>
      <c r="AK11" s="238"/>
      <c r="AL11" s="237"/>
      <c r="AM11" s="239"/>
      <c r="AN11" s="240"/>
      <c r="AO11" s="241"/>
      <c r="AP11" s="242"/>
      <c r="AQ11" s="242"/>
      <c r="AR11" s="242"/>
      <c r="AS11" s="237"/>
      <c r="AT11" s="238"/>
      <c r="AU11" s="237"/>
      <c r="AV11" s="239"/>
      <c r="AW11" s="240"/>
      <c r="AX11" s="241"/>
      <c r="AY11" s="242"/>
      <c r="AZ11" s="242"/>
      <c r="BA11" s="242"/>
      <c r="BB11" s="237"/>
      <c r="BC11" s="238"/>
      <c r="BD11" s="237"/>
      <c r="BE11" s="239"/>
      <c r="BF11" s="240"/>
      <c r="BG11" s="241"/>
      <c r="BH11" s="242"/>
      <c r="BI11" s="242"/>
      <c r="BJ11" s="242"/>
      <c r="BK11" s="173"/>
      <c r="BL11" s="243"/>
      <c r="BM11" s="237"/>
      <c r="BN11" s="239"/>
      <c r="BO11" s="240"/>
      <c r="BP11" s="241"/>
      <c r="BQ11" s="242"/>
      <c r="BR11" s="242"/>
      <c r="BS11" s="242"/>
      <c r="BT11" s="173"/>
      <c r="BU11" s="243"/>
      <c r="BV11" s="237"/>
      <c r="BW11" s="239"/>
      <c r="BX11" s="240"/>
      <c r="BY11" s="241"/>
      <c r="BZ11" s="242"/>
      <c r="CA11" s="242"/>
      <c r="CB11" s="242"/>
      <c r="CC11" s="173"/>
      <c r="CD11" s="243"/>
      <c r="CE11" s="237"/>
      <c r="CF11" s="239"/>
      <c r="CG11" s="240"/>
      <c r="CH11" s="241"/>
      <c r="CI11" s="242"/>
      <c r="CJ11" s="242"/>
      <c r="CK11" s="242"/>
      <c r="CL11" s="244"/>
      <c r="CM11" s="240"/>
      <c r="CN11" s="240"/>
      <c r="CO11" s="240"/>
      <c r="CP11" s="245"/>
    </row>
    <row r="12" spans="1:96">
      <c r="A12" s="166">
        <f>Y12</f>
        <v>1.1279373368146</v>
      </c>
      <c r="B12" s="250"/>
      <c r="C12" s="250"/>
      <c r="D12" s="250"/>
      <c r="E12" s="251" t="s">
        <v>228</v>
      </c>
      <c r="F12" s="251"/>
      <c r="G12" s="343">
        <f>SUM(G6:G11)</f>
        <v>383000</v>
      </c>
      <c r="H12" s="343"/>
      <c r="I12" s="250">
        <f>SUM(I6:I11)</f>
        <v>0</v>
      </c>
      <c r="J12" s="250">
        <f>SUM(J6:J11)</f>
        <v>0</v>
      </c>
      <c r="K12" s="250">
        <f>SUM(K6:K11)</f>
        <v>2758</v>
      </c>
      <c r="L12" s="250">
        <f>SUM(L6:L11)</f>
        <v>264</v>
      </c>
      <c r="M12" s="250">
        <f>SUM(M6:M11)</f>
        <v>189</v>
      </c>
      <c r="N12" s="252">
        <f>IFERROR(L12/K12,"-")</f>
        <v>0.095721537345903</v>
      </c>
      <c r="O12" s="253">
        <f>SUM(O6:O11)</f>
        <v>2</v>
      </c>
      <c r="P12" s="253">
        <f>SUM(P6:P11)</f>
        <v>96</v>
      </c>
      <c r="Q12" s="252">
        <f>IFERROR(O12/L12,"-")</f>
        <v>0.0075757575757576</v>
      </c>
      <c r="R12" s="254">
        <f>IFERROR(G12/L12,"-")</f>
        <v>1450.7575757576</v>
      </c>
      <c r="S12" s="255">
        <f>SUM(S6:S11)</f>
        <v>14</v>
      </c>
      <c r="T12" s="252">
        <f>IFERROR(S12/L12,"-")</f>
        <v>0.053030303030303</v>
      </c>
      <c r="U12" s="343">
        <f>SUM(U6:U11)</f>
        <v>432000</v>
      </c>
      <c r="V12" s="343">
        <f>IFERROR(U12/L12,"-")</f>
        <v>1636.3636363636</v>
      </c>
      <c r="W12" s="343">
        <f>IFERROR(U12/S12,"-")</f>
        <v>30857.142857143</v>
      </c>
      <c r="X12" s="343">
        <f>U12-G12</f>
        <v>49000</v>
      </c>
      <c r="Y12" s="256">
        <f>U12/G12</f>
        <v>1.1279373368146</v>
      </c>
      <c r="Z12" s="257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  <c r="CO12" s="258"/>
      <c r="CP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229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210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1.1090308319712</v>
      </c>
      <c r="B6" s="347" t="s">
        <v>230</v>
      </c>
      <c r="C6" s="347" t="s">
        <v>231</v>
      </c>
      <c r="D6" s="347" t="s">
        <v>232</v>
      </c>
      <c r="E6" s="175" t="s">
        <v>233</v>
      </c>
      <c r="F6" s="175" t="s">
        <v>217</v>
      </c>
      <c r="G6" s="340">
        <v>656429</v>
      </c>
      <c r="H6" s="176">
        <v>0</v>
      </c>
      <c r="I6" s="176">
        <v>0</v>
      </c>
      <c r="J6" s="176">
        <v>55572</v>
      </c>
      <c r="K6" s="177">
        <v>284</v>
      </c>
      <c r="L6" s="179">
        <f>IFERROR(K6/J6,"-")</f>
        <v>0.0051104872957605</v>
      </c>
      <c r="M6" s="176">
        <v>4</v>
      </c>
      <c r="N6" s="176">
        <v>110</v>
      </c>
      <c r="O6" s="179">
        <f>IFERROR(M6/(K6),"-")</f>
        <v>0.014084507042254</v>
      </c>
      <c r="P6" s="180">
        <f>IFERROR(G6/SUM(K6:K6),"-")</f>
        <v>2311.3697183099</v>
      </c>
      <c r="Q6" s="181">
        <v>27</v>
      </c>
      <c r="R6" s="179">
        <f>IF(K6=0,"-",Q6/K6)</f>
        <v>0.095070422535211</v>
      </c>
      <c r="S6" s="345">
        <v>728000</v>
      </c>
      <c r="T6" s="346">
        <f>IFERROR(S6/K6,"-")</f>
        <v>2563.3802816901</v>
      </c>
      <c r="U6" s="346">
        <f>IFERROR(S6/Q6,"-")</f>
        <v>26962.962962963</v>
      </c>
      <c r="V6" s="340">
        <f>SUM(S6:S6)-SUM(G6:G6)</f>
        <v>71571</v>
      </c>
      <c r="W6" s="183">
        <f>SUM(S6:S6)/SUM(G6:G6)</f>
        <v>1.1090308319712</v>
      </c>
      <c r="Y6" s="184">
        <v>20</v>
      </c>
      <c r="Z6" s="185">
        <f>IF(K6=0,"",IF(Y6=0,"",(Y6/K6)))</f>
        <v>0.070422535211268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34</v>
      </c>
      <c r="AI6" s="191">
        <f>IF(K6=0,"",IF(AH6=0,"",(AH6/K6)))</f>
        <v>0.11971830985915</v>
      </c>
      <c r="AJ6" s="190">
        <v>1</v>
      </c>
      <c r="AK6" s="192">
        <f>IFERROR(AJ6/AH6,"-")</f>
        <v>0.029411764705882</v>
      </c>
      <c r="AL6" s="193">
        <v>3000</v>
      </c>
      <c r="AM6" s="194">
        <f>IFERROR(AL6/AH6,"-")</f>
        <v>88.235294117647</v>
      </c>
      <c r="AN6" s="195">
        <v>1</v>
      </c>
      <c r="AO6" s="195"/>
      <c r="AP6" s="195"/>
      <c r="AQ6" s="196">
        <v>41</v>
      </c>
      <c r="AR6" s="197">
        <f>IF(K6=0,"",IF(AQ6=0,"",(AQ6/K6)))</f>
        <v>0.1443661971831</v>
      </c>
      <c r="AS6" s="196">
        <v>2</v>
      </c>
      <c r="AT6" s="198">
        <f>IFERROR(AS6/AQ6,"-")</f>
        <v>0.048780487804878</v>
      </c>
      <c r="AU6" s="199">
        <v>13000</v>
      </c>
      <c r="AV6" s="200">
        <f>IFERROR(AU6/AQ6,"-")</f>
        <v>317.07317073171</v>
      </c>
      <c r="AW6" s="201">
        <v>1</v>
      </c>
      <c r="AX6" s="201">
        <v>1</v>
      </c>
      <c r="AY6" s="201"/>
      <c r="AZ6" s="202">
        <v>83</v>
      </c>
      <c r="BA6" s="203">
        <f>IF(K6=0,"",IF(AZ6=0,"",(AZ6/K6)))</f>
        <v>0.29225352112676</v>
      </c>
      <c r="BB6" s="202">
        <v>10</v>
      </c>
      <c r="BC6" s="204">
        <f>IFERROR(BB6/AZ6,"-")</f>
        <v>0.12048192771084</v>
      </c>
      <c r="BD6" s="205">
        <v>158000</v>
      </c>
      <c r="BE6" s="206">
        <f>IFERROR(BD6/AZ6,"-")</f>
        <v>1903.6144578313</v>
      </c>
      <c r="BF6" s="207">
        <v>4</v>
      </c>
      <c r="BG6" s="207">
        <v>2</v>
      </c>
      <c r="BH6" s="207">
        <v>4</v>
      </c>
      <c r="BI6" s="208">
        <v>70</v>
      </c>
      <c r="BJ6" s="209">
        <f>IF(K6=0,"",IF(BI6=0,"",(BI6/K6)))</f>
        <v>0.24647887323944</v>
      </c>
      <c r="BK6" s="210">
        <v>8</v>
      </c>
      <c r="BL6" s="211">
        <f>IFERROR(BK6/BI6,"-")</f>
        <v>0.11428571428571</v>
      </c>
      <c r="BM6" s="212">
        <v>134000</v>
      </c>
      <c r="BN6" s="213">
        <f>IFERROR(BM6/BI6,"-")</f>
        <v>1914.2857142857</v>
      </c>
      <c r="BO6" s="214">
        <v>4</v>
      </c>
      <c r="BP6" s="214">
        <v>2</v>
      </c>
      <c r="BQ6" s="214">
        <v>2</v>
      </c>
      <c r="BR6" s="215">
        <v>32</v>
      </c>
      <c r="BS6" s="216">
        <f>IF(K6=0,"",IF(BR6=0,"",(BR6/K6)))</f>
        <v>0.11267605633803</v>
      </c>
      <c r="BT6" s="217">
        <v>5</v>
      </c>
      <c r="BU6" s="218">
        <f>IFERROR(BT6/BR6,"-")</f>
        <v>0.15625</v>
      </c>
      <c r="BV6" s="219">
        <v>399000</v>
      </c>
      <c r="BW6" s="220">
        <f>IFERROR(BV6/BR6,"-")</f>
        <v>12468.75</v>
      </c>
      <c r="BX6" s="221"/>
      <c r="BY6" s="221">
        <v>2</v>
      </c>
      <c r="BZ6" s="221">
        <v>3</v>
      </c>
      <c r="CA6" s="222">
        <v>4</v>
      </c>
      <c r="CB6" s="223">
        <f>IF(K6=0,"",IF(CA6=0,"",(CA6/K6)))</f>
        <v>0.014084507042254</v>
      </c>
      <c r="CC6" s="224">
        <v>1</v>
      </c>
      <c r="CD6" s="225">
        <f>IFERROR(CC6/CA6,"-")</f>
        <v>0.25</v>
      </c>
      <c r="CE6" s="226">
        <v>21000</v>
      </c>
      <c r="CF6" s="227">
        <f>IFERROR(CE6/CA6,"-")</f>
        <v>5250</v>
      </c>
      <c r="CG6" s="228"/>
      <c r="CH6" s="228"/>
      <c r="CI6" s="228">
        <v>1</v>
      </c>
      <c r="CJ6" s="229">
        <v>27</v>
      </c>
      <c r="CK6" s="230">
        <v>728000</v>
      </c>
      <c r="CL6" s="230">
        <v>353000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3.0421421238951</v>
      </c>
      <c r="B7" s="347" t="s">
        <v>234</v>
      </c>
      <c r="C7" s="347" t="s">
        <v>214</v>
      </c>
      <c r="D7" s="347" t="s">
        <v>235</v>
      </c>
      <c r="E7" s="175" t="s">
        <v>236</v>
      </c>
      <c r="F7" s="175" t="s">
        <v>217</v>
      </c>
      <c r="G7" s="340">
        <v>8826679</v>
      </c>
      <c r="H7" s="176">
        <v>0</v>
      </c>
      <c r="I7" s="176">
        <v>0</v>
      </c>
      <c r="J7" s="176">
        <v>477585</v>
      </c>
      <c r="K7" s="177">
        <v>4043</v>
      </c>
      <c r="L7" s="179">
        <f>IFERROR(K7/J7,"-")</f>
        <v>0.0084655087576034</v>
      </c>
      <c r="M7" s="176">
        <v>153</v>
      </c>
      <c r="N7" s="176">
        <v>1833</v>
      </c>
      <c r="O7" s="179">
        <f>IFERROR(M7/(K7),"-")</f>
        <v>0.037843185753154</v>
      </c>
      <c r="P7" s="180">
        <f>IFERROR(G7/SUM(K7:K7),"-")</f>
        <v>2183.2003462775</v>
      </c>
      <c r="Q7" s="181">
        <v>558</v>
      </c>
      <c r="R7" s="179">
        <f>IF(K7=0,"-",Q7/K7)</f>
        <v>0.1380163245115</v>
      </c>
      <c r="S7" s="345">
        <v>26852012</v>
      </c>
      <c r="T7" s="346">
        <f>IFERROR(S7/K7,"-")</f>
        <v>6641.6057383131</v>
      </c>
      <c r="U7" s="346">
        <f>IFERROR(S7/Q7,"-")</f>
        <v>48121.885304659</v>
      </c>
      <c r="V7" s="340">
        <f>SUM(S7:S7)-SUM(G7:G7)</f>
        <v>18025333</v>
      </c>
      <c r="W7" s="183">
        <f>SUM(S7:S7)/SUM(G7:G7)</f>
        <v>3.0421421238951</v>
      </c>
      <c r="Y7" s="184">
        <v>46</v>
      </c>
      <c r="Z7" s="185">
        <f>IF(K7=0,"",IF(Y7=0,"",(Y7/K7)))</f>
        <v>0.011377689834281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17</v>
      </c>
      <c r="AI7" s="191">
        <f>IF(K7=0,"",IF(AH7=0,"",(AH7/K7)))</f>
        <v>0.0042047984170171</v>
      </c>
      <c r="AJ7" s="190">
        <v>2</v>
      </c>
      <c r="AK7" s="192">
        <f>IFERROR(AJ7/AH7,"-")</f>
        <v>0.11764705882353</v>
      </c>
      <c r="AL7" s="193">
        <v>73000</v>
      </c>
      <c r="AM7" s="194">
        <f>IFERROR(AL7/AH7,"-")</f>
        <v>4294.1176470588</v>
      </c>
      <c r="AN7" s="195"/>
      <c r="AO7" s="195"/>
      <c r="AP7" s="195">
        <v>2</v>
      </c>
      <c r="AQ7" s="196">
        <v>98</v>
      </c>
      <c r="AR7" s="197">
        <f>IF(K7=0,"",IF(AQ7=0,"",(AQ7/K7)))</f>
        <v>0.024239426168687</v>
      </c>
      <c r="AS7" s="196">
        <v>8</v>
      </c>
      <c r="AT7" s="198">
        <f>IFERROR(AS7/AQ7,"-")</f>
        <v>0.081632653061224</v>
      </c>
      <c r="AU7" s="199">
        <v>101000</v>
      </c>
      <c r="AV7" s="200">
        <f>IFERROR(AU7/AQ7,"-")</f>
        <v>1030.612244898</v>
      </c>
      <c r="AW7" s="201">
        <v>2</v>
      </c>
      <c r="AX7" s="201">
        <v>3</v>
      </c>
      <c r="AY7" s="201">
        <v>3</v>
      </c>
      <c r="AZ7" s="202">
        <v>1999</v>
      </c>
      <c r="BA7" s="203">
        <f>IF(K7=0,"",IF(AZ7=0,"",(AZ7/K7)))</f>
        <v>0.49443482562454</v>
      </c>
      <c r="BB7" s="202">
        <v>232</v>
      </c>
      <c r="BC7" s="204">
        <f>IFERROR(BB7/AZ7,"-")</f>
        <v>0.11605802901451</v>
      </c>
      <c r="BD7" s="205">
        <v>6154000</v>
      </c>
      <c r="BE7" s="206">
        <f>IFERROR(BD7/AZ7,"-")</f>
        <v>3078.5392696348</v>
      </c>
      <c r="BF7" s="207">
        <v>116</v>
      </c>
      <c r="BG7" s="207">
        <v>37</v>
      </c>
      <c r="BH7" s="207">
        <v>79</v>
      </c>
      <c r="BI7" s="208">
        <v>1420</v>
      </c>
      <c r="BJ7" s="209">
        <f>IF(K7=0,"",IF(BI7=0,"",(BI7/K7)))</f>
        <v>0.3512243383626</v>
      </c>
      <c r="BK7" s="210">
        <v>209</v>
      </c>
      <c r="BL7" s="211">
        <f>IFERROR(BK7/BI7,"-")</f>
        <v>0.14718309859155</v>
      </c>
      <c r="BM7" s="212">
        <v>10088000</v>
      </c>
      <c r="BN7" s="213">
        <f>IFERROR(BM7/BI7,"-")</f>
        <v>7104.2253521127</v>
      </c>
      <c r="BO7" s="214">
        <v>76</v>
      </c>
      <c r="BP7" s="214">
        <v>51</v>
      </c>
      <c r="BQ7" s="214">
        <v>82</v>
      </c>
      <c r="BR7" s="215">
        <v>401</v>
      </c>
      <c r="BS7" s="216">
        <f>IF(K7=0,"",IF(BR7=0,"",(BR7/K7)))</f>
        <v>0.099183774424932</v>
      </c>
      <c r="BT7" s="217">
        <v>92</v>
      </c>
      <c r="BU7" s="218">
        <f>IFERROR(BT7/BR7,"-")</f>
        <v>0.22942643391521</v>
      </c>
      <c r="BV7" s="219">
        <v>5655012</v>
      </c>
      <c r="BW7" s="220">
        <f>IFERROR(BV7/BR7,"-")</f>
        <v>14102.274314214</v>
      </c>
      <c r="BX7" s="221">
        <v>30</v>
      </c>
      <c r="BY7" s="221">
        <v>10</v>
      </c>
      <c r="BZ7" s="221">
        <v>52</v>
      </c>
      <c r="CA7" s="222">
        <v>62</v>
      </c>
      <c r="CB7" s="223">
        <f>IF(K7=0,"",IF(CA7=0,"",(CA7/K7)))</f>
        <v>0.015335147167945</v>
      </c>
      <c r="CC7" s="224">
        <v>15</v>
      </c>
      <c r="CD7" s="225">
        <f>IFERROR(CC7/CA7,"-")</f>
        <v>0.24193548387097</v>
      </c>
      <c r="CE7" s="226">
        <v>4781000</v>
      </c>
      <c r="CF7" s="227">
        <f>IFERROR(CE7/CA7,"-")</f>
        <v>77112.903225806</v>
      </c>
      <c r="CG7" s="228">
        <v>3</v>
      </c>
      <c r="CH7" s="228"/>
      <c r="CI7" s="228">
        <v>12</v>
      </c>
      <c r="CJ7" s="229">
        <v>558</v>
      </c>
      <c r="CK7" s="230">
        <v>26852012</v>
      </c>
      <c r="CL7" s="230">
        <v>1665000</v>
      </c>
      <c r="CM7" s="230">
        <v>3000</v>
      </c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4.616821323772</v>
      </c>
      <c r="B8" s="347" t="s">
        <v>237</v>
      </c>
      <c r="C8" s="347" t="s">
        <v>214</v>
      </c>
      <c r="D8" s="347" t="s">
        <v>235</v>
      </c>
      <c r="E8" s="175" t="s">
        <v>238</v>
      </c>
      <c r="F8" s="175" t="s">
        <v>217</v>
      </c>
      <c r="G8" s="340">
        <v>3506359</v>
      </c>
      <c r="H8" s="176">
        <v>0</v>
      </c>
      <c r="I8" s="176">
        <v>0</v>
      </c>
      <c r="J8" s="176">
        <v>291190</v>
      </c>
      <c r="K8" s="177">
        <v>1153</v>
      </c>
      <c r="L8" s="179">
        <f>IFERROR(K8/J8,"-")</f>
        <v>0.0039596139977334</v>
      </c>
      <c r="M8" s="176">
        <v>74</v>
      </c>
      <c r="N8" s="176">
        <v>377</v>
      </c>
      <c r="O8" s="179">
        <f>IFERROR(M8/(K8),"-")</f>
        <v>0.064180398959237</v>
      </c>
      <c r="P8" s="180">
        <f>IFERROR(G8/SUM(K8:K8),"-")</f>
        <v>3041.0745880312</v>
      </c>
      <c r="Q8" s="181">
        <v>190</v>
      </c>
      <c r="R8" s="179">
        <f>IF(K8=0,"-",Q8/K8)</f>
        <v>0.16478751084128</v>
      </c>
      <c r="S8" s="345">
        <v>16188233</v>
      </c>
      <c r="T8" s="346">
        <f>IFERROR(S8/K8,"-")</f>
        <v>14040.098005204</v>
      </c>
      <c r="U8" s="346">
        <f>IFERROR(S8/Q8,"-")</f>
        <v>85201.226315789</v>
      </c>
      <c r="V8" s="340">
        <f>SUM(S8:S8)-SUM(G8:G8)</f>
        <v>12681874</v>
      </c>
      <c r="W8" s="183">
        <f>SUM(S8:S8)/SUM(G8:G8)</f>
        <v>4.616821323772</v>
      </c>
      <c r="Y8" s="184">
        <v>18</v>
      </c>
      <c r="Z8" s="185">
        <f>IF(K8=0,"",IF(Y8=0,"",(Y8/K8)))</f>
        <v>0.01561144839549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2</v>
      </c>
      <c r="AI8" s="191">
        <f>IF(K8=0,"",IF(AH8=0,"",(AH8/K8)))</f>
        <v>0.0017346053772767</v>
      </c>
      <c r="AJ8" s="190"/>
      <c r="AK8" s="192">
        <f>IFERROR(AJ8/AH8,"-")</f>
        <v>0</v>
      </c>
      <c r="AL8" s="193"/>
      <c r="AM8" s="194">
        <f>IFERROR(AL8/AH8,"-")</f>
        <v>0</v>
      </c>
      <c r="AN8" s="195"/>
      <c r="AO8" s="195"/>
      <c r="AP8" s="195"/>
      <c r="AQ8" s="196">
        <v>29</v>
      </c>
      <c r="AR8" s="197">
        <f>IF(K8=0,"",IF(AQ8=0,"",(AQ8/K8)))</f>
        <v>0.025151777970512</v>
      </c>
      <c r="AS8" s="196">
        <v>2</v>
      </c>
      <c r="AT8" s="198">
        <f>IFERROR(AS8/AQ8,"-")</f>
        <v>0.068965517241379</v>
      </c>
      <c r="AU8" s="199">
        <v>37000</v>
      </c>
      <c r="AV8" s="200">
        <f>IFERROR(AU8/AQ8,"-")</f>
        <v>1275.8620689655</v>
      </c>
      <c r="AW8" s="201">
        <v>1</v>
      </c>
      <c r="AX8" s="201"/>
      <c r="AY8" s="201">
        <v>1</v>
      </c>
      <c r="AZ8" s="202">
        <v>144</v>
      </c>
      <c r="BA8" s="203">
        <f>IF(K8=0,"",IF(AZ8=0,"",(AZ8/K8)))</f>
        <v>0.12489158716392</v>
      </c>
      <c r="BB8" s="202">
        <v>14</v>
      </c>
      <c r="BC8" s="204">
        <f>IFERROR(BB8/AZ8,"-")</f>
        <v>0.097222222222222</v>
      </c>
      <c r="BD8" s="205">
        <v>291000</v>
      </c>
      <c r="BE8" s="206">
        <f>IFERROR(BD8/AZ8,"-")</f>
        <v>2020.8333333333</v>
      </c>
      <c r="BF8" s="207">
        <v>5</v>
      </c>
      <c r="BG8" s="207">
        <v>4</v>
      </c>
      <c r="BH8" s="207">
        <v>5</v>
      </c>
      <c r="BI8" s="208">
        <v>548</v>
      </c>
      <c r="BJ8" s="209">
        <f>IF(K8=0,"",IF(BI8=0,"",(BI8/K8)))</f>
        <v>0.47528187337381</v>
      </c>
      <c r="BK8" s="210">
        <v>79</v>
      </c>
      <c r="BL8" s="211">
        <f>IFERROR(BK8/BI8,"-")</f>
        <v>0.14416058394161</v>
      </c>
      <c r="BM8" s="212">
        <v>3411670</v>
      </c>
      <c r="BN8" s="213">
        <f>IFERROR(BM8/BI8,"-")</f>
        <v>6225.6751824818</v>
      </c>
      <c r="BO8" s="214">
        <v>21</v>
      </c>
      <c r="BP8" s="214">
        <v>19</v>
      </c>
      <c r="BQ8" s="214">
        <v>39</v>
      </c>
      <c r="BR8" s="215">
        <v>328</v>
      </c>
      <c r="BS8" s="216">
        <f>IF(K8=0,"",IF(BR8=0,"",(BR8/K8)))</f>
        <v>0.28447528187337</v>
      </c>
      <c r="BT8" s="217">
        <v>69</v>
      </c>
      <c r="BU8" s="218">
        <f>IFERROR(BT8/BR8,"-")</f>
        <v>0.21036585365854</v>
      </c>
      <c r="BV8" s="219">
        <v>10163563</v>
      </c>
      <c r="BW8" s="220">
        <f>IFERROR(BV8/BR8,"-")</f>
        <v>30986.472560976</v>
      </c>
      <c r="BX8" s="221">
        <v>15</v>
      </c>
      <c r="BY8" s="221">
        <v>7</v>
      </c>
      <c r="BZ8" s="221">
        <v>47</v>
      </c>
      <c r="CA8" s="222">
        <v>84</v>
      </c>
      <c r="CB8" s="223">
        <f>IF(K8=0,"",IF(CA8=0,"",(CA8/K8)))</f>
        <v>0.07285342584562</v>
      </c>
      <c r="CC8" s="224">
        <v>26</v>
      </c>
      <c r="CD8" s="225">
        <f>IFERROR(CC8/CA8,"-")</f>
        <v>0.30952380952381</v>
      </c>
      <c r="CE8" s="226">
        <v>2285000</v>
      </c>
      <c r="CF8" s="227">
        <f>IFERROR(CE8/CA8,"-")</f>
        <v>27202.380952381</v>
      </c>
      <c r="CG8" s="228">
        <v>4</v>
      </c>
      <c r="CH8" s="228">
        <v>3</v>
      </c>
      <c r="CI8" s="228">
        <v>19</v>
      </c>
      <c r="CJ8" s="229">
        <v>190</v>
      </c>
      <c r="CK8" s="230">
        <v>16188233</v>
      </c>
      <c r="CL8" s="230">
        <v>1596000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>
        <f>W9</f>
        <v>9.9908087856469</v>
      </c>
      <c r="B9" s="347" t="s">
        <v>239</v>
      </c>
      <c r="C9" s="347" t="s">
        <v>214</v>
      </c>
      <c r="D9" s="347" t="s">
        <v>235</v>
      </c>
      <c r="E9" s="175" t="s">
        <v>240</v>
      </c>
      <c r="F9" s="175" t="s">
        <v>217</v>
      </c>
      <c r="G9" s="340">
        <v>485246</v>
      </c>
      <c r="H9" s="176">
        <v>0</v>
      </c>
      <c r="I9" s="176">
        <v>0</v>
      </c>
      <c r="J9" s="176">
        <v>16150</v>
      </c>
      <c r="K9" s="177">
        <v>242</v>
      </c>
      <c r="L9" s="179">
        <f>IFERROR(K9/J9,"-")</f>
        <v>0.014984520123839</v>
      </c>
      <c r="M9" s="176">
        <v>12</v>
      </c>
      <c r="N9" s="176">
        <v>110</v>
      </c>
      <c r="O9" s="179">
        <f>IFERROR(M9/(K9),"-")</f>
        <v>0.049586776859504</v>
      </c>
      <c r="P9" s="180">
        <f>IFERROR(G9/SUM(K9:K9),"-")</f>
        <v>2005.1487603306</v>
      </c>
      <c r="Q9" s="181">
        <v>45</v>
      </c>
      <c r="R9" s="179">
        <f>IF(K9=0,"-",Q9/K9)</f>
        <v>0.18595041322314</v>
      </c>
      <c r="S9" s="345">
        <v>4848000</v>
      </c>
      <c r="T9" s="346">
        <f>IFERROR(S9/K9,"-")</f>
        <v>20033.05785124</v>
      </c>
      <c r="U9" s="346">
        <f>IFERROR(S9/Q9,"-")</f>
        <v>107733.33333333</v>
      </c>
      <c r="V9" s="340">
        <f>SUM(S9:S9)-SUM(G9:G9)</f>
        <v>4362754</v>
      </c>
      <c r="W9" s="183">
        <f>SUM(S9:S9)/SUM(G9:G9)</f>
        <v>9.9908087856469</v>
      </c>
      <c r="Y9" s="184">
        <v>6</v>
      </c>
      <c r="Z9" s="185">
        <f>IF(K9=0,"",IF(Y9=0,"",(Y9/K9)))</f>
        <v>0.024793388429752</v>
      </c>
      <c r="AA9" s="184"/>
      <c r="AB9" s="186">
        <f>IFERROR(AA9/Y9,"-")</f>
        <v>0</v>
      </c>
      <c r="AC9" s="187"/>
      <c r="AD9" s="188">
        <f>IFERROR(AC9/Y9,"-")</f>
        <v>0</v>
      </c>
      <c r="AE9" s="189"/>
      <c r="AF9" s="189"/>
      <c r="AG9" s="189"/>
      <c r="AH9" s="190">
        <v>11</v>
      </c>
      <c r="AI9" s="191">
        <f>IF(K9=0,"",IF(AH9=0,"",(AH9/K9)))</f>
        <v>0.045454545454545</v>
      </c>
      <c r="AJ9" s="190"/>
      <c r="AK9" s="192">
        <f>IFERROR(AJ9/AH9,"-")</f>
        <v>0</v>
      </c>
      <c r="AL9" s="193"/>
      <c r="AM9" s="194">
        <f>IFERROR(AL9/AH9,"-")</f>
        <v>0</v>
      </c>
      <c r="AN9" s="195"/>
      <c r="AO9" s="195"/>
      <c r="AP9" s="195"/>
      <c r="AQ9" s="196">
        <v>13</v>
      </c>
      <c r="AR9" s="197">
        <f>IF(K9=0,"",IF(AQ9=0,"",(AQ9/K9)))</f>
        <v>0.053719008264463</v>
      </c>
      <c r="AS9" s="196"/>
      <c r="AT9" s="198">
        <f>IFERROR(AS9/AQ9,"-")</f>
        <v>0</v>
      </c>
      <c r="AU9" s="199"/>
      <c r="AV9" s="200">
        <f>IFERROR(AU9/AQ9,"-")</f>
        <v>0</v>
      </c>
      <c r="AW9" s="201"/>
      <c r="AX9" s="201"/>
      <c r="AY9" s="201"/>
      <c r="AZ9" s="202">
        <v>55</v>
      </c>
      <c r="BA9" s="203">
        <f>IF(K9=0,"",IF(AZ9=0,"",(AZ9/K9)))</f>
        <v>0.22727272727273</v>
      </c>
      <c r="BB9" s="202">
        <v>9</v>
      </c>
      <c r="BC9" s="204">
        <f>IFERROR(BB9/AZ9,"-")</f>
        <v>0.16363636363636</v>
      </c>
      <c r="BD9" s="205">
        <v>98000</v>
      </c>
      <c r="BE9" s="206">
        <f>IFERROR(BD9/AZ9,"-")</f>
        <v>1781.8181818182</v>
      </c>
      <c r="BF9" s="207">
        <v>4</v>
      </c>
      <c r="BG9" s="207">
        <v>3</v>
      </c>
      <c r="BH9" s="207">
        <v>2</v>
      </c>
      <c r="BI9" s="208">
        <v>101</v>
      </c>
      <c r="BJ9" s="209">
        <f>IF(K9=0,"",IF(BI9=0,"",(BI9/K9)))</f>
        <v>0.41735537190083</v>
      </c>
      <c r="BK9" s="210">
        <v>14</v>
      </c>
      <c r="BL9" s="211">
        <f>IFERROR(BK9/BI9,"-")</f>
        <v>0.13861386138614</v>
      </c>
      <c r="BM9" s="212">
        <v>1217000</v>
      </c>
      <c r="BN9" s="213">
        <f>IFERROR(BM9/BI9,"-")</f>
        <v>12049.504950495</v>
      </c>
      <c r="BO9" s="214">
        <v>6</v>
      </c>
      <c r="BP9" s="214">
        <v>4</v>
      </c>
      <c r="BQ9" s="214">
        <v>4</v>
      </c>
      <c r="BR9" s="215">
        <v>50</v>
      </c>
      <c r="BS9" s="216">
        <f>IF(K9=0,"",IF(BR9=0,"",(BR9/K9)))</f>
        <v>0.20661157024793</v>
      </c>
      <c r="BT9" s="217">
        <v>16</v>
      </c>
      <c r="BU9" s="218">
        <f>IFERROR(BT9/BR9,"-")</f>
        <v>0.32</v>
      </c>
      <c r="BV9" s="219">
        <v>1931000</v>
      </c>
      <c r="BW9" s="220">
        <f>IFERROR(BV9/BR9,"-")</f>
        <v>38620</v>
      </c>
      <c r="BX9" s="221">
        <v>5</v>
      </c>
      <c r="BY9" s="221">
        <v>3</v>
      </c>
      <c r="BZ9" s="221">
        <v>8</v>
      </c>
      <c r="CA9" s="222">
        <v>6</v>
      </c>
      <c r="CB9" s="223">
        <f>IF(K9=0,"",IF(CA9=0,"",(CA9/K9)))</f>
        <v>0.024793388429752</v>
      </c>
      <c r="CC9" s="224">
        <v>6</v>
      </c>
      <c r="CD9" s="225">
        <f>IFERROR(CC9/CA9,"-")</f>
        <v>1</v>
      </c>
      <c r="CE9" s="226">
        <v>1602000</v>
      </c>
      <c r="CF9" s="227">
        <f>IFERROR(CE9/CA9,"-")</f>
        <v>267000</v>
      </c>
      <c r="CG9" s="228"/>
      <c r="CH9" s="228"/>
      <c r="CI9" s="228">
        <v>6</v>
      </c>
      <c r="CJ9" s="229">
        <v>45</v>
      </c>
      <c r="CK9" s="230">
        <v>4848000</v>
      </c>
      <c r="CL9" s="230">
        <v>825000</v>
      </c>
      <c r="CM9" s="230">
        <v>39000</v>
      </c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241</v>
      </c>
      <c r="F12" s="251"/>
      <c r="G12" s="343">
        <f>SUM(G6:G11)</f>
        <v>13474713</v>
      </c>
      <c r="H12" s="250">
        <f>SUM(H6:H11)</f>
        <v>0</v>
      </c>
      <c r="I12" s="250">
        <f>SUM(I6:I11)</f>
        <v>0</v>
      </c>
      <c r="J12" s="250">
        <f>SUM(J6:J11)</f>
        <v>840497</v>
      </c>
      <c r="K12" s="250">
        <f>SUM(K6:K11)</f>
        <v>5722</v>
      </c>
      <c r="L12" s="252">
        <f>IFERROR(K12/J12,"-")</f>
        <v>0.0068078767681503</v>
      </c>
      <c r="M12" s="253">
        <f>SUM(M6:M11)</f>
        <v>243</v>
      </c>
      <c r="N12" s="253">
        <f>SUM(N6:N11)</f>
        <v>2430</v>
      </c>
      <c r="O12" s="252">
        <f>IFERROR(M12/K12,"-")</f>
        <v>0.042467668647326</v>
      </c>
      <c r="P12" s="254">
        <f>IFERROR(G12/K12,"-")</f>
        <v>2354.8956658511</v>
      </c>
      <c r="Q12" s="255">
        <f>SUM(Q6:Q11)</f>
        <v>820</v>
      </c>
      <c r="R12" s="252">
        <f>IFERROR(Q12/K12,"-")</f>
        <v>0.14330653617616</v>
      </c>
      <c r="S12" s="343">
        <f>SUM(S6:S11)</f>
        <v>48616245</v>
      </c>
      <c r="T12" s="343">
        <f>IFERROR(S12/K12,"-")</f>
        <v>8496.3727717581</v>
      </c>
      <c r="U12" s="343">
        <f>IFERROR(S12/Q12,"-")</f>
        <v>59288.103658537</v>
      </c>
      <c r="V12" s="343">
        <f>S12-G12</f>
        <v>35141532</v>
      </c>
      <c r="W12" s="256">
        <f>S12/G12</f>
        <v>3.6079614460063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242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210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243</v>
      </c>
      <c r="C6" s="347" t="s">
        <v>244</v>
      </c>
      <c r="D6" s="347" t="s">
        <v>245</v>
      </c>
      <c r="E6" s="175" t="s">
        <v>246</v>
      </c>
      <c r="F6" s="175" t="s">
        <v>217</v>
      </c>
      <c r="G6" s="340">
        <v>0</v>
      </c>
      <c r="H6" s="176">
        <v>0</v>
      </c>
      <c r="I6" s="176">
        <v>0</v>
      </c>
      <c r="J6" s="176">
        <v>0</v>
      </c>
      <c r="K6" s="177">
        <v>9</v>
      </c>
      <c r="L6" s="179" t="str">
        <f>IFERROR(K6/J6,"-")</f>
        <v>-</v>
      </c>
      <c r="M6" s="176">
        <v>0</v>
      </c>
      <c r="N6" s="176">
        <v>5</v>
      </c>
      <c r="O6" s="179">
        <f>IFERROR(M6/(K6),"-")</f>
        <v>0</v>
      </c>
      <c r="P6" s="180">
        <f>IFERROR(G6/SUM(K6:K6),"-")</f>
        <v>0</v>
      </c>
      <c r="Q6" s="181">
        <v>3</v>
      </c>
      <c r="R6" s="179">
        <f>IF(K6=0,"-",Q6/K6)</f>
        <v>0.33333333333333</v>
      </c>
      <c r="S6" s="345">
        <v>44800</v>
      </c>
      <c r="T6" s="346">
        <f>IFERROR(S6/K6,"-")</f>
        <v>4977.7777777778</v>
      </c>
      <c r="U6" s="346">
        <f>IFERROR(S6/Q6,"-")</f>
        <v>14933.333333333</v>
      </c>
      <c r="V6" s="340">
        <f>SUM(S6:S6)-SUM(G6:G6)</f>
        <v>44800</v>
      </c>
      <c r="W6" s="183" t="str">
        <f>SUM(S6:S6)/SUM(G6:G6)</f>
        <v>0</v>
      </c>
      <c r="Y6" s="184">
        <v>1</v>
      </c>
      <c r="Z6" s="185">
        <f>IF(K6=0,"",IF(Y6=0,"",(Y6/K6)))</f>
        <v>0.11111111111111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2</v>
      </c>
      <c r="AI6" s="191">
        <f>IF(K6=0,"",IF(AH6=0,"",(AH6/K6)))</f>
        <v>0.22222222222222</v>
      </c>
      <c r="AJ6" s="190"/>
      <c r="AK6" s="192">
        <f>IFERROR(AJ6/AH6,"-")</f>
        <v>0</v>
      </c>
      <c r="AL6" s="193"/>
      <c r="AM6" s="194">
        <f>IFERROR(AL6/AH6,"-")</f>
        <v>0</v>
      </c>
      <c r="AN6" s="195"/>
      <c r="AO6" s="195"/>
      <c r="AP6" s="195"/>
      <c r="AQ6" s="196">
        <v>3</v>
      </c>
      <c r="AR6" s="197">
        <f>IF(K6=0,"",IF(AQ6=0,"",(AQ6/K6)))</f>
        <v>0.33333333333333</v>
      </c>
      <c r="AS6" s="196"/>
      <c r="AT6" s="198">
        <f>IFERROR(AS6/AQ6,"-")</f>
        <v>0</v>
      </c>
      <c r="AU6" s="199"/>
      <c r="AV6" s="200">
        <f>IFERROR(AU6/AQ6,"-")</f>
        <v>0</v>
      </c>
      <c r="AW6" s="201"/>
      <c r="AX6" s="201"/>
      <c r="AY6" s="201"/>
      <c r="AZ6" s="202">
        <v>3</v>
      </c>
      <c r="BA6" s="203">
        <f>IF(K6=0,"",IF(AZ6=0,"",(AZ6/K6)))</f>
        <v>0.33333333333333</v>
      </c>
      <c r="BB6" s="202">
        <v>3</v>
      </c>
      <c r="BC6" s="204">
        <f>IFERROR(BB6/AZ6,"-")</f>
        <v>1</v>
      </c>
      <c r="BD6" s="205">
        <v>44800</v>
      </c>
      <c r="BE6" s="206">
        <f>IFERROR(BD6/AZ6,"-")</f>
        <v>14933.333333333</v>
      </c>
      <c r="BF6" s="207"/>
      <c r="BG6" s="207">
        <v>1</v>
      </c>
      <c r="BH6" s="207">
        <v>2</v>
      </c>
      <c r="BI6" s="208"/>
      <c r="BJ6" s="209">
        <f>IF(K6=0,"",IF(BI6=0,"",(BI6/K6)))</f>
        <v>0</v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3</v>
      </c>
      <c r="CK6" s="230">
        <v>44800</v>
      </c>
      <c r="CL6" s="230">
        <v>25000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247</v>
      </c>
      <c r="C7" s="347" t="s">
        <v>244</v>
      </c>
      <c r="D7" s="347" t="s">
        <v>245</v>
      </c>
      <c r="E7" s="175" t="s">
        <v>248</v>
      </c>
      <c r="F7" s="175" t="s">
        <v>217</v>
      </c>
      <c r="G7" s="340">
        <v>0</v>
      </c>
      <c r="H7" s="176">
        <v>0</v>
      </c>
      <c r="I7" s="176">
        <v>0</v>
      </c>
      <c r="J7" s="176">
        <v>0</v>
      </c>
      <c r="K7" s="177">
        <v>47</v>
      </c>
      <c r="L7" s="179" t="str">
        <f>IFERROR(K7/J7,"-")</f>
        <v>-</v>
      </c>
      <c r="M7" s="176">
        <v>0</v>
      </c>
      <c r="N7" s="176">
        <v>7</v>
      </c>
      <c r="O7" s="179">
        <f>IFERROR(M7/(K7),"-")</f>
        <v>0</v>
      </c>
      <c r="P7" s="180">
        <f>IFERROR(G7/SUM(K7:K7),"-")</f>
        <v>0</v>
      </c>
      <c r="Q7" s="181">
        <v>0</v>
      </c>
      <c r="R7" s="179">
        <f>IF(K7=0,"-",Q7/K7)</f>
        <v>0</v>
      </c>
      <c r="S7" s="345"/>
      <c r="T7" s="346">
        <f>IFERROR(S7/K7,"-")</f>
        <v>0</v>
      </c>
      <c r="U7" s="346" t="str">
        <f>IFERROR(S7/Q7,"-")</f>
        <v>-</v>
      </c>
      <c r="V7" s="340">
        <f>SUM(S7:S7)-SUM(G7:G7)</f>
        <v>0</v>
      </c>
      <c r="W7" s="183" t="str">
        <f>SUM(S7:S7)/SUM(G7:G7)</f>
        <v>0</v>
      </c>
      <c r="Y7" s="184">
        <v>15</v>
      </c>
      <c r="Z7" s="185">
        <f>IF(K7=0,"",IF(Y7=0,"",(Y7/K7)))</f>
        <v>0.31914893617021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15</v>
      </c>
      <c r="AI7" s="191">
        <f>IF(K7=0,"",IF(AH7=0,"",(AH7/K7)))</f>
        <v>0.31914893617021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8</v>
      </c>
      <c r="AR7" s="197">
        <f>IF(K7=0,"",IF(AQ7=0,"",(AQ7/K7)))</f>
        <v>0.17021276595745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5</v>
      </c>
      <c r="BA7" s="203">
        <f>IF(K7=0,"",IF(AZ7=0,"",(AZ7/K7)))</f>
        <v>0.1063829787234</v>
      </c>
      <c r="BB7" s="202"/>
      <c r="BC7" s="204">
        <f>IFERROR(BB7/AZ7,"-")</f>
        <v>0</v>
      </c>
      <c r="BD7" s="205"/>
      <c r="BE7" s="206">
        <f>IFERROR(BD7/AZ7,"-")</f>
        <v>0</v>
      </c>
      <c r="BF7" s="207"/>
      <c r="BG7" s="207"/>
      <c r="BH7" s="207"/>
      <c r="BI7" s="208">
        <v>3</v>
      </c>
      <c r="BJ7" s="209">
        <f>IF(K7=0,"",IF(BI7=0,"",(BI7/K7)))</f>
        <v>0.063829787234043</v>
      </c>
      <c r="BK7" s="210"/>
      <c r="BL7" s="211">
        <f>IFERROR(BK7/BI7,"-")</f>
        <v>0</v>
      </c>
      <c r="BM7" s="212"/>
      <c r="BN7" s="213">
        <f>IFERROR(BM7/BI7,"-")</f>
        <v>0</v>
      </c>
      <c r="BO7" s="214"/>
      <c r="BP7" s="214"/>
      <c r="BQ7" s="214"/>
      <c r="BR7" s="215">
        <v>1</v>
      </c>
      <c r="BS7" s="216">
        <f>IF(K7=0,"",IF(BR7=0,"",(BR7/K7)))</f>
        <v>0.021276595744681</v>
      </c>
      <c r="BT7" s="217"/>
      <c r="BU7" s="218">
        <f>IFERROR(BT7/BR7,"-")</f>
        <v>0</v>
      </c>
      <c r="BV7" s="219"/>
      <c r="BW7" s="220">
        <f>IFERROR(BV7/BR7,"-")</f>
        <v>0</v>
      </c>
      <c r="BX7" s="221"/>
      <c r="BY7" s="221"/>
      <c r="BZ7" s="221"/>
      <c r="CA7" s="222"/>
      <c r="CB7" s="223">
        <f>IF(K7=0,"",IF(CA7=0,"",(CA7/K7)))</f>
        <v>0</v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0</v>
      </c>
      <c r="CK7" s="230"/>
      <c r="CL7" s="230"/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249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56</v>
      </c>
      <c r="L10" s="252" t="str">
        <f>IFERROR(K10/J10,"-")</f>
        <v>-</v>
      </c>
      <c r="M10" s="253">
        <f>SUM(M6:M9)</f>
        <v>0</v>
      </c>
      <c r="N10" s="253">
        <f>SUM(N6:N9)</f>
        <v>12</v>
      </c>
      <c r="O10" s="252">
        <f>IFERROR(M10/K10,"-")</f>
        <v>0</v>
      </c>
      <c r="P10" s="254">
        <f>IFERROR(G10/K10,"-")</f>
        <v>0</v>
      </c>
      <c r="Q10" s="255">
        <f>SUM(Q6:Q9)</f>
        <v>3</v>
      </c>
      <c r="R10" s="252">
        <f>IFERROR(Q10/K10,"-")</f>
        <v>0.053571428571429</v>
      </c>
      <c r="S10" s="343">
        <f>SUM(S6:S9)</f>
        <v>44800</v>
      </c>
      <c r="T10" s="343">
        <f>IFERROR(S10/K10,"-")</f>
        <v>800</v>
      </c>
      <c r="U10" s="343">
        <f>IFERROR(S10/Q10,"-")</f>
        <v>14933.333333333</v>
      </c>
      <c r="V10" s="343">
        <f>S10-G10</f>
        <v>44800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