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  <sheet name="アフィリエイト" sheetId="5" r:id="rId8"/>
    <sheet name="リスティング" sheetId="6" r:id="rId9"/>
    <sheet name="アプリストア" sheetId="7" r:id="rId10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<sst xmlns="http://schemas.openxmlformats.org/spreadsheetml/2006/main" uniqueCount="235">
  <si>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</si>
  <si>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</si>
  <si>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</si>
  <si>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</si>
  <si>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</si>
  <si>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</si>
  <si>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</si>
  <si>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</si>
  <si>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</si>
  <si>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</si>
  <si>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</si>
  <si>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</si>
  <si>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</si>
  <si>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</si>
  <si>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</si>
  <si>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</si>
  <si>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</si>
  <si>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</si>
  <si>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</si>
  <si>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</si>
  <si>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</si>
  <si>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</si>
  <si>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</si>
  <si>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</si>
  <si>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</si>
  <si>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</si>
  <si>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アフィリエイト</t>
  </si>
  <si>
    <t>リスティング</t>
  </si>
  <si>
    <t>アプリストア</t>
  </si>
  <si>
    <t>09月</t>
  </si>
  <si>
    <t>アイメール</t>
  </si>
  <si>
    <t>最終更新日</t>
  </si>
  <si>
    <t>12月30日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</si>
  <si>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</si>
  <si>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</si>
  <si>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</si>
  <si>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</si>
  <si>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</si>
  <si>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</si>
  <si>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</si>
  <si>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</si>
  <si>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</si>
  <si>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</si>
  <si>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</si>
  <si>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</si>
  <si>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</si>
  <si>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</si>
  <si>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</si>
  <si>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</si>
  <si>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</si>
  <si>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</si>
  <si>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</si>
  <si>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</si>
  <si>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</si>
  <si>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</si>
  <si>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</si>
  <si>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</si>
  <si>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</si>
  <si>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</si>
  <si>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</si>
  <si>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</si>
  <si>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</si>
  <si>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</si>
  <si>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</si>
  <si>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</si>
  <si>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sms_w525</t>
  </si>
  <si>
    <t>デリヘル版2</t>
  </si>
  <si>
    <t>求む50歳以上の女性</t>
  </si>
  <si>
    <t>i38</t>
  </si>
  <si>
    <t>サンスポ関東</t>
  </si>
  <si>
    <t>4C終面全5段</t>
  </si>
  <si>
    <t>9月05日(土)</t>
  </si>
  <si>
    <t>smss2206</t>
  </si>
  <si>
    <t>空電</t>
  </si>
  <si>
    <t>sms_w526</t>
  </si>
  <si>
    <t>GOGO(i31)</t>
  </si>
  <si>
    <t>サンスポ関西</t>
  </si>
  <si>
    <t>全5段</t>
  </si>
  <si>
    <t>9月13日(日)</t>
  </si>
  <si>
    <t>smss2207</t>
  </si>
  <si>
    <t>sms_w527</t>
  </si>
  <si>
    <t>サプリ版2：新聞使用</t>
  </si>
  <si>
    <t>学生いませんギャルもいません熟女熟女熟女熟女</t>
  </si>
  <si>
    <t>i34</t>
  </si>
  <si>
    <t>9月21日(月)</t>
  </si>
  <si>
    <t>smss2208</t>
  </si>
  <si>
    <t>sms_w528</t>
  </si>
  <si>
    <t>スポーツ報知関東</t>
  </si>
  <si>
    <t>全5段つかみ4回</t>
  </si>
  <si>
    <t>9月06日(日)</t>
  </si>
  <si>
    <t>smss2209</t>
  </si>
  <si>
    <t>sms_w529</t>
  </si>
  <si>
    <t>焼肉版</t>
  </si>
  <si>
    <t>9月12日(土)</t>
  </si>
  <si>
    <t>smss2210</t>
  </si>
  <si>
    <t>sms_w530</t>
  </si>
  <si>
    <t>やらねえ理由はねえよな？</t>
  </si>
  <si>
    <t>smss2211</t>
  </si>
  <si>
    <t>sms_w531</t>
  </si>
  <si>
    <t>新書籍版</t>
  </si>
  <si>
    <t>逆指名祭り</t>
  </si>
  <si>
    <t>9月19日(土)</t>
  </si>
  <si>
    <t>smss2212</t>
  </si>
  <si>
    <t>sms_w532</t>
  </si>
  <si>
    <t>デイリースポーツ関西</t>
  </si>
  <si>
    <t>全5段・半5段段つかみ１0段保証</t>
  </si>
  <si>
    <t>5/1～</t>
  </si>
  <si>
    <t>sms_w533</t>
  </si>
  <si>
    <t>sms_w534</t>
  </si>
  <si>
    <t>sms_w535</t>
  </si>
  <si>
    <t>sms_w536</t>
  </si>
  <si>
    <t>右女3スマホ(NEW)</t>
  </si>
  <si>
    <t>smss2213</t>
  </si>
  <si>
    <t>(空電共通)</t>
  </si>
  <si>
    <t>sms_w537</t>
  </si>
  <si>
    <t>①求人風</t>
  </si>
  <si>
    <t>①求む！５０歳以上の女性と…</t>
  </si>
  <si>
    <t>半2段・半3段つかみそれぞれ10段保証</t>
  </si>
  <si>
    <t>1～10日</t>
  </si>
  <si>
    <t>sms_w538</t>
  </si>
  <si>
    <t>②旧デイリー風</t>
  </si>
  <si>
    <t>②やらねえ理由はねえよな？</t>
  </si>
  <si>
    <t>11～20日</t>
  </si>
  <si>
    <t>sms_w539</t>
  </si>
  <si>
    <t>③大正版</t>
  </si>
  <si>
    <t>③1日1回かんたん出会い隙間時間に少しだけでOK</t>
  </si>
  <si>
    <t>21～31日</t>
  </si>
  <si>
    <t>smss2214</t>
  </si>
  <si>
    <t>sms_w540</t>
  </si>
  <si>
    <t>sms_w541</t>
  </si>
  <si>
    <t>sms_w542</t>
  </si>
  <si>
    <t>smss2215</t>
  </si>
  <si>
    <t>sms_w543</t>
  </si>
  <si>
    <t>ニッカン西部</t>
  </si>
  <si>
    <t>半2段つかみ20段保証</t>
  </si>
  <si>
    <t>sms_w544</t>
  </si>
  <si>
    <t>sms_w545</t>
  </si>
  <si>
    <t>smss2216</t>
  </si>
  <si>
    <t>sms_w546</t>
  </si>
  <si>
    <t>スポニチ関東</t>
  </si>
  <si>
    <t>smss2217</t>
  </si>
  <si>
    <t>sms_w547</t>
  </si>
  <si>
    <t>スポニチ関西</t>
  </si>
  <si>
    <t>9月27日(日)</t>
  </si>
  <si>
    <t>smss2218</t>
  </si>
  <si>
    <t>sms_w548</t>
  </si>
  <si>
    <t>クーポン版</t>
  </si>
  <si>
    <t>総額7300円出会いクーポン</t>
  </si>
  <si>
    <t>ニッカン関西</t>
  </si>
  <si>
    <t>半5段・4件割</t>
  </si>
  <si>
    <t>smss2219</t>
  </si>
  <si>
    <t>sms_w549</t>
  </si>
  <si>
    <t>クーポン版(写真付）</t>
  </si>
  <si>
    <t>smss2220</t>
  </si>
  <si>
    <t>sms_w552</t>
  </si>
  <si>
    <t>九スポ</t>
  </si>
  <si>
    <t>記事枠</t>
  </si>
  <si>
    <t>smss2228</t>
  </si>
  <si>
    <t>新聞 TOTAL</t>
  </si>
  <si>
    <t>●雑誌 広告</t>
  </si>
  <si>
    <t>sms_a1032</t>
  </si>
  <si>
    <t>大洋図書</t>
  </si>
  <si>
    <t>2P逆ナンインタビュー版_アイ</t>
  </si>
  <si>
    <t>実話ナックルズGOLD</t>
  </si>
  <si>
    <t>1C2P</t>
  </si>
  <si>
    <t>9月08日(火)</t>
  </si>
  <si>
    <t>smss2200</t>
  </si>
  <si>
    <t>sms_a1033</t>
  </si>
  <si>
    <t>ナックルズ極ベスト</t>
  </si>
  <si>
    <t>4C2P</t>
  </si>
  <si>
    <t>9月15日(火)</t>
  </si>
  <si>
    <t>smss2201</t>
  </si>
  <si>
    <t>sms_a1034</t>
  </si>
  <si>
    <t>コアマガジン</t>
  </si>
  <si>
    <t>5P風俗(妃さん)</t>
  </si>
  <si>
    <t>実話BUNKAタブー</t>
  </si>
  <si>
    <t>1C5P</t>
  </si>
  <si>
    <t>9月16日(水)</t>
  </si>
  <si>
    <t>smss2202</t>
  </si>
  <si>
    <t>雑誌 TOTAL</t>
  </si>
  <si>
    <t>●DVD 広告</t>
  </si>
  <si>
    <t>sms_a1030</t>
  </si>
  <si>
    <t>DVD漫画まさお</t>
  </si>
  <si>
    <t>一部CVS・書店売</t>
  </si>
  <si>
    <t>mv20i</t>
  </si>
  <si>
    <t>MAZI!</t>
  </si>
  <si>
    <t>DVD袋裏4C+コンテンツ枠</t>
  </si>
  <si>
    <t>9月18日(金)</t>
  </si>
  <si>
    <t>smss2186</t>
  </si>
  <si>
    <t>sms_a1035</t>
  </si>
  <si>
    <t>三和出版</t>
  </si>
  <si>
    <t>A4判、季刊売、CVSフル</t>
  </si>
  <si>
    <t>実話NEOヴィーナス</t>
  </si>
  <si>
    <t>DVD袋表4C</t>
  </si>
  <si>
    <t>9月29日(火)</t>
  </si>
  <si>
    <t>smss2204</t>
  </si>
  <si>
    <t>DVD TOTAL</t>
  </si>
  <si>
    <t>●アフィリエイト 広告</t>
  </si>
  <si>
    <t>UA</t>
  </si>
  <si>
    <t>AF単価</t>
  </si>
  <si>
    <t>20歳以上</t>
  </si>
  <si>
    <t>sms_frk008</t>
  </si>
  <si>
    <t>SP</t>
  </si>
  <si>
    <t>i31</t>
  </si>
  <si>
    <t>おまたせアプリランキング</t>
  </si>
  <si>
    <t>9/1～9/30</t>
  </si>
  <si>
    <t>sms_frk009</t>
  </si>
  <si>
    <t>lp04→i31</t>
  </si>
  <si>
    <t>おまたせアプリランキング(LP掲載)</t>
  </si>
  <si>
    <t>sms_link001</t>
  </si>
  <si>
    <t>SP,PC</t>
  </si>
  <si>
    <t>bbs</t>
  </si>
  <si>
    <t>割り切りBBS</t>
  </si>
  <si>
    <t>m_retry</t>
  </si>
  <si>
    <t>Retry</t>
  </si>
  <si>
    <t>エラーユーザーマルチ</t>
  </si>
  <si>
    <t>アフィリエイト TOTAL</t>
  </si>
  <si>
    <t>●リスティング 広告</t>
  </si>
  <si>
    <t>sms_ydn</t>
  </si>
  <si>
    <t>SP/MB</t>
  </si>
  <si>
    <t>yi06</t>
  </si>
  <si>
    <t>YDN</t>
  </si>
  <si>
    <t>sms_aydi</t>
  </si>
  <si>
    <t>ydn</t>
  </si>
  <si>
    <t>YDN（ADIT）</t>
  </si>
  <si>
    <t>sms_aydt</t>
  </si>
  <si>
    <t>リスティング TOTAL</t>
  </si>
  <si>
    <t>●アプリストア 広告</t>
  </si>
  <si>
    <t>sms_iapp</t>
  </si>
  <si>
    <t>App</t>
  </si>
  <si>
    <t>app</t>
  </si>
  <si>
    <t>iTunes アイアプリ　sms登録</t>
  </si>
  <si>
    <t>sms_gapp</t>
  </si>
  <si>
    <t>iTunes GOGOアプリ　sms登録</t>
  </si>
  <si>
    <t>アプリストア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</si>
</sst>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5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8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9" t="s">
        <v>1</v>
      </c>
      <c r="F3" s="260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4"/>
      <c r="S5" s="334"/>
      <c r="T5" s="334"/>
      <c r="U5" s="334"/>
      <c r="V5" s="10"/>
      <c r="W5" s="59"/>
      <c r="X5" s="142"/>
    </row>
    <row r="6" spans="1:24">
      <c r="A6" s="78"/>
      <c r="B6" s="84" t="s">
        <v>23</v>
      </c>
      <c r="C6" s="84">
        <v>42</v>
      </c>
      <c r="D6" s="330">
        <v>2601000</v>
      </c>
      <c r="E6" s="79">
        <v>0</v>
      </c>
      <c r="F6" s="79">
        <v>0</v>
      </c>
      <c r="G6" s="79">
        <v>1556</v>
      </c>
      <c r="H6" s="89">
        <v>212</v>
      </c>
      <c r="I6" s="90">
        <v>0</v>
      </c>
      <c r="J6" s="143">
        <f>H6+I6</f>
        <v>212</v>
      </c>
      <c r="K6" s="80">
        <f>IFERROR(J6/G6,"-")</f>
        <v>0.13624678663239</v>
      </c>
      <c r="L6" s="79">
        <v>15</v>
      </c>
      <c r="M6" s="79">
        <v>49</v>
      </c>
      <c r="N6" s="80">
        <f>IFERROR(L6/J6,"-")</f>
        <v>0.070754716981132</v>
      </c>
      <c r="O6" s="81">
        <f>IFERROR(D6/J6,"-")</f>
        <v>12268.867924528</v>
      </c>
      <c r="P6" s="82">
        <v>41</v>
      </c>
      <c r="Q6" s="80">
        <f>IFERROR(P6/J6,"-")</f>
        <v>0.19339622641509</v>
      </c>
      <c r="R6" s="335">
        <v>2121000</v>
      </c>
      <c r="S6" s="336">
        <f>IFERROR(R6/J6,"-")</f>
        <v>10004.716981132</v>
      </c>
      <c r="T6" s="336">
        <f>IFERROR(R6/P6,"-")</f>
        <v>51731.707317073</v>
      </c>
      <c r="U6" s="330">
        <f>IFERROR(R6-D6,"-")</f>
        <v>-480000</v>
      </c>
      <c r="V6" s="83">
        <f>R6/D6</f>
        <v>0.81545559400231</v>
      </c>
      <c r="W6" s="77"/>
      <c r="X6" s="142"/>
    </row>
    <row r="7" spans="1:24">
      <c r="A7" s="78"/>
      <c r="B7" s="84" t="s">
        <v>24</v>
      </c>
      <c r="C7" s="84">
        <v>6</v>
      </c>
      <c r="D7" s="330">
        <v>210000</v>
      </c>
      <c r="E7" s="79">
        <v>0</v>
      </c>
      <c r="F7" s="79">
        <v>0</v>
      </c>
      <c r="G7" s="79">
        <v>224</v>
      </c>
      <c r="H7" s="89">
        <v>46</v>
      </c>
      <c r="I7" s="90">
        <v>5</v>
      </c>
      <c r="J7" s="143">
        <f>H7+I7</f>
        <v>51</v>
      </c>
      <c r="K7" s="80">
        <f>IFERROR(J7/G7,"-")</f>
        <v>0.22767857142857</v>
      </c>
      <c r="L7" s="79">
        <v>2</v>
      </c>
      <c r="M7" s="79">
        <v>12</v>
      </c>
      <c r="N7" s="80">
        <f>IFERROR(L7/J7,"-")</f>
        <v>0.03921568627451</v>
      </c>
      <c r="O7" s="81">
        <f>IFERROR(D7/J7,"-")</f>
        <v>4117.6470588235</v>
      </c>
      <c r="P7" s="82">
        <v>4</v>
      </c>
      <c r="Q7" s="80">
        <f>IFERROR(P7/J7,"-")</f>
        <v>0.07843137254902</v>
      </c>
      <c r="R7" s="335">
        <v>61000</v>
      </c>
      <c r="S7" s="336">
        <f>IFERROR(R7/J7,"-")</f>
        <v>1196.0784313725</v>
      </c>
      <c r="T7" s="336">
        <f>IFERROR(R7/P7,"-")</f>
        <v>15250</v>
      </c>
      <c r="U7" s="330">
        <f>IFERROR(R7-D7,"-")</f>
        <v>-149000</v>
      </c>
      <c r="V7" s="83">
        <f>R7/D7</f>
        <v>0.29047619047619</v>
      </c>
      <c r="W7" s="77"/>
      <c r="X7" s="142"/>
    </row>
    <row r="8" spans="1:24">
      <c r="A8" s="78"/>
      <c r="B8" s="84" t="s">
        <v>25</v>
      </c>
      <c r="C8" s="84">
        <v>4</v>
      </c>
      <c r="D8" s="330">
        <v>246000</v>
      </c>
      <c r="E8" s="79">
        <v>0</v>
      </c>
      <c r="F8" s="79">
        <v>0</v>
      </c>
      <c r="G8" s="79">
        <v>728</v>
      </c>
      <c r="H8" s="89">
        <v>231</v>
      </c>
      <c r="I8" s="90">
        <v>6</v>
      </c>
      <c r="J8" s="143">
        <f>H8+I8</f>
        <v>237</v>
      </c>
      <c r="K8" s="80">
        <f>IFERROR(J8/G8,"-")</f>
        <v>0.32554945054945</v>
      </c>
      <c r="L8" s="79">
        <v>15</v>
      </c>
      <c r="M8" s="79">
        <v>64</v>
      </c>
      <c r="N8" s="80">
        <f>IFERROR(L8/J8,"-")</f>
        <v>0.063291139240506</v>
      </c>
      <c r="O8" s="81">
        <f>IFERROR(D8/J8,"-")</f>
        <v>1037.9746835443</v>
      </c>
      <c r="P8" s="82">
        <v>9</v>
      </c>
      <c r="Q8" s="80">
        <f>IFERROR(P8/J8,"-")</f>
        <v>0.037974683544304</v>
      </c>
      <c r="R8" s="335">
        <v>1517000</v>
      </c>
      <c r="S8" s="336">
        <f>IFERROR(R8/J8,"-")</f>
        <v>6400.8438818565</v>
      </c>
      <c r="T8" s="336">
        <f>IFERROR(R8/P8,"-")</f>
        <v>168555.55555556</v>
      </c>
      <c r="U8" s="330">
        <f>IFERROR(R8-D8,"-")</f>
        <v>1271000</v>
      </c>
      <c r="V8" s="83">
        <f>R8/D8</f>
        <v>6.1666666666667</v>
      </c>
      <c r="W8" s="77"/>
      <c r="X8" s="142"/>
    </row>
    <row r="9" spans="1:24">
      <c r="A9" s="78"/>
      <c r="B9" s="84" t="s">
        <v>26</v>
      </c>
      <c r="C9" s="84">
        <v>4</v>
      </c>
      <c r="D9" s="330">
        <v>383000</v>
      </c>
      <c r="E9" s="79">
        <v>0</v>
      </c>
      <c r="F9" s="79">
        <v>0</v>
      </c>
      <c r="G9" s="79">
        <v>2355</v>
      </c>
      <c r="H9" s="89">
        <v>285</v>
      </c>
      <c r="I9" s="90">
        <v>1</v>
      </c>
      <c r="J9" s="143">
        <f>H9+I9</f>
        <v>286</v>
      </c>
      <c r="K9" s="80">
        <f>IFERROR(J9/G9,"-")</f>
        <v>0.12144373673036</v>
      </c>
      <c r="L9" s="79">
        <v>5</v>
      </c>
      <c r="M9" s="79">
        <v>111</v>
      </c>
      <c r="N9" s="80">
        <f>IFERROR(L9/J9,"-")</f>
        <v>0.017482517482517</v>
      </c>
      <c r="O9" s="81">
        <f>IFERROR(D9/J9,"-")</f>
        <v>1339.1608391608</v>
      </c>
      <c r="P9" s="82">
        <v>23</v>
      </c>
      <c r="Q9" s="80">
        <f>IFERROR(P9/J9,"-")</f>
        <v>0.08041958041958</v>
      </c>
      <c r="R9" s="335">
        <v>430000</v>
      </c>
      <c r="S9" s="336">
        <f>IFERROR(R9/J9,"-")</f>
        <v>1503.4965034965</v>
      </c>
      <c r="T9" s="336">
        <f>IFERROR(R9/P9,"-")</f>
        <v>18695.652173913</v>
      </c>
      <c r="U9" s="330">
        <f>IFERROR(R9-D9,"-")</f>
        <v>47000</v>
      </c>
      <c r="V9" s="83">
        <f>R9/D9</f>
        <v>1.1227154046997</v>
      </c>
      <c r="W9" s="77"/>
      <c r="X9" s="142"/>
    </row>
    <row r="10" spans="1:24">
      <c r="A10" s="78"/>
      <c r="B10" s="84" t="s">
        <v>27</v>
      </c>
      <c r="C10" s="84">
        <v>3</v>
      </c>
      <c r="D10" s="330">
        <v>13763050</v>
      </c>
      <c r="E10" s="79">
        <v>0</v>
      </c>
      <c r="F10" s="79">
        <v>0</v>
      </c>
      <c r="G10" s="79">
        <v>997017</v>
      </c>
      <c r="H10" s="89">
        <v>6296</v>
      </c>
      <c r="I10" s="90">
        <v>54</v>
      </c>
      <c r="J10" s="143">
        <f>H10+I10</f>
        <v>6350</v>
      </c>
      <c r="K10" s="80">
        <f>IFERROR(J10/G10,"-")</f>
        <v>0.0063689987231913</v>
      </c>
      <c r="L10" s="79">
        <v>222</v>
      </c>
      <c r="M10" s="79">
        <v>2813</v>
      </c>
      <c r="N10" s="80">
        <f>IFERROR(L10/J10,"-")</f>
        <v>0.03496062992126</v>
      </c>
      <c r="O10" s="81">
        <f>IFERROR(D10/J10,"-")</f>
        <v>2167.4094488189</v>
      </c>
      <c r="P10" s="82">
        <v>955</v>
      </c>
      <c r="Q10" s="80">
        <f>IFERROR(P10/J10,"-")</f>
        <v>0.1503937007874</v>
      </c>
      <c r="R10" s="335">
        <v>57511033</v>
      </c>
      <c r="S10" s="336">
        <f>IFERROR(R10/J10,"-")</f>
        <v>9056.8555905512</v>
      </c>
      <c r="T10" s="336">
        <f>IFERROR(R10/P10,"-")</f>
        <v>60220.976963351</v>
      </c>
      <c r="U10" s="330">
        <f>IFERROR(R10-D10,"-")</f>
        <v>43747983</v>
      </c>
      <c r="V10" s="83">
        <f>R10/D10</f>
        <v>4.1786546586694</v>
      </c>
      <c r="W10" s="77"/>
      <c r="X10" s="142"/>
    </row>
    <row r="11" spans="1:24">
      <c r="A11" s="78"/>
      <c r="B11" s="84" t="s">
        <v>28</v>
      </c>
      <c r="C11" s="84">
        <v>2</v>
      </c>
      <c r="D11" s="330">
        <v>0</v>
      </c>
      <c r="E11" s="79">
        <v>0</v>
      </c>
      <c r="F11" s="79">
        <v>0</v>
      </c>
      <c r="G11" s="79">
        <v>0</v>
      </c>
      <c r="H11" s="89">
        <v>32</v>
      </c>
      <c r="I11" s="90">
        <v>7</v>
      </c>
      <c r="J11" s="143">
        <f>H11+I11</f>
        <v>39</v>
      </c>
      <c r="K11" s="80" t="str">
        <f>IFERROR(J11/G11,"-")</f>
        <v>-</v>
      </c>
      <c r="L11" s="79">
        <v>0</v>
      </c>
      <c r="M11" s="79">
        <v>7</v>
      </c>
      <c r="N11" s="80">
        <f>IFERROR(L11/J11,"-")</f>
        <v>0</v>
      </c>
      <c r="O11" s="81">
        <f>IFERROR(D11/J11,"-")</f>
        <v>0</v>
      </c>
      <c r="P11" s="82">
        <v>3</v>
      </c>
      <c r="Q11" s="80">
        <f>IFERROR(P11/J11,"-")</f>
        <v>0.076923076923077</v>
      </c>
      <c r="R11" s="335">
        <v>10200</v>
      </c>
      <c r="S11" s="336">
        <f>IFERROR(R11/J11,"-")</f>
        <v>261.53846153846</v>
      </c>
      <c r="T11" s="336">
        <f>IFERROR(R11/P11,"-")</f>
        <v>3400</v>
      </c>
      <c r="U11" s="330">
        <f>IFERROR(R11-D11,"-")</f>
        <v>10200</v>
      </c>
      <c r="V11" s="83" t="str">
        <f>R11/D11</f>
        <v>0</v>
      </c>
      <c r="W11" s="77"/>
      <c r="X11" s="142"/>
    </row>
    <row r="12" spans="1:24">
      <c r="A12" s="30"/>
      <c r="B12" s="85"/>
      <c r="C12" s="85"/>
      <c r="D12" s="331"/>
      <c r="E12" s="34"/>
      <c r="F12" s="34"/>
      <c r="G12" s="31"/>
      <c r="H12" s="31"/>
      <c r="I12" s="31"/>
      <c r="J12" s="31"/>
      <c r="K12" s="33"/>
      <c r="L12" s="33"/>
      <c r="M12" s="31"/>
      <c r="N12" s="33"/>
      <c r="O12" s="25"/>
      <c r="P12" s="25"/>
      <c r="Q12" s="25"/>
      <c r="R12" s="337"/>
      <c r="S12" s="337"/>
      <c r="T12" s="337"/>
      <c r="U12" s="337"/>
      <c r="V12" s="33"/>
      <c r="W12" s="59"/>
      <c r="X12" s="142"/>
    </row>
    <row r="13" spans="1:24">
      <c r="A13" s="30"/>
      <c r="B13" s="37"/>
      <c r="C13" s="37"/>
      <c r="D13" s="332"/>
      <c r="E13" s="34"/>
      <c r="F13" s="34"/>
      <c r="G13" s="31"/>
      <c r="H13" s="31"/>
      <c r="I13" s="31"/>
      <c r="J13" s="31"/>
      <c r="K13" s="33"/>
      <c r="L13" s="33"/>
      <c r="M13" s="31"/>
      <c r="N13" s="33"/>
      <c r="O13" s="25"/>
      <c r="P13" s="25"/>
      <c r="Q13" s="25"/>
      <c r="R13" s="337"/>
      <c r="S13" s="337"/>
      <c r="T13" s="337"/>
      <c r="U13" s="337"/>
      <c r="V13" s="33"/>
      <c r="W13" s="59"/>
      <c r="X13" s="142"/>
    </row>
    <row r="14" spans="1:24">
      <c r="A14" s="19"/>
      <c r="B14" s="41"/>
      <c r="C14" s="41"/>
      <c r="D14" s="333">
        <f>SUM(D6:D12)</f>
        <v>17203050</v>
      </c>
      <c r="E14" s="41">
        <f>SUM(E6:E12)</f>
        <v>0</v>
      </c>
      <c r="F14" s="41">
        <f>SUM(F6:F12)</f>
        <v>0</v>
      </c>
      <c r="G14" s="41">
        <f>SUM(G6:G12)</f>
        <v>1001880</v>
      </c>
      <c r="H14" s="41">
        <f>SUM(H6:H12)</f>
        <v>7102</v>
      </c>
      <c r="I14" s="41">
        <f>SUM(I6:I12)</f>
        <v>73</v>
      </c>
      <c r="J14" s="41">
        <f>SUM(J6:J12)</f>
        <v>7175</v>
      </c>
      <c r="K14" s="42">
        <f>IFERROR(J14/G14,"-")</f>
        <v>0.0071615363117339</v>
      </c>
      <c r="L14" s="76">
        <f>SUM(L6:L12)</f>
        <v>259</v>
      </c>
      <c r="M14" s="76">
        <f>SUM(M6:M12)</f>
        <v>3056</v>
      </c>
      <c r="N14" s="42">
        <f>IFERROR(L14/J14,"-")</f>
        <v>0.03609756097561</v>
      </c>
      <c r="O14" s="43">
        <f>IFERROR(D14/J14,"-")</f>
        <v>2397.637630662</v>
      </c>
      <c r="P14" s="44">
        <f>SUM(P6:P12)</f>
        <v>1035</v>
      </c>
      <c r="Q14" s="42">
        <f>IFERROR(P14/J14,"-")</f>
        <v>0.14425087108014</v>
      </c>
      <c r="R14" s="333">
        <f>SUM(R6:R12)</f>
        <v>61650233</v>
      </c>
      <c r="S14" s="333">
        <f>IFERROR(R14/J14,"-")</f>
        <v>8592.3669686411</v>
      </c>
      <c r="T14" s="333">
        <f>IFERROR(P14/P14,"-")</f>
        <v>1</v>
      </c>
      <c r="U14" s="333">
        <f>SUM(U6:U12)</f>
        <v>44447183</v>
      </c>
      <c r="V14" s="45">
        <f>IFERROR(R14/D14,"-")</f>
        <v>3.5836803938836</v>
      </c>
      <c r="W14" s="58"/>
      <c r="X14" s="142"/>
    </row>
    <row r="15" spans="1:24">
      <c r="X15" s="142"/>
    </row>
    <row r="16" spans="1:24">
      <c r="X16" s="142"/>
    </row>
    <row r="17" spans="1:24">
      <c r="X17" s="142"/>
    </row>
    <row r="18" spans="1:24">
      <c r="X18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5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29</v>
      </c>
      <c r="B2" s="27" t="s">
        <v>30</v>
      </c>
      <c r="C2" s="1"/>
      <c r="G2" s="74"/>
      <c r="H2" s="74"/>
      <c r="I2" s="74"/>
      <c r="J2" s="75"/>
      <c r="K2" s="75"/>
      <c r="L2" s="75" t="s">
        <v>31</v>
      </c>
      <c r="M2" s="1"/>
      <c r="N2" s="1"/>
      <c r="O2" s="12" t="s">
        <v>32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33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34</v>
      </c>
      <c r="CP2" s="273" t="s">
        <v>35</v>
      </c>
      <c r="CQ2" s="261" t="s">
        <v>36</v>
      </c>
      <c r="CR2" s="262"/>
      <c r="CS2" s="263"/>
    </row>
    <row r="3" spans="1:98" customHeight="1" ht="14.25">
      <c r="A3" s="11" t="s">
        <v>37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38</v>
      </c>
      <c r="AE3" s="265"/>
      <c r="AF3" s="265"/>
      <c r="AG3" s="265"/>
      <c r="AH3" s="265"/>
      <c r="AI3" s="265"/>
      <c r="AJ3" s="265"/>
      <c r="AK3" s="265"/>
      <c r="AL3" s="265"/>
      <c r="AM3" s="276" t="s">
        <v>39</v>
      </c>
      <c r="AN3" s="277"/>
      <c r="AO3" s="277"/>
      <c r="AP3" s="277"/>
      <c r="AQ3" s="277"/>
      <c r="AR3" s="277"/>
      <c r="AS3" s="277"/>
      <c r="AT3" s="277"/>
      <c r="AU3" s="278"/>
      <c r="AV3" s="279" t="s">
        <v>40</v>
      </c>
      <c r="AW3" s="280"/>
      <c r="AX3" s="280"/>
      <c r="AY3" s="280"/>
      <c r="AZ3" s="280"/>
      <c r="BA3" s="280"/>
      <c r="BB3" s="280"/>
      <c r="BC3" s="280"/>
      <c r="BD3" s="281"/>
      <c r="BE3" s="282" t="s">
        <v>41</v>
      </c>
      <c r="BF3" s="283"/>
      <c r="BG3" s="283"/>
      <c r="BH3" s="283"/>
      <c r="BI3" s="283"/>
      <c r="BJ3" s="283"/>
      <c r="BK3" s="283"/>
      <c r="BL3" s="283"/>
      <c r="BM3" s="284"/>
      <c r="BN3" s="285" t="s">
        <v>42</v>
      </c>
      <c r="BO3" s="286"/>
      <c r="BP3" s="286"/>
      <c r="BQ3" s="286"/>
      <c r="BR3" s="286"/>
      <c r="BS3" s="286"/>
      <c r="BT3" s="286"/>
      <c r="BU3" s="286"/>
      <c r="BV3" s="287"/>
      <c r="BW3" s="288" t="s">
        <v>43</v>
      </c>
      <c r="BX3" s="289"/>
      <c r="BY3" s="289"/>
      <c r="BZ3" s="289"/>
      <c r="CA3" s="289"/>
      <c r="CB3" s="289"/>
      <c r="CC3" s="289"/>
      <c r="CD3" s="289"/>
      <c r="CE3" s="290"/>
      <c r="CF3" s="291" t="s">
        <v>44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45</v>
      </c>
      <c r="CR3" s="267"/>
      <c r="CS3" s="268" t="s">
        <v>46</v>
      </c>
    </row>
    <row r="4" spans="1:98">
      <c r="A4" s="26"/>
      <c r="B4" s="5" t="s">
        <v>47</v>
      </c>
      <c r="C4" s="5" t="s">
        <v>48</v>
      </c>
      <c r="D4" s="5" t="s">
        <v>49</v>
      </c>
      <c r="E4" s="5" t="s">
        <v>50</v>
      </c>
      <c r="F4" s="20" t="s">
        <v>51</v>
      </c>
      <c r="G4" s="5" t="s">
        <v>52</v>
      </c>
      <c r="H4" s="14" t="s">
        <v>53</v>
      </c>
      <c r="I4" s="14" t="s">
        <v>54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55</v>
      </c>
      <c r="AE4" s="46" t="s">
        <v>56</v>
      </c>
      <c r="AF4" s="46" t="s">
        <v>57</v>
      </c>
      <c r="AG4" s="46" t="s">
        <v>17</v>
      </c>
      <c r="AH4" s="46" t="s">
        <v>58</v>
      </c>
      <c r="AI4" s="46" t="s">
        <v>59</v>
      </c>
      <c r="AJ4" s="46" t="s">
        <v>60</v>
      </c>
      <c r="AK4" s="46" t="s">
        <v>61</v>
      </c>
      <c r="AL4" s="46" t="s">
        <v>62</v>
      </c>
      <c r="AM4" s="47" t="s">
        <v>55</v>
      </c>
      <c r="AN4" s="47" t="s">
        <v>56</v>
      </c>
      <c r="AO4" s="47" t="s">
        <v>57</v>
      </c>
      <c r="AP4" s="47" t="s">
        <v>17</v>
      </c>
      <c r="AQ4" s="47" t="s">
        <v>58</v>
      </c>
      <c r="AR4" s="47" t="s">
        <v>59</v>
      </c>
      <c r="AS4" s="47" t="s">
        <v>60</v>
      </c>
      <c r="AT4" s="47" t="s">
        <v>61</v>
      </c>
      <c r="AU4" s="47" t="s">
        <v>62</v>
      </c>
      <c r="AV4" s="48" t="s">
        <v>55</v>
      </c>
      <c r="AW4" s="48" t="s">
        <v>56</v>
      </c>
      <c r="AX4" s="48" t="s">
        <v>57</v>
      </c>
      <c r="AY4" s="48" t="s">
        <v>17</v>
      </c>
      <c r="AZ4" s="48" t="s">
        <v>58</v>
      </c>
      <c r="BA4" s="48" t="s">
        <v>59</v>
      </c>
      <c r="BB4" s="48" t="s">
        <v>60</v>
      </c>
      <c r="BC4" s="48" t="s">
        <v>61</v>
      </c>
      <c r="BD4" s="48" t="s">
        <v>62</v>
      </c>
      <c r="BE4" s="49" t="s">
        <v>55</v>
      </c>
      <c r="BF4" s="49" t="s">
        <v>56</v>
      </c>
      <c r="BG4" s="49" t="s">
        <v>57</v>
      </c>
      <c r="BH4" s="49" t="s">
        <v>17</v>
      </c>
      <c r="BI4" s="49" t="s">
        <v>58</v>
      </c>
      <c r="BJ4" s="49" t="s">
        <v>59</v>
      </c>
      <c r="BK4" s="49" t="s">
        <v>60</v>
      </c>
      <c r="BL4" s="49" t="s">
        <v>61</v>
      </c>
      <c r="BM4" s="49" t="s">
        <v>62</v>
      </c>
      <c r="BN4" s="116" t="s">
        <v>55</v>
      </c>
      <c r="BO4" s="116" t="s">
        <v>56</v>
      </c>
      <c r="BP4" s="116" t="s">
        <v>57</v>
      </c>
      <c r="BQ4" s="116" t="s">
        <v>17</v>
      </c>
      <c r="BR4" s="116" t="s">
        <v>58</v>
      </c>
      <c r="BS4" s="116" t="s">
        <v>59</v>
      </c>
      <c r="BT4" s="116" t="s">
        <v>60</v>
      </c>
      <c r="BU4" s="116" t="s">
        <v>61</v>
      </c>
      <c r="BV4" s="116" t="s">
        <v>62</v>
      </c>
      <c r="BW4" s="50" t="s">
        <v>55</v>
      </c>
      <c r="BX4" s="50" t="s">
        <v>56</v>
      </c>
      <c r="BY4" s="50" t="s">
        <v>57</v>
      </c>
      <c r="BZ4" s="50" t="s">
        <v>17</v>
      </c>
      <c r="CA4" s="50" t="s">
        <v>58</v>
      </c>
      <c r="CB4" s="50" t="s">
        <v>59</v>
      </c>
      <c r="CC4" s="50" t="s">
        <v>60</v>
      </c>
      <c r="CD4" s="50" t="s">
        <v>61</v>
      </c>
      <c r="CE4" s="50" t="s">
        <v>62</v>
      </c>
      <c r="CF4" s="51" t="s">
        <v>55</v>
      </c>
      <c r="CG4" s="51" t="s">
        <v>56</v>
      </c>
      <c r="CH4" s="51" t="s">
        <v>57</v>
      </c>
      <c r="CI4" s="51" t="s">
        <v>17</v>
      </c>
      <c r="CJ4" s="51" t="s">
        <v>58</v>
      </c>
      <c r="CK4" s="51" t="s">
        <v>59</v>
      </c>
      <c r="CL4" s="51" t="s">
        <v>60</v>
      </c>
      <c r="CM4" s="51" t="s">
        <v>61</v>
      </c>
      <c r="CN4" s="51" t="s">
        <v>62</v>
      </c>
      <c r="CO4" s="272"/>
      <c r="CP4" s="275"/>
      <c r="CQ4" s="52" t="s">
        <v>63</v>
      </c>
      <c r="CR4" s="52" t="s">
        <v>64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0.3640350877193</v>
      </c>
      <c r="B6" s="347" t="s">
        <v>65</v>
      </c>
      <c r="C6" s="347"/>
      <c r="D6" s="347" t="s">
        <v>66</v>
      </c>
      <c r="E6" s="347" t="s">
        <v>67</v>
      </c>
      <c r="F6" s="347" t="s">
        <v>68</v>
      </c>
      <c r="G6" s="88" t="s">
        <v>69</v>
      </c>
      <c r="H6" s="88" t="s">
        <v>70</v>
      </c>
      <c r="I6" s="348" t="s">
        <v>71</v>
      </c>
      <c r="J6" s="330">
        <v>684000</v>
      </c>
      <c r="K6" s="79">
        <v>0</v>
      </c>
      <c r="L6" s="79">
        <v>0</v>
      </c>
      <c r="M6" s="79">
        <v>92</v>
      </c>
      <c r="N6" s="89">
        <v>10</v>
      </c>
      <c r="O6" s="90">
        <v>0</v>
      </c>
      <c r="P6" s="91">
        <f>N6+O6</f>
        <v>10</v>
      </c>
      <c r="Q6" s="80">
        <f>IFERROR(P6/M6,"-")</f>
        <v>0.10869565217391</v>
      </c>
      <c r="R6" s="79">
        <v>1</v>
      </c>
      <c r="S6" s="79">
        <v>7</v>
      </c>
      <c r="T6" s="80">
        <f>IFERROR(R6/(P6),"-")</f>
        <v>0.1</v>
      </c>
      <c r="U6" s="336">
        <f>IFERROR(J6/SUM(N6:O11),"-")</f>
        <v>18000</v>
      </c>
      <c r="V6" s="82">
        <v>2</v>
      </c>
      <c r="W6" s="80">
        <f>IF(P6=0,"-",V6/P6)</f>
        <v>0.2</v>
      </c>
      <c r="X6" s="335">
        <v>123000</v>
      </c>
      <c r="Y6" s="336">
        <f>IFERROR(X6/P6,"-")</f>
        <v>12300</v>
      </c>
      <c r="Z6" s="336">
        <f>IFERROR(X6/V6,"-")</f>
        <v>61500</v>
      </c>
      <c r="AA6" s="330">
        <f>SUM(X6:X11)-SUM(J6:J11)</f>
        <v>-435000</v>
      </c>
      <c r="AB6" s="83">
        <f>SUM(X6:X11)/SUM(J6:J11)</f>
        <v>0.3640350877193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1</v>
      </c>
      <c r="AN6" s="99">
        <f>IF(P6=0,"",IF(AM6=0,"",(AM6/P6)))</f>
        <v>0.1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1</v>
      </c>
      <c r="AW6" s="105">
        <f>IF(P6=0,"",IF(AV6=0,"",(AV6/P6)))</f>
        <v>0.1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2</v>
      </c>
      <c r="BF6" s="111">
        <f>IF(P6=0,"",IF(BE6=0,"",(BE6/P6)))</f>
        <v>0.2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4</v>
      </c>
      <c r="BO6" s="118">
        <f>IF(P6=0,"",IF(BN6=0,"",(BN6/P6)))</f>
        <v>0.4</v>
      </c>
      <c r="BP6" s="119">
        <v>2</v>
      </c>
      <c r="BQ6" s="120">
        <f>IFERROR(BP6/BN6,"-")</f>
        <v>0.5</v>
      </c>
      <c r="BR6" s="121">
        <v>123000</v>
      </c>
      <c r="BS6" s="122">
        <f>IFERROR(BR6/BN6,"-")</f>
        <v>30750</v>
      </c>
      <c r="BT6" s="123"/>
      <c r="BU6" s="123"/>
      <c r="BV6" s="123">
        <v>2</v>
      </c>
      <c r="BW6" s="124">
        <v>2</v>
      </c>
      <c r="BX6" s="125">
        <f>IF(P6=0,"",IF(BW6=0,"",(BW6/P6)))</f>
        <v>0.2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2</v>
      </c>
      <c r="CP6" s="139">
        <v>123000</v>
      </c>
      <c r="CQ6" s="139">
        <v>108000</v>
      </c>
      <c r="CR6" s="139"/>
      <c r="CS6" s="140" t="str">
        <f>IF(AND(CQ6=0,CR6=0),"",IF(AND(CQ6&lt;=100000,CR6&lt;=100000),"",IF(CQ6/CP6&gt;0.7,"男高",IF(CR6/CP6&gt;0.7,"女高",""))))</f>
        <v>男高</v>
      </c>
    </row>
    <row r="7" spans="1:98">
      <c r="A7" s="78"/>
      <c r="B7" s="347" t="s">
        <v>72</v>
      </c>
      <c r="C7" s="347"/>
      <c r="D7" s="347" t="s">
        <v>66</v>
      </c>
      <c r="E7" s="347" t="s">
        <v>67</v>
      </c>
      <c r="F7" s="347" t="s">
        <v>73</v>
      </c>
      <c r="G7" s="88"/>
      <c r="H7" s="88"/>
      <c r="I7" s="88"/>
      <c r="J7" s="330"/>
      <c r="K7" s="79">
        <v>0</v>
      </c>
      <c r="L7" s="79">
        <v>0</v>
      </c>
      <c r="M7" s="79">
        <v>30</v>
      </c>
      <c r="N7" s="89">
        <v>12</v>
      </c>
      <c r="O7" s="90">
        <v>0</v>
      </c>
      <c r="P7" s="91">
        <f>N7+O7</f>
        <v>12</v>
      </c>
      <c r="Q7" s="80">
        <f>IFERROR(P7/M7,"-")</f>
        <v>0.4</v>
      </c>
      <c r="R7" s="79">
        <v>2</v>
      </c>
      <c r="S7" s="79">
        <v>1</v>
      </c>
      <c r="T7" s="80">
        <f>IFERROR(R7/(P7),"-")</f>
        <v>0.16666666666667</v>
      </c>
      <c r="U7" s="336"/>
      <c r="V7" s="82">
        <v>3</v>
      </c>
      <c r="W7" s="80">
        <f>IF(P7=0,"-",V7/P7)</f>
        <v>0.25</v>
      </c>
      <c r="X7" s="335">
        <v>113000</v>
      </c>
      <c r="Y7" s="336">
        <f>IFERROR(X7/P7,"-")</f>
        <v>9416.6666666667</v>
      </c>
      <c r="Z7" s="336">
        <f>IFERROR(X7/V7,"-")</f>
        <v>37666.666666667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3</v>
      </c>
      <c r="BF7" s="111">
        <f>IF(P7=0,"",IF(BE7=0,"",(BE7/P7)))</f>
        <v>0.25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3</v>
      </c>
      <c r="BO7" s="118">
        <f>IF(P7=0,"",IF(BN7=0,"",(BN7/P7)))</f>
        <v>0.25</v>
      </c>
      <c r="BP7" s="119">
        <v>1</v>
      </c>
      <c r="BQ7" s="120">
        <f>IFERROR(BP7/BN7,"-")</f>
        <v>0.33333333333333</v>
      </c>
      <c r="BR7" s="121">
        <v>254000</v>
      </c>
      <c r="BS7" s="122">
        <f>IFERROR(BR7/BN7,"-")</f>
        <v>84666.666666667</v>
      </c>
      <c r="BT7" s="123"/>
      <c r="BU7" s="123"/>
      <c r="BV7" s="123">
        <v>1</v>
      </c>
      <c r="BW7" s="124">
        <v>5</v>
      </c>
      <c r="BX7" s="125">
        <f>IF(P7=0,"",IF(BW7=0,"",(BW7/P7)))</f>
        <v>0.41666666666667</v>
      </c>
      <c r="BY7" s="126">
        <v>2</v>
      </c>
      <c r="BZ7" s="127">
        <f>IFERROR(BY7/BW7,"-")</f>
        <v>0.4</v>
      </c>
      <c r="CA7" s="128">
        <v>14000</v>
      </c>
      <c r="CB7" s="129">
        <f>IFERROR(CA7/BW7,"-")</f>
        <v>2800</v>
      </c>
      <c r="CC7" s="130"/>
      <c r="CD7" s="130">
        <v>1</v>
      </c>
      <c r="CE7" s="130">
        <v>1</v>
      </c>
      <c r="CF7" s="131">
        <v>1</v>
      </c>
      <c r="CG7" s="132">
        <f>IF(P7=0,"",IF(CF7=0,"",(CF7/P7)))</f>
        <v>0.083333333333333</v>
      </c>
      <c r="CH7" s="133">
        <v>1</v>
      </c>
      <c r="CI7" s="134">
        <f>IFERROR(CH7/CF7,"-")</f>
        <v>1</v>
      </c>
      <c r="CJ7" s="135">
        <v>99000</v>
      </c>
      <c r="CK7" s="136">
        <f>IFERROR(CJ7/CF7,"-")</f>
        <v>99000</v>
      </c>
      <c r="CL7" s="137"/>
      <c r="CM7" s="137"/>
      <c r="CN7" s="137">
        <v>1</v>
      </c>
      <c r="CO7" s="138">
        <v>3</v>
      </c>
      <c r="CP7" s="139">
        <v>113000</v>
      </c>
      <c r="CQ7" s="139">
        <v>254000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/>
      <c r="B8" s="347" t="s">
        <v>74</v>
      </c>
      <c r="C8" s="347"/>
      <c r="D8" s="347" t="s">
        <v>66</v>
      </c>
      <c r="E8" s="347" t="s">
        <v>67</v>
      </c>
      <c r="F8" s="347" t="s">
        <v>75</v>
      </c>
      <c r="G8" s="88" t="s">
        <v>76</v>
      </c>
      <c r="H8" s="88" t="s">
        <v>77</v>
      </c>
      <c r="I8" s="349" t="s">
        <v>78</v>
      </c>
      <c r="J8" s="330"/>
      <c r="K8" s="79">
        <v>0</v>
      </c>
      <c r="L8" s="79">
        <v>0</v>
      </c>
      <c r="M8" s="79">
        <v>52</v>
      </c>
      <c r="N8" s="89">
        <v>6</v>
      </c>
      <c r="O8" s="90">
        <v>0</v>
      </c>
      <c r="P8" s="91">
        <f>N8+O8</f>
        <v>6</v>
      </c>
      <c r="Q8" s="80">
        <f>IFERROR(P8/M8,"-")</f>
        <v>0.11538461538462</v>
      </c>
      <c r="R8" s="79">
        <v>0</v>
      </c>
      <c r="S8" s="79">
        <v>3</v>
      </c>
      <c r="T8" s="80">
        <f>IFERROR(R8/(P8),"-")</f>
        <v>0</v>
      </c>
      <c r="U8" s="336"/>
      <c r="V8" s="82">
        <v>0</v>
      </c>
      <c r="W8" s="80">
        <f>IF(P8=0,"-",V8/P8)</f>
        <v>0</v>
      </c>
      <c r="X8" s="335">
        <v>0</v>
      </c>
      <c r="Y8" s="336">
        <f>IFERROR(X8/P8,"-")</f>
        <v>0</v>
      </c>
      <c r="Z8" s="336" t="str">
        <f>IFERROR(X8/V8,"-")</f>
        <v>-</v>
      </c>
      <c r="AA8" s="33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>
        <v>1</v>
      </c>
      <c r="AW8" s="105">
        <f>IF(P8=0,"",IF(AV8=0,"",(AV8/P8)))</f>
        <v>0.16666666666667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1</v>
      </c>
      <c r="BF8" s="111">
        <f>IF(P8=0,"",IF(BE8=0,"",(BE8/P8)))</f>
        <v>0.16666666666667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4</v>
      </c>
      <c r="BO8" s="118">
        <f>IF(P8=0,"",IF(BN8=0,"",(BN8/P8)))</f>
        <v>0.66666666666667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79</v>
      </c>
      <c r="C9" s="347"/>
      <c r="D9" s="347" t="s">
        <v>66</v>
      </c>
      <c r="E9" s="347" t="s">
        <v>67</v>
      </c>
      <c r="F9" s="347" t="s">
        <v>73</v>
      </c>
      <c r="G9" s="88"/>
      <c r="H9" s="88"/>
      <c r="I9" s="88"/>
      <c r="J9" s="330"/>
      <c r="K9" s="79">
        <v>0</v>
      </c>
      <c r="L9" s="79">
        <v>0</v>
      </c>
      <c r="M9" s="79">
        <v>26</v>
      </c>
      <c r="N9" s="89">
        <v>4</v>
      </c>
      <c r="O9" s="90">
        <v>0</v>
      </c>
      <c r="P9" s="91">
        <f>N9+O9</f>
        <v>4</v>
      </c>
      <c r="Q9" s="80">
        <f>IFERROR(P9/M9,"-")</f>
        <v>0.15384615384615</v>
      </c>
      <c r="R9" s="79">
        <v>0</v>
      </c>
      <c r="S9" s="79">
        <v>0</v>
      </c>
      <c r="T9" s="80">
        <f>IFERROR(R9/(P9),"-")</f>
        <v>0</v>
      </c>
      <c r="U9" s="336"/>
      <c r="V9" s="82">
        <v>0</v>
      </c>
      <c r="W9" s="80">
        <f>IF(P9=0,"-",V9/P9)</f>
        <v>0</v>
      </c>
      <c r="X9" s="335">
        <v>0</v>
      </c>
      <c r="Y9" s="336">
        <f>IFERROR(X9/P9,"-")</f>
        <v>0</v>
      </c>
      <c r="Z9" s="336" t="str">
        <f>IFERROR(X9/V9,"-")</f>
        <v>-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>
        <f>IF(P9=0,"",IF(BE9=0,"",(BE9/P9)))</f>
        <v>0</v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>
        <v>2</v>
      </c>
      <c r="BO9" s="118">
        <f>IF(P9=0,"",IF(BN9=0,"",(BN9/P9)))</f>
        <v>0.5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2</v>
      </c>
      <c r="BX9" s="125">
        <f>IF(P9=0,"",IF(BW9=0,"",(BW9/P9)))</f>
        <v>0.5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7" t="s">
        <v>80</v>
      </c>
      <c r="C10" s="347"/>
      <c r="D10" s="347" t="s">
        <v>81</v>
      </c>
      <c r="E10" s="347" t="s">
        <v>82</v>
      </c>
      <c r="F10" s="347" t="s">
        <v>83</v>
      </c>
      <c r="G10" s="88" t="s">
        <v>76</v>
      </c>
      <c r="H10" s="88" t="s">
        <v>77</v>
      </c>
      <c r="I10" s="88" t="s">
        <v>84</v>
      </c>
      <c r="J10" s="330"/>
      <c r="K10" s="79">
        <v>0</v>
      </c>
      <c r="L10" s="79">
        <v>0</v>
      </c>
      <c r="M10" s="79">
        <v>34</v>
      </c>
      <c r="N10" s="89">
        <v>2</v>
      </c>
      <c r="O10" s="90">
        <v>0</v>
      </c>
      <c r="P10" s="91">
        <f>N10+O10</f>
        <v>2</v>
      </c>
      <c r="Q10" s="80">
        <f>IFERROR(P10/M10,"-")</f>
        <v>0.058823529411765</v>
      </c>
      <c r="R10" s="79">
        <v>0</v>
      </c>
      <c r="S10" s="79">
        <v>0</v>
      </c>
      <c r="T10" s="80">
        <f>IFERROR(R10/(P10),"-")</f>
        <v>0</v>
      </c>
      <c r="U10" s="336"/>
      <c r="V10" s="82">
        <v>0</v>
      </c>
      <c r="W10" s="80">
        <f>IF(P10=0,"-",V10/P10)</f>
        <v>0</v>
      </c>
      <c r="X10" s="335">
        <v>0</v>
      </c>
      <c r="Y10" s="336">
        <f>IFERROR(X10/P10,"-")</f>
        <v>0</v>
      </c>
      <c r="Z10" s="336" t="str">
        <f>IFERROR(X10/V10,"-")</f>
        <v>-</v>
      </c>
      <c r="AA10" s="33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>
        <f>IF(P10=0,"",IF(BE10=0,"",(BE10/P10)))</f>
        <v>0</v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>
        <v>1</v>
      </c>
      <c r="BO10" s="118">
        <f>IF(P10=0,"",IF(BN10=0,"",(BN10/P10)))</f>
        <v>0.5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>
        <v>1</v>
      </c>
      <c r="BX10" s="125">
        <f>IF(P10=0,"",IF(BW10=0,"",(BW10/P10)))</f>
        <v>0.5</v>
      </c>
      <c r="BY10" s="126"/>
      <c r="BZ10" s="127">
        <f>IFERROR(BY10/BW10,"-")</f>
        <v>0</v>
      </c>
      <c r="CA10" s="128"/>
      <c r="CB10" s="129">
        <f>IFERROR(CA10/BW10,"-")</f>
        <v>0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85</v>
      </c>
      <c r="C11" s="347"/>
      <c r="D11" s="347" t="s">
        <v>81</v>
      </c>
      <c r="E11" s="347" t="s">
        <v>82</v>
      </c>
      <c r="F11" s="347" t="s">
        <v>73</v>
      </c>
      <c r="G11" s="88"/>
      <c r="H11" s="88"/>
      <c r="I11" s="88"/>
      <c r="J11" s="330"/>
      <c r="K11" s="79">
        <v>0</v>
      </c>
      <c r="L11" s="79">
        <v>0</v>
      </c>
      <c r="M11" s="79">
        <v>49</v>
      </c>
      <c r="N11" s="89">
        <v>4</v>
      </c>
      <c r="O11" s="90">
        <v>0</v>
      </c>
      <c r="P11" s="91">
        <f>N11+O11</f>
        <v>4</v>
      </c>
      <c r="Q11" s="80">
        <f>IFERROR(P11/M11,"-")</f>
        <v>0.081632653061224</v>
      </c>
      <c r="R11" s="79">
        <v>0</v>
      </c>
      <c r="S11" s="79">
        <v>1</v>
      </c>
      <c r="T11" s="80">
        <f>IFERROR(R11/(P11),"-")</f>
        <v>0</v>
      </c>
      <c r="U11" s="336"/>
      <c r="V11" s="82">
        <v>1</v>
      </c>
      <c r="W11" s="80">
        <f>IF(P11=0,"-",V11/P11)</f>
        <v>0.25</v>
      </c>
      <c r="X11" s="335">
        <v>13000</v>
      </c>
      <c r="Y11" s="336">
        <f>IFERROR(X11/P11,"-")</f>
        <v>3250</v>
      </c>
      <c r="Z11" s="336">
        <f>IFERROR(X11/V11,"-")</f>
        <v>13000</v>
      </c>
      <c r="AA11" s="33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>
        <f>IF(P11=0,"",IF(BE11=0,"",(BE11/P11)))</f>
        <v>0</v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>
        <v>1</v>
      </c>
      <c r="BO11" s="118">
        <f>IF(P11=0,"",IF(BN11=0,"",(BN11/P11)))</f>
        <v>0.25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>
        <v>1</v>
      </c>
      <c r="BX11" s="125">
        <f>IF(P11=0,"",IF(BW11=0,"",(BW11/P11)))</f>
        <v>0.25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>
        <v>2</v>
      </c>
      <c r="CG11" s="132">
        <f>IF(P11=0,"",IF(CF11=0,"",(CF11/P11)))</f>
        <v>0.5</v>
      </c>
      <c r="CH11" s="133">
        <v>1</v>
      </c>
      <c r="CI11" s="134">
        <f>IFERROR(CH11/CF11,"-")</f>
        <v>0.5</v>
      </c>
      <c r="CJ11" s="135">
        <v>13000</v>
      </c>
      <c r="CK11" s="136">
        <f>IFERROR(CJ11/CF11,"-")</f>
        <v>6500</v>
      </c>
      <c r="CL11" s="137"/>
      <c r="CM11" s="137"/>
      <c r="CN11" s="137">
        <v>1</v>
      </c>
      <c r="CO11" s="138">
        <v>1</v>
      </c>
      <c r="CP11" s="139">
        <v>13000</v>
      </c>
      <c r="CQ11" s="139">
        <v>13000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0.46794871794872</v>
      </c>
      <c r="B12" s="347" t="s">
        <v>86</v>
      </c>
      <c r="C12" s="347"/>
      <c r="D12" s="347" t="s">
        <v>66</v>
      </c>
      <c r="E12" s="347" t="s">
        <v>67</v>
      </c>
      <c r="F12" s="347" t="s">
        <v>68</v>
      </c>
      <c r="G12" s="88" t="s">
        <v>87</v>
      </c>
      <c r="H12" s="88" t="s">
        <v>88</v>
      </c>
      <c r="I12" s="349" t="s">
        <v>89</v>
      </c>
      <c r="J12" s="330">
        <v>624000</v>
      </c>
      <c r="K12" s="79">
        <v>0</v>
      </c>
      <c r="L12" s="79">
        <v>0</v>
      </c>
      <c r="M12" s="79">
        <v>59</v>
      </c>
      <c r="N12" s="89">
        <v>5</v>
      </c>
      <c r="O12" s="90">
        <v>0</v>
      </c>
      <c r="P12" s="91">
        <f>N12+O12</f>
        <v>5</v>
      </c>
      <c r="Q12" s="80">
        <f>IFERROR(P12/M12,"-")</f>
        <v>0.084745762711864</v>
      </c>
      <c r="R12" s="79">
        <v>1</v>
      </c>
      <c r="S12" s="79">
        <v>1</v>
      </c>
      <c r="T12" s="80">
        <f>IFERROR(R12/(P12),"-")</f>
        <v>0.2</v>
      </c>
      <c r="U12" s="336">
        <f>IFERROR(J12/SUM(N12:O19),"-")</f>
        <v>12235.294117647</v>
      </c>
      <c r="V12" s="82">
        <v>3</v>
      </c>
      <c r="W12" s="80">
        <f>IF(P12=0,"-",V12/P12)</f>
        <v>0.6</v>
      </c>
      <c r="X12" s="335">
        <v>33000</v>
      </c>
      <c r="Y12" s="336">
        <f>IFERROR(X12/P12,"-")</f>
        <v>6600</v>
      </c>
      <c r="Z12" s="336">
        <f>IFERROR(X12/V12,"-")</f>
        <v>11000</v>
      </c>
      <c r="AA12" s="330">
        <f>SUM(X12:X19)-SUM(J12:J19)</f>
        <v>-332000</v>
      </c>
      <c r="AB12" s="83">
        <f>SUM(X12:X19)/SUM(J12:J19)</f>
        <v>0.46794871794872</v>
      </c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2</v>
      </c>
      <c r="BF12" s="111">
        <f>IF(P12=0,"",IF(BE12=0,"",(BE12/P12)))</f>
        <v>0.4</v>
      </c>
      <c r="BG12" s="110">
        <v>2</v>
      </c>
      <c r="BH12" s="112">
        <f>IFERROR(BG12/BE12,"-")</f>
        <v>1</v>
      </c>
      <c r="BI12" s="113">
        <v>28000</v>
      </c>
      <c r="BJ12" s="114">
        <f>IFERROR(BI12/BE12,"-")</f>
        <v>14000</v>
      </c>
      <c r="BK12" s="115">
        <v>1</v>
      </c>
      <c r="BL12" s="115"/>
      <c r="BM12" s="115">
        <v>1</v>
      </c>
      <c r="BN12" s="117">
        <v>2</v>
      </c>
      <c r="BO12" s="118">
        <f>IF(P12=0,"",IF(BN12=0,"",(BN12/P12)))</f>
        <v>0.4</v>
      </c>
      <c r="BP12" s="119">
        <v>1</v>
      </c>
      <c r="BQ12" s="120">
        <f>IFERROR(BP12/BN12,"-")</f>
        <v>0.5</v>
      </c>
      <c r="BR12" s="121">
        <v>5000</v>
      </c>
      <c r="BS12" s="122">
        <f>IFERROR(BR12/BN12,"-")</f>
        <v>2500</v>
      </c>
      <c r="BT12" s="123">
        <v>1</v>
      </c>
      <c r="BU12" s="123"/>
      <c r="BV12" s="123"/>
      <c r="BW12" s="124"/>
      <c r="BX12" s="125">
        <f>IF(P12=0,"",IF(BW12=0,"",(BW12/P12)))</f>
        <v>0</v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>
        <v>1</v>
      </c>
      <c r="CG12" s="132">
        <f>IF(P12=0,"",IF(CF12=0,"",(CF12/P12)))</f>
        <v>0.2</v>
      </c>
      <c r="CH12" s="133"/>
      <c r="CI12" s="134">
        <f>IFERROR(CH12/CF12,"-")</f>
        <v>0</v>
      </c>
      <c r="CJ12" s="135"/>
      <c r="CK12" s="136">
        <f>IFERROR(CJ12/CF12,"-")</f>
        <v>0</v>
      </c>
      <c r="CL12" s="137"/>
      <c r="CM12" s="137"/>
      <c r="CN12" s="137"/>
      <c r="CO12" s="138">
        <v>3</v>
      </c>
      <c r="CP12" s="139">
        <v>33000</v>
      </c>
      <c r="CQ12" s="139">
        <v>25000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90</v>
      </c>
      <c r="C13" s="347"/>
      <c r="D13" s="347" t="s">
        <v>66</v>
      </c>
      <c r="E13" s="347" t="s">
        <v>67</v>
      </c>
      <c r="F13" s="347" t="s">
        <v>73</v>
      </c>
      <c r="G13" s="88"/>
      <c r="H13" s="88"/>
      <c r="I13" s="88"/>
      <c r="J13" s="330"/>
      <c r="K13" s="79">
        <v>0</v>
      </c>
      <c r="L13" s="79">
        <v>0</v>
      </c>
      <c r="M13" s="79">
        <v>36</v>
      </c>
      <c r="N13" s="89">
        <v>14</v>
      </c>
      <c r="O13" s="90">
        <v>0</v>
      </c>
      <c r="P13" s="91">
        <f>N13+O13</f>
        <v>14</v>
      </c>
      <c r="Q13" s="80">
        <f>IFERROR(P13/M13,"-")</f>
        <v>0.38888888888889</v>
      </c>
      <c r="R13" s="79">
        <v>2</v>
      </c>
      <c r="S13" s="79">
        <v>3</v>
      </c>
      <c r="T13" s="80">
        <f>IFERROR(R13/(P13),"-")</f>
        <v>0.14285714285714</v>
      </c>
      <c r="U13" s="336"/>
      <c r="V13" s="82">
        <v>1</v>
      </c>
      <c r="W13" s="80">
        <f>IF(P13=0,"-",V13/P13)</f>
        <v>0.071428571428571</v>
      </c>
      <c r="X13" s="335">
        <v>28000</v>
      </c>
      <c r="Y13" s="336">
        <f>IFERROR(X13/P13,"-")</f>
        <v>2000</v>
      </c>
      <c r="Z13" s="336">
        <f>IFERROR(X13/V13,"-")</f>
        <v>28000</v>
      </c>
      <c r="AA13" s="33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>
        <v>1</v>
      </c>
      <c r="AW13" s="105">
        <f>IF(P13=0,"",IF(AV13=0,"",(AV13/P13)))</f>
        <v>0.071428571428571</v>
      </c>
      <c r="AX13" s="104"/>
      <c r="AY13" s="106">
        <f>IFERROR(AX13/AV13,"-")</f>
        <v>0</v>
      </c>
      <c r="AZ13" s="107"/>
      <c r="BA13" s="108">
        <f>IFERROR(AZ13/AV13,"-")</f>
        <v>0</v>
      </c>
      <c r="BB13" s="109"/>
      <c r="BC13" s="109"/>
      <c r="BD13" s="109"/>
      <c r="BE13" s="110">
        <v>2</v>
      </c>
      <c r="BF13" s="111">
        <f>IF(P13=0,"",IF(BE13=0,"",(BE13/P13)))</f>
        <v>0.14285714285714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>
        <v>4</v>
      </c>
      <c r="BO13" s="118">
        <f>IF(P13=0,"",IF(BN13=0,"",(BN13/P13)))</f>
        <v>0.28571428571429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>
        <v>7</v>
      </c>
      <c r="BX13" s="125">
        <f>IF(P13=0,"",IF(BW13=0,"",(BW13/P13)))</f>
        <v>0.5</v>
      </c>
      <c r="BY13" s="126">
        <v>2</v>
      </c>
      <c r="BZ13" s="127">
        <f>IFERROR(BY13/BW13,"-")</f>
        <v>0.28571428571429</v>
      </c>
      <c r="CA13" s="128">
        <v>590000</v>
      </c>
      <c r="CB13" s="129">
        <f>IFERROR(CA13/BW13,"-")</f>
        <v>84285.714285714</v>
      </c>
      <c r="CC13" s="130"/>
      <c r="CD13" s="130"/>
      <c r="CE13" s="130">
        <v>2</v>
      </c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1</v>
      </c>
      <c r="CP13" s="139">
        <v>28000</v>
      </c>
      <c r="CQ13" s="139">
        <v>562000</v>
      </c>
      <c r="CR13" s="139"/>
      <c r="CS13" s="140" t="str">
        <f>IF(AND(CQ13=0,CR13=0),"",IF(AND(CQ13&lt;=100000,CR13&lt;=100000),"",IF(CQ13/CP13&gt;0.7,"男高",IF(CR13/CP13&gt;0.7,"女高",""))))</f>
        <v>男高</v>
      </c>
    </row>
    <row r="14" spans="1:98">
      <c r="A14" s="78"/>
      <c r="B14" s="347" t="s">
        <v>91</v>
      </c>
      <c r="C14" s="347"/>
      <c r="D14" s="347" t="s">
        <v>92</v>
      </c>
      <c r="E14" s="347" t="s">
        <v>82</v>
      </c>
      <c r="F14" s="347" t="s">
        <v>75</v>
      </c>
      <c r="G14" s="88" t="s">
        <v>87</v>
      </c>
      <c r="H14" s="88" t="s">
        <v>88</v>
      </c>
      <c r="I14" s="348" t="s">
        <v>93</v>
      </c>
      <c r="J14" s="330"/>
      <c r="K14" s="79">
        <v>0</v>
      </c>
      <c r="L14" s="79">
        <v>0</v>
      </c>
      <c r="M14" s="79">
        <v>87</v>
      </c>
      <c r="N14" s="89">
        <v>6</v>
      </c>
      <c r="O14" s="90">
        <v>0</v>
      </c>
      <c r="P14" s="91">
        <f>N14+O14</f>
        <v>6</v>
      </c>
      <c r="Q14" s="80">
        <f>IFERROR(P14/M14,"-")</f>
        <v>0.068965517241379</v>
      </c>
      <c r="R14" s="79">
        <v>0</v>
      </c>
      <c r="S14" s="79">
        <v>3</v>
      </c>
      <c r="T14" s="80">
        <f>IFERROR(R14/(P14),"-")</f>
        <v>0</v>
      </c>
      <c r="U14" s="336"/>
      <c r="V14" s="82">
        <v>1</v>
      </c>
      <c r="W14" s="80">
        <f>IF(P14=0,"-",V14/P14)</f>
        <v>0.16666666666667</v>
      </c>
      <c r="X14" s="335">
        <v>8000</v>
      </c>
      <c r="Y14" s="336">
        <f>IFERROR(X14/P14,"-")</f>
        <v>1333.3333333333</v>
      </c>
      <c r="Z14" s="336">
        <f>IFERROR(X14/V14,"-")</f>
        <v>8000</v>
      </c>
      <c r="AA14" s="33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>
        <v>1</v>
      </c>
      <c r="AN14" s="99">
        <f>IF(P14=0,"",IF(AM14=0,"",(AM14/P14)))</f>
        <v>0.16666666666667</v>
      </c>
      <c r="AO14" s="98"/>
      <c r="AP14" s="100">
        <f>IFERROR(AO14/AM14,"-")</f>
        <v>0</v>
      </c>
      <c r="AQ14" s="101"/>
      <c r="AR14" s="102">
        <f>IFERROR(AQ14/AM14,"-")</f>
        <v>0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>
        <v>2</v>
      </c>
      <c r="BF14" s="111">
        <f>IF(P14=0,"",IF(BE14=0,"",(BE14/P14)))</f>
        <v>0.33333333333333</v>
      </c>
      <c r="BG14" s="110">
        <v>1</v>
      </c>
      <c r="BH14" s="112">
        <f>IFERROR(BG14/BE14,"-")</f>
        <v>0.5</v>
      </c>
      <c r="BI14" s="113">
        <v>8000</v>
      </c>
      <c r="BJ14" s="114">
        <f>IFERROR(BI14/BE14,"-")</f>
        <v>4000</v>
      </c>
      <c r="BK14" s="115"/>
      <c r="BL14" s="115">
        <v>1</v>
      </c>
      <c r="BM14" s="115"/>
      <c r="BN14" s="117">
        <v>1</v>
      </c>
      <c r="BO14" s="118">
        <f>IF(P14=0,"",IF(BN14=0,"",(BN14/P14)))</f>
        <v>0.16666666666667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/>
      <c r="BX14" s="125">
        <f>IF(P14=0,"",IF(BW14=0,"",(BW14/P14)))</f>
        <v>0</v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>
        <v>2</v>
      </c>
      <c r="CG14" s="132">
        <f>IF(P14=0,"",IF(CF14=0,"",(CF14/P14)))</f>
        <v>0.33333333333333</v>
      </c>
      <c r="CH14" s="133">
        <v>1</v>
      </c>
      <c r="CI14" s="134">
        <f>IFERROR(CH14/CF14,"-")</f>
        <v>0.5</v>
      </c>
      <c r="CJ14" s="135">
        <v>725000</v>
      </c>
      <c r="CK14" s="136">
        <f>IFERROR(CJ14/CF14,"-")</f>
        <v>362500</v>
      </c>
      <c r="CL14" s="137"/>
      <c r="CM14" s="137"/>
      <c r="CN14" s="137">
        <v>1</v>
      </c>
      <c r="CO14" s="138">
        <v>1</v>
      </c>
      <c r="CP14" s="139">
        <v>8000</v>
      </c>
      <c r="CQ14" s="139">
        <v>725000</v>
      </c>
      <c r="CR14" s="139"/>
      <c r="CS14" s="140" t="str">
        <f>IF(AND(CQ14=0,CR14=0),"",IF(AND(CQ14&lt;=100000,CR14&lt;=100000),"",IF(CQ14/CP14&gt;0.7,"男高",IF(CR14/CP14&gt;0.7,"女高",""))))</f>
        <v>男高</v>
      </c>
    </row>
    <row r="15" spans="1:98">
      <c r="A15" s="78"/>
      <c r="B15" s="347" t="s">
        <v>94</v>
      </c>
      <c r="C15" s="347"/>
      <c r="D15" s="347" t="s">
        <v>92</v>
      </c>
      <c r="E15" s="347" t="s">
        <v>82</v>
      </c>
      <c r="F15" s="347" t="s">
        <v>73</v>
      </c>
      <c r="G15" s="88"/>
      <c r="H15" s="88"/>
      <c r="I15" s="88"/>
      <c r="J15" s="330"/>
      <c r="K15" s="79">
        <v>0</v>
      </c>
      <c r="L15" s="79">
        <v>0</v>
      </c>
      <c r="M15" s="79">
        <v>4</v>
      </c>
      <c r="N15" s="89">
        <v>5</v>
      </c>
      <c r="O15" s="90">
        <v>0</v>
      </c>
      <c r="P15" s="91">
        <f>N15+O15</f>
        <v>5</v>
      </c>
      <c r="Q15" s="80">
        <f>IFERROR(P15/M15,"-")</f>
        <v>1.25</v>
      </c>
      <c r="R15" s="79">
        <v>1</v>
      </c>
      <c r="S15" s="79">
        <v>0</v>
      </c>
      <c r="T15" s="80">
        <f>IFERROR(R15/(P15),"-")</f>
        <v>0.2</v>
      </c>
      <c r="U15" s="336"/>
      <c r="V15" s="82">
        <v>0</v>
      </c>
      <c r="W15" s="80">
        <f>IF(P15=0,"-",V15/P15)</f>
        <v>0</v>
      </c>
      <c r="X15" s="335">
        <v>0</v>
      </c>
      <c r="Y15" s="336">
        <f>IFERROR(X15/P15,"-")</f>
        <v>0</v>
      </c>
      <c r="Z15" s="336" t="str">
        <f>IFERROR(X15/V15,"-")</f>
        <v>-</v>
      </c>
      <c r="AA15" s="33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>
        <v>1</v>
      </c>
      <c r="BF15" s="111">
        <f>IF(P15=0,"",IF(BE15=0,"",(BE15/P15)))</f>
        <v>0.2</v>
      </c>
      <c r="BG15" s="110">
        <v>1</v>
      </c>
      <c r="BH15" s="112">
        <f>IFERROR(BG15/BE15,"-")</f>
        <v>1</v>
      </c>
      <c r="BI15" s="113">
        <v>33000</v>
      </c>
      <c r="BJ15" s="114">
        <f>IFERROR(BI15/BE15,"-")</f>
        <v>33000</v>
      </c>
      <c r="BK15" s="115"/>
      <c r="BL15" s="115"/>
      <c r="BM15" s="115">
        <v>1</v>
      </c>
      <c r="BN15" s="117">
        <v>3</v>
      </c>
      <c r="BO15" s="118">
        <f>IF(P15=0,"",IF(BN15=0,"",(BN15/P15)))</f>
        <v>0.6</v>
      </c>
      <c r="BP15" s="119"/>
      <c r="BQ15" s="120">
        <f>IFERROR(BP15/BN15,"-")</f>
        <v>0</v>
      </c>
      <c r="BR15" s="121"/>
      <c r="BS15" s="122">
        <f>IFERROR(BR15/BN15,"-")</f>
        <v>0</v>
      </c>
      <c r="BT15" s="123"/>
      <c r="BU15" s="123"/>
      <c r="BV15" s="123"/>
      <c r="BW15" s="124">
        <v>1</v>
      </c>
      <c r="BX15" s="125">
        <f>IF(P15=0,"",IF(BW15=0,"",(BW15/P15)))</f>
        <v>0.2</v>
      </c>
      <c r="BY15" s="126"/>
      <c r="BZ15" s="127">
        <f>IFERROR(BY15/BW15,"-")</f>
        <v>0</v>
      </c>
      <c r="CA15" s="128"/>
      <c r="CB15" s="129">
        <f>IFERROR(CA15/BW15,"-")</f>
        <v>0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0</v>
      </c>
      <c r="CP15" s="139">
        <v>0</v>
      </c>
      <c r="CQ15" s="139">
        <v>33000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347" t="s">
        <v>95</v>
      </c>
      <c r="C16" s="347"/>
      <c r="D16" s="347" t="s">
        <v>81</v>
      </c>
      <c r="E16" s="347" t="s">
        <v>96</v>
      </c>
      <c r="F16" s="347" t="s">
        <v>83</v>
      </c>
      <c r="G16" s="88" t="s">
        <v>87</v>
      </c>
      <c r="H16" s="88" t="s">
        <v>88</v>
      </c>
      <c r="I16" s="349" t="s">
        <v>78</v>
      </c>
      <c r="J16" s="330"/>
      <c r="K16" s="79">
        <v>0</v>
      </c>
      <c r="L16" s="79">
        <v>0</v>
      </c>
      <c r="M16" s="79">
        <v>83</v>
      </c>
      <c r="N16" s="89">
        <v>7</v>
      </c>
      <c r="O16" s="90">
        <v>0</v>
      </c>
      <c r="P16" s="91">
        <f>N16+O16</f>
        <v>7</v>
      </c>
      <c r="Q16" s="80">
        <f>IFERROR(P16/M16,"-")</f>
        <v>0.08433734939759</v>
      </c>
      <c r="R16" s="79">
        <v>0</v>
      </c>
      <c r="S16" s="79">
        <v>0</v>
      </c>
      <c r="T16" s="80">
        <f>IFERROR(R16/(P16),"-")</f>
        <v>0</v>
      </c>
      <c r="U16" s="336"/>
      <c r="V16" s="82">
        <v>1</v>
      </c>
      <c r="W16" s="80">
        <f>IF(P16=0,"-",V16/P16)</f>
        <v>0.14285714285714</v>
      </c>
      <c r="X16" s="335">
        <v>10000</v>
      </c>
      <c r="Y16" s="336">
        <f>IFERROR(X16/P16,"-")</f>
        <v>1428.5714285714</v>
      </c>
      <c r="Z16" s="336">
        <f>IFERROR(X16/V16,"-")</f>
        <v>10000</v>
      </c>
      <c r="AA16" s="330"/>
      <c r="AB16" s="83"/>
      <c r="AC16" s="77"/>
      <c r="AD16" s="92">
        <v>1</v>
      </c>
      <c r="AE16" s="93">
        <f>IF(P16=0,"",IF(AD16=0,"",(AD16/P16)))</f>
        <v>0.14285714285714</v>
      </c>
      <c r="AF16" s="92"/>
      <c r="AG16" s="94">
        <f>IFERROR(AF16/AD16,"-")</f>
        <v>0</v>
      </c>
      <c r="AH16" s="95"/>
      <c r="AI16" s="96">
        <f>IFERROR(AH16/AD16,"-")</f>
        <v>0</v>
      </c>
      <c r="AJ16" s="97"/>
      <c r="AK16" s="97"/>
      <c r="AL16" s="97"/>
      <c r="AM16" s="98">
        <v>1</v>
      </c>
      <c r="AN16" s="99">
        <f>IF(P16=0,"",IF(AM16=0,"",(AM16/P16)))</f>
        <v>0.14285714285714</v>
      </c>
      <c r="AO16" s="98"/>
      <c r="AP16" s="100">
        <f>IFERROR(AO16/AM16,"-")</f>
        <v>0</v>
      </c>
      <c r="AQ16" s="101"/>
      <c r="AR16" s="102">
        <f>IFERROR(AQ16/AM16,"-")</f>
        <v>0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>
        <v>1</v>
      </c>
      <c r="BF16" s="111">
        <f>IF(P16=0,"",IF(BE16=0,"",(BE16/P16)))</f>
        <v>0.14285714285714</v>
      </c>
      <c r="BG16" s="110"/>
      <c r="BH16" s="112">
        <f>IFERROR(BG16/BE16,"-")</f>
        <v>0</v>
      </c>
      <c r="BI16" s="113"/>
      <c r="BJ16" s="114">
        <f>IFERROR(BI16/BE16,"-")</f>
        <v>0</v>
      </c>
      <c r="BK16" s="115"/>
      <c r="BL16" s="115"/>
      <c r="BM16" s="115"/>
      <c r="BN16" s="117"/>
      <c r="BO16" s="118">
        <f>IF(P16=0,"",IF(BN16=0,"",(BN16/P16)))</f>
        <v>0</v>
      </c>
      <c r="BP16" s="119"/>
      <c r="BQ16" s="120" t="str">
        <f>IFERROR(BP16/BN16,"-")</f>
        <v>-</v>
      </c>
      <c r="BR16" s="121"/>
      <c r="BS16" s="122" t="str">
        <f>IFERROR(BR16/BN16,"-")</f>
        <v>-</v>
      </c>
      <c r="BT16" s="123"/>
      <c r="BU16" s="123"/>
      <c r="BV16" s="123"/>
      <c r="BW16" s="124">
        <v>4</v>
      </c>
      <c r="BX16" s="125">
        <f>IF(P16=0,"",IF(BW16=0,"",(BW16/P16)))</f>
        <v>0.57142857142857</v>
      </c>
      <c r="BY16" s="126">
        <v>1</v>
      </c>
      <c r="BZ16" s="127">
        <f>IFERROR(BY16/BW16,"-")</f>
        <v>0.25</v>
      </c>
      <c r="CA16" s="128">
        <v>10000</v>
      </c>
      <c r="CB16" s="129">
        <f>IFERROR(CA16/BW16,"-")</f>
        <v>2500</v>
      </c>
      <c r="CC16" s="130"/>
      <c r="CD16" s="130">
        <v>1</v>
      </c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1</v>
      </c>
      <c r="CP16" s="139">
        <v>10000</v>
      </c>
      <c r="CQ16" s="139">
        <v>10000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347" t="s">
        <v>97</v>
      </c>
      <c r="C17" s="347"/>
      <c r="D17" s="347" t="s">
        <v>81</v>
      </c>
      <c r="E17" s="347" t="s">
        <v>96</v>
      </c>
      <c r="F17" s="347" t="s">
        <v>73</v>
      </c>
      <c r="G17" s="88"/>
      <c r="H17" s="88"/>
      <c r="I17" s="88"/>
      <c r="J17" s="330"/>
      <c r="K17" s="79">
        <v>0</v>
      </c>
      <c r="L17" s="79">
        <v>0</v>
      </c>
      <c r="M17" s="79">
        <v>23</v>
      </c>
      <c r="N17" s="89">
        <v>6</v>
      </c>
      <c r="O17" s="90">
        <v>0</v>
      </c>
      <c r="P17" s="91">
        <f>N17+O17</f>
        <v>6</v>
      </c>
      <c r="Q17" s="80">
        <f>IFERROR(P17/M17,"-")</f>
        <v>0.26086956521739</v>
      </c>
      <c r="R17" s="79">
        <v>0</v>
      </c>
      <c r="S17" s="79">
        <v>0</v>
      </c>
      <c r="T17" s="80">
        <f>IFERROR(R17/(P17),"-")</f>
        <v>0</v>
      </c>
      <c r="U17" s="336"/>
      <c r="V17" s="82">
        <v>1</v>
      </c>
      <c r="W17" s="80">
        <f>IF(P17=0,"-",V17/P17)</f>
        <v>0.16666666666667</v>
      </c>
      <c r="X17" s="335">
        <v>50000</v>
      </c>
      <c r="Y17" s="336">
        <f>IFERROR(X17/P17,"-")</f>
        <v>8333.3333333333</v>
      </c>
      <c r="Z17" s="336">
        <f>IFERROR(X17/V17,"-")</f>
        <v>50000</v>
      </c>
      <c r="AA17" s="330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>
        <v>1</v>
      </c>
      <c r="BF17" s="111">
        <f>IF(P17=0,"",IF(BE17=0,"",(BE17/P17)))</f>
        <v>0.16666666666667</v>
      </c>
      <c r="BG17" s="110"/>
      <c r="BH17" s="112">
        <f>IFERROR(BG17/BE17,"-")</f>
        <v>0</v>
      </c>
      <c r="BI17" s="113"/>
      <c r="BJ17" s="114">
        <f>IFERROR(BI17/BE17,"-")</f>
        <v>0</v>
      </c>
      <c r="BK17" s="115"/>
      <c r="BL17" s="115"/>
      <c r="BM17" s="115"/>
      <c r="BN17" s="117">
        <v>3</v>
      </c>
      <c r="BO17" s="118">
        <f>IF(P17=0,"",IF(BN17=0,"",(BN17/P17)))</f>
        <v>0.5</v>
      </c>
      <c r="BP17" s="119"/>
      <c r="BQ17" s="120">
        <f>IFERROR(BP17/BN17,"-")</f>
        <v>0</v>
      </c>
      <c r="BR17" s="121"/>
      <c r="BS17" s="122">
        <f>IFERROR(BR17/BN17,"-")</f>
        <v>0</v>
      </c>
      <c r="BT17" s="123"/>
      <c r="BU17" s="123"/>
      <c r="BV17" s="123"/>
      <c r="BW17" s="124">
        <v>1</v>
      </c>
      <c r="BX17" s="125">
        <f>IF(P17=0,"",IF(BW17=0,"",(BW17/P17)))</f>
        <v>0.16666666666667</v>
      </c>
      <c r="BY17" s="126">
        <v>1</v>
      </c>
      <c r="BZ17" s="127">
        <f>IFERROR(BY17/BW17,"-")</f>
        <v>1</v>
      </c>
      <c r="CA17" s="128">
        <v>50000</v>
      </c>
      <c r="CB17" s="129">
        <f>IFERROR(CA17/BW17,"-")</f>
        <v>50000</v>
      </c>
      <c r="CC17" s="130"/>
      <c r="CD17" s="130"/>
      <c r="CE17" s="130">
        <v>1</v>
      </c>
      <c r="CF17" s="131">
        <v>1</v>
      </c>
      <c r="CG17" s="132">
        <f>IF(P17=0,"",IF(CF17=0,"",(CF17/P17)))</f>
        <v>0.16666666666667</v>
      </c>
      <c r="CH17" s="133"/>
      <c r="CI17" s="134">
        <f>IFERROR(CH17/CF17,"-")</f>
        <v>0</v>
      </c>
      <c r="CJ17" s="135"/>
      <c r="CK17" s="136">
        <f>IFERROR(CJ17/CF17,"-")</f>
        <v>0</v>
      </c>
      <c r="CL17" s="137"/>
      <c r="CM17" s="137"/>
      <c r="CN17" s="137"/>
      <c r="CO17" s="138">
        <v>1</v>
      </c>
      <c r="CP17" s="139">
        <v>50000</v>
      </c>
      <c r="CQ17" s="139">
        <v>50000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347" t="s">
        <v>98</v>
      </c>
      <c r="C18" s="347"/>
      <c r="D18" s="347" t="s">
        <v>99</v>
      </c>
      <c r="E18" s="347" t="s">
        <v>100</v>
      </c>
      <c r="F18" s="347" t="s">
        <v>75</v>
      </c>
      <c r="G18" s="88" t="s">
        <v>87</v>
      </c>
      <c r="H18" s="88" t="s">
        <v>88</v>
      </c>
      <c r="I18" s="348" t="s">
        <v>101</v>
      </c>
      <c r="J18" s="330"/>
      <c r="K18" s="79">
        <v>0</v>
      </c>
      <c r="L18" s="79">
        <v>0</v>
      </c>
      <c r="M18" s="79">
        <v>42</v>
      </c>
      <c r="N18" s="89">
        <v>4</v>
      </c>
      <c r="O18" s="90">
        <v>0</v>
      </c>
      <c r="P18" s="91">
        <f>N18+O18</f>
        <v>4</v>
      </c>
      <c r="Q18" s="80">
        <f>IFERROR(P18/M18,"-")</f>
        <v>0.095238095238095</v>
      </c>
      <c r="R18" s="79">
        <v>0</v>
      </c>
      <c r="S18" s="79">
        <v>1</v>
      </c>
      <c r="T18" s="80">
        <f>IFERROR(R18/(P18),"-")</f>
        <v>0</v>
      </c>
      <c r="U18" s="336"/>
      <c r="V18" s="82">
        <v>2</v>
      </c>
      <c r="W18" s="80">
        <f>IF(P18=0,"-",V18/P18)</f>
        <v>0.5</v>
      </c>
      <c r="X18" s="335">
        <v>20000</v>
      </c>
      <c r="Y18" s="336">
        <f>IFERROR(X18/P18,"-")</f>
        <v>5000</v>
      </c>
      <c r="Z18" s="336">
        <f>IFERROR(X18/V18,"-")</f>
        <v>10000</v>
      </c>
      <c r="AA18" s="33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>
        <v>2</v>
      </c>
      <c r="BF18" s="111">
        <f>IF(P18=0,"",IF(BE18=0,"",(BE18/P18)))</f>
        <v>0.5</v>
      </c>
      <c r="BG18" s="110"/>
      <c r="BH18" s="112">
        <f>IFERROR(BG18/BE18,"-")</f>
        <v>0</v>
      </c>
      <c r="BI18" s="113"/>
      <c r="BJ18" s="114">
        <f>IFERROR(BI18/BE18,"-")</f>
        <v>0</v>
      </c>
      <c r="BK18" s="115"/>
      <c r="BL18" s="115"/>
      <c r="BM18" s="115"/>
      <c r="BN18" s="117">
        <v>1</v>
      </c>
      <c r="BO18" s="118">
        <f>IF(P18=0,"",IF(BN18=0,"",(BN18/P18)))</f>
        <v>0.25</v>
      </c>
      <c r="BP18" s="119">
        <v>1</v>
      </c>
      <c r="BQ18" s="120">
        <f>IFERROR(BP18/BN18,"-")</f>
        <v>1</v>
      </c>
      <c r="BR18" s="121">
        <v>14000</v>
      </c>
      <c r="BS18" s="122">
        <f>IFERROR(BR18/BN18,"-")</f>
        <v>14000</v>
      </c>
      <c r="BT18" s="123"/>
      <c r="BU18" s="123"/>
      <c r="BV18" s="123">
        <v>1</v>
      </c>
      <c r="BW18" s="124">
        <v>1</v>
      </c>
      <c r="BX18" s="125">
        <f>IF(P18=0,"",IF(BW18=0,"",(BW18/P18)))</f>
        <v>0.25</v>
      </c>
      <c r="BY18" s="126">
        <v>1</v>
      </c>
      <c r="BZ18" s="127">
        <f>IFERROR(BY18/BW18,"-")</f>
        <v>1</v>
      </c>
      <c r="CA18" s="128">
        <v>6000</v>
      </c>
      <c r="CB18" s="129">
        <f>IFERROR(CA18/BW18,"-")</f>
        <v>6000</v>
      </c>
      <c r="CC18" s="130"/>
      <c r="CD18" s="130">
        <v>1</v>
      </c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2</v>
      </c>
      <c r="CP18" s="139">
        <v>20000</v>
      </c>
      <c r="CQ18" s="139">
        <v>14000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7" t="s">
        <v>102</v>
      </c>
      <c r="C19" s="347"/>
      <c r="D19" s="347" t="s">
        <v>99</v>
      </c>
      <c r="E19" s="347" t="s">
        <v>100</v>
      </c>
      <c r="F19" s="347" t="s">
        <v>73</v>
      </c>
      <c r="G19" s="88"/>
      <c r="H19" s="88"/>
      <c r="I19" s="88"/>
      <c r="J19" s="330"/>
      <c r="K19" s="79">
        <v>0</v>
      </c>
      <c r="L19" s="79">
        <v>0</v>
      </c>
      <c r="M19" s="79">
        <v>5</v>
      </c>
      <c r="N19" s="89">
        <v>4</v>
      </c>
      <c r="O19" s="90">
        <v>0</v>
      </c>
      <c r="P19" s="91">
        <f>N19+O19</f>
        <v>4</v>
      </c>
      <c r="Q19" s="80">
        <f>IFERROR(P19/M19,"-")</f>
        <v>0.8</v>
      </c>
      <c r="R19" s="79">
        <v>1</v>
      </c>
      <c r="S19" s="79">
        <v>1</v>
      </c>
      <c r="T19" s="80">
        <f>IFERROR(R19/(P19),"-")</f>
        <v>0.25</v>
      </c>
      <c r="U19" s="336"/>
      <c r="V19" s="82">
        <v>2</v>
      </c>
      <c r="W19" s="80">
        <f>IF(P19=0,"-",V19/P19)</f>
        <v>0.5</v>
      </c>
      <c r="X19" s="335">
        <v>143000</v>
      </c>
      <c r="Y19" s="336">
        <f>IFERROR(X19/P19,"-")</f>
        <v>35750</v>
      </c>
      <c r="Z19" s="336">
        <f>IFERROR(X19/V19,"-")</f>
        <v>71500</v>
      </c>
      <c r="AA19" s="33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>
        <v>2</v>
      </c>
      <c r="BF19" s="111">
        <f>IF(P19=0,"",IF(BE19=0,"",(BE19/P19)))</f>
        <v>0.5</v>
      </c>
      <c r="BG19" s="110">
        <v>1</v>
      </c>
      <c r="BH19" s="112">
        <f>IFERROR(BG19/BE19,"-")</f>
        <v>0.5</v>
      </c>
      <c r="BI19" s="113">
        <v>10000</v>
      </c>
      <c r="BJ19" s="114">
        <f>IFERROR(BI19/BE19,"-")</f>
        <v>5000</v>
      </c>
      <c r="BK19" s="115">
        <v>1</v>
      </c>
      <c r="BL19" s="115"/>
      <c r="BM19" s="115"/>
      <c r="BN19" s="117"/>
      <c r="BO19" s="118">
        <f>IF(P19=0,"",IF(BN19=0,"",(BN19/P19)))</f>
        <v>0</v>
      </c>
      <c r="BP19" s="119"/>
      <c r="BQ19" s="120" t="str">
        <f>IFERROR(BP19/BN19,"-")</f>
        <v>-</v>
      </c>
      <c r="BR19" s="121"/>
      <c r="BS19" s="122" t="str">
        <f>IFERROR(BR19/BN19,"-")</f>
        <v>-</v>
      </c>
      <c r="BT19" s="123"/>
      <c r="BU19" s="123"/>
      <c r="BV19" s="123"/>
      <c r="BW19" s="124">
        <v>1</v>
      </c>
      <c r="BX19" s="125">
        <f>IF(P19=0,"",IF(BW19=0,"",(BW19/P19)))</f>
        <v>0.25</v>
      </c>
      <c r="BY19" s="126"/>
      <c r="BZ19" s="127">
        <f>IFERROR(BY19/BW19,"-")</f>
        <v>0</v>
      </c>
      <c r="CA19" s="128"/>
      <c r="CB19" s="129">
        <f>IFERROR(CA19/BW19,"-")</f>
        <v>0</v>
      </c>
      <c r="CC19" s="130"/>
      <c r="CD19" s="130"/>
      <c r="CE19" s="130"/>
      <c r="CF19" s="131">
        <v>1</v>
      </c>
      <c r="CG19" s="132">
        <f>IF(P19=0,"",IF(CF19=0,"",(CF19/P19)))</f>
        <v>0.25</v>
      </c>
      <c r="CH19" s="133">
        <v>1</v>
      </c>
      <c r="CI19" s="134">
        <f>IFERROR(CH19/CF19,"-")</f>
        <v>1</v>
      </c>
      <c r="CJ19" s="135">
        <v>133000</v>
      </c>
      <c r="CK19" s="136">
        <f>IFERROR(CJ19/CF19,"-")</f>
        <v>133000</v>
      </c>
      <c r="CL19" s="137"/>
      <c r="CM19" s="137"/>
      <c r="CN19" s="137">
        <v>1</v>
      </c>
      <c r="CO19" s="138">
        <v>2</v>
      </c>
      <c r="CP19" s="139">
        <v>143000</v>
      </c>
      <c r="CQ19" s="139">
        <v>133000</v>
      </c>
      <c r="CR19" s="139"/>
      <c r="CS19" s="140" t="str">
        <f>IF(AND(CQ19=0,CR19=0),"",IF(AND(CQ19&lt;=100000,CR19&lt;=100000),"",IF(CQ19/CP19&gt;0.7,"男高",IF(CR19/CP19&gt;0.7,"女高",""))))</f>
        <v>男高</v>
      </c>
    </row>
    <row r="20" spans="1:98">
      <c r="A20" s="78">
        <f>AB20</f>
        <v>5.2833333333333</v>
      </c>
      <c r="B20" s="347" t="s">
        <v>103</v>
      </c>
      <c r="C20" s="347"/>
      <c r="D20" s="347" t="s">
        <v>66</v>
      </c>
      <c r="E20" s="347" t="s">
        <v>67</v>
      </c>
      <c r="F20" s="347" t="s">
        <v>83</v>
      </c>
      <c r="G20" s="88" t="s">
        <v>104</v>
      </c>
      <c r="H20" s="88" t="s">
        <v>105</v>
      </c>
      <c r="I20" s="88" t="s">
        <v>106</v>
      </c>
      <c r="J20" s="330">
        <v>240000</v>
      </c>
      <c r="K20" s="79">
        <v>0</v>
      </c>
      <c r="L20" s="79">
        <v>0</v>
      </c>
      <c r="M20" s="79">
        <v>49</v>
      </c>
      <c r="N20" s="89">
        <v>4</v>
      </c>
      <c r="O20" s="90">
        <v>0</v>
      </c>
      <c r="P20" s="91">
        <f>N20+O20</f>
        <v>4</v>
      </c>
      <c r="Q20" s="80">
        <f>IFERROR(P20/M20,"-")</f>
        <v>0.081632653061224</v>
      </c>
      <c r="R20" s="79">
        <v>0</v>
      </c>
      <c r="S20" s="79">
        <v>1</v>
      </c>
      <c r="T20" s="80">
        <f>IFERROR(R20/(P20),"-")</f>
        <v>0</v>
      </c>
      <c r="U20" s="336">
        <f>IFERROR(J20/SUM(N20:O25),"-")</f>
        <v>5714.2857142857</v>
      </c>
      <c r="V20" s="82">
        <v>0</v>
      </c>
      <c r="W20" s="80">
        <f>IF(P20=0,"-",V20/P20)</f>
        <v>0</v>
      </c>
      <c r="X20" s="335">
        <v>0</v>
      </c>
      <c r="Y20" s="336">
        <f>IFERROR(X20/P20,"-")</f>
        <v>0</v>
      </c>
      <c r="Z20" s="336" t="str">
        <f>IFERROR(X20/V20,"-")</f>
        <v>-</v>
      </c>
      <c r="AA20" s="330">
        <f>SUM(X20:X25)-SUM(J20:J25)</f>
        <v>1028000</v>
      </c>
      <c r="AB20" s="83">
        <f>SUM(X20:X25)/SUM(J20:J25)</f>
        <v>5.2833333333333</v>
      </c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/>
      <c r="BF20" s="111">
        <f>IF(P20=0,"",IF(BE20=0,"",(BE20/P20)))</f>
        <v>0</v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>
        <v>3</v>
      </c>
      <c r="BO20" s="118">
        <f>IF(P20=0,"",IF(BN20=0,"",(BN20/P20)))</f>
        <v>0.75</v>
      </c>
      <c r="BP20" s="119"/>
      <c r="BQ20" s="120">
        <f>IFERROR(BP20/BN20,"-")</f>
        <v>0</v>
      </c>
      <c r="BR20" s="121"/>
      <c r="BS20" s="122">
        <f>IFERROR(BR20/BN20,"-")</f>
        <v>0</v>
      </c>
      <c r="BT20" s="123"/>
      <c r="BU20" s="123"/>
      <c r="BV20" s="123"/>
      <c r="BW20" s="124"/>
      <c r="BX20" s="125">
        <f>IF(P20=0,"",IF(BW20=0,"",(BW20/P20)))</f>
        <v>0</v>
      </c>
      <c r="BY20" s="126"/>
      <c r="BZ20" s="127" t="str">
        <f>IFERROR(BY20/BW20,"-")</f>
        <v>-</v>
      </c>
      <c r="CA20" s="128"/>
      <c r="CB20" s="129" t="str">
        <f>IFERROR(CA20/BW20,"-")</f>
        <v>-</v>
      </c>
      <c r="CC20" s="130"/>
      <c r="CD20" s="130"/>
      <c r="CE20" s="130"/>
      <c r="CF20" s="131">
        <v>1</v>
      </c>
      <c r="CG20" s="132">
        <f>IF(P20=0,"",IF(CF20=0,"",(CF20/P20)))</f>
        <v>0.25</v>
      </c>
      <c r="CH20" s="133"/>
      <c r="CI20" s="134">
        <f>IFERROR(CH20/CF20,"-")</f>
        <v>0</v>
      </c>
      <c r="CJ20" s="135"/>
      <c r="CK20" s="136">
        <f>IFERROR(CJ20/CF20,"-")</f>
        <v>0</v>
      </c>
      <c r="CL20" s="137"/>
      <c r="CM20" s="137"/>
      <c r="CN20" s="137"/>
      <c r="CO20" s="138">
        <v>0</v>
      </c>
      <c r="CP20" s="139">
        <v>0</v>
      </c>
      <c r="CQ20" s="139"/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347" t="s">
        <v>107</v>
      </c>
      <c r="C21" s="347"/>
      <c r="D21" s="347" t="s">
        <v>92</v>
      </c>
      <c r="E21" s="347" t="s">
        <v>82</v>
      </c>
      <c r="F21" s="347" t="s">
        <v>83</v>
      </c>
      <c r="G21" s="88"/>
      <c r="H21" s="88" t="s">
        <v>105</v>
      </c>
      <c r="I21" s="88"/>
      <c r="J21" s="330"/>
      <c r="K21" s="79">
        <v>0</v>
      </c>
      <c r="L21" s="79">
        <v>0</v>
      </c>
      <c r="M21" s="79">
        <v>57</v>
      </c>
      <c r="N21" s="89">
        <v>3</v>
      </c>
      <c r="O21" s="90">
        <v>0</v>
      </c>
      <c r="P21" s="91">
        <f>N21+O21</f>
        <v>3</v>
      </c>
      <c r="Q21" s="80">
        <f>IFERROR(P21/M21,"-")</f>
        <v>0.052631578947368</v>
      </c>
      <c r="R21" s="79">
        <v>0</v>
      </c>
      <c r="S21" s="79">
        <v>0</v>
      </c>
      <c r="T21" s="80">
        <f>IFERROR(R21/(P21),"-")</f>
        <v>0</v>
      </c>
      <c r="U21" s="336"/>
      <c r="V21" s="82">
        <v>0</v>
      </c>
      <c r="W21" s="80">
        <f>IF(P21=0,"-",V21/P21)</f>
        <v>0</v>
      </c>
      <c r="X21" s="335">
        <v>0</v>
      </c>
      <c r="Y21" s="336">
        <f>IFERROR(X21/P21,"-")</f>
        <v>0</v>
      </c>
      <c r="Z21" s="336" t="str">
        <f>IFERROR(X21/V21,"-")</f>
        <v>-</v>
      </c>
      <c r="AA21" s="33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>
        <f>IF(P21=0,"",IF(BE21=0,"",(BE21/P21)))</f>
        <v>0</v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>
        <v>3</v>
      </c>
      <c r="BO21" s="118">
        <f>IF(P21=0,"",IF(BN21=0,"",(BN21/P21)))</f>
        <v>1</v>
      </c>
      <c r="BP21" s="119"/>
      <c r="BQ21" s="120">
        <f>IFERROR(BP21/BN21,"-")</f>
        <v>0</v>
      </c>
      <c r="BR21" s="121"/>
      <c r="BS21" s="122">
        <f>IFERROR(BR21/BN21,"-")</f>
        <v>0</v>
      </c>
      <c r="BT21" s="123"/>
      <c r="BU21" s="123"/>
      <c r="BV21" s="123"/>
      <c r="BW21" s="124"/>
      <c r="BX21" s="125">
        <f>IF(P21=0,"",IF(BW21=0,"",(BW21/P21)))</f>
        <v>0</v>
      </c>
      <c r="BY21" s="126"/>
      <c r="BZ21" s="127" t="str">
        <f>IFERROR(BY21/BW21,"-")</f>
        <v>-</v>
      </c>
      <c r="CA21" s="128"/>
      <c r="CB21" s="129" t="str">
        <f>IFERROR(CA21/BW21,"-")</f>
        <v>-</v>
      </c>
      <c r="CC21" s="130"/>
      <c r="CD21" s="130"/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0</v>
      </c>
      <c r="CP21" s="139">
        <v>0</v>
      </c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347" t="s">
        <v>108</v>
      </c>
      <c r="C22" s="347"/>
      <c r="D22" s="347" t="s">
        <v>81</v>
      </c>
      <c r="E22" s="347" t="s">
        <v>96</v>
      </c>
      <c r="F22" s="347" t="s">
        <v>83</v>
      </c>
      <c r="G22" s="88"/>
      <c r="H22" s="88" t="s">
        <v>105</v>
      </c>
      <c r="I22" s="88"/>
      <c r="J22" s="330"/>
      <c r="K22" s="79">
        <v>0</v>
      </c>
      <c r="L22" s="79">
        <v>0</v>
      </c>
      <c r="M22" s="79">
        <v>30</v>
      </c>
      <c r="N22" s="89">
        <v>3</v>
      </c>
      <c r="O22" s="90">
        <v>0</v>
      </c>
      <c r="P22" s="91">
        <f>N22+O22</f>
        <v>3</v>
      </c>
      <c r="Q22" s="80">
        <f>IFERROR(P22/M22,"-")</f>
        <v>0.1</v>
      </c>
      <c r="R22" s="79">
        <v>1</v>
      </c>
      <c r="S22" s="79">
        <v>1</v>
      </c>
      <c r="T22" s="80">
        <f>IFERROR(R22/(P22),"-")</f>
        <v>0.33333333333333</v>
      </c>
      <c r="U22" s="336"/>
      <c r="V22" s="82">
        <v>1</v>
      </c>
      <c r="W22" s="80">
        <f>IF(P22=0,"-",V22/P22)</f>
        <v>0.33333333333333</v>
      </c>
      <c r="X22" s="335">
        <v>6000</v>
      </c>
      <c r="Y22" s="336">
        <f>IFERROR(X22/P22,"-")</f>
        <v>2000</v>
      </c>
      <c r="Z22" s="336">
        <f>IFERROR(X22/V22,"-")</f>
        <v>6000</v>
      </c>
      <c r="AA22" s="330"/>
      <c r="AB22" s="83"/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/>
      <c r="BF22" s="111">
        <f>IF(P22=0,"",IF(BE22=0,"",(BE22/P22)))</f>
        <v>0</v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/>
      <c r="BO22" s="118">
        <f>IF(P22=0,"",IF(BN22=0,"",(BN22/P22)))</f>
        <v>0</v>
      </c>
      <c r="BP22" s="119"/>
      <c r="BQ22" s="120" t="str">
        <f>IFERROR(BP22/BN22,"-")</f>
        <v>-</v>
      </c>
      <c r="BR22" s="121"/>
      <c r="BS22" s="122" t="str">
        <f>IFERROR(BR22/BN22,"-")</f>
        <v>-</v>
      </c>
      <c r="BT22" s="123"/>
      <c r="BU22" s="123"/>
      <c r="BV22" s="123"/>
      <c r="BW22" s="124">
        <v>3</v>
      </c>
      <c r="BX22" s="125">
        <f>IF(P22=0,"",IF(BW22=0,"",(BW22/P22)))</f>
        <v>1</v>
      </c>
      <c r="BY22" s="126">
        <v>1</v>
      </c>
      <c r="BZ22" s="127">
        <f>IFERROR(BY22/BW22,"-")</f>
        <v>0.33333333333333</v>
      </c>
      <c r="CA22" s="128">
        <v>6000</v>
      </c>
      <c r="CB22" s="129">
        <f>IFERROR(CA22/BW22,"-")</f>
        <v>2000</v>
      </c>
      <c r="CC22" s="130"/>
      <c r="CD22" s="130">
        <v>1</v>
      </c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1</v>
      </c>
      <c r="CP22" s="139">
        <v>6000</v>
      </c>
      <c r="CQ22" s="139">
        <v>6000</v>
      </c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347" t="s">
        <v>109</v>
      </c>
      <c r="C23" s="347"/>
      <c r="D23" s="347" t="s">
        <v>99</v>
      </c>
      <c r="E23" s="347" t="s">
        <v>100</v>
      </c>
      <c r="F23" s="347" t="s">
        <v>83</v>
      </c>
      <c r="G23" s="88"/>
      <c r="H23" s="88" t="s">
        <v>105</v>
      </c>
      <c r="I23" s="88"/>
      <c r="J23" s="330"/>
      <c r="K23" s="79">
        <v>0</v>
      </c>
      <c r="L23" s="79">
        <v>0</v>
      </c>
      <c r="M23" s="79">
        <v>45</v>
      </c>
      <c r="N23" s="89">
        <v>5</v>
      </c>
      <c r="O23" s="90">
        <v>0</v>
      </c>
      <c r="P23" s="91">
        <f>N23+O23</f>
        <v>5</v>
      </c>
      <c r="Q23" s="80">
        <f>IFERROR(P23/M23,"-")</f>
        <v>0.11111111111111</v>
      </c>
      <c r="R23" s="79">
        <v>0</v>
      </c>
      <c r="S23" s="79">
        <v>0</v>
      </c>
      <c r="T23" s="80">
        <f>IFERROR(R23/(P23),"-")</f>
        <v>0</v>
      </c>
      <c r="U23" s="336"/>
      <c r="V23" s="82">
        <v>0</v>
      </c>
      <c r="W23" s="80">
        <f>IF(P23=0,"-",V23/P23)</f>
        <v>0</v>
      </c>
      <c r="X23" s="335">
        <v>0</v>
      </c>
      <c r="Y23" s="336">
        <f>IFERROR(X23/P23,"-")</f>
        <v>0</v>
      </c>
      <c r="Z23" s="336" t="str">
        <f>IFERROR(X23/V23,"-")</f>
        <v>-</v>
      </c>
      <c r="AA23" s="33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>
        <v>1</v>
      </c>
      <c r="AW23" s="105">
        <f>IF(P23=0,"",IF(AV23=0,"",(AV23/P23)))</f>
        <v>0.2</v>
      </c>
      <c r="AX23" s="104"/>
      <c r="AY23" s="106">
        <f>IFERROR(AX23/AV23,"-")</f>
        <v>0</v>
      </c>
      <c r="AZ23" s="107"/>
      <c r="BA23" s="108">
        <f>IFERROR(AZ23/AV23,"-")</f>
        <v>0</v>
      </c>
      <c r="BB23" s="109"/>
      <c r="BC23" s="109"/>
      <c r="BD23" s="109"/>
      <c r="BE23" s="110"/>
      <c r="BF23" s="111">
        <f>IF(P23=0,"",IF(BE23=0,"",(BE23/P23)))</f>
        <v>0</v>
      </c>
      <c r="BG23" s="110"/>
      <c r="BH23" s="112" t="str">
        <f>IFERROR(BG23/BE23,"-")</f>
        <v>-</v>
      </c>
      <c r="BI23" s="113"/>
      <c r="BJ23" s="114" t="str">
        <f>IFERROR(BI23/BE23,"-")</f>
        <v>-</v>
      </c>
      <c r="BK23" s="115"/>
      <c r="BL23" s="115"/>
      <c r="BM23" s="115"/>
      <c r="BN23" s="117">
        <v>3</v>
      </c>
      <c r="BO23" s="118">
        <f>IF(P23=0,"",IF(BN23=0,"",(BN23/P23)))</f>
        <v>0.6</v>
      </c>
      <c r="BP23" s="119"/>
      <c r="BQ23" s="120">
        <f>IFERROR(BP23/BN23,"-")</f>
        <v>0</v>
      </c>
      <c r="BR23" s="121"/>
      <c r="BS23" s="122">
        <f>IFERROR(BR23/BN23,"-")</f>
        <v>0</v>
      </c>
      <c r="BT23" s="123"/>
      <c r="BU23" s="123"/>
      <c r="BV23" s="123"/>
      <c r="BW23" s="124">
        <v>1</v>
      </c>
      <c r="BX23" s="125">
        <f>IF(P23=0,"",IF(BW23=0,"",(BW23/P23)))</f>
        <v>0.2</v>
      </c>
      <c r="BY23" s="126"/>
      <c r="BZ23" s="127">
        <f>IFERROR(BY23/BW23,"-")</f>
        <v>0</v>
      </c>
      <c r="CA23" s="128"/>
      <c r="CB23" s="129">
        <f>IFERROR(CA23/BW23,"-")</f>
        <v>0</v>
      </c>
      <c r="CC23" s="130"/>
      <c r="CD23" s="130"/>
      <c r="CE23" s="130"/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0</v>
      </c>
      <c r="CP23" s="139">
        <v>0</v>
      </c>
      <c r="CQ23" s="139"/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347" t="s">
        <v>110</v>
      </c>
      <c r="C24" s="347"/>
      <c r="D24" s="347" t="s">
        <v>111</v>
      </c>
      <c r="E24" s="347" t="s">
        <v>82</v>
      </c>
      <c r="F24" s="347" t="s">
        <v>83</v>
      </c>
      <c r="G24" s="88"/>
      <c r="H24" s="88" t="s">
        <v>105</v>
      </c>
      <c r="I24" s="88"/>
      <c r="J24" s="330"/>
      <c r="K24" s="79">
        <v>0</v>
      </c>
      <c r="L24" s="79">
        <v>0</v>
      </c>
      <c r="M24" s="79">
        <v>34</v>
      </c>
      <c r="N24" s="89">
        <v>2</v>
      </c>
      <c r="O24" s="90">
        <v>0</v>
      </c>
      <c r="P24" s="91">
        <f>N24+O24</f>
        <v>2</v>
      </c>
      <c r="Q24" s="80">
        <f>IFERROR(P24/M24,"-")</f>
        <v>0.058823529411765</v>
      </c>
      <c r="R24" s="79">
        <v>1</v>
      </c>
      <c r="S24" s="79">
        <v>0</v>
      </c>
      <c r="T24" s="80">
        <f>IFERROR(R24/(P24),"-")</f>
        <v>0.5</v>
      </c>
      <c r="U24" s="336"/>
      <c r="V24" s="82">
        <v>1</v>
      </c>
      <c r="W24" s="80">
        <f>IF(P24=0,"-",V24/P24)</f>
        <v>0.5</v>
      </c>
      <c r="X24" s="335">
        <v>35000</v>
      </c>
      <c r="Y24" s="336">
        <f>IFERROR(X24/P24,"-")</f>
        <v>17500</v>
      </c>
      <c r="Z24" s="336">
        <f>IFERROR(X24/V24,"-")</f>
        <v>35000</v>
      </c>
      <c r="AA24" s="33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/>
      <c r="BF24" s="111">
        <f>IF(P24=0,"",IF(BE24=0,"",(BE24/P24)))</f>
        <v>0</v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>
        <v>1</v>
      </c>
      <c r="BO24" s="118">
        <f>IF(P24=0,"",IF(BN24=0,"",(BN24/P24)))</f>
        <v>0.5</v>
      </c>
      <c r="BP24" s="119">
        <v>1</v>
      </c>
      <c r="BQ24" s="120">
        <f>IFERROR(BP24/BN24,"-")</f>
        <v>1</v>
      </c>
      <c r="BR24" s="121">
        <v>40000</v>
      </c>
      <c r="BS24" s="122">
        <f>IFERROR(BR24/BN24,"-")</f>
        <v>40000</v>
      </c>
      <c r="BT24" s="123"/>
      <c r="BU24" s="123"/>
      <c r="BV24" s="123">
        <v>1</v>
      </c>
      <c r="BW24" s="124">
        <v>1</v>
      </c>
      <c r="BX24" s="125">
        <f>IF(P24=0,"",IF(BW24=0,"",(BW24/P24)))</f>
        <v>0.5</v>
      </c>
      <c r="BY24" s="126"/>
      <c r="BZ24" s="127">
        <f>IFERROR(BY24/BW24,"-")</f>
        <v>0</v>
      </c>
      <c r="CA24" s="128"/>
      <c r="CB24" s="129">
        <f>IFERROR(CA24/BW24,"-")</f>
        <v>0</v>
      </c>
      <c r="CC24" s="130"/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1</v>
      </c>
      <c r="CP24" s="139">
        <v>35000</v>
      </c>
      <c r="CQ24" s="139">
        <v>40000</v>
      </c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347" t="s">
        <v>112</v>
      </c>
      <c r="C25" s="347"/>
      <c r="D25" s="347" t="s">
        <v>113</v>
      </c>
      <c r="E25" s="347" t="s">
        <v>113</v>
      </c>
      <c r="F25" s="347" t="s">
        <v>73</v>
      </c>
      <c r="G25" s="88"/>
      <c r="H25" s="88"/>
      <c r="I25" s="88"/>
      <c r="J25" s="330"/>
      <c r="K25" s="79">
        <v>0</v>
      </c>
      <c r="L25" s="79">
        <v>0</v>
      </c>
      <c r="M25" s="79">
        <v>84</v>
      </c>
      <c r="N25" s="89">
        <v>25</v>
      </c>
      <c r="O25" s="90">
        <v>0</v>
      </c>
      <c r="P25" s="91">
        <f>N25+O25</f>
        <v>25</v>
      </c>
      <c r="Q25" s="80">
        <f>IFERROR(P25/M25,"-")</f>
        <v>0.29761904761905</v>
      </c>
      <c r="R25" s="79">
        <v>2</v>
      </c>
      <c r="S25" s="79">
        <v>4</v>
      </c>
      <c r="T25" s="80">
        <f>IFERROR(R25/(P25),"-")</f>
        <v>0.08</v>
      </c>
      <c r="U25" s="336"/>
      <c r="V25" s="82">
        <v>5</v>
      </c>
      <c r="W25" s="80">
        <f>IF(P25=0,"-",V25/P25)</f>
        <v>0.2</v>
      </c>
      <c r="X25" s="335">
        <v>1227000</v>
      </c>
      <c r="Y25" s="336">
        <f>IFERROR(X25/P25,"-")</f>
        <v>49080</v>
      </c>
      <c r="Z25" s="336">
        <f>IFERROR(X25/V25,"-")</f>
        <v>245400</v>
      </c>
      <c r="AA25" s="33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>
        <v>2</v>
      </c>
      <c r="AN25" s="99">
        <f>IF(P25=0,"",IF(AM25=0,"",(AM25/P25)))</f>
        <v>0.08</v>
      </c>
      <c r="AO25" s="98"/>
      <c r="AP25" s="100">
        <f>IFERROR(AO25/AM25,"-")</f>
        <v>0</v>
      </c>
      <c r="AQ25" s="101"/>
      <c r="AR25" s="102">
        <f>IFERROR(AQ25/AM25,"-")</f>
        <v>0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>
        <v>3</v>
      </c>
      <c r="BF25" s="111">
        <f>IF(P25=0,"",IF(BE25=0,"",(BE25/P25)))</f>
        <v>0.12</v>
      </c>
      <c r="BG25" s="110"/>
      <c r="BH25" s="112">
        <f>IFERROR(BG25/BE25,"-")</f>
        <v>0</v>
      </c>
      <c r="BI25" s="113"/>
      <c r="BJ25" s="114">
        <f>IFERROR(BI25/BE25,"-")</f>
        <v>0</v>
      </c>
      <c r="BK25" s="115"/>
      <c r="BL25" s="115"/>
      <c r="BM25" s="115"/>
      <c r="BN25" s="117">
        <v>8</v>
      </c>
      <c r="BO25" s="118">
        <f>IF(P25=0,"",IF(BN25=0,"",(BN25/P25)))</f>
        <v>0.32</v>
      </c>
      <c r="BP25" s="119">
        <v>3</v>
      </c>
      <c r="BQ25" s="120">
        <f>IFERROR(BP25/BN25,"-")</f>
        <v>0.375</v>
      </c>
      <c r="BR25" s="121">
        <v>50000</v>
      </c>
      <c r="BS25" s="122">
        <f>IFERROR(BR25/BN25,"-")</f>
        <v>6250</v>
      </c>
      <c r="BT25" s="123">
        <v>1</v>
      </c>
      <c r="BU25" s="123">
        <v>1</v>
      </c>
      <c r="BV25" s="123">
        <v>1</v>
      </c>
      <c r="BW25" s="124">
        <v>7</v>
      </c>
      <c r="BX25" s="125">
        <f>IF(P25=0,"",IF(BW25=0,"",(BW25/P25)))</f>
        <v>0.28</v>
      </c>
      <c r="BY25" s="126">
        <v>4</v>
      </c>
      <c r="BZ25" s="127">
        <f>IFERROR(BY25/BW25,"-")</f>
        <v>0.57142857142857</v>
      </c>
      <c r="CA25" s="128">
        <v>78000</v>
      </c>
      <c r="CB25" s="129">
        <f>IFERROR(CA25/BW25,"-")</f>
        <v>11142.857142857</v>
      </c>
      <c r="CC25" s="130">
        <v>2</v>
      </c>
      <c r="CD25" s="130"/>
      <c r="CE25" s="130">
        <v>2</v>
      </c>
      <c r="CF25" s="131">
        <v>5</v>
      </c>
      <c r="CG25" s="132">
        <f>IF(P25=0,"",IF(CF25=0,"",(CF25/P25)))</f>
        <v>0.2</v>
      </c>
      <c r="CH25" s="133">
        <v>3</v>
      </c>
      <c r="CI25" s="134">
        <f>IFERROR(CH25/CF25,"-")</f>
        <v>0.6</v>
      </c>
      <c r="CJ25" s="135">
        <v>1210000</v>
      </c>
      <c r="CK25" s="136">
        <f>IFERROR(CJ25/CF25,"-")</f>
        <v>242000</v>
      </c>
      <c r="CL25" s="137">
        <v>1</v>
      </c>
      <c r="CM25" s="137"/>
      <c r="CN25" s="137">
        <v>2</v>
      </c>
      <c r="CO25" s="138">
        <v>5</v>
      </c>
      <c r="CP25" s="139">
        <v>1227000</v>
      </c>
      <c r="CQ25" s="139">
        <v>1105000</v>
      </c>
      <c r="CR25" s="139"/>
      <c r="CS25" s="140" t="str">
        <f>IF(AND(CQ25=0,CR25=0),"",IF(AND(CQ25&lt;=100000,CR25&lt;=100000),"",IF(CQ25/CP25&gt;0.7,"男高",IF(CR25/CP25&gt;0.7,"女高",""))))</f>
        <v>男高</v>
      </c>
    </row>
    <row r="26" spans="1:98">
      <c r="A26" s="78">
        <f>AB26</f>
        <v>0.46666666666667</v>
      </c>
      <c r="B26" s="347" t="s">
        <v>114</v>
      </c>
      <c r="C26" s="347"/>
      <c r="D26" s="347" t="s">
        <v>115</v>
      </c>
      <c r="E26" s="347" t="s">
        <v>116</v>
      </c>
      <c r="F26" s="347" t="s">
        <v>68</v>
      </c>
      <c r="G26" s="88" t="s">
        <v>69</v>
      </c>
      <c r="H26" s="88" t="s">
        <v>117</v>
      </c>
      <c r="I26" s="88" t="s">
        <v>118</v>
      </c>
      <c r="J26" s="330">
        <v>450000</v>
      </c>
      <c r="K26" s="79">
        <v>0</v>
      </c>
      <c r="L26" s="79">
        <v>0</v>
      </c>
      <c r="M26" s="79">
        <v>46</v>
      </c>
      <c r="N26" s="89">
        <v>2</v>
      </c>
      <c r="O26" s="90">
        <v>0</v>
      </c>
      <c r="P26" s="91">
        <f>N26+O26</f>
        <v>2</v>
      </c>
      <c r="Q26" s="80">
        <f>IFERROR(P26/M26,"-")</f>
        <v>0.043478260869565</v>
      </c>
      <c r="R26" s="79">
        <v>0</v>
      </c>
      <c r="S26" s="79">
        <v>1</v>
      </c>
      <c r="T26" s="80">
        <f>IFERROR(R26/(P26),"-")</f>
        <v>0</v>
      </c>
      <c r="U26" s="336">
        <f>IFERROR(J26/SUM(N26:O33),"-")</f>
        <v>9375</v>
      </c>
      <c r="V26" s="82">
        <v>0</v>
      </c>
      <c r="W26" s="80">
        <f>IF(P26=0,"-",V26/P26)</f>
        <v>0</v>
      </c>
      <c r="X26" s="335">
        <v>0</v>
      </c>
      <c r="Y26" s="336">
        <f>IFERROR(X26/P26,"-")</f>
        <v>0</v>
      </c>
      <c r="Z26" s="336" t="str">
        <f>IFERROR(X26/V26,"-")</f>
        <v>-</v>
      </c>
      <c r="AA26" s="330">
        <f>SUM(X26:X33)-SUM(J26:J33)</f>
        <v>-240000</v>
      </c>
      <c r="AB26" s="83">
        <f>SUM(X26:X33)/SUM(J26:J33)</f>
        <v>0.46666666666667</v>
      </c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>
        <v>1</v>
      </c>
      <c r="AW26" s="105">
        <f>IF(P26=0,"",IF(AV26=0,"",(AV26/P26)))</f>
        <v>0.5</v>
      </c>
      <c r="AX26" s="104"/>
      <c r="AY26" s="106">
        <f>IFERROR(AX26/AV26,"-")</f>
        <v>0</v>
      </c>
      <c r="AZ26" s="107"/>
      <c r="BA26" s="108">
        <f>IFERROR(AZ26/AV26,"-")</f>
        <v>0</v>
      </c>
      <c r="BB26" s="109"/>
      <c r="BC26" s="109"/>
      <c r="BD26" s="109"/>
      <c r="BE26" s="110"/>
      <c r="BF26" s="111">
        <f>IF(P26=0,"",IF(BE26=0,"",(BE26/P26)))</f>
        <v>0</v>
      </c>
      <c r="BG26" s="110"/>
      <c r="BH26" s="112" t="str">
        <f>IFERROR(BG26/BE26,"-")</f>
        <v>-</v>
      </c>
      <c r="BI26" s="113"/>
      <c r="BJ26" s="114" t="str">
        <f>IFERROR(BI26/BE26,"-")</f>
        <v>-</v>
      </c>
      <c r="BK26" s="115"/>
      <c r="BL26" s="115"/>
      <c r="BM26" s="115"/>
      <c r="BN26" s="117"/>
      <c r="BO26" s="118">
        <f>IF(P26=0,"",IF(BN26=0,"",(BN26/P26)))</f>
        <v>0</v>
      </c>
      <c r="BP26" s="119"/>
      <c r="BQ26" s="120" t="str">
        <f>IFERROR(BP26/BN26,"-")</f>
        <v>-</v>
      </c>
      <c r="BR26" s="121"/>
      <c r="BS26" s="122" t="str">
        <f>IFERROR(BR26/BN26,"-")</f>
        <v>-</v>
      </c>
      <c r="BT26" s="123"/>
      <c r="BU26" s="123"/>
      <c r="BV26" s="123"/>
      <c r="BW26" s="124">
        <v>1</v>
      </c>
      <c r="BX26" s="125">
        <f>IF(P26=0,"",IF(BW26=0,"",(BW26/P26)))</f>
        <v>0.5</v>
      </c>
      <c r="BY26" s="126"/>
      <c r="BZ26" s="127">
        <f>IFERROR(BY26/BW26,"-")</f>
        <v>0</v>
      </c>
      <c r="CA26" s="128"/>
      <c r="CB26" s="129">
        <f>IFERROR(CA26/BW26,"-")</f>
        <v>0</v>
      </c>
      <c r="CC26" s="130"/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0</v>
      </c>
      <c r="CP26" s="139">
        <v>0</v>
      </c>
      <c r="CQ26" s="139"/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347" t="s">
        <v>119</v>
      </c>
      <c r="C27" s="347"/>
      <c r="D27" s="347" t="s">
        <v>120</v>
      </c>
      <c r="E27" s="347" t="s">
        <v>121</v>
      </c>
      <c r="F27" s="347" t="s">
        <v>68</v>
      </c>
      <c r="G27" s="88"/>
      <c r="H27" s="88" t="s">
        <v>117</v>
      </c>
      <c r="I27" s="88" t="s">
        <v>122</v>
      </c>
      <c r="J27" s="330"/>
      <c r="K27" s="79">
        <v>0</v>
      </c>
      <c r="L27" s="79">
        <v>0</v>
      </c>
      <c r="M27" s="79">
        <v>37</v>
      </c>
      <c r="N27" s="89">
        <v>2</v>
      </c>
      <c r="O27" s="90">
        <v>0</v>
      </c>
      <c r="P27" s="91">
        <f>N27+O27</f>
        <v>2</v>
      </c>
      <c r="Q27" s="80">
        <f>IFERROR(P27/M27,"-")</f>
        <v>0.054054054054054</v>
      </c>
      <c r="R27" s="79">
        <v>0</v>
      </c>
      <c r="S27" s="79">
        <v>0</v>
      </c>
      <c r="T27" s="80">
        <f>IFERROR(R27/(P27),"-")</f>
        <v>0</v>
      </c>
      <c r="U27" s="336"/>
      <c r="V27" s="82">
        <v>0</v>
      </c>
      <c r="W27" s="80">
        <f>IF(P27=0,"-",V27/P27)</f>
        <v>0</v>
      </c>
      <c r="X27" s="335">
        <v>0</v>
      </c>
      <c r="Y27" s="336">
        <f>IFERROR(X27/P27,"-")</f>
        <v>0</v>
      </c>
      <c r="Z27" s="336" t="str">
        <f>IFERROR(X27/V27,"-")</f>
        <v>-</v>
      </c>
      <c r="AA27" s="33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/>
      <c r="BF27" s="111">
        <f>IF(P27=0,"",IF(BE27=0,"",(BE27/P27)))</f>
        <v>0</v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/>
      <c r="BO27" s="118">
        <f>IF(P27=0,"",IF(BN27=0,"",(BN27/P27)))</f>
        <v>0</v>
      </c>
      <c r="BP27" s="119"/>
      <c r="BQ27" s="120" t="str">
        <f>IFERROR(BP27/BN27,"-")</f>
        <v>-</v>
      </c>
      <c r="BR27" s="121"/>
      <c r="BS27" s="122" t="str">
        <f>IFERROR(BR27/BN27,"-")</f>
        <v>-</v>
      </c>
      <c r="BT27" s="123"/>
      <c r="BU27" s="123"/>
      <c r="BV27" s="123"/>
      <c r="BW27" s="124">
        <v>2</v>
      </c>
      <c r="BX27" s="125">
        <f>IF(P27=0,"",IF(BW27=0,"",(BW27/P27)))</f>
        <v>1</v>
      </c>
      <c r="BY27" s="126"/>
      <c r="BZ27" s="127">
        <f>IFERROR(BY27/BW27,"-")</f>
        <v>0</v>
      </c>
      <c r="CA27" s="128"/>
      <c r="CB27" s="129">
        <f>IFERROR(CA27/BW27,"-")</f>
        <v>0</v>
      </c>
      <c r="CC27" s="130"/>
      <c r="CD27" s="130"/>
      <c r="CE27" s="130"/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0</v>
      </c>
      <c r="CP27" s="139">
        <v>0</v>
      </c>
      <c r="CQ27" s="139"/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/>
      <c r="B28" s="347" t="s">
        <v>123</v>
      </c>
      <c r="C28" s="347"/>
      <c r="D28" s="347" t="s">
        <v>124</v>
      </c>
      <c r="E28" s="347" t="s">
        <v>125</v>
      </c>
      <c r="F28" s="347" t="s">
        <v>68</v>
      </c>
      <c r="G28" s="88"/>
      <c r="H28" s="88" t="s">
        <v>117</v>
      </c>
      <c r="I28" s="88" t="s">
        <v>126</v>
      </c>
      <c r="J28" s="330"/>
      <c r="K28" s="79">
        <v>0</v>
      </c>
      <c r="L28" s="79">
        <v>0</v>
      </c>
      <c r="M28" s="79">
        <v>34</v>
      </c>
      <c r="N28" s="89">
        <v>0</v>
      </c>
      <c r="O28" s="90">
        <v>0</v>
      </c>
      <c r="P28" s="91">
        <f>N28+O28</f>
        <v>0</v>
      </c>
      <c r="Q28" s="80">
        <f>IFERROR(P28/M28,"-")</f>
        <v>0</v>
      </c>
      <c r="R28" s="79">
        <v>0</v>
      </c>
      <c r="S28" s="79">
        <v>0</v>
      </c>
      <c r="T28" s="80" t="str">
        <f>IFERROR(R28/(P28),"-")</f>
        <v>-</v>
      </c>
      <c r="U28" s="336"/>
      <c r="V28" s="82">
        <v>0</v>
      </c>
      <c r="W28" s="80" t="str">
        <f>IF(P28=0,"-",V28/P28)</f>
        <v>-</v>
      </c>
      <c r="X28" s="335">
        <v>0</v>
      </c>
      <c r="Y28" s="336" t="str">
        <f>IFERROR(X28/P28,"-")</f>
        <v>-</v>
      </c>
      <c r="Z28" s="336" t="str">
        <f>IFERROR(X28/V28,"-")</f>
        <v>-</v>
      </c>
      <c r="AA28" s="330"/>
      <c r="AB28" s="83"/>
      <c r="AC28" s="77"/>
      <c r="AD28" s="92"/>
      <c r="AE28" s="93" t="str">
        <f>IF(P28=0,"",IF(AD28=0,"",(AD28/P28)))</f>
        <v/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 t="str">
        <f>IF(P28=0,"",IF(AM28=0,"",(AM28/P28)))</f>
        <v/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 t="str">
        <f>IF(P28=0,"",IF(AV28=0,"",(AV28/P28)))</f>
        <v/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/>
      <c r="BF28" s="111" t="str">
        <f>IF(P28=0,"",IF(BE28=0,"",(BE28/P28)))</f>
        <v/>
      </c>
      <c r="BG28" s="110"/>
      <c r="BH28" s="112" t="str">
        <f>IFERROR(BG28/BE28,"-")</f>
        <v>-</v>
      </c>
      <c r="BI28" s="113"/>
      <c r="BJ28" s="114" t="str">
        <f>IFERROR(BI28/BE28,"-")</f>
        <v>-</v>
      </c>
      <c r="BK28" s="115"/>
      <c r="BL28" s="115"/>
      <c r="BM28" s="115"/>
      <c r="BN28" s="117"/>
      <c r="BO28" s="118" t="str">
        <f>IF(P28=0,"",IF(BN28=0,"",(BN28/P28)))</f>
        <v/>
      </c>
      <c r="BP28" s="119"/>
      <c r="BQ28" s="120" t="str">
        <f>IFERROR(BP28/BN28,"-")</f>
        <v>-</v>
      </c>
      <c r="BR28" s="121"/>
      <c r="BS28" s="122" t="str">
        <f>IFERROR(BR28/BN28,"-")</f>
        <v>-</v>
      </c>
      <c r="BT28" s="123"/>
      <c r="BU28" s="123"/>
      <c r="BV28" s="123"/>
      <c r="BW28" s="124"/>
      <c r="BX28" s="125" t="str">
        <f>IF(P28=0,"",IF(BW28=0,"",(BW28/P28)))</f>
        <v/>
      </c>
      <c r="BY28" s="126"/>
      <c r="BZ28" s="127" t="str">
        <f>IFERROR(BY28/BW28,"-")</f>
        <v>-</v>
      </c>
      <c r="CA28" s="128"/>
      <c r="CB28" s="129" t="str">
        <f>IFERROR(CA28/BW28,"-")</f>
        <v>-</v>
      </c>
      <c r="CC28" s="130"/>
      <c r="CD28" s="130"/>
      <c r="CE28" s="130"/>
      <c r="CF28" s="131"/>
      <c r="CG28" s="132" t="str">
        <f>IF(P28=0,"",IF(CF28=0,"",(CF28/P28)))</f>
        <v/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0</v>
      </c>
      <c r="CP28" s="139">
        <v>0</v>
      </c>
      <c r="CQ28" s="139"/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347" t="s">
        <v>127</v>
      </c>
      <c r="C29" s="347"/>
      <c r="D29" s="347" t="s">
        <v>113</v>
      </c>
      <c r="E29" s="347" t="s">
        <v>113</v>
      </c>
      <c r="F29" s="347" t="s">
        <v>73</v>
      </c>
      <c r="G29" s="88"/>
      <c r="H29" s="88"/>
      <c r="I29" s="88"/>
      <c r="J29" s="330"/>
      <c r="K29" s="79">
        <v>0</v>
      </c>
      <c r="L29" s="79">
        <v>0</v>
      </c>
      <c r="M29" s="79">
        <v>16</v>
      </c>
      <c r="N29" s="89">
        <v>11</v>
      </c>
      <c r="O29" s="90">
        <v>0</v>
      </c>
      <c r="P29" s="91">
        <f>N29+O29</f>
        <v>11</v>
      </c>
      <c r="Q29" s="80">
        <f>IFERROR(P29/M29,"-")</f>
        <v>0.6875</v>
      </c>
      <c r="R29" s="79">
        <v>0</v>
      </c>
      <c r="S29" s="79">
        <v>1</v>
      </c>
      <c r="T29" s="80">
        <f>IFERROR(R29/(P29),"-")</f>
        <v>0</v>
      </c>
      <c r="U29" s="336"/>
      <c r="V29" s="82">
        <v>1</v>
      </c>
      <c r="W29" s="80">
        <f>IF(P29=0,"-",V29/P29)</f>
        <v>0.090909090909091</v>
      </c>
      <c r="X29" s="335">
        <v>33000</v>
      </c>
      <c r="Y29" s="336">
        <f>IFERROR(X29/P29,"-")</f>
        <v>3000</v>
      </c>
      <c r="Z29" s="336">
        <f>IFERROR(X29/V29,"-")</f>
        <v>33000</v>
      </c>
      <c r="AA29" s="33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>
        <v>1</v>
      </c>
      <c r="AW29" s="105">
        <f>IF(P29=0,"",IF(AV29=0,"",(AV29/P29)))</f>
        <v>0.090909090909091</v>
      </c>
      <c r="AX29" s="104">
        <v>1</v>
      </c>
      <c r="AY29" s="106">
        <f>IFERROR(AX29/AV29,"-")</f>
        <v>1</v>
      </c>
      <c r="AZ29" s="107">
        <v>33000</v>
      </c>
      <c r="BA29" s="108">
        <f>IFERROR(AZ29/AV29,"-")</f>
        <v>33000</v>
      </c>
      <c r="BB29" s="109"/>
      <c r="BC29" s="109"/>
      <c r="BD29" s="109">
        <v>1</v>
      </c>
      <c r="BE29" s="110">
        <v>2</v>
      </c>
      <c r="BF29" s="111">
        <f>IF(P29=0,"",IF(BE29=0,"",(BE29/P29)))</f>
        <v>0.18181818181818</v>
      </c>
      <c r="BG29" s="110"/>
      <c r="BH29" s="112">
        <f>IFERROR(BG29/BE29,"-")</f>
        <v>0</v>
      </c>
      <c r="BI29" s="113"/>
      <c r="BJ29" s="114">
        <f>IFERROR(BI29/BE29,"-")</f>
        <v>0</v>
      </c>
      <c r="BK29" s="115"/>
      <c r="BL29" s="115"/>
      <c r="BM29" s="115"/>
      <c r="BN29" s="117">
        <v>4</v>
      </c>
      <c r="BO29" s="118">
        <f>IF(P29=0,"",IF(BN29=0,"",(BN29/P29)))</f>
        <v>0.36363636363636</v>
      </c>
      <c r="BP29" s="119"/>
      <c r="BQ29" s="120">
        <f>IFERROR(BP29/BN29,"-")</f>
        <v>0</v>
      </c>
      <c r="BR29" s="121"/>
      <c r="BS29" s="122">
        <f>IFERROR(BR29/BN29,"-")</f>
        <v>0</v>
      </c>
      <c r="BT29" s="123"/>
      <c r="BU29" s="123"/>
      <c r="BV29" s="123"/>
      <c r="BW29" s="124">
        <v>2</v>
      </c>
      <c r="BX29" s="125">
        <f>IF(P29=0,"",IF(BW29=0,"",(BW29/P29)))</f>
        <v>0.18181818181818</v>
      </c>
      <c r="BY29" s="126"/>
      <c r="BZ29" s="127">
        <f>IFERROR(BY29/BW29,"-")</f>
        <v>0</v>
      </c>
      <c r="CA29" s="128"/>
      <c r="CB29" s="129">
        <f>IFERROR(CA29/BW29,"-")</f>
        <v>0</v>
      </c>
      <c r="CC29" s="130"/>
      <c r="CD29" s="130"/>
      <c r="CE29" s="130"/>
      <c r="CF29" s="131">
        <v>2</v>
      </c>
      <c r="CG29" s="132">
        <f>IF(P29=0,"",IF(CF29=0,"",(CF29/P29)))</f>
        <v>0.18181818181818</v>
      </c>
      <c r="CH29" s="133">
        <v>1</v>
      </c>
      <c r="CI29" s="134">
        <f>IFERROR(CH29/CF29,"-")</f>
        <v>0.5</v>
      </c>
      <c r="CJ29" s="135">
        <v>61000</v>
      </c>
      <c r="CK29" s="136">
        <f>IFERROR(CJ29/CF29,"-")</f>
        <v>30500</v>
      </c>
      <c r="CL29" s="137"/>
      <c r="CM29" s="137"/>
      <c r="CN29" s="137">
        <v>1</v>
      </c>
      <c r="CO29" s="138">
        <v>1</v>
      </c>
      <c r="CP29" s="139">
        <v>33000</v>
      </c>
      <c r="CQ29" s="139">
        <v>61000</v>
      </c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347" t="s">
        <v>128</v>
      </c>
      <c r="C30" s="347"/>
      <c r="D30" s="347" t="s">
        <v>115</v>
      </c>
      <c r="E30" s="347" t="s">
        <v>116</v>
      </c>
      <c r="F30" s="347" t="s">
        <v>68</v>
      </c>
      <c r="G30" s="88" t="s">
        <v>76</v>
      </c>
      <c r="H30" s="88" t="s">
        <v>117</v>
      </c>
      <c r="I30" s="88" t="s">
        <v>118</v>
      </c>
      <c r="J30" s="330"/>
      <c r="K30" s="79">
        <v>0</v>
      </c>
      <c r="L30" s="79">
        <v>0</v>
      </c>
      <c r="M30" s="79">
        <v>55</v>
      </c>
      <c r="N30" s="89">
        <v>9</v>
      </c>
      <c r="O30" s="90">
        <v>0</v>
      </c>
      <c r="P30" s="91">
        <f>N30+O30</f>
        <v>9</v>
      </c>
      <c r="Q30" s="80">
        <f>IFERROR(P30/M30,"-")</f>
        <v>0.16363636363636</v>
      </c>
      <c r="R30" s="79">
        <v>0</v>
      </c>
      <c r="S30" s="79">
        <v>2</v>
      </c>
      <c r="T30" s="80">
        <f>IFERROR(R30/(P30),"-")</f>
        <v>0</v>
      </c>
      <c r="U30" s="336"/>
      <c r="V30" s="82">
        <v>2</v>
      </c>
      <c r="W30" s="80">
        <f>IF(P30=0,"-",V30/P30)</f>
        <v>0.22222222222222</v>
      </c>
      <c r="X30" s="335">
        <v>25000</v>
      </c>
      <c r="Y30" s="336">
        <f>IFERROR(X30/P30,"-")</f>
        <v>2777.7777777778</v>
      </c>
      <c r="Z30" s="336">
        <f>IFERROR(X30/V30,"-")</f>
        <v>12500</v>
      </c>
      <c r="AA30" s="330"/>
      <c r="AB30" s="83"/>
      <c r="AC30" s="77"/>
      <c r="AD30" s="92">
        <v>1</v>
      </c>
      <c r="AE30" s="93">
        <f>IF(P30=0,"",IF(AD30=0,"",(AD30/P30)))</f>
        <v>0.11111111111111</v>
      </c>
      <c r="AF30" s="92"/>
      <c r="AG30" s="94">
        <f>IFERROR(AF30/AD30,"-")</f>
        <v>0</v>
      </c>
      <c r="AH30" s="95"/>
      <c r="AI30" s="96">
        <f>IFERROR(AH30/AD30,"-")</f>
        <v>0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>
        <v>2</v>
      </c>
      <c r="BF30" s="111">
        <f>IF(P30=0,"",IF(BE30=0,"",(BE30/P30)))</f>
        <v>0.22222222222222</v>
      </c>
      <c r="BG30" s="110"/>
      <c r="BH30" s="112">
        <f>IFERROR(BG30/BE30,"-")</f>
        <v>0</v>
      </c>
      <c r="BI30" s="113"/>
      <c r="BJ30" s="114">
        <f>IFERROR(BI30/BE30,"-")</f>
        <v>0</v>
      </c>
      <c r="BK30" s="115"/>
      <c r="BL30" s="115"/>
      <c r="BM30" s="115"/>
      <c r="BN30" s="117">
        <v>4</v>
      </c>
      <c r="BO30" s="118">
        <f>IF(P30=0,"",IF(BN30=0,"",(BN30/P30)))</f>
        <v>0.44444444444444</v>
      </c>
      <c r="BP30" s="119">
        <v>1</v>
      </c>
      <c r="BQ30" s="120">
        <f>IFERROR(BP30/BN30,"-")</f>
        <v>0.25</v>
      </c>
      <c r="BR30" s="121">
        <v>20000</v>
      </c>
      <c r="BS30" s="122">
        <f>IFERROR(BR30/BN30,"-")</f>
        <v>5000</v>
      </c>
      <c r="BT30" s="123"/>
      <c r="BU30" s="123"/>
      <c r="BV30" s="123">
        <v>1</v>
      </c>
      <c r="BW30" s="124">
        <v>2</v>
      </c>
      <c r="BX30" s="125">
        <f>IF(P30=0,"",IF(BW30=0,"",(BW30/P30)))</f>
        <v>0.22222222222222</v>
      </c>
      <c r="BY30" s="126">
        <v>1</v>
      </c>
      <c r="BZ30" s="127">
        <f>IFERROR(BY30/BW30,"-")</f>
        <v>0.5</v>
      </c>
      <c r="CA30" s="128">
        <v>5000</v>
      </c>
      <c r="CB30" s="129">
        <f>IFERROR(CA30/BW30,"-")</f>
        <v>2500</v>
      </c>
      <c r="CC30" s="130">
        <v>1</v>
      </c>
      <c r="CD30" s="130"/>
      <c r="CE30" s="130"/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2</v>
      </c>
      <c r="CP30" s="139">
        <v>25000</v>
      </c>
      <c r="CQ30" s="139">
        <v>20000</v>
      </c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347" t="s">
        <v>129</v>
      </c>
      <c r="C31" s="347"/>
      <c r="D31" s="347" t="s">
        <v>120</v>
      </c>
      <c r="E31" s="347" t="s">
        <v>121</v>
      </c>
      <c r="F31" s="347" t="s">
        <v>68</v>
      </c>
      <c r="G31" s="88"/>
      <c r="H31" s="88" t="s">
        <v>117</v>
      </c>
      <c r="I31" s="88" t="s">
        <v>122</v>
      </c>
      <c r="J31" s="330"/>
      <c r="K31" s="79">
        <v>0</v>
      </c>
      <c r="L31" s="79">
        <v>0</v>
      </c>
      <c r="M31" s="79">
        <v>75</v>
      </c>
      <c r="N31" s="89">
        <v>6</v>
      </c>
      <c r="O31" s="90">
        <v>0</v>
      </c>
      <c r="P31" s="91">
        <f>N31+O31</f>
        <v>6</v>
      </c>
      <c r="Q31" s="80">
        <f>IFERROR(P31/M31,"-")</f>
        <v>0.08</v>
      </c>
      <c r="R31" s="79">
        <v>1</v>
      </c>
      <c r="S31" s="79">
        <v>4</v>
      </c>
      <c r="T31" s="80">
        <f>IFERROR(R31/(P31),"-")</f>
        <v>0.16666666666667</v>
      </c>
      <c r="U31" s="336"/>
      <c r="V31" s="82">
        <v>4</v>
      </c>
      <c r="W31" s="80">
        <f>IF(P31=0,"-",V31/P31)</f>
        <v>0.66666666666667</v>
      </c>
      <c r="X31" s="335">
        <v>101000</v>
      </c>
      <c r="Y31" s="336">
        <f>IFERROR(X31/P31,"-")</f>
        <v>16833.333333333</v>
      </c>
      <c r="Z31" s="336">
        <f>IFERROR(X31/V31,"-")</f>
        <v>25250</v>
      </c>
      <c r="AA31" s="330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>
        <v>1</v>
      </c>
      <c r="AW31" s="105">
        <f>IF(P31=0,"",IF(AV31=0,"",(AV31/P31)))</f>
        <v>0.16666666666667</v>
      </c>
      <c r="AX31" s="104">
        <v>1</v>
      </c>
      <c r="AY31" s="106">
        <f>IFERROR(AX31/AV31,"-")</f>
        <v>1</v>
      </c>
      <c r="AZ31" s="107">
        <v>9000</v>
      </c>
      <c r="BA31" s="108">
        <f>IFERROR(AZ31/AV31,"-")</f>
        <v>9000</v>
      </c>
      <c r="BB31" s="109"/>
      <c r="BC31" s="109"/>
      <c r="BD31" s="109">
        <v>1</v>
      </c>
      <c r="BE31" s="110">
        <v>1</v>
      </c>
      <c r="BF31" s="111">
        <f>IF(P31=0,"",IF(BE31=0,"",(BE31/P31)))</f>
        <v>0.16666666666667</v>
      </c>
      <c r="BG31" s="110">
        <v>1</v>
      </c>
      <c r="BH31" s="112">
        <f>IFERROR(BG31/BE31,"-")</f>
        <v>1</v>
      </c>
      <c r="BI31" s="113">
        <v>5000</v>
      </c>
      <c r="BJ31" s="114">
        <f>IFERROR(BI31/BE31,"-")</f>
        <v>5000</v>
      </c>
      <c r="BK31" s="115">
        <v>1</v>
      </c>
      <c r="BL31" s="115"/>
      <c r="BM31" s="115"/>
      <c r="BN31" s="117">
        <v>2</v>
      </c>
      <c r="BO31" s="118">
        <f>IF(P31=0,"",IF(BN31=0,"",(BN31/P31)))</f>
        <v>0.33333333333333</v>
      </c>
      <c r="BP31" s="119">
        <v>2</v>
      </c>
      <c r="BQ31" s="120">
        <f>IFERROR(BP31/BN31,"-")</f>
        <v>1</v>
      </c>
      <c r="BR31" s="121">
        <v>87000</v>
      </c>
      <c r="BS31" s="122">
        <f>IFERROR(BR31/BN31,"-")</f>
        <v>43500</v>
      </c>
      <c r="BT31" s="123">
        <v>1</v>
      </c>
      <c r="BU31" s="123"/>
      <c r="BV31" s="123">
        <v>1</v>
      </c>
      <c r="BW31" s="124">
        <v>1</v>
      </c>
      <c r="BX31" s="125">
        <f>IF(P31=0,"",IF(BW31=0,"",(BW31/P31)))</f>
        <v>0.16666666666667</v>
      </c>
      <c r="BY31" s="126"/>
      <c r="BZ31" s="127">
        <f>IFERROR(BY31/BW31,"-")</f>
        <v>0</v>
      </c>
      <c r="CA31" s="128"/>
      <c r="CB31" s="129">
        <f>IFERROR(CA31/BW31,"-")</f>
        <v>0</v>
      </c>
      <c r="CC31" s="130"/>
      <c r="CD31" s="130"/>
      <c r="CE31" s="130"/>
      <c r="CF31" s="131">
        <v>1</v>
      </c>
      <c r="CG31" s="132">
        <f>IF(P31=0,"",IF(CF31=0,"",(CF31/P31)))</f>
        <v>0.16666666666667</v>
      </c>
      <c r="CH31" s="133"/>
      <c r="CI31" s="134">
        <f>IFERROR(CH31/CF31,"-")</f>
        <v>0</v>
      </c>
      <c r="CJ31" s="135"/>
      <c r="CK31" s="136">
        <f>IFERROR(CJ31/CF31,"-")</f>
        <v>0</v>
      </c>
      <c r="CL31" s="137"/>
      <c r="CM31" s="137"/>
      <c r="CN31" s="137"/>
      <c r="CO31" s="138">
        <v>4</v>
      </c>
      <c r="CP31" s="139">
        <v>101000</v>
      </c>
      <c r="CQ31" s="139">
        <v>82000</v>
      </c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347" t="s">
        <v>130</v>
      </c>
      <c r="C32" s="347"/>
      <c r="D32" s="347" t="s">
        <v>124</v>
      </c>
      <c r="E32" s="347" t="s">
        <v>125</v>
      </c>
      <c r="F32" s="347" t="s">
        <v>68</v>
      </c>
      <c r="G32" s="88"/>
      <c r="H32" s="88" t="s">
        <v>117</v>
      </c>
      <c r="I32" s="88" t="s">
        <v>126</v>
      </c>
      <c r="J32" s="330"/>
      <c r="K32" s="79">
        <v>0</v>
      </c>
      <c r="L32" s="79">
        <v>0</v>
      </c>
      <c r="M32" s="79">
        <v>46</v>
      </c>
      <c r="N32" s="89">
        <v>2</v>
      </c>
      <c r="O32" s="90">
        <v>0</v>
      </c>
      <c r="P32" s="91">
        <f>N32+O32</f>
        <v>2</v>
      </c>
      <c r="Q32" s="80">
        <f>IFERROR(P32/M32,"-")</f>
        <v>0.043478260869565</v>
      </c>
      <c r="R32" s="79">
        <v>0</v>
      </c>
      <c r="S32" s="79">
        <v>1</v>
      </c>
      <c r="T32" s="80">
        <f>IFERROR(R32/(P32),"-")</f>
        <v>0</v>
      </c>
      <c r="U32" s="336"/>
      <c r="V32" s="82">
        <v>0</v>
      </c>
      <c r="W32" s="80">
        <f>IF(P32=0,"-",V32/P32)</f>
        <v>0</v>
      </c>
      <c r="X32" s="335">
        <v>0</v>
      </c>
      <c r="Y32" s="336">
        <f>IFERROR(X32/P32,"-")</f>
        <v>0</v>
      </c>
      <c r="Z32" s="336" t="str">
        <f>IFERROR(X32/V32,"-")</f>
        <v>-</v>
      </c>
      <c r="AA32" s="330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/>
      <c r="BF32" s="111">
        <f>IF(P32=0,"",IF(BE32=0,"",(BE32/P32)))</f>
        <v>0</v>
      </c>
      <c r="BG32" s="110"/>
      <c r="BH32" s="112" t="str">
        <f>IFERROR(BG32/BE32,"-")</f>
        <v>-</v>
      </c>
      <c r="BI32" s="113"/>
      <c r="BJ32" s="114" t="str">
        <f>IFERROR(BI32/BE32,"-")</f>
        <v>-</v>
      </c>
      <c r="BK32" s="115"/>
      <c r="BL32" s="115"/>
      <c r="BM32" s="115"/>
      <c r="BN32" s="117">
        <v>1</v>
      </c>
      <c r="BO32" s="118">
        <f>IF(P32=0,"",IF(BN32=0,"",(BN32/P32)))</f>
        <v>0.5</v>
      </c>
      <c r="BP32" s="119"/>
      <c r="BQ32" s="120">
        <f>IFERROR(BP32/BN32,"-")</f>
        <v>0</v>
      </c>
      <c r="BR32" s="121"/>
      <c r="BS32" s="122">
        <f>IFERROR(BR32/BN32,"-")</f>
        <v>0</v>
      </c>
      <c r="BT32" s="123"/>
      <c r="BU32" s="123"/>
      <c r="BV32" s="123"/>
      <c r="BW32" s="124"/>
      <c r="BX32" s="125">
        <f>IF(P32=0,"",IF(BW32=0,"",(BW32/P32)))</f>
        <v>0</v>
      </c>
      <c r="BY32" s="126"/>
      <c r="BZ32" s="127" t="str">
        <f>IFERROR(BY32/BW32,"-")</f>
        <v>-</v>
      </c>
      <c r="CA32" s="128"/>
      <c r="CB32" s="129" t="str">
        <f>IFERROR(CA32/BW32,"-")</f>
        <v>-</v>
      </c>
      <c r="CC32" s="130"/>
      <c r="CD32" s="130"/>
      <c r="CE32" s="130"/>
      <c r="CF32" s="131">
        <v>1</v>
      </c>
      <c r="CG32" s="132">
        <f>IF(P32=0,"",IF(CF32=0,"",(CF32/P32)))</f>
        <v>0.5</v>
      </c>
      <c r="CH32" s="133"/>
      <c r="CI32" s="134">
        <f>IFERROR(CH32/CF32,"-")</f>
        <v>0</v>
      </c>
      <c r="CJ32" s="135"/>
      <c r="CK32" s="136">
        <f>IFERROR(CJ32/CF32,"-")</f>
        <v>0</v>
      </c>
      <c r="CL32" s="137"/>
      <c r="CM32" s="137"/>
      <c r="CN32" s="137"/>
      <c r="CO32" s="138">
        <v>0</v>
      </c>
      <c r="CP32" s="139">
        <v>0</v>
      </c>
      <c r="CQ32" s="139"/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/>
      <c r="B33" s="347" t="s">
        <v>131</v>
      </c>
      <c r="C33" s="347"/>
      <c r="D33" s="347" t="s">
        <v>113</v>
      </c>
      <c r="E33" s="347" t="s">
        <v>113</v>
      </c>
      <c r="F33" s="347" t="s">
        <v>73</v>
      </c>
      <c r="G33" s="88"/>
      <c r="H33" s="88"/>
      <c r="I33" s="88"/>
      <c r="J33" s="330"/>
      <c r="K33" s="79">
        <v>0</v>
      </c>
      <c r="L33" s="79">
        <v>0</v>
      </c>
      <c r="M33" s="79">
        <v>34</v>
      </c>
      <c r="N33" s="89">
        <v>16</v>
      </c>
      <c r="O33" s="90">
        <v>0</v>
      </c>
      <c r="P33" s="91">
        <f>N33+O33</f>
        <v>16</v>
      </c>
      <c r="Q33" s="80">
        <f>IFERROR(P33/M33,"-")</f>
        <v>0.47058823529412</v>
      </c>
      <c r="R33" s="79">
        <v>1</v>
      </c>
      <c r="S33" s="79">
        <v>2</v>
      </c>
      <c r="T33" s="80">
        <f>IFERROR(R33/(P33),"-")</f>
        <v>0.0625</v>
      </c>
      <c r="U33" s="336"/>
      <c r="V33" s="82">
        <v>4</v>
      </c>
      <c r="W33" s="80">
        <f>IF(P33=0,"-",V33/P33)</f>
        <v>0.25</v>
      </c>
      <c r="X33" s="335">
        <v>51000</v>
      </c>
      <c r="Y33" s="336">
        <f>IFERROR(X33/P33,"-")</f>
        <v>3187.5</v>
      </c>
      <c r="Z33" s="336">
        <f>IFERROR(X33/V33,"-")</f>
        <v>12750</v>
      </c>
      <c r="AA33" s="330"/>
      <c r="AB33" s="83"/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>
        <v>1</v>
      </c>
      <c r="BF33" s="111">
        <f>IF(P33=0,"",IF(BE33=0,"",(BE33/P33)))</f>
        <v>0.0625</v>
      </c>
      <c r="BG33" s="110"/>
      <c r="BH33" s="112">
        <f>IFERROR(BG33/BE33,"-")</f>
        <v>0</v>
      </c>
      <c r="BI33" s="113"/>
      <c r="BJ33" s="114">
        <f>IFERROR(BI33/BE33,"-")</f>
        <v>0</v>
      </c>
      <c r="BK33" s="115"/>
      <c r="BL33" s="115"/>
      <c r="BM33" s="115"/>
      <c r="BN33" s="117">
        <v>4</v>
      </c>
      <c r="BO33" s="118">
        <f>IF(P33=0,"",IF(BN33=0,"",(BN33/P33)))</f>
        <v>0.25</v>
      </c>
      <c r="BP33" s="119">
        <v>1</v>
      </c>
      <c r="BQ33" s="120">
        <f>IFERROR(BP33/BN33,"-")</f>
        <v>0.25</v>
      </c>
      <c r="BR33" s="121">
        <v>3000</v>
      </c>
      <c r="BS33" s="122">
        <f>IFERROR(BR33/BN33,"-")</f>
        <v>750</v>
      </c>
      <c r="BT33" s="123">
        <v>1</v>
      </c>
      <c r="BU33" s="123"/>
      <c r="BV33" s="123"/>
      <c r="BW33" s="124">
        <v>8</v>
      </c>
      <c r="BX33" s="125">
        <f>IF(P33=0,"",IF(BW33=0,"",(BW33/P33)))</f>
        <v>0.5</v>
      </c>
      <c r="BY33" s="126">
        <v>3</v>
      </c>
      <c r="BZ33" s="127">
        <f>IFERROR(BY33/BW33,"-")</f>
        <v>0.375</v>
      </c>
      <c r="CA33" s="128">
        <v>45000</v>
      </c>
      <c r="CB33" s="129">
        <f>IFERROR(CA33/BW33,"-")</f>
        <v>5625</v>
      </c>
      <c r="CC33" s="130">
        <v>1</v>
      </c>
      <c r="CD33" s="130"/>
      <c r="CE33" s="130">
        <v>2</v>
      </c>
      <c r="CF33" s="131">
        <v>3</v>
      </c>
      <c r="CG33" s="132">
        <f>IF(P33=0,"",IF(CF33=0,"",(CF33/P33)))</f>
        <v>0.1875</v>
      </c>
      <c r="CH33" s="133">
        <v>1</v>
      </c>
      <c r="CI33" s="134">
        <f>IFERROR(CH33/CF33,"-")</f>
        <v>0.33333333333333</v>
      </c>
      <c r="CJ33" s="135">
        <v>15000</v>
      </c>
      <c r="CK33" s="136">
        <f>IFERROR(CJ33/CF33,"-")</f>
        <v>5000</v>
      </c>
      <c r="CL33" s="137"/>
      <c r="CM33" s="137"/>
      <c r="CN33" s="137">
        <v>1</v>
      </c>
      <c r="CO33" s="138">
        <v>4</v>
      </c>
      <c r="CP33" s="139">
        <v>51000</v>
      </c>
      <c r="CQ33" s="139">
        <v>30000</v>
      </c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>
        <f>AB34</f>
        <v>0.22083333333333</v>
      </c>
      <c r="B34" s="347" t="s">
        <v>132</v>
      </c>
      <c r="C34" s="347"/>
      <c r="D34" s="347" t="s">
        <v>115</v>
      </c>
      <c r="E34" s="347" t="s">
        <v>116</v>
      </c>
      <c r="F34" s="347" t="s">
        <v>68</v>
      </c>
      <c r="G34" s="88" t="s">
        <v>133</v>
      </c>
      <c r="H34" s="88" t="s">
        <v>134</v>
      </c>
      <c r="I34" s="88" t="s">
        <v>118</v>
      </c>
      <c r="J34" s="330">
        <v>240000</v>
      </c>
      <c r="K34" s="79">
        <v>0</v>
      </c>
      <c r="L34" s="79">
        <v>0</v>
      </c>
      <c r="M34" s="79">
        <v>22</v>
      </c>
      <c r="N34" s="89">
        <v>1</v>
      </c>
      <c r="O34" s="90">
        <v>0</v>
      </c>
      <c r="P34" s="91">
        <f>N34+O34</f>
        <v>1</v>
      </c>
      <c r="Q34" s="80">
        <f>IFERROR(P34/M34,"-")</f>
        <v>0.045454545454545</v>
      </c>
      <c r="R34" s="79">
        <v>1</v>
      </c>
      <c r="S34" s="79">
        <v>0</v>
      </c>
      <c r="T34" s="80">
        <f>IFERROR(R34/(P34),"-")</f>
        <v>1</v>
      </c>
      <c r="U34" s="336">
        <f>IFERROR(J34/SUM(N34:O37),"-")</f>
        <v>17142.857142857</v>
      </c>
      <c r="V34" s="82">
        <v>0</v>
      </c>
      <c r="W34" s="80">
        <f>IF(P34=0,"-",V34/P34)</f>
        <v>0</v>
      </c>
      <c r="X34" s="335">
        <v>0</v>
      </c>
      <c r="Y34" s="336">
        <f>IFERROR(X34/P34,"-")</f>
        <v>0</v>
      </c>
      <c r="Z34" s="336" t="str">
        <f>IFERROR(X34/V34,"-")</f>
        <v>-</v>
      </c>
      <c r="AA34" s="330">
        <f>SUM(X34:X37)-SUM(J34:J37)</f>
        <v>-187000</v>
      </c>
      <c r="AB34" s="83">
        <f>SUM(X34:X37)/SUM(J34:J37)</f>
        <v>0.22083333333333</v>
      </c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/>
      <c r="BF34" s="111">
        <f>IF(P34=0,"",IF(BE34=0,"",(BE34/P34)))</f>
        <v>0</v>
      </c>
      <c r="BG34" s="110"/>
      <c r="BH34" s="112" t="str">
        <f>IFERROR(BG34/BE34,"-")</f>
        <v>-</v>
      </c>
      <c r="BI34" s="113"/>
      <c r="BJ34" s="114" t="str">
        <f>IFERROR(BI34/BE34,"-")</f>
        <v>-</v>
      </c>
      <c r="BK34" s="115"/>
      <c r="BL34" s="115"/>
      <c r="BM34" s="115"/>
      <c r="BN34" s="117">
        <v>1</v>
      </c>
      <c r="BO34" s="118">
        <f>IF(P34=0,"",IF(BN34=0,"",(BN34/P34)))</f>
        <v>1</v>
      </c>
      <c r="BP34" s="119"/>
      <c r="BQ34" s="120">
        <f>IFERROR(BP34/BN34,"-")</f>
        <v>0</v>
      </c>
      <c r="BR34" s="121"/>
      <c r="BS34" s="122">
        <f>IFERROR(BR34/BN34,"-")</f>
        <v>0</v>
      </c>
      <c r="BT34" s="123"/>
      <c r="BU34" s="123"/>
      <c r="BV34" s="123"/>
      <c r="BW34" s="124"/>
      <c r="BX34" s="125">
        <f>IF(P34=0,"",IF(BW34=0,"",(BW34/P34)))</f>
        <v>0</v>
      </c>
      <c r="BY34" s="126"/>
      <c r="BZ34" s="127" t="str">
        <f>IFERROR(BY34/BW34,"-")</f>
        <v>-</v>
      </c>
      <c r="CA34" s="128"/>
      <c r="CB34" s="129" t="str">
        <f>IFERROR(CA34/BW34,"-")</f>
        <v>-</v>
      </c>
      <c r="CC34" s="130"/>
      <c r="CD34" s="130"/>
      <c r="CE34" s="130"/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0</v>
      </c>
      <c r="CP34" s="139">
        <v>0</v>
      </c>
      <c r="CQ34" s="139"/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347" t="s">
        <v>135</v>
      </c>
      <c r="C35" s="347"/>
      <c r="D35" s="347" t="s">
        <v>120</v>
      </c>
      <c r="E35" s="347" t="s">
        <v>121</v>
      </c>
      <c r="F35" s="347" t="s">
        <v>68</v>
      </c>
      <c r="G35" s="88"/>
      <c r="H35" s="88" t="s">
        <v>134</v>
      </c>
      <c r="I35" s="88" t="s">
        <v>122</v>
      </c>
      <c r="J35" s="330"/>
      <c r="K35" s="79">
        <v>0</v>
      </c>
      <c r="L35" s="79">
        <v>0</v>
      </c>
      <c r="M35" s="79">
        <v>34</v>
      </c>
      <c r="N35" s="89">
        <v>5</v>
      </c>
      <c r="O35" s="90">
        <v>0</v>
      </c>
      <c r="P35" s="91">
        <f>N35+O35</f>
        <v>5</v>
      </c>
      <c r="Q35" s="80">
        <f>IFERROR(P35/M35,"-")</f>
        <v>0.14705882352941</v>
      </c>
      <c r="R35" s="79">
        <v>0</v>
      </c>
      <c r="S35" s="79">
        <v>4</v>
      </c>
      <c r="T35" s="80">
        <f>IFERROR(R35/(P35),"-")</f>
        <v>0</v>
      </c>
      <c r="U35" s="336"/>
      <c r="V35" s="82">
        <v>2</v>
      </c>
      <c r="W35" s="80">
        <f>IF(P35=0,"-",V35/P35)</f>
        <v>0.4</v>
      </c>
      <c r="X35" s="335">
        <v>35000</v>
      </c>
      <c r="Y35" s="336">
        <f>IFERROR(X35/P35,"-")</f>
        <v>7000</v>
      </c>
      <c r="Z35" s="336">
        <f>IFERROR(X35/V35,"-")</f>
        <v>17500</v>
      </c>
      <c r="AA35" s="330"/>
      <c r="AB35" s="83"/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/>
      <c r="AW35" s="105">
        <f>IF(P35=0,"",IF(AV35=0,"",(AV35/P35)))</f>
        <v>0</v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>
        <v>2</v>
      </c>
      <c r="BF35" s="111">
        <f>IF(P35=0,"",IF(BE35=0,"",(BE35/P35)))</f>
        <v>0.4</v>
      </c>
      <c r="BG35" s="110"/>
      <c r="BH35" s="112">
        <f>IFERROR(BG35/BE35,"-")</f>
        <v>0</v>
      </c>
      <c r="BI35" s="113"/>
      <c r="BJ35" s="114">
        <f>IFERROR(BI35/BE35,"-")</f>
        <v>0</v>
      </c>
      <c r="BK35" s="115"/>
      <c r="BL35" s="115"/>
      <c r="BM35" s="115"/>
      <c r="BN35" s="117">
        <v>2</v>
      </c>
      <c r="BO35" s="118">
        <f>IF(P35=0,"",IF(BN35=0,"",(BN35/P35)))</f>
        <v>0.4</v>
      </c>
      <c r="BP35" s="119">
        <v>1</v>
      </c>
      <c r="BQ35" s="120">
        <f>IFERROR(BP35/BN35,"-")</f>
        <v>0.5</v>
      </c>
      <c r="BR35" s="121">
        <v>5000</v>
      </c>
      <c r="BS35" s="122">
        <f>IFERROR(BR35/BN35,"-")</f>
        <v>2500</v>
      </c>
      <c r="BT35" s="123">
        <v>1</v>
      </c>
      <c r="BU35" s="123"/>
      <c r="BV35" s="123"/>
      <c r="BW35" s="124">
        <v>1</v>
      </c>
      <c r="BX35" s="125">
        <f>IF(P35=0,"",IF(BW35=0,"",(BW35/P35)))</f>
        <v>0.2</v>
      </c>
      <c r="BY35" s="126">
        <v>1</v>
      </c>
      <c r="BZ35" s="127">
        <f>IFERROR(BY35/BW35,"-")</f>
        <v>1</v>
      </c>
      <c r="CA35" s="128">
        <v>30000</v>
      </c>
      <c r="CB35" s="129">
        <f>IFERROR(CA35/BW35,"-")</f>
        <v>30000</v>
      </c>
      <c r="CC35" s="130"/>
      <c r="CD35" s="130"/>
      <c r="CE35" s="130">
        <v>1</v>
      </c>
      <c r="CF35" s="131"/>
      <c r="CG35" s="132">
        <f>IF(P35=0,"",IF(CF35=0,"",(CF35/P35)))</f>
        <v>0</v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2</v>
      </c>
      <c r="CP35" s="139">
        <v>35000</v>
      </c>
      <c r="CQ35" s="139">
        <v>30000</v>
      </c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/>
      <c r="B36" s="347" t="s">
        <v>136</v>
      </c>
      <c r="C36" s="347"/>
      <c r="D36" s="347" t="s">
        <v>124</v>
      </c>
      <c r="E36" s="347" t="s">
        <v>125</v>
      </c>
      <c r="F36" s="347" t="s">
        <v>68</v>
      </c>
      <c r="G36" s="88"/>
      <c r="H36" s="88" t="s">
        <v>134</v>
      </c>
      <c r="I36" s="88" t="s">
        <v>126</v>
      </c>
      <c r="J36" s="330"/>
      <c r="K36" s="79">
        <v>0</v>
      </c>
      <c r="L36" s="79">
        <v>0</v>
      </c>
      <c r="M36" s="79">
        <v>34</v>
      </c>
      <c r="N36" s="89">
        <v>3</v>
      </c>
      <c r="O36" s="90">
        <v>0</v>
      </c>
      <c r="P36" s="91">
        <f>N36+O36</f>
        <v>3</v>
      </c>
      <c r="Q36" s="80">
        <f>IFERROR(P36/M36,"-")</f>
        <v>0.088235294117647</v>
      </c>
      <c r="R36" s="79">
        <v>0</v>
      </c>
      <c r="S36" s="79">
        <v>1</v>
      </c>
      <c r="T36" s="80">
        <f>IFERROR(R36/(P36),"-")</f>
        <v>0</v>
      </c>
      <c r="U36" s="336"/>
      <c r="V36" s="82">
        <v>0</v>
      </c>
      <c r="W36" s="80">
        <f>IF(P36=0,"-",V36/P36)</f>
        <v>0</v>
      </c>
      <c r="X36" s="335">
        <v>0</v>
      </c>
      <c r="Y36" s="336">
        <f>IFERROR(X36/P36,"-")</f>
        <v>0</v>
      </c>
      <c r="Z36" s="336" t="str">
        <f>IFERROR(X36/V36,"-")</f>
        <v>-</v>
      </c>
      <c r="AA36" s="330"/>
      <c r="AB36" s="83"/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>
        <v>1</v>
      </c>
      <c r="BF36" s="111">
        <f>IF(P36=0,"",IF(BE36=0,"",(BE36/P36)))</f>
        <v>0.33333333333333</v>
      </c>
      <c r="BG36" s="110"/>
      <c r="BH36" s="112">
        <f>IFERROR(BG36/BE36,"-")</f>
        <v>0</v>
      </c>
      <c r="BI36" s="113"/>
      <c r="BJ36" s="114">
        <f>IFERROR(BI36/BE36,"-")</f>
        <v>0</v>
      </c>
      <c r="BK36" s="115"/>
      <c r="BL36" s="115"/>
      <c r="BM36" s="115"/>
      <c r="BN36" s="117">
        <v>2</v>
      </c>
      <c r="BO36" s="118">
        <f>IF(P36=0,"",IF(BN36=0,"",(BN36/P36)))</f>
        <v>0.66666666666667</v>
      </c>
      <c r="BP36" s="119"/>
      <c r="BQ36" s="120">
        <f>IFERROR(BP36/BN36,"-")</f>
        <v>0</v>
      </c>
      <c r="BR36" s="121"/>
      <c r="BS36" s="122">
        <f>IFERROR(BR36/BN36,"-")</f>
        <v>0</v>
      </c>
      <c r="BT36" s="123"/>
      <c r="BU36" s="123"/>
      <c r="BV36" s="123"/>
      <c r="BW36" s="124"/>
      <c r="BX36" s="125">
        <f>IF(P36=0,"",IF(BW36=0,"",(BW36/P36)))</f>
        <v>0</v>
      </c>
      <c r="BY36" s="126"/>
      <c r="BZ36" s="127" t="str">
        <f>IFERROR(BY36/BW36,"-")</f>
        <v>-</v>
      </c>
      <c r="CA36" s="128"/>
      <c r="CB36" s="129" t="str">
        <f>IFERROR(CA36/BW36,"-")</f>
        <v>-</v>
      </c>
      <c r="CC36" s="130"/>
      <c r="CD36" s="130"/>
      <c r="CE36" s="130"/>
      <c r="CF36" s="131"/>
      <c r="CG36" s="132">
        <f>IF(P36=0,"",IF(CF36=0,"",(CF36/P36)))</f>
        <v>0</v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0</v>
      </c>
      <c r="CP36" s="139">
        <v>0</v>
      </c>
      <c r="CQ36" s="139"/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347" t="s">
        <v>137</v>
      </c>
      <c r="C37" s="347"/>
      <c r="D37" s="347" t="s">
        <v>113</v>
      </c>
      <c r="E37" s="347" t="s">
        <v>113</v>
      </c>
      <c r="F37" s="347" t="s">
        <v>73</v>
      </c>
      <c r="G37" s="88"/>
      <c r="H37" s="88"/>
      <c r="I37" s="88"/>
      <c r="J37" s="330"/>
      <c r="K37" s="79">
        <v>0</v>
      </c>
      <c r="L37" s="79">
        <v>0</v>
      </c>
      <c r="M37" s="79">
        <v>22</v>
      </c>
      <c r="N37" s="89">
        <v>5</v>
      </c>
      <c r="O37" s="90">
        <v>0</v>
      </c>
      <c r="P37" s="91">
        <f>N37+O37</f>
        <v>5</v>
      </c>
      <c r="Q37" s="80">
        <f>IFERROR(P37/M37,"-")</f>
        <v>0.22727272727273</v>
      </c>
      <c r="R37" s="79">
        <v>0</v>
      </c>
      <c r="S37" s="79">
        <v>2</v>
      </c>
      <c r="T37" s="80">
        <f>IFERROR(R37/(P37),"-")</f>
        <v>0</v>
      </c>
      <c r="U37" s="336"/>
      <c r="V37" s="82">
        <v>2</v>
      </c>
      <c r="W37" s="80">
        <f>IF(P37=0,"-",V37/P37)</f>
        <v>0.4</v>
      </c>
      <c r="X37" s="335">
        <v>18000</v>
      </c>
      <c r="Y37" s="336">
        <f>IFERROR(X37/P37,"-")</f>
        <v>3600</v>
      </c>
      <c r="Z37" s="336">
        <f>IFERROR(X37/V37,"-")</f>
        <v>9000</v>
      </c>
      <c r="AA37" s="330"/>
      <c r="AB37" s="83"/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>
        <v>1</v>
      </c>
      <c r="AW37" s="105">
        <f>IF(P37=0,"",IF(AV37=0,"",(AV37/P37)))</f>
        <v>0.2</v>
      </c>
      <c r="AX37" s="104"/>
      <c r="AY37" s="106">
        <f>IFERROR(AX37/AV37,"-")</f>
        <v>0</v>
      </c>
      <c r="AZ37" s="107"/>
      <c r="BA37" s="108">
        <f>IFERROR(AZ37/AV37,"-")</f>
        <v>0</v>
      </c>
      <c r="BB37" s="109"/>
      <c r="BC37" s="109"/>
      <c r="BD37" s="109"/>
      <c r="BE37" s="110"/>
      <c r="BF37" s="111">
        <f>IF(P37=0,"",IF(BE37=0,"",(BE37/P37)))</f>
        <v>0</v>
      </c>
      <c r="BG37" s="110"/>
      <c r="BH37" s="112" t="str">
        <f>IFERROR(BG37/BE37,"-")</f>
        <v>-</v>
      </c>
      <c r="BI37" s="113"/>
      <c r="BJ37" s="114" t="str">
        <f>IFERROR(BI37/BE37,"-")</f>
        <v>-</v>
      </c>
      <c r="BK37" s="115"/>
      <c r="BL37" s="115"/>
      <c r="BM37" s="115"/>
      <c r="BN37" s="117">
        <v>2</v>
      </c>
      <c r="BO37" s="118">
        <f>IF(P37=0,"",IF(BN37=0,"",(BN37/P37)))</f>
        <v>0.4</v>
      </c>
      <c r="BP37" s="119">
        <v>1</v>
      </c>
      <c r="BQ37" s="120">
        <f>IFERROR(BP37/BN37,"-")</f>
        <v>0.5</v>
      </c>
      <c r="BR37" s="121">
        <v>3000</v>
      </c>
      <c r="BS37" s="122">
        <f>IFERROR(BR37/BN37,"-")</f>
        <v>1500</v>
      </c>
      <c r="BT37" s="123">
        <v>1</v>
      </c>
      <c r="BU37" s="123"/>
      <c r="BV37" s="123"/>
      <c r="BW37" s="124">
        <v>2</v>
      </c>
      <c r="BX37" s="125">
        <f>IF(P37=0,"",IF(BW37=0,"",(BW37/P37)))</f>
        <v>0.4</v>
      </c>
      <c r="BY37" s="126">
        <v>1</v>
      </c>
      <c r="BZ37" s="127">
        <f>IFERROR(BY37/BW37,"-")</f>
        <v>0.5</v>
      </c>
      <c r="CA37" s="128">
        <v>15000</v>
      </c>
      <c r="CB37" s="129">
        <f>IFERROR(CA37/BW37,"-")</f>
        <v>7500</v>
      </c>
      <c r="CC37" s="130"/>
      <c r="CD37" s="130">
        <v>1</v>
      </c>
      <c r="CE37" s="130"/>
      <c r="CF37" s="131"/>
      <c r="CG37" s="132">
        <f>IF(P37=0,"",IF(CF37=0,"",(CF37/P37)))</f>
        <v>0</v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2</v>
      </c>
      <c r="CP37" s="139">
        <v>18000</v>
      </c>
      <c r="CQ37" s="139">
        <v>15000</v>
      </c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>
        <f>AB38</f>
        <v>0.27083333333333</v>
      </c>
      <c r="B38" s="347" t="s">
        <v>138</v>
      </c>
      <c r="C38" s="347"/>
      <c r="D38" s="347" t="s">
        <v>81</v>
      </c>
      <c r="E38" s="347" t="s">
        <v>96</v>
      </c>
      <c r="F38" s="347" t="s">
        <v>83</v>
      </c>
      <c r="G38" s="88" t="s">
        <v>139</v>
      </c>
      <c r="H38" s="88" t="s">
        <v>77</v>
      </c>
      <c r="I38" s="349" t="s">
        <v>89</v>
      </c>
      <c r="J38" s="330">
        <v>144000</v>
      </c>
      <c r="K38" s="79">
        <v>0</v>
      </c>
      <c r="L38" s="79">
        <v>0</v>
      </c>
      <c r="M38" s="79">
        <v>34</v>
      </c>
      <c r="N38" s="89">
        <v>2</v>
      </c>
      <c r="O38" s="90">
        <v>0</v>
      </c>
      <c r="P38" s="91">
        <f>N38+O38</f>
        <v>2</v>
      </c>
      <c r="Q38" s="80">
        <f>IFERROR(P38/M38,"-")</f>
        <v>0.058823529411765</v>
      </c>
      <c r="R38" s="79">
        <v>0</v>
      </c>
      <c r="S38" s="79">
        <v>1</v>
      </c>
      <c r="T38" s="80">
        <f>IFERROR(R38/(P38),"-")</f>
        <v>0</v>
      </c>
      <c r="U38" s="336">
        <f>IFERROR(J38/SUM(N38:O39),"-")</f>
        <v>24000</v>
      </c>
      <c r="V38" s="82">
        <v>1</v>
      </c>
      <c r="W38" s="80">
        <f>IF(P38=0,"-",V38/P38)</f>
        <v>0.5</v>
      </c>
      <c r="X38" s="335">
        <v>39000</v>
      </c>
      <c r="Y38" s="336">
        <f>IFERROR(X38/P38,"-")</f>
        <v>19500</v>
      </c>
      <c r="Z38" s="336">
        <f>IFERROR(X38/V38,"-")</f>
        <v>39000</v>
      </c>
      <c r="AA38" s="330">
        <f>SUM(X38:X39)-SUM(J38:J39)</f>
        <v>-105000</v>
      </c>
      <c r="AB38" s="83">
        <f>SUM(X38:X39)/SUM(J38:J39)</f>
        <v>0.27083333333333</v>
      </c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/>
      <c r="BF38" s="111">
        <f>IF(P38=0,"",IF(BE38=0,"",(BE38/P38)))</f>
        <v>0</v>
      </c>
      <c r="BG38" s="110"/>
      <c r="BH38" s="112" t="str">
        <f>IFERROR(BG38/BE38,"-")</f>
        <v>-</v>
      </c>
      <c r="BI38" s="113"/>
      <c r="BJ38" s="114" t="str">
        <f>IFERROR(BI38/BE38,"-")</f>
        <v>-</v>
      </c>
      <c r="BK38" s="115"/>
      <c r="BL38" s="115"/>
      <c r="BM38" s="115"/>
      <c r="BN38" s="117">
        <v>2</v>
      </c>
      <c r="BO38" s="118">
        <f>IF(P38=0,"",IF(BN38=0,"",(BN38/P38)))</f>
        <v>1</v>
      </c>
      <c r="BP38" s="119">
        <v>1</v>
      </c>
      <c r="BQ38" s="120">
        <f>IFERROR(BP38/BN38,"-")</f>
        <v>0.5</v>
      </c>
      <c r="BR38" s="121">
        <v>39000</v>
      </c>
      <c r="BS38" s="122">
        <f>IFERROR(BR38/BN38,"-")</f>
        <v>19500</v>
      </c>
      <c r="BT38" s="123"/>
      <c r="BU38" s="123"/>
      <c r="BV38" s="123">
        <v>1</v>
      </c>
      <c r="BW38" s="124"/>
      <c r="BX38" s="125">
        <f>IF(P38=0,"",IF(BW38=0,"",(BW38/P38)))</f>
        <v>0</v>
      </c>
      <c r="BY38" s="126"/>
      <c r="BZ38" s="127" t="str">
        <f>IFERROR(BY38/BW38,"-")</f>
        <v>-</v>
      </c>
      <c r="CA38" s="128"/>
      <c r="CB38" s="129" t="str">
        <f>IFERROR(CA38/BW38,"-")</f>
        <v>-</v>
      </c>
      <c r="CC38" s="130"/>
      <c r="CD38" s="130"/>
      <c r="CE38" s="130"/>
      <c r="CF38" s="131"/>
      <c r="CG38" s="132">
        <f>IF(P38=0,"",IF(CF38=0,"",(CF38/P38)))</f>
        <v>0</v>
      </c>
      <c r="CH38" s="133"/>
      <c r="CI38" s="134" t="str">
        <f>IFERROR(CH38/CF38,"-")</f>
        <v>-</v>
      </c>
      <c r="CJ38" s="135"/>
      <c r="CK38" s="136" t="str">
        <f>IFERROR(CJ38/CF38,"-")</f>
        <v>-</v>
      </c>
      <c r="CL38" s="137"/>
      <c r="CM38" s="137"/>
      <c r="CN38" s="137"/>
      <c r="CO38" s="138">
        <v>1</v>
      </c>
      <c r="CP38" s="139">
        <v>39000</v>
      </c>
      <c r="CQ38" s="139">
        <v>39000</v>
      </c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/>
      <c r="B39" s="347" t="s">
        <v>140</v>
      </c>
      <c r="C39" s="347"/>
      <c r="D39" s="347" t="s">
        <v>81</v>
      </c>
      <c r="E39" s="347" t="s">
        <v>96</v>
      </c>
      <c r="F39" s="347" t="s">
        <v>73</v>
      </c>
      <c r="G39" s="88"/>
      <c r="H39" s="88"/>
      <c r="I39" s="88"/>
      <c r="J39" s="330"/>
      <c r="K39" s="79">
        <v>0</v>
      </c>
      <c r="L39" s="79">
        <v>0</v>
      </c>
      <c r="M39" s="79">
        <v>15</v>
      </c>
      <c r="N39" s="89">
        <v>4</v>
      </c>
      <c r="O39" s="90">
        <v>0</v>
      </c>
      <c r="P39" s="91">
        <f>N39+O39</f>
        <v>4</v>
      </c>
      <c r="Q39" s="80">
        <f>IFERROR(P39/M39,"-")</f>
        <v>0.26666666666667</v>
      </c>
      <c r="R39" s="79">
        <v>0</v>
      </c>
      <c r="S39" s="79">
        <v>0</v>
      </c>
      <c r="T39" s="80">
        <f>IFERROR(R39/(P39),"-")</f>
        <v>0</v>
      </c>
      <c r="U39" s="336"/>
      <c r="V39" s="82">
        <v>0</v>
      </c>
      <c r="W39" s="80">
        <f>IF(P39=0,"-",V39/P39)</f>
        <v>0</v>
      </c>
      <c r="X39" s="335">
        <v>0</v>
      </c>
      <c r="Y39" s="336">
        <f>IFERROR(X39/P39,"-")</f>
        <v>0</v>
      </c>
      <c r="Z39" s="336" t="str">
        <f>IFERROR(X39/V39,"-")</f>
        <v>-</v>
      </c>
      <c r="AA39" s="330"/>
      <c r="AB39" s="83"/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/>
      <c r="BF39" s="111">
        <f>IF(P39=0,"",IF(BE39=0,"",(BE39/P39)))</f>
        <v>0</v>
      </c>
      <c r="BG39" s="110"/>
      <c r="BH39" s="112" t="str">
        <f>IFERROR(BG39/BE39,"-")</f>
        <v>-</v>
      </c>
      <c r="BI39" s="113"/>
      <c r="BJ39" s="114" t="str">
        <f>IFERROR(BI39/BE39,"-")</f>
        <v>-</v>
      </c>
      <c r="BK39" s="115"/>
      <c r="BL39" s="115"/>
      <c r="BM39" s="115"/>
      <c r="BN39" s="117">
        <v>2</v>
      </c>
      <c r="BO39" s="118">
        <f>IF(P39=0,"",IF(BN39=0,"",(BN39/P39)))</f>
        <v>0.5</v>
      </c>
      <c r="BP39" s="119"/>
      <c r="BQ39" s="120">
        <f>IFERROR(BP39/BN39,"-")</f>
        <v>0</v>
      </c>
      <c r="BR39" s="121"/>
      <c r="BS39" s="122">
        <f>IFERROR(BR39/BN39,"-")</f>
        <v>0</v>
      </c>
      <c r="BT39" s="123"/>
      <c r="BU39" s="123"/>
      <c r="BV39" s="123"/>
      <c r="BW39" s="124">
        <v>1</v>
      </c>
      <c r="BX39" s="125">
        <f>IF(P39=0,"",IF(BW39=0,"",(BW39/P39)))</f>
        <v>0.25</v>
      </c>
      <c r="BY39" s="126"/>
      <c r="BZ39" s="127">
        <f>IFERROR(BY39/BW39,"-")</f>
        <v>0</v>
      </c>
      <c r="CA39" s="128"/>
      <c r="CB39" s="129">
        <f>IFERROR(CA39/BW39,"-")</f>
        <v>0</v>
      </c>
      <c r="CC39" s="130"/>
      <c r="CD39" s="130"/>
      <c r="CE39" s="130"/>
      <c r="CF39" s="131">
        <v>1</v>
      </c>
      <c r="CG39" s="132">
        <f>IF(P39=0,"",IF(CF39=0,"",(CF39/P39)))</f>
        <v>0.25</v>
      </c>
      <c r="CH39" s="133">
        <v>1</v>
      </c>
      <c r="CI39" s="134">
        <f>IFERROR(CH39/CF39,"-")</f>
        <v>1</v>
      </c>
      <c r="CJ39" s="135">
        <v>1583000</v>
      </c>
      <c r="CK39" s="136">
        <f>IFERROR(CJ39/CF39,"-")</f>
        <v>1583000</v>
      </c>
      <c r="CL39" s="137"/>
      <c r="CM39" s="137"/>
      <c r="CN39" s="137">
        <v>1</v>
      </c>
      <c r="CO39" s="138">
        <v>0</v>
      </c>
      <c r="CP39" s="139">
        <v>0</v>
      </c>
      <c r="CQ39" s="139">
        <v>1583000</v>
      </c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>
        <f>AB40</f>
        <v>0.055555555555556</v>
      </c>
      <c r="B40" s="347" t="s">
        <v>141</v>
      </c>
      <c r="C40" s="347"/>
      <c r="D40" s="347" t="s">
        <v>81</v>
      </c>
      <c r="E40" s="347" t="s">
        <v>96</v>
      </c>
      <c r="F40" s="347" t="s">
        <v>75</v>
      </c>
      <c r="G40" s="88" t="s">
        <v>142</v>
      </c>
      <c r="H40" s="88" t="s">
        <v>77</v>
      </c>
      <c r="I40" s="349" t="s">
        <v>143</v>
      </c>
      <c r="J40" s="330">
        <v>180000</v>
      </c>
      <c r="K40" s="79">
        <v>0</v>
      </c>
      <c r="L40" s="79">
        <v>0</v>
      </c>
      <c r="M40" s="79">
        <v>62</v>
      </c>
      <c r="N40" s="89">
        <v>2</v>
      </c>
      <c r="O40" s="90">
        <v>0</v>
      </c>
      <c r="P40" s="91">
        <f>N40+O40</f>
        <v>2</v>
      </c>
      <c r="Q40" s="80">
        <f>IFERROR(P40/M40,"-")</f>
        <v>0.032258064516129</v>
      </c>
      <c r="R40" s="79">
        <v>0</v>
      </c>
      <c r="S40" s="79">
        <v>0</v>
      </c>
      <c r="T40" s="80">
        <f>IFERROR(R40/(P40),"-")</f>
        <v>0</v>
      </c>
      <c r="U40" s="336">
        <f>IFERROR(J40/SUM(N40:O41),"-")</f>
        <v>20000</v>
      </c>
      <c r="V40" s="82">
        <v>0</v>
      </c>
      <c r="W40" s="80">
        <f>IF(P40=0,"-",V40/P40)</f>
        <v>0</v>
      </c>
      <c r="X40" s="335">
        <v>0</v>
      </c>
      <c r="Y40" s="336">
        <f>IFERROR(X40/P40,"-")</f>
        <v>0</v>
      </c>
      <c r="Z40" s="336" t="str">
        <f>IFERROR(X40/V40,"-")</f>
        <v>-</v>
      </c>
      <c r="AA40" s="330">
        <f>SUM(X40:X41)-SUM(J40:J41)</f>
        <v>-170000</v>
      </c>
      <c r="AB40" s="83">
        <f>SUM(X40:X41)/SUM(J40:J41)</f>
        <v>0.055555555555556</v>
      </c>
      <c r="AC40" s="77"/>
      <c r="AD40" s="92">
        <v>1</v>
      </c>
      <c r="AE40" s="93">
        <f>IF(P40=0,"",IF(AD40=0,"",(AD40/P40)))</f>
        <v>0.5</v>
      </c>
      <c r="AF40" s="92"/>
      <c r="AG40" s="94">
        <f>IFERROR(AF40/AD40,"-")</f>
        <v>0</v>
      </c>
      <c r="AH40" s="95"/>
      <c r="AI40" s="96">
        <f>IFERROR(AH40/AD40,"-")</f>
        <v>0</v>
      </c>
      <c r="AJ40" s="97"/>
      <c r="AK40" s="97"/>
      <c r="AL40" s="97"/>
      <c r="AM40" s="98">
        <v>1</v>
      </c>
      <c r="AN40" s="99">
        <f>IF(P40=0,"",IF(AM40=0,"",(AM40/P40)))</f>
        <v>0.5</v>
      </c>
      <c r="AO40" s="98"/>
      <c r="AP40" s="100">
        <f>IFERROR(AO40/AM40,"-")</f>
        <v>0</v>
      </c>
      <c r="AQ40" s="101"/>
      <c r="AR40" s="102">
        <f>IFERROR(AQ40/AM40,"-")</f>
        <v>0</v>
      </c>
      <c r="AS40" s="103"/>
      <c r="AT40" s="103"/>
      <c r="AU40" s="103"/>
      <c r="AV40" s="104"/>
      <c r="AW40" s="105">
        <f>IF(P40=0,"",IF(AV40=0,"",(AV40/P40)))</f>
        <v>0</v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/>
      <c r="BF40" s="111">
        <f>IF(P40=0,"",IF(BE40=0,"",(BE40/P40)))</f>
        <v>0</v>
      </c>
      <c r="BG40" s="110"/>
      <c r="BH40" s="112" t="str">
        <f>IFERROR(BG40/BE40,"-")</f>
        <v>-</v>
      </c>
      <c r="BI40" s="113"/>
      <c r="BJ40" s="114" t="str">
        <f>IFERROR(BI40/BE40,"-")</f>
        <v>-</v>
      </c>
      <c r="BK40" s="115"/>
      <c r="BL40" s="115"/>
      <c r="BM40" s="115"/>
      <c r="BN40" s="117"/>
      <c r="BO40" s="118">
        <f>IF(P40=0,"",IF(BN40=0,"",(BN40/P40)))</f>
        <v>0</v>
      </c>
      <c r="BP40" s="119"/>
      <c r="BQ40" s="120" t="str">
        <f>IFERROR(BP40/BN40,"-")</f>
        <v>-</v>
      </c>
      <c r="BR40" s="121"/>
      <c r="BS40" s="122" t="str">
        <f>IFERROR(BR40/BN40,"-")</f>
        <v>-</v>
      </c>
      <c r="BT40" s="123"/>
      <c r="BU40" s="123"/>
      <c r="BV40" s="123"/>
      <c r="BW40" s="124"/>
      <c r="BX40" s="125">
        <f>IF(P40=0,"",IF(BW40=0,"",(BW40/P40)))</f>
        <v>0</v>
      </c>
      <c r="BY40" s="126"/>
      <c r="BZ40" s="127" t="str">
        <f>IFERROR(BY40/BW40,"-")</f>
        <v>-</v>
      </c>
      <c r="CA40" s="128"/>
      <c r="CB40" s="129" t="str">
        <f>IFERROR(CA40/BW40,"-")</f>
        <v>-</v>
      </c>
      <c r="CC40" s="130"/>
      <c r="CD40" s="130"/>
      <c r="CE40" s="130"/>
      <c r="CF40" s="131"/>
      <c r="CG40" s="132">
        <f>IF(P40=0,"",IF(CF40=0,"",(CF40/P40)))</f>
        <v>0</v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0</v>
      </c>
      <c r="CP40" s="139">
        <v>0</v>
      </c>
      <c r="CQ40" s="139"/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/>
      <c r="B41" s="347" t="s">
        <v>144</v>
      </c>
      <c r="C41" s="347"/>
      <c r="D41" s="347" t="s">
        <v>81</v>
      </c>
      <c r="E41" s="347" t="s">
        <v>96</v>
      </c>
      <c r="F41" s="347" t="s">
        <v>73</v>
      </c>
      <c r="G41" s="88"/>
      <c r="H41" s="88"/>
      <c r="I41" s="88"/>
      <c r="J41" s="330"/>
      <c r="K41" s="79">
        <v>0</v>
      </c>
      <c r="L41" s="79">
        <v>0</v>
      </c>
      <c r="M41" s="79">
        <v>13</v>
      </c>
      <c r="N41" s="89">
        <v>7</v>
      </c>
      <c r="O41" s="90">
        <v>0</v>
      </c>
      <c r="P41" s="91">
        <f>N41+O41</f>
        <v>7</v>
      </c>
      <c r="Q41" s="80">
        <f>IFERROR(P41/M41,"-")</f>
        <v>0.53846153846154</v>
      </c>
      <c r="R41" s="79">
        <v>0</v>
      </c>
      <c r="S41" s="79">
        <v>2</v>
      </c>
      <c r="T41" s="80">
        <f>IFERROR(R41/(P41),"-")</f>
        <v>0</v>
      </c>
      <c r="U41" s="336"/>
      <c r="V41" s="82">
        <v>1</v>
      </c>
      <c r="W41" s="80">
        <f>IF(P41=0,"-",V41/P41)</f>
        <v>0.14285714285714</v>
      </c>
      <c r="X41" s="335">
        <v>10000</v>
      </c>
      <c r="Y41" s="336">
        <f>IFERROR(X41/P41,"-")</f>
        <v>1428.5714285714</v>
      </c>
      <c r="Z41" s="336">
        <f>IFERROR(X41/V41,"-")</f>
        <v>10000</v>
      </c>
      <c r="AA41" s="330"/>
      <c r="AB41" s="83"/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/>
      <c r="AW41" s="105">
        <f>IF(P41=0,"",IF(AV41=0,"",(AV41/P41)))</f>
        <v>0</v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>
        <v>1</v>
      </c>
      <c r="BF41" s="111">
        <f>IF(P41=0,"",IF(BE41=0,"",(BE41/P41)))</f>
        <v>0.14285714285714</v>
      </c>
      <c r="BG41" s="110">
        <v>1</v>
      </c>
      <c r="BH41" s="112">
        <f>IFERROR(BG41/BE41,"-")</f>
        <v>1</v>
      </c>
      <c r="BI41" s="113">
        <v>91000</v>
      </c>
      <c r="BJ41" s="114">
        <f>IFERROR(BI41/BE41,"-")</f>
        <v>91000</v>
      </c>
      <c r="BK41" s="115"/>
      <c r="BL41" s="115"/>
      <c r="BM41" s="115">
        <v>1</v>
      </c>
      <c r="BN41" s="117">
        <v>2</v>
      </c>
      <c r="BO41" s="118">
        <f>IF(P41=0,"",IF(BN41=0,"",(BN41/P41)))</f>
        <v>0.28571428571429</v>
      </c>
      <c r="BP41" s="119">
        <v>1</v>
      </c>
      <c r="BQ41" s="120">
        <f>IFERROR(BP41/BN41,"-")</f>
        <v>0.5</v>
      </c>
      <c r="BR41" s="121">
        <v>10000</v>
      </c>
      <c r="BS41" s="122">
        <f>IFERROR(BR41/BN41,"-")</f>
        <v>5000</v>
      </c>
      <c r="BT41" s="123">
        <v>1</v>
      </c>
      <c r="BU41" s="123"/>
      <c r="BV41" s="123"/>
      <c r="BW41" s="124">
        <v>3</v>
      </c>
      <c r="BX41" s="125">
        <f>IF(P41=0,"",IF(BW41=0,"",(BW41/P41)))</f>
        <v>0.42857142857143</v>
      </c>
      <c r="BY41" s="126"/>
      <c r="BZ41" s="127">
        <f>IFERROR(BY41/BW41,"-")</f>
        <v>0</v>
      </c>
      <c r="CA41" s="128"/>
      <c r="CB41" s="129">
        <f>IFERROR(CA41/BW41,"-")</f>
        <v>0</v>
      </c>
      <c r="CC41" s="130"/>
      <c r="CD41" s="130"/>
      <c r="CE41" s="130"/>
      <c r="CF41" s="131">
        <v>1</v>
      </c>
      <c r="CG41" s="132">
        <f>IF(P41=0,"",IF(CF41=0,"",(CF41/P41)))</f>
        <v>0.14285714285714</v>
      </c>
      <c r="CH41" s="133"/>
      <c r="CI41" s="134">
        <f>IFERROR(CH41/CF41,"-")</f>
        <v>0</v>
      </c>
      <c r="CJ41" s="135"/>
      <c r="CK41" s="136">
        <f>IFERROR(CJ41/CF41,"-")</f>
        <v>0</v>
      </c>
      <c r="CL41" s="137"/>
      <c r="CM41" s="137"/>
      <c r="CN41" s="137"/>
      <c r="CO41" s="138">
        <v>1</v>
      </c>
      <c r="CP41" s="139">
        <v>10000</v>
      </c>
      <c r="CQ41" s="139">
        <v>91000</v>
      </c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>
        <f>AB42</f>
        <v>0</v>
      </c>
      <c r="B42" s="347" t="s">
        <v>145</v>
      </c>
      <c r="C42" s="347"/>
      <c r="D42" s="347" t="s">
        <v>146</v>
      </c>
      <c r="E42" s="347" t="s">
        <v>147</v>
      </c>
      <c r="F42" s="347" t="s">
        <v>68</v>
      </c>
      <c r="G42" s="88" t="s">
        <v>148</v>
      </c>
      <c r="H42" s="88" t="s">
        <v>149</v>
      </c>
      <c r="I42" s="349" t="s">
        <v>78</v>
      </c>
      <c r="J42" s="330">
        <v>19500</v>
      </c>
      <c r="K42" s="79">
        <v>0</v>
      </c>
      <c r="L42" s="79">
        <v>0</v>
      </c>
      <c r="M42" s="79">
        <v>17</v>
      </c>
      <c r="N42" s="89">
        <v>0</v>
      </c>
      <c r="O42" s="90">
        <v>0</v>
      </c>
      <c r="P42" s="91">
        <f>N42+O42</f>
        <v>0</v>
      </c>
      <c r="Q42" s="80">
        <f>IFERROR(P42/M42,"-")</f>
        <v>0</v>
      </c>
      <c r="R42" s="79">
        <v>0</v>
      </c>
      <c r="S42" s="79">
        <v>0</v>
      </c>
      <c r="T42" s="80" t="str">
        <f>IFERROR(R42/(P42),"-")</f>
        <v>-</v>
      </c>
      <c r="U42" s="336">
        <f>IFERROR(J42/SUM(N42:O43),"-")</f>
        <v>19500</v>
      </c>
      <c r="V42" s="82">
        <v>0</v>
      </c>
      <c r="W42" s="80" t="str">
        <f>IF(P42=0,"-",V42/P42)</f>
        <v>-</v>
      </c>
      <c r="X42" s="335">
        <v>0</v>
      </c>
      <c r="Y42" s="336" t="str">
        <f>IFERROR(X42/P42,"-")</f>
        <v>-</v>
      </c>
      <c r="Z42" s="336" t="str">
        <f>IFERROR(X42/V42,"-")</f>
        <v>-</v>
      </c>
      <c r="AA42" s="330">
        <f>SUM(X42:X43)-SUM(J42:J43)</f>
        <v>-19500</v>
      </c>
      <c r="AB42" s="83">
        <f>SUM(X42:X43)/SUM(J42:J43)</f>
        <v>0</v>
      </c>
      <c r="AC42" s="77"/>
      <c r="AD42" s="92"/>
      <c r="AE42" s="93" t="str">
        <f>IF(P42=0,"",IF(AD42=0,"",(AD42/P42)))</f>
        <v/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 t="str">
        <f>IF(P42=0,"",IF(AM42=0,"",(AM42/P42)))</f>
        <v/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/>
      <c r="AW42" s="105" t="str">
        <f>IF(P42=0,"",IF(AV42=0,"",(AV42/P42)))</f>
        <v/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/>
      <c r="BF42" s="111" t="str">
        <f>IF(P42=0,"",IF(BE42=0,"",(BE42/P42)))</f>
        <v/>
      </c>
      <c r="BG42" s="110"/>
      <c r="BH42" s="112" t="str">
        <f>IFERROR(BG42/BE42,"-")</f>
        <v>-</v>
      </c>
      <c r="BI42" s="113"/>
      <c r="BJ42" s="114" t="str">
        <f>IFERROR(BI42/BE42,"-")</f>
        <v>-</v>
      </c>
      <c r="BK42" s="115"/>
      <c r="BL42" s="115"/>
      <c r="BM42" s="115"/>
      <c r="BN42" s="117"/>
      <c r="BO42" s="118" t="str">
        <f>IF(P42=0,"",IF(BN42=0,"",(BN42/P42)))</f>
        <v/>
      </c>
      <c r="BP42" s="119"/>
      <c r="BQ42" s="120" t="str">
        <f>IFERROR(BP42/BN42,"-")</f>
        <v>-</v>
      </c>
      <c r="BR42" s="121"/>
      <c r="BS42" s="122" t="str">
        <f>IFERROR(BR42/BN42,"-")</f>
        <v>-</v>
      </c>
      <c r="BT42" s="123"/>
      <c r="BU42" s="123"/>
      <c r="BV42" s="123"/>
      <c r="BW42" s="124"/>
      <c r="BX42" s="125" t="str">
        <f>IF(P42=0,"",IF(BW42=0,"",(BW42/P42)))</f>
        <v/>
      </c>
      <c r="BY42" s="126"/>
      <c r="BZ42" s="127" t="str">
        <f>IFERROR(BY42/BW42,"-")</f>
        <v>-</v>
      </c>
      <c r="CA42" s="128"/>
      <c r="CB42" s="129" t="str">
        <f>IFERROR(CA42/BW42,"-")</f>
        <v>-</v>
      </c>
      <c r="CC42" s="130"/>
      <c r="CD42" s="130"/>
      <c r="CE42" s="130"/>
      <c r="CF42" s="131"/>
      <c r="CG42" s="132" t="str">
        <f>IF(P42=0,"",IF(CF42=0,"",(CF42/P42)))</f>
        <v/>
      </c>
      <c r="CH42" s="133"/>
      <c r="CI42" s="134" t="str">
        <f>IFERROR(CH42/CF42,"-")</f>
        <v>-</v>
      </c>
      <c r="CJ42" s="135"/>
      <c r="CK42" s="136" t="str">
        <f>IFERROR(CJ42/CF42,"-")</f>
        <v>-</v>
      </c>
      <c r="CL42" s="137"/>
      <c r="CM42" s="137"/>
      <c r="CN42" s="137"/>
      <c r="CO42" s="138">
        <v>0</v>
      </c>
      <c r="CP42" s="139">
        <v>0</v>
      </c>
      <c r="CQ42" s="139"/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/>
      <c r="B43" s="347" t="s">
        <v>150</v>
      </c>
      <c r="C43" s="347"/>
      <c r="D43" s="347" t="s">
        <v>146</v>
      </c>
      <c r="E43" s="347" t="s">
        <v>147</v>
      </c>
      <c r="F43" s="347" t="s">
        <v>73</v>
      </c>
      <c r="G43" s="88"/>
      <c r="H43" s="88"/>
      <c r="I43" s="88"/>
      <c r="J43" s="330"/>
      <c r="K43" s="79">
        <v>0</v>
      </c>
      <c r="L43" s="79">
        <v>0</v>
      </c>
      <c r="M43" s="79">
        <v>6</v>
      </c>
      <c r="N43" s="89">
        <v>1</v>
      </c>
      <c r="O43" s="90">
        <v>0</v>
      </c>
      <c r="P43" s="91">
        <f>N43+O43</f>
        <v>1</v>
      </c>
      <c r="Q43" s="80">
        <f>IFERROR(P43/M43,"-")</f>
        <v>0.16666666666667</v>
      </c>
      <c r="R43" s="79">
        <v>0</v>
      </c>
      <c r="S43" s="79">
        <v>0</v>
      </c>
      <c r="T43" s="80">
        <f>IFERROR(R43/(P43),"-")</f>
        <v>0</v>
      </c>
      <c r="U43" s="336"/>
      <c r="V43" s="82">
        <v>0</v>
      </c>
      <c r="W43" s="80">
        <f>IF(P43=0,"-",V43/P43)</f>
        <v>0</v>
      </c>
      <c r="X43" s="335">
        <v>0</v>
      </c>
      <c r="Y43" s="336">
        <f>IFERROR(X43/P43,"-")</f>
        <v>0</v>
      </c>
      <c r="Z43" s="336" t="str">
        <f>IFERROR(X43/V43,"-")</f>
        <v>-</v>
      </c>
      <c r="AA43" s="330"/>
      <c r="AB43" s="83"/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>
        <f>IF(P43=0,"",IF(AM43=0,"",(AM43/P43)))</f>
        <v>0</v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/>
      <c r="AW43" s="105">
        <f>IF(P43=0,"",IF(AV43=0,"",(AV43/P43)))</f>
        <v>0</v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/>
      <c r="BF43" s="111">
        <f>IF(P43=0,"",IF(BE43=0,"",(BE43/P43)))</f>
        <v>0</v>
      </c>
      <c r="BG43" s="110"/>
      <c r="BH43" s="112" t="str">
        <f>IFERROR(BG43/BE43,"-")</f>
        <v>-</v>
      </c>
      <c r="BI43" s="113"/>
      <c r="BJ43" s="114" t="str">
        <f>IFERROR(BI43/BE43,"-")</f>
        <v>-</v>
      </c>
      <c r="BK43" s="115"/>
      <c r="BL43" s="115"/>
      <c r="BM43" s="115"/>
      <c r="BN43" s="117"/>
      <c r="BO43" s="118">
        <f>IF(P43=0,"",IF(BN43=0,"",(BN43/P43)))</f>
        <v>0</v>
      </c>
      <c r="BP43" s="119"/>
      <c r="BQ43" s="120" t="str">
        <f>IFERROR(BP43/BN43,"-")</f>
        <v>-</v>
      </c>
      <c r="BR43" s="121"/>
      <c r="BS43" s="122" t="str">
        <f>IFERROR(BR43/BN43,"-")</f>
        <v>-</v>
      </c>
      <c r="BT43" s="123"/>
      <c r="BU43" s="123"/>
      <c r="BV43" s="123"/>
      <c r="BW43" s="124">
        <v>1</v>
      </c>
      <c r="BX43" s="125">
        <f>IF(P43=0,"",IF(BW43=0,"",(BW43/P43)))</f>
        <v>1</v>
      </c>
      <c r="BY43" s="126"/>
      <c r="BZ43" s="127">
        <f>IFERROR(BY43/BW43,"-")</f>
        <v>0</v>
      </c>
      <c r="CA43" s="128"/>
      <c r="CB43" s="129">
        <f>IFERROR(CA43/BW43,"-")</f>
        <v>0</v>
      </c>
      <c r="CC43" s="130"/>
      <c r="CD43" s="130"/>
      <c r="CE43" s="130"/>
      <c r="CF43" s="131"/>
      <c r="CG43" s="132">
        <f>IF(P43=0,"",IF(CF43=0,"",(CF43/P43)))</f>
        <v>0</v>
      </c>
      <c r="CH43" s="133"/>
      <c r="CI43" s="134" t="str">
        <f>IFERROR(CH43/CF43,"-")</f>
        <v>-</v>
      </c>
      <c r="CJ43" s="135"/>
      <c r="CK43" s="136" t="str">
        <f>IFERROR(CJ43/CF43,"-")</f>
        <v>-</v>
      </c>
      <c r="CL43" s="137"/>
      <c r="CM43" s="137"/>
      <c r="CN43" s="137"/>
      <c r="CO43" s="138">
        <v>0</v>
      </c>
      <c r="CP43" s="139">
        <v>0</v>
      </c>
      <c r="CQ43" s="139"/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>
        <f>AB44</f>
        <v>0</v>
      </c>
      <c r="B44" s="347" t="s">
        <v>151</v>
      </c>
      <c r="C44" s="347"/>
      <c r="D44" s="347" t="s">
        <v>152</v>
      </c>
      <c r="E44" s="347" t="s">
        <v>147</v>
      </c>
      <c r="F44" s="347" t="s">
        <v>68</v>
      </c>
      <c r="G44" s="88" t="s">
        <v>148</v>
      </c>
      <c r="H44" s="88" t="s">
        <v>149</v>
      </c>
      <c r="I44" s="349" t="s">
        <v>143</v>
      </c>
      <c r="J44" s="330">
        <v>19500</v>
      </c>
      <c r="K44" s="79">
        <v>0</v>
      </c>
      <c r="L44" s="79">
        <v>0</v>
      </c>
      <c r="M44" s="79">
        <v>11</v>
      </c>
      <c r="N44" s="89">
        <v>1</v>
      </c>
      <c r="O44" s="90">
        <v>0</v>
      </c>
      <c r="P44" s="91">
        <f>N44+O44</f>
        <v>1</v>
      </c>
      <c r="Q44" s="80">
        <f>IFERROR(P44/M44,"-")</f>
        <v>0.090909090909091</v>
      </c>
      <c r="R44" s="79">
        <v>0</v>
      </c>
      <c r="S44" s="79">
        <v>0</v>
      </c>
      <c r="T44" s="80">
        <f>IFERROR(R44/(P44),"-")</f>
        <v>0</v>
      </c>
      <c r="U44" s="336">
        <f>IFERROR(J44/SUM(N44:O45),"-")</f>
        <v>9750</v>
      </c>
      <c r="V44" s="82">
        <v>0</v>
      </c>
      <c r="W44" s="80">
        <f>IF(P44=0,"-",V44/P44)</f>
        <v>0</v>
      </c>
      <c r="X44" s="335">
        <v>0</v>
      </c>
      <c r="Y44" s="336">
        <f>IFERROR(X44/P44,"-")</f>
        <v>0</v>
      </c>
      <c r="Z44" s="336" t="str">
        <f>IFERROR(X44/V44,"-")</f>
        <v>-</v>
      </c>
      <c r="AA44" s="330">
        <f>SUM(X44:X45)-SUM(J44:J45)</f>
        <v>-19500</v>
      </c>
      <c r="AB44" s="83">
        <f>SUM(X44:X45)/SUM(J44:J45)</f>
        <v>0</v>
      </c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/>
      <c r="AN44" s="99">
        <f>IF(P44=0,"",IF(AM44=0,"",(AM44/P44)))</f>
        <v>0</v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/>
      <c r="AW44" s="105">
        <f>IF(P44=0,"",IF(AV44=0,"",(AV44/P44)))</f>
        <v>0</v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/>
      <c r="BF44" s="111">
        <f>IF(P44=0,"",IF(BE44=0,"",(BE44/P44)))</f>
        <v>0</v>
      </c>
      <c r="BG44" s="110"/>
      <c r="BH44" s="112" t="str">
        <f>IFERROR(BG44/BE44,"-")</f>
        <v>-</v>
      </c>
      <c r="BI44" s="113"/>
      <c r="BJ44" s="114" t="str">
        <f>IFERROR(BI44/BE44,"-")</f>
        <v>-</v>
      </c>
      <c r="BK44" s="115"/>
      <c r="BL44" s="115"/>
      <c r="BM44" s="115"/>
      <c r="BN44" s="117">
        <v>1</v>
      </c>
      <c r="BO44" s="118">
        <f>IF(P44=0,"",IF(BN44=0,"",(BN44/P44)))</f>
        <v>1</v>
      </c>
      <c r="BP44" s="119"/>
      <c r="BQ44" s="120">
        <f>IFERROR(BP44/BN44,"-")</f>
        <v>0</v>
      </c>
      <c r="BR44" s="121"/>
      <c r="BS44" s="122">
        <f>IFERROR(BR44/BN44,"-")</f>
        <v>0</v>
      </c>
      <c r="BT44" s="123"/>
      <c r="BU44" s="123"/>
      <c r="BV44" s="123"/>
      <c r="BW44" s="124"/>
      <c r="BX44" s="125">
        <f>IF(P44=0,"",IF(BW44=0,"",(BW44/P44)))</f>
        <v>0</v>
      </c>
      <c r="BY44" s="126"/>
      <c r="BZ44" s="127" t="str">
        <f>IFERROR(BY44/BW44,"-")</f>
        <v>-</v>
      </c>
      <c r="CA44" s="128"/>
      <c r="CB44" s="129" t="str">
        <f>IFERROR(CA44/BW44,"-")</f>
        <v>-</v>
      </c>
      <c r="CC44" s="130"/>
      <c r="CD44" s="130"/>
      <c r="CE44" s="130"/>
      <c r="CF44" s="131"/>
      <c r="CG44" s="132">
        <f>IF(P44=0,"",IF(CF44=0,"",(CF44/P44)))</f>
        <v>0</v>
      </c>
      <c r="CH44" s="133"/>
      <c r="CI44" s="134" t="str">
        <f>IFERROR(CH44/CF44,"-")</f>
        <v>-</v>
      </c>
      <c r="CJ44" s="135"/>
      <c r="CK44" s="136" t="str">
        <f>IFERROR(CJ44/CF44,"-")</f>
        <v>-</v>
      </c>
      <c r="CL44" s="137"/>
      <c r="CM44" s="137"/>
      <c r="CN44" s="137"/>
      <c r="CO44" s="138">
        <v>0</v>
      </c>
      <c r="CP44" s="139">
        <v>0</v>
      </c>
      <c r="CQ44" s="139"/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/>
      <c r="B45" s="347" t="s">
        <v>153</v>
      </c>
      <c r="C45" s="347"/>
      <c r="D45" s="347" t="s">
        <v>152</v>
      </c>
      <c r="E45" s="347" t="s">
        <v>147</v>
      </c>
      <c r="F45" s="347" t="s">
        <v>73</v>
      </c>
      <c r="G45" s="88"/>
      <c r="H45" s="88"/>
      <c r="I45" s="88"/>
      <c r="J45" s="330"/>
      <c r="K45" s="79">
        <v>0</v>
      </c>
      <c r="L45" s="79">
        <v>0</v>
      </c>
      <c r="M45" s="79">
        <v>3</v>
      </c>
      <c r="N45" s="89">
        <v>1</v>
      </c>
      <c r="O45" s="90">
        <v>0</v>
      </c>
      <c r="P45" s="91">
        <f>N45+O45</f>
        <v>1</v>
      </c>
      <c r="Q45" s="80">
        <f>IFERROR(P45/M45,"-")</f>
        <v>0.33333333333333</v>
      </c>
      <c r="R45" s="79">
        <v>0</v>
      </c>
      <c r="S45" s="79">
        <v>0</v>
      </c>
      <c r="T45" s="80">
        <f>IFERROR(R45/(P45),"-")</f>
        <v>0</v>
      </c>
      <c r="U45" s="336"/>
      <c r="V45" s="82">
        <v>0</v>
      </c>
      <c r="W45" s="80">
        <f>IF(P45=0,"-",V45/P45)</f>
        <v>0</v>
      </c>
      <c r="X45" s="335">
        <v>0</v>
      </c>
      <c r="Y45" s="336">
        <f>IFERROR(X45/P45,"-")</f>
        <v>0</v>
      </c>
      <c r="Z45" s="336" t="str">
        <f>IFERROR(X45/V45,"-")</f>
        <v>-</v>
      </c>
      <c r="AA45" s="330"/>
      <c r="AB45" s="83"/>
      <c r="AC45" s="77"/>
      <c r="AD45" s="92"/>
      <c r="AE45" s="93">
        <f>IF(P45=0,"",IF(AD45=0,"",(AD45/P45)))</f>
        <v>0</v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/>
      <c r="AN45" s="99">
        <f>IF(P45=0,"",IF(AM45=0,"",(AM45/P45)))</f>
        <v>0</v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/>
      <c r="AW45" s="105">
        <f>IF(P45=0,"",IF(AV45=0,"",(AV45/P45)))</f>
        <v>0</v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>
        <v>1</v>
      </c>
      <c r="BF45" s="111">
        <f>IF(P45=0,"",IF(BE45=0,"",(BE45/P45)))</f>
        <v>1</v>
      </c>
      <c r="BG45" s="110"/>
      <c r="BH45" s="112">
        <f>IFERROR(BG45/BE45,"-")</f>
        <v>0</v>
      </c>
      <c r="BI45" s="113"/>
      <c r="BJ45" s="114">
        <f>IFERROR(BI45/BE45,"-")</f>
        <v>0</v>
      </c>
      <c r="BK45" s="115"/>
      <c r="BL45" s="115"/>
      <c r="BM45" s="115"/>
      <c r="BN45" s="117"/>
      <c r="BO45" s="118">
        <f>IF(P45=0,"",IF(BN45=0,"",(BN45/P45)))</f>
        <v>0</v>
      </c>
      <c r="BP45" s="119"/>
      <c r="BQ45" s="120" t="str">
        <f>IFERROR(BP45/BN45,"-")</f>
        <v>-</v>
      </c>
      <c r="BR45" s="121"/>
      <c r="BS45" s="122" t="str">
        <f>IFERROR(BR45/BN45,"-")</f>
        <v>-</v>
      </c>
      <c r="BT45" s="123"/>
      <c r="BU45" s="123"/>
      <c r="BV45" s="123"/>
      <c r="BW45" s="124"/>
      <c r="BX45" s="125">
        <f>IF(P45=0,"",IF(BW45=0,"",(BW45/P45)))</f>
        <v>0</v>
      </c>
      <c r="BY45" s="126"/>
      <c r="BZ45" s="127" t="str">
        <f>IFERROR(BY45/BW45,"-")</f>
        <v>-</v>
      </c>
      <c r="CA45" s="128"/>
      <c r="CB45" s="129" t="str">
        <f>IFERROR(CA45/BW45,"-")</f>
        <v>-</v>
      </c>
      <c r="CC45" s="130"/>
      <c r="CD45" s="130"/>
      <c r="CE45" s="130"/>
      <c r="CF45" s="131"/>
      <c r="CG45" s="132">
        <f>IF(P45=0,"",IF(CF45=0,"",(CF45/P45)))</f>
        <v>0</v>
      </c>
      <c r="CH45" s="133"/>
      <c r="CI45" s="134" t="str">
        <f>IFERROR(CH45/CF45,"-")</f>
        <v>-</v>
      </c>
      <c r="CJ45" s="135"/>
      <c r="CK45" s="136" t="str">
        <f>IFERROR(CJ45/CF45,"-")</f>
        <v>-</v>
      </c>
      <c r="CL45" s="137"/>
      <c r="CM45" s="137"/>
      <c r="CN45" s="137"/>
      <c r="CO45" s="138">
        <v>0</v>
      </c>
      <c r="CP45" s="139">
        <v>0</v>
      </c>
      <c r="CQ45" s="139"/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78" t="str">
        <f>AB46</f>
        <v>0</v>
      </c>
      <c r="B46" s="347" t="s">
        <v>154</v>
      </c>
      <c r="C46" s="347"/>
      <c r="D46" s="347"/>
      <c r="E46" s="347"/>
      <c r="F46" s="347" t="s">
        <v>75</v>
      </c>
      <c r="G46" s="88" t="s">
        <v>155</v>
      </c>
      <c r="H46" s="88" t="s">
        <v>156</v>
      </c>
      <c r="I46" s="349" t="s">
        <v>89</v>
      </c>
      <c r="J46" s="330">
        <v>0</v>
      </c>
      <c r="K46" s="79">
        <v>0</v>
      </c>
      <c r="L46" s="79">
        <v>0</v>
      </c>
      <c r="M46" s="79">
        <v>19</v>
      </c>
      <c r="N46" s="89">
        <v>1</v>
      </c>
      <c r="O46" s="90">
        <v>0</v>
      </c>
      <c r="P46" s="91">
        <f>N46+O46</f>
        <v>1</v>
      </c>
      <c r="Q46" s="80">
        <f>IFERROR(P46/M46,"-")</f>
        <v>0.052631578947368</v>
      </c>
      <c r="R46" s="79">
        <v>0</v>
      </c>
      <c r="S46" s="79">
        <v>1</v>
      </c>
      <c r="T46" s="80">
        <f>IFERROR(R46/(P46),"-")</f>
        <v>0</v>
      </c>
      <c r="U46" s="336">
        <f>IFERROR(J46/SUM(N46:O47),"-")</f>
        <v>0</v>
      </c>
      <c r="V46" s="82">
        <v>0</v>
      </c>
      <c r="W46" s="80">
        <f>IF(P46=0,"-",V46/P46)</f>
        <v>0</v>
      </c>
      <c r="X46" s="335">
        <v>0</v>
      </c>
      <c r="Y46" s="336">
        <f>IFERROR(X46/P46,"-")</f>
        <v>0</v>
      </c>
      <c r="Z46" s="336" t="str">
        <f>IFERROR(X46/V46,"-")</f>
        <v>-</v>
      </c>
      <c r="AA46" s="330">
        <f>SUM(X46:X47)-SUM(J46:J47)</f>
        <v>0</v>
      </c>
      <c r="AB46" s="83" t="str">
        <f>SUM(X46:X47)/SUM(J46:J47)</f>
        <v>0</v>
      </c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/>
      <c r="AN46" s="99">
        <f>IF(P46=0,"",IF(AM46=0,"",(AM46/P46)))</f>
        <v>0</v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/>
      <c r="AW46" s="105">
        <f>IF(P46=0,"",IF(AV46=0,"",(AV46/P46)))</f>
        <v>0</v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/>
      <c r="BF46" s="111">
        <f>IF(P46=0,"",IF(BE46=0,"",(BE46/P46)))</f>
        <v>0</v>
      </c>
      <c r="BG46" s="110"/>
      <c r="BH46" s="112" t="str">
        <f>IFERROR(BG46/BE46,"-")</f>
        <v>-</v>
      </c>
      <c r="BI46" s="113"/>
      <c r="BJ46" s="114" t="str">
        <f>IFERROR(BI46/BE46,"-")</f>
        <v>-</v>
      </c>
      <c r="BK46" s="115"/>
      <c r="BL46" s="115"/>
      <c r="BM46" s="115"/>
      <c r="BN46" s="117">
        <v>1</v>
      </c>
      <c r="BO46" s="118">
        <f>IF(P46=0,"",IF(BN46=0,"",(BN46/P46)))</f>
        <v>1</v>
      </c>
      <c r="BP46" s="119"/>
      <c r="BQ46" s="120">
        <f>IFERROR(BP46/BN46,"-")</f>
        <v>0</v>
      </c>
      <c r="BR46" s="121"/>
      <c r="BS46" s="122">
        <f>IFERROR(BR46/BN46,"-")</f>
        <v>0</v>
      </c>
      <c r="BT46" s="123"/>
      <c r="BU46" s="123"/>
      <c r="BV46" s="123"/>
      <c r="BW46" s="124"/>
      <c r="BX46" s="125">
        <f>IF(P46=0,"",IF(BW46=0,"",(BW46/P46)))</f>
        <v>0</v>
      </c>
      <c r="BY46" s="126"/>
      <c r="BZ46" s="127" t="str">
        <f>IFERROR(BY46/BW46,"-")</f>
        <v>-</v>
      </c>
      <c r="CA46" s="128"/>
      <c r="CB46" s="129" t="str">
        <f>IFERROR(CA46/BW46,"-")</f>
        <v>-</v>
      </c>
      <c r="CC46" s="130"/>
      <c r="CD46" s="130"/>
      <c r="CE46" s="130"/>
      <c r="CF46" s="131"/>
      <c r="CG46" s="132">
        <f>IF(P46=0,"",IF(CF46=0,"",(CF46/P46)))</f>
        <v>0</v>
      </c>
      <c r="CH46" s="133"/>
      <c r="CI46" s="134" t="str">
        <f>IFERROR(CH46/CF46,"-")</f>
        <v>-</v>
      </c>
      <c r="CJ46" s="135"/>
      <c r="CK46" s="136" t="str">
        <f>IFERROR(CJ46/CF46,"-")</f>
        <v>-</v>
      </c>
      <c r="CL46" s="137"/>
      <c r="CM46" s="137"/>
      <c r="CN46" s="137"/>
      <c r="CO46" s="138">
        <v>0</v>
      </c>
      <c r="CP46" s="139">
        <v>0</v>
      </c>
      <c r="CQ46" s="139"/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/>
      <c r="B47" s="347" t="s">
        <v>157</v>
      </c>
      <c r="C47" s="347"/>
      <c r="D47" s="347"/>
      <c r="E47" s="347"/>
      <c r="F47" s="347" t="s">
        <v>73</v>
      </c>
      <c r="G47" s="88"/>
      <c r="H47" s="88"/>
      <c r="I47" s="88"/>
      <c r="J47" s="330"/>
      <c r="K47" s="79">
        <v>0</v>
      </c>
      <c r="L47" s="79">
        <v>0</v>
      </c>
      <c r="M47" s="79">
        <v>0</v>
      </c>
      <c r="N47" s="89">
        <v>0</v>
      </c>
      <c r="O47" s="90">
        <v>0</v>
      </c>
      <c r="P47" s="91">
        <f>N47+O47</f>
        <v>0</v>
      </c>
      <c r="Q47" s="80" t="str">
        <f>IFERROR(P47/M47,"-")</f>
        <v>-</v>
      </c>
      <c r="R47" s="79">
        <v>0</v>
      </c>
      <c r="S47" s="79">
        <v>0</v>
      </c>
      <c r="T47" s="80" t="str">
        <f>IFERROR(R47/(P47),"-")</f>
        <v>-</v>
      </c>
      <c r="U47" s="336"/>
      <c r="V47" s="82">
        <v>0</v>
      </c>
      <c r="W47" s="80" t="str">
        <f>IF(P47=0,"-",V47/P47)</f>
        <v>-</v>
      </c>
      <c r="X47" s="335">
        <v>0</v>
      </c>
      <c r="Y47" s="336" t="str">
        <f>IFERROR(X47/P47,"-")</f>
        <v>-</v>
      </c>
      <c r="Z47" s="336" t="str">
        <f>IFERROR(X47/V47,"-")</f>
        <v>-</v>
      </c>
      <c r="AA47" s="330"/>
      <c r="AB47" s="83"/>
      <c r="AC47" s="77"/>
      <c r="AD47" s="92"/>
      <c r="AE47" s="93" t="str">
        <f>IF(P47=0,"",IF(AD47=0,"",(AD47/P47)))</f>
        <v/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/>
      <c r="AN47" s="99" t="str">
        <f>IF(P47=0,"",IF(AM47=0,"",(AM47/P47)))</f>
        <v/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/>
      <c r="AW47" s="105" t="str">
        <f>IF(P47=0,"",IF(AV47=0,"",(AV47/P47)))</f>
        <v/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/>
      <c r="BF47" s="111" t="str">
        <f>IF(P47=0,"",IF(BE47=0,"",(BE47/P47)))</f>
        <v/>
      </c>
      <c r="BG47" s="110"/>
      <c r="BH47" s="112" t="str">
        <f>IFERROR(BG47/BE47,"-")</f>
        <v>-</v>
      </c>
      <c r="BI47" s="113"/>
      <c r="BJ47" s="114" t="str">
        <f>IFERROR(BI47/BE47,"-")</f>
        <v>-</v>
      </c>
      <c r="BK47" s="115"/>
      <c r="BL47" s="115"/>
      <c r="BM47" s="115"/>
      <c r="BN47" s="117"/>
      <c r="BO47" s="118" t="str">
        <f>IF(P47=0,"",IF(BN47=0,"",(BN47/P47)))</f>
        <v/>
      </c>
      <c r="BP47" s="119"/>
      <c r="BQ47" s="120" t="str">
        <f>IFERROR(BP47/BN47,"-")</f>
        <v>-</v>
      </c>
      <c r="BR47" s="121"/>
      <c r="BS47" s="122" t="str">
        <f>IFERROR(BR47/BN47,"-")</f>
        <v>-</v>
      </c>
      <c r="BT47" s="123"/>
      <c r="BU47" s="123"/>
      <c r="BV47" s="123"/>
      <c r="BW47" s="124"/>
      <c r="BX47" s="125" t="str">
        <f>IF(P47=0,"",IF(BW47=0,"",(BW47/P47)))</f>
        <v/>
      </c>
      <c r="BY47" s="126"/>
      <c r="BZ47" s="127" t="str">
        <f>IFERROR(BY47/BW47,"-")</f>
        <v>-</v>
      </c>
      <c r="CA47" s="128"/>
      <c r="CB47" s="129" t="str">
        <f>IFERROR(CA47/BW47,"-")</f>
        <v>-</v>
      </c>
      <c r="CC47" s="130"/>
      <c r="CD47" s="130"/>
      <c r="CE47" s="130"/>
      <c r="CF47" s="131"/>
      <c r="CG47" s="132" t="str">
        <f>IF(P47=0,"",IF(CF47=0,"",(CF47/P47)))</f>
        <v/>
      </c>
      <c r="CH47" s="133"/>
      <c r="CI47" s="134" t="str">
        <f>IFERROR(CH47/CF47,"-")</f>
        <v>-</v>
      </c>
      <c r="CJ47" s="135"/>
      <c r="CK47" s="136" t="str">
        <f>IFERROR(CJ47/CF47,"-")</f>
        <v>-</v>
      </c>
      <c r="CL47" s="137"/>
      <c r="CM47" s="137"/>
      <c r="CN47" s="137"/>
      <c r="CO47" s="138">
        <v>0</v>
      </c>
      <c r="CP47" s="139">
        <v>0</v>
      </c>
      <c r="CQ47" s="139"/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30"/>
      <c r="B48" s="85"/>
      <c r="C48" s="86"/>
      <c r="D48" s="86"/>
      <c r="E48" s="86"/>
      <c r="F48" s="87"/>
      <c r="G48" s="88"/>
      <c r="H48" s="88"/>
      <c r="I48" s="88"/>
      <c r="J48" s="331"/>
      <c r="K48" s="34"/>
      <c r="L48" s="34"/>
      <c r="M48" s="31"/>
      <c r="N48" s="23"/>
      <c r="O48" s="23"/>
      <c r="P48" s="23"/>
      <c r="Q48" s="32"/>
      <c r="R48" s="32"/>
      <c r="S48" s="23"/>
      <c r="T48" s="32"/>
      <c r="U48" s="337"/>
      <c r="V48" s="25"/>
      <c r="W48" s="25"/>
      <c r="X48" s="337"/>
      <c r="Y48" s="337"/>
      <c r="Z48" s="337"/>
      <c r="AA48" s="337"/>
      <c r="AB48" s="33"/>
      <c r="AC48" s="57"/>
      <c r="AD48" s="61"/>
      <c r="AE48" s="62"/>
      <c r="AF48" s="61"/>
      <c r="AG48" s="65"/>
      <c r="AH48" s="66"/>
      <c r="AI48" s="67"/>
      <c r="AJ48" s="68"/>
      <c r="AK48" s="68"/>
      <c r="AL48" s="68"/>
      <c r="AM48" s="61"/>
      <c r="AN48" s="62"/>
      <c r="AO48" s="61"/>
      <c r="AP48" s="65"/>
      <c r="AQ48" s="66"/>
      <c r="AR48" s="67"/>
      <c r="AS48" s="68"/>
      <c r="AT48" s="68"/>
      <c r="AU48" s="68"/>
      <c r="AV48" s="61"/>
      <c r="AW48" s="62"/>
      <c r="AX48" s="61"/>
      <c r="AY48" s="65"/>
      <c r="AZ48" s="66"/>
      <c r="BA48" s="67"/>
      <c r="BB48" s="68"/>
      <c r="BC48" s="68"/>
      <c r="BD48" s="68"/>
      <c r="BE48" s="61"/>
      <c r="BF48" s="62"/>
      <c r="BG48" s="61"/>
      <c r="BH48" s="65"/>
      <c r="BI48" s="66"/>
      <c r="BJ48" s="67"/>
      <c r="BK48" s="68"/>
      <c r="BL48" s="68"/>
      <c r="BM48" s="68"/>
      <c r="BN48" s="63"/>
      <c r="BO48" s="64"/>
      <c r="BP48" s="61"/>
      <c r="BQ48" s="65"/>
      <c r="BR48" s="66"/>
      <c r="BS48" s="67"/>
      <c r="BT48" s="68"/>
      <c r="BU48" s="68"/>
      <c r="BV48" s="68"/>
      <c r="BW48" s="63"/>
      <c r="BX48" s="64"/>
      <c r="BY48" s="61"/>
      <c r="BZ48" s="65"/>
      <c r="CA48" s="66"/>
      <c r="CB48" s="67"/>
      <c r="CC48" s="68"/>
      <c r="CD48" s="68"/>
      <c r="CE48" s="68"/>
      <c r="CF48" s="63"/>
      <c r="CG48" s="64"/>
      <c r="CH48" s="61"/>
      <c r="CI48" s="65"/>
      <c r="CJ48" s="66"/>
      <c r="CK48" s="67"/>
      <c r="CL48" s="68"/>
      <c r="CM48" s="68"/>
      <c r="CN48" s="68"/>
      <c r="CO48" s="69"/>
      <c r="CP48" s="66"/>
      <c r="CQ48" s="66"/>
      <c r="CR48" s="66"/>
      <c r="CS48" s="70"/>
    </row>
    <row r="49" spans="1:98">
      <c r="A49" s="30"/>
      <c r="B49" s="37"/>
      <c r="C49" s="21"/>
      <c r="D49" s="21"/>
      <c r="E49" s="21"/>
      <c r="F49" s="22"/>
      <c r="G49" s="36"/>
      <c r="H49" s="36"/>
      <c r="I49" s="73"/>
      <c r="J49" s="332"/>
      <c r="K49" s="34"/>
      <c r="L49" s="34"/>
      <c r="M49" s="31"/>
      <c r="N49" s="23"/>
      <c r="O49" s="23"/>
      <c r="P49" s="23"/>
      <c r="Q49" s="32"/>
      <c r="R49" s="32"/>
      <c r="S49" s="23"/>
      <c r="T49" s="32"/>
      <c r="U49" s="337"/>
      <c r="V49" s="25"/>
      <c r="W49" s="25"/>
      <c r="X49" s="337"/>
      <c r="Y49" s="337"/>
      <c r="Z49" s="337"/>
      <c r="AA49" s="337"/>
      <c r="AB49" s="33"/>
      <c r="AC49" s="59"/>
      <c r="AD49" s="61"/>
      <c r="AE49" s="62"/>
      <c r="AF49" s="61"/>
      <c r="AG49" s="65"/>
      <c r="AH49" s="66"/>
      <c r="AI49" s="67"/>
      <c r="AJ49" s="68"/>
      <c r="AK49" s="68"/>
      <c r="AL49" s="68"/>
      <c r="AM49" s="61"/>
      <c r="AN49" s="62"/>
      <c r="AO49" s="61"/>
      <c r="AP49" s="65"/>
      <c r="AQ49" s="66"/>
      <c r="AR49" s="67"/>
      <c r="AS49" s="68"/>
      <c r="AT49" s="68"/>
      <c r="AU49" s="68"/>
      <c r="AV49" s="61"/>
      <c r="AW49" s="62"/>
      <c r="AX49" s="61"/>
      <c r="AY49" s="65"/>
      <c r="AZ49" s="66"/>
      <c r="BA49" s="67"/>
      <c r="BB49" s="68"/>
      <c r="BC49" s="68"/>
      <c r="BD49" s="68"/>
      <c r="BE49" s="61"/>
      <c r="BF49" s="62"/>
      <c r="BG49" s="61"/>
      <c r="BH49" s="65"/>
      <c r="BI49" s="66"/>
      <c r="BJ49" s="67"/>
      <c r="BK49" s="68"/>
      <c r="BL49" s="68"/>
      <c r="BM49" s="68"/>
      <c r="BN49" s="63"/>
      <c r="BO49" s="64"/>
      <c r="BP49" s="61"/>
      <c r="BQ49" s="65"/>
      <c r="BR49" s="66"/>
      <c r="BS49" s="67"/>
      <c r="BT49" s="68"/>
      <c r="BU49" s="68"/>
      <c r="BV49" s="68"/>
      <c r="BW49" s="63"/>
      <c r="BX49" s="64"/>
      <c r="BY49" s="61"/>
      <c r="BZ49" s="65"/>
      <c r="CA49" s="66"/>
      <c r="CB49" s="67"/>
      <c r="CC49" s="68"/>
      <c r="CD49" s="68"/>
      <c r="CE49" s="68"/>
      <c r="CF49" s="63"/>
      <c r="CG49" s="64"/>
      <c r="CH49" s="61"/>
      <c r="CI49" s="65"/>
      <c r="CJ49" s="66"/>
      <c r="CK49" s="67"/>
      <c r="CL49" s="68"/>
      <c r="CM49" s="68"/>
      <c r="CN49" s="68"/>
      <c r="CO49" s="69"/>
      <c r="CP49" s="66"/>
      <c r="CQ49" s="66"/>
      <c r="CR49" s="66"/>
      <c r="CS49" s="70"/>
    </row>
    <row r="50" spans="1:98">
      <c r="A50" s="19">
        <f>AB50</f>
        <v>0.81545559400231</v>
      </c>
      <c r="B50" s="39"/>
      <c r="C50" s="39"/>
      <c r="D50" s="39"/>
      <c r="E50" s="39"/>
      <c r="F50" s="39"/>
      <c r="G50" s="40" t="s">
        <v>158</v>
      </c>
      <c r="H50" s="40"/>
      <c r="I50" s="40"/>
      <c r="J50" s="333">
        <f>SUM(J6:J49)</f>
        <v>2601000</v>
      </c>
      <c r="K50" s="41">
        <f>SUM(K6:K49)</f>
        <v>0</v>
      </c>
      <c r="L50" s="41">
        <f>SUM(L6:L49)</f>
        <v>0</v>
      </c>
      <c r="M50" s="41">
        <f>SUM(M6:M49)</f>
        <v>1556</v>
      </c>
      <c r="N50" s="41">
        <f>SUM(N6:N49)</f>
        <v>212</v>
      </c>
      <c r="O50" s="41">
        <f>SUM(O6:O49)</f>
        <v>0</v>
      </c>
      <c r="P50" s="41">
        <f>SUM(P6:P49)</f>
        <v>212</v>
      </c>
      <c r="Q50" s="42">
        <f>IFERROR(P50/M50,"-")</f>
        <v>0.13624678663239</v>
      </c>
      <c r="R50" s="76">
        <f>SUM(R6:R49)</f>
        <v>15</v>
      </c>
      <c r="S50" s="76">
        <f>SUM(S6:S49)</f>
        <v>49</v>
      </c>
      <c r="T50" s="42">
        <f>IFERROR(R50/P50,"-")</f>
        <v>0.070754716981132</v>
      </c>
      <c r="U50" s="338">
        <f>IFERROR(J50/P50,"-")</f>
        <v>12268.867924528</v>
      </c>
      <c r="V50" s="44">
        <f>SUM(V6:V49)</f>
        <v>41</v>
      </c>
      <c r="W50" s="42">
        <f>IFERROR(V50/P50,"-")</f>
        <v>0.19339622641509</v>
      </c>
      <c r="X50" s="333">
        <f>SUM(X6:X49)</f>
        <v>2121000</v>
      </c>
      <c r="Y50" s="333">
        <f>IFERROR(X50/P50,"-")</f>
        <v>10004.716981132</v>
      </c>
      <c r="Z50" s="333">
        <f>IFERROR(X50/V50,"-")</f>
        <v>51731.707317073</v>
      </c>
      <c r="AA50" s="333">
        <f>X50-J50</f>
        <v>-480000</v>
      </c>
      <c r="AB50" s="45">
        <f>X50/J50</f>
        <v>0.81545559400231</v>
      </c>
      <c r="AC50" s="58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  <c r="BA50" s="60"/>
      <c r="BB50" s="60"/>
      <c r="BC50" s="60"/>
      <c r="BD50" s="60"/>
      <c r="BE50" s="60"/>
      <c r="BF50" s="60"/>
      <c r="BG50" s="60"/>
      <c r="BH50" s="60"/>
      <c r="BI50" s="60"/>
      <c r="BJ50" s="60"/>
      <c r="BK50" s="60"/>
      <c r="BL50" s="60"/>
      <c r="BM50" s="60"/>
      <c r="BN50" s="60"/>
      <c r="BO50" s="60"/>
      <c r="BP50" s="60"/>
      <c r="BQ50" s="60"/>
      <c r="BR50" s="60"/>
      <c r="BS50" s="60"/>
      <c r="BT50" s="60"/>
      <c r="BU50" s="60"/>
      <c r="BV50" s="60"/>
      <c r="BW50" s="60"/>
      <c r="BX50" s="60"/>
      <c r="BY50" s="60"/>
      <c r="BZ50" s="60"/>
      <c r="CA50" s="60"/>
      <c r="CB50" s="60"/>
      <c r="CC50" s="60"/>
      <c r="CD50" s="60"/>
      <c r="CE50" s="60"/>
      <c r="CF50" s="60"/>
      <c r="CG50" s="60"/>
      <c r="CH50" s="60"/>
      <c r="CI50" s="60"/>
      <c r="CJ50" s="60"/>
      <c r="CK50" s="60"/>
      <c r="CL50" s="60"/>
      <c r="CM50" s="60"/>
      <c r="CN50" s="60"/>
      <c r="CO50" s="60"/>
      <c r="CP50" s="60"/>
      <c r="CQ50" s="60"/>
      <c r="CR50" s="60"/>
      <c r="CS5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1"/>
    <mergeCell ref="J6:J11"/>
    <mergeCell ref="U6:U11"/>
    <mergeCell ref="AA6:AA11"/>
    <mergeCell ref="AB6:AB11"/>
    <mergeCell ref="A12:A19"/>
    <mergeCell ref="J12:J19"/>
    <mergeCell ref="U12:U19"/>
    <mergeCell ref="AA12:AA19"/>
    <mergeCell ref="AB12:AB19"/>
    <mergeCell ref="A20:A25"/>
    <mergeCell ref="J20:J25"/>
    <mergeCell ref="U20:U25"/>
    <mergeCell ref="AA20:AA25"/>
    <mergeCell ref="AB20:AB25"/>
    <mergeCell ref="A26:A33"/>
    <mergeCell ref="J26:J33"/>
    <mergeCell ref="U26:U33"/>
    <mergeCell ref="AA26:AA33"/>
    <mergeCell ref="AB26:AB33"/>
    <mergeCell ref="A34:A37"/>
    <mergeCell ref="J34:J37"/>
    <mergeCell ref="U34:U37"/>
    <mergeCell ref="AA34:AA37"/>
    <mergeCell ref="AB34:AB37"/>
    <mergeCell ref="A38:A39"/>
    <mergeCell ref="J38:J39"/>
    <mergeCell ref="U38:U39"/>
    <mergeCell ref="AA38:AA39"/>
    <mergeCell ref="AB38:AB39"/>
    <mergeCell ref="A40:A41"/>
    <mergeCell ref="J40:J41"/>
    <mergeCell ref="U40:U41"/>
    <mergeCell ref="AA40:AA41"/>
    <mergeCell ref="AB40:AB41"/>
    <mergeCell ref="A42:A43"/>
    <mergeCell ref="J42:J43"/>
    <mergeCell ref="U42:U43"/>
    <mergeCell ref="AA42:AA43"/>
    <mergeCell ref="AB42:AB43"/>
    <mergeCell ref="A44:A45"/>
    <mergeCell ref="J44:J45"/>
    <mergeCell ref="U44:U45"/>
    <mergeCell ref="AA44:AA45"/>
    <mergeCell ref="AB44:AB45"/>
    <mergeCell ref="A46:A47"/>
    <mergeCell ref="J46:J47"/>
    <mergeCell ref="U46:U47"/>
    <mergeCell ref="AA46:AA47"/>
    <mergeCell ref="AB46:AB4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4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29</v>
      </c>
      <c r="B2" s="27" t="s">
        <v>30</v>
      </c>
      <c r="C2" s="1"/>
      <c r="G2" s="74"/>
      <c r="H2" s="74"/>
      <c r="I2" s="74"/>
      <c r="J2" s="75"/>
      <c r="K2" s="75"/>
      <c r="L2" s="75" t="s">
        <v>31</v>
      </c>
      <c r="M2" s="1"/>
      <c r="N2" s="1"/>
      <c r="O2" s="12" t="s">
        <v>32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33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34</v>
      </c>
      <c r="CP2" s="273" t="s">
        <v>35</v>
      </c>
      <c r="CQ2" s="261" t="s">
        <v>36</v>
      </c>
      <c r="CR2" s="262"/>
      <c r="CS2" s="263"/>
    </row>
    <row r="3" spans="1:98" customHeight="1" ht="14.25">
      <c r="A3" s="11" t="s">
        <v>159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38</v>
      </c>
      <c r="AE3" s="265"/>
      <c r="AF3" s="265"/>
      <c r="AG3" s="265"/>
      <c r="AH3" s="265"/>
      <c r="AI3" s="265"/>
      <c r="AJ3" s="265"/>
      <c r="AK3" s="265"/>
      <c r="AL3" s="265"/>
      <c r="AM3" s="276" t="s">
        <v>39</v>
      </c>
      <c r="AN3" s="277"/>
      <c r="AO3" s="277"/>
      <c r="AP3" s="277"/>
      <c r="AQ3" s="277"/>
      <c r="AR3" s="277"/>
      <c r="AS3" s="277"/>
      <c r="AT3" s="277"/>
      <c r="AU3" s="278"/>
      <c r="AV3" s="279" t="s">
        <v>40</v>
      </c>
      <c r="AW3" s="280"/>
      <c r="AX3" s="280"/>
      <c r="AY3" s="280"/>
      <c r="AZ3" s="280"/>
      <c r="BA3" s="280"/>
      <c r="BB3" s="280"/>
      <c r="BC3" s="280"/>
      <c r="BD3" s="281"/>
      <c r="BE3" s="282" t="s">
        <v>41</v>
      </c>
      <c r="BF3" s="283"/>
      <c r="BG3" s="283"/>
      <c r="BH3" s="283"/>
      <c r="BI3" s="283"/>
      <c r="BJ3" s="283"/>
      <c r="BK3" s="283"/>
      <c r="BL3" s="283"/>
      <c r="BM3" s="284"/>
      <c r="BN3" s="285" t="s">
        <v>42</v>
      </c>
      <c r="BO3" s="286"/>
      <c r="BP3" s="286"/>
      <c r="BQ3" s="286"/>
      <c r="BR3" s="286"/>
      <c r="BS3" s="286"/>
      <c r="BT3" s="286"/>
      <c r="BU3" s="286"/>
      <c r="BV3" s="287"/>
      <c r="BW3" s="288" t="s">
        <v>43</v>
      </c>
      <c r="BX3" s="289"/>
      <c r="BY3" s="289"/>
      <c r="BZ3" s="289"/>
      <c r="CA3" s="289"/>
      <c r="CB3" s="289"/>
      <c r="CC3" s="289"/>
      <c r="CD3" s="289"/>
      <c r="CE3" s="290"/>
      <c r="CF3" s="291" t="s">
        <v>44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45</v>
      </c>
      <c r="CR3" s="267"/>
      <c r="CS3" s="268" t="s">
        <v>46</v>
      </c>
    </row>
    <row r="4" spans="1:98">
      <c r="A4" s="26"/>
      <c r="B4" s="5" t="s">
        <v>47</v>
      </c>
      <c r="C4" s="5" t="s">
        <v>48</v>
      </c>
      <c r="D4" s="5" t="s">
        <v>49</v>
      </c>
      <c r="E4" s="5" t="s">
        <v>50</v>
      </c>
      <c r="F4" s="20" t="s">
        <v>51</v>
      </c>
      <c r="G4" s="5" t="s">
        <v>52</v>
      </c>
      <c r="H4" s="14" t="s">
        <v>53</v>
      </c>
      <c r="I4" s="14" t="s">
        <v>54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55</v>
      </c>
      <c r="AE4" s="46" t="s">
        <v>56</v>
      </c>
      <c r="AF4" s="46" t="s">
        <v>57</v>
      </c>
      <c r="AG4" s="46" t="s">
        <v>17</v>
      </c>
      <c r="AH4" s="46" t="s">
        <v>58</v>
      </c>
      <c r="AI4" s="46" t="s">
        <v>59</v>
      </c>
      <c r="AJ4" s="46" t="s">
        <v>60</v>
      </c>
      <c r="AK4" s="46" t="s">
        <v>61</v>
      </c>
      <c r="AL4" s="46" t="s">
        <v>62</v>
      </c>
      <c r="AM4" s="47" t="s">
        <v>55</v>
      </c>
      <c r="AN4" s="47" t="s">
        <v>56</v>
      </c>
      <c r="AO4" s="47" t="s">
        <v>57</v>
      </c>
      <c r="AP4" s="47" t="s">
        <v>17</v>
      </c>
      <c r="AQ4" s="47" t="s">
        <v>58</v>
      </c>
      <c r="AR4" s="47" t="s">
        <v>59</v>
      </c>
      <c r="AS4" s="47" t="s">
        <v>60</v>
      </c>
      <c r="AT4" s="47" t="s">
        <v>61</v>
      </c>
      <c r="AU4" s="47" t="s">
        <v>62</v>
      </c>
      <c r="AV4" s="48" t="s">
        <v>55</v>
      </c>
      <c r="AW4" s="48" t="s">
        <v>56</v>
      </c>
      <c r="AX4" s="48" t="s">
        <v>57</v>
      </c>
      <c r="AY4" s="48" t="s">
        <v>17</v>
      </c>
      <c r="AZ4" s="48" t="s">
        <v>58</v>
      </c>
      <c r="BA4" s="48" t="s">
        <v>59</v>
      </c>
      <c r="BB4" s="48" t="s">
        <v>60</v>
      </c>
      <c r="BC4" s="48" t="s">
        <v>61</v>
      </c>
      <c r="BD4" s="48" t="s">
        <v>62</v>
      </c>
      <c r="BE4" s="49" t="s">
        <v>55</v>
      </c>
      <c r="BF4" s="49" t="s">
        <v>56</v>
      </c>
      <c r="BG4" s="49" t="s">
        <v>57</v>
      </c>
      <c r="BH4" s="49" t="s">
        <v>17</v>
      </c>
      <c r="BI4" s="49" t="s">
        <v>58</v>
      </c>
      <c r="BJ4" s="49" t="s">
        <v>59</v>
      </c>
      <c r="BK4" s="49" t="s">
        <v>60</v>
      </c>
      <c r="BL4" s="49" t="s">
        <v>61</v>
      </c>
      <c r="BM4" s="49" t="s">
        <v>62</v>
      </c>
      <c r="BN4" s="116" t="s">
        <v>55</v>
      </c>
      <c r="BO4" s="116" t="s">
        <v>56</v>
      </c>
      <c r="BP4" s="116" t="s">
        <v>57</v>
      </c>
      <c r="BQ4" s="116" t="s">
        <v>17</v>
      </c>
      <c r="BR4" s="116" t="s">
        <v>58</v>
      </c>
      <c r="BS4" s="116" t="s">
        <v>59</v>
      </c>
      <c r="BT4" s="116" t="s">
        <v>60</v>
      </c>
      <c r="BU4" s="116" t="s">
        <v>61</v>
      </c>
      <c r="BV4" s="116" t="s">
        <v>62</v>
      </c>
      <c r="BW4" s="50" t="s">
        <v>55</v>
      </c>
      <c r="BX4" s="50" t="s">
        <v>56</v>
      </c>
      <c r="BY4" s="50" t="s">
        <v>57</v>
      </c>
      <c r="BZ4" s="50" t="s">
        <v>17</v>
      </c>
      <c r="CA4" s="50" t="s">
        <v>58</v>
      </c>
      <c r="CB4" s="50" t="s">
        <v>59</v>
      </c>
      <c r="CC4" s="50" t="s">
        <v>60</v>
      </c>
      <c r="CD4" s="50" t="s">
        <v>61</v>
      </c>
      <c r="CE4" s="50" t="s">
        <v>62</v>
      </c>
      <c r="CF4" s="51" t="s">
        <v>55</v>
      </c>
      <c r="CG4" s="51" t="s">
        <v>56</v>
      </c>
      <c r="CH4" s="51" t="s">
        <v>57</v>
      </c>
      <c r="CI4" s="51" t="s">
        <v>17</v>
      </c>
      <c r="CJ4" s="51" t="s">
        <v>58</v>
      </c>
      <c r="CK4" s="51" t="s">
        <v>59</v>
      </c>
      <c r="CL4" s="51" t="s">
        <v>60</v>
      </c>
      <c r="CM4" s="51" t="s">
        <v>61</v>
      </c>
      <c r="CN4" s="51" t="s">
        <v>62</v>
      </c>
      <c r="CO4" s="272"/>
      <c r="CP4" s="275"/>
      <c r="CQ4" s="52" t="s">
        <v>63</v>
      </c>
      <c r="CR4" s="52" t="s">
        <v>64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0.75925925925926</v>
      </c>
      <c r="B6" s="347" t="s">
        <v>160</v>
      </c>
      <c r="C6" s="347" t="s">
        <v>161</v>
      </c>
      <c r="D6" s="347" t="s">
        <v>162</v>
      </c>
      <c r="E6" s="347"/>
      <c r="F6" s="347" t="s">
        <v>68</v>
      </c>
      <c r="G6" s="88" t="s">
        <v>163</v>
      </c>
      <c r="H6" s="88" t="s">
        <v>164</v>
      </c>
      <c r="I6" s="88" t="s">
        <v>165</v>
      </c>
      <c r="J6" s="330">
        <v>54000</v>
      </c>
      <c r="K6" s="79">
        <v>0</v>
      </c>
      <c r="L6" s="79">
        <v>0</v>
      </c>
      <c r="M6" s="79">
        <v>43</v>
      </c>
      <c r="N6" s="89">
        <v>5</v>
      </c>
      <c r="O6" s="90">
        <v>0</v>
      </c>
      <c r="P6" s="91">
        <f>N6+O6</f>
        <v>5</v>
      </c>
      <c r="Q6" s="80">
        <f>IFERROR(P6/M6,"-")</f>
        <v>0.11627906976744</v>
      </c>
      <c r="R6" s="79">
        <v>0</v>
      </c>
      <c r="S6" s="79">
        <v>2</v>
      </c>
      <c r="T6" s="80">
        <f>IFERROR(R6/(P6),"-")</f>
        <v>0</v>
      </c>
      <c r="U6" s="336">
        <f>IFERROR(J6/SUM(N6:O7),"-")</f>
        <v>3000</v>
      </c>
      <c r="V6" s="82">
        <v>0</v>
      </c>
      <c r="W6" s="80">
        <f>IF(P6=0,"-",V6/P6)</f>
        <v>0</v>
      </c>
      <c r="X6" s="335">
        <v>0</v>
      </c>
      <c r="Y6" s="336">
        <f>IFERROR(X6/P6,"-")</f>
        <v>0</v>
      </c>
      <c r="Z6" s="336" t="str">
        <f>IFERROR(X6/V6,"-")</f>
        <v>-</v>
      </c>
      <c r="AA6" s="330">
        <f>SUM(X6:X7)-SUM(J6:J7)</f>
        <v>-13000</v>
      </c>
      <c r="AB6" s="83">
        <f>SUM(X6:X7)/SUM(J6:J7)</f>
        <v>0.75925925925926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3</v>
      </c>
      <c r="BF6" s="111">
        <f>IF(P6=0,"",IF(BE6=0,"",(BE6/P6)))</f>
        <v>0.6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1</v>
      </c>
      <c r="BO6" s="118">
        <f>IF(P6=0,"",IF(BN6=0,"",(BN6/P6)))</f>
        <v>0.2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1</v>
      </c>
      <c r="BX6" s="125">
        <f>IF(P6=0,"",IF(BW6=0,"",(BW6/P6)))</f>
        <v>0.2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166</v>
      </c>
      <c r="C7" s="347"/>
      <c r="D7" s="347"/>
      <c r="E7" s="347"/>
      <c r="F7" s="347" t="s">
        <v>73</v>
      </c>
      <c r="G7" s="88"/>
      <c r="H7" s="88"/>
      <c r="I7" s="88"/>
      <c r="J7" s="330"/>
      <c r="K7" s="79">
        <v>0</v>
      </c>
      <c r="L7" s="79">
        <v>0</v>
      </c>
      <c r="M7" s="79">
        <v>32</v>
      </c>
      <c r="N7" s="89">
        <v>13</v>
      </c>
      <c r="O7" s="90">
        <v>0</v>
      </c>
      <c r="P7" s="91">
        <f>N7+O7</f>
        <v>13</v>
      </c>
      <c r="Q7" s="80">
        <f>IFERROR(P7/M7,"-")</f>
        <v>0.40625</v>
      </c>
      <c r="R7" s="79">
        <v>1</v>
      </c>
      <c r="S7" s="79">
        <v>3</v>
      </c>
      <c r="T7" s="80">
        <f>IFERROR(R7/(P7),"-")</f>
        <v>0.076923076923077</v>
      </c>
      <c r="U7" s="336"/>
      <c r="V7" s="82">
        <v>2</v>
      </c>
      <c r="W7" s="80">
        <f>IF(P7=0,"-",V7/P7)</f>
        <v>0.15384615384615</v>
      </c>
      <c r="X7" s="335">
        <v>41000</v>
      </c>
      <c r="Y7" s="336">
        <f>IFERROR(X7/P7,"-")</f>
        <v>3153.8461538462</v>
      </c>
      <c r="Z7" s="336">
        <f>IFERROR(X7/V7,"-")</f>
        <v>20500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1</v>
      </c>
      <c r="AN7" s="99">
        <f>IF(P7=0,"",IF(AM7=0,"",(AM7/P7)))</f>
        <v>0.076923076923077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1</v>
      </c>
      <c r="AW7" s="105">
        <f>IF(P7=0,"",IF(AV7=0,"",(AV7/P7)))</f>
        <v>0.076923076923077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3</v>
      </c>
      <c r="BF7" s="111">
        <f>IF(P7=0,"",IF(BE7=0,"",(BE7/P7)))</f>
        <v>0.23076923076923</v>
      </c>
      <c r="BG7" s="110">
        <v>1</v>
      </c>
      <c r="BH7" s="112">
        <f>IFERROR(BG7/BE7,"-")</f>
        <v>0.33333333333333</v>
      </c>
      <c r="BI7" s="113">
        <v>3000</v>
      </c>
      <c r="BJ7" s="114">
        <f>IFERROR(BI7/BE7,"-")</f>
        <v>1000</v>
      </c>
      <c r="BK7" s="115">
        <v>1</v>
      </c>
      <c r="BL7" s="115"/>
      <c r="BM7" s="115"/>
      <c r="BN7" s="117">
        <v>4</v>
      </c>
      <c r="BO7" s="118">
        <f>IF(P7=0,"",IF(BN7=0,"",(BN7/P7)))</f>
        <v>0.30769230769231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1</v>
      </c>
      <c r="BX7" s="125">
        <f>IF(P7=0,"",IF(BW7=0,"",(BW7/P7)))</f>
        <v>0.076923076923077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>
        <v>3</v>
      </c>
      <c r="CG7" s="132">
        <f>IF(P7=0,"",IF(CF7=0,"",(CF7/P7)))</f>
        <v>0.23076923076923</v>
      </c>
      <c r="CH7" s="133">
        <v>1</v>
      </c>
      <c r="CI7" s="134">
        <f>IFERROR(CH7/CF7,"-")</f>
        <v>0.33333333333333</v>
      </c>
      <c r="CJ7" s="135">
        <v>38000</v>
      </c>
      <c r="CK7" s="136">
        <f>IFERROR(CJ7/CF7,"-")</f>
        <v>12666.666666667</v>
      </c>
      <c r="CL7" s="137"/>
      <c r="CM7" s="137"/>
      <c r="CN7" s="137">
        <v>1</v>
      </c>
      <c r="CO7" s="138">
        <v>2</v>
      </c>
      <c r="CP7" s="139">
        <v>41000</v>
      </c>
      <c r="CQ7" s="139">
        <v>38000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0</v>
      </c>
      <c r="B8" s="347" t="s">
        <v>167</v>
      </c>
      <c r="C8" s="347" t="s">
        <v>161</v>
      </c>
      <c r="D8" s="347" t="s">
        <v>162</v>
      </c>
      <c r="E8" s="347"/>
      <c r="F8" s="347" t="s">
        <v>68</v>
      </c>
      <c r="G8" s="88" t="s">
        <v>168</v>
      </c>
      <c r="H8" s="88" t="s">
        <v>169</v>
      </c>
      <c r="I8" s="88" t="s">
        <v>170</v>
      </c>
      <c r="J8" s="330">
        <v>78000</v>
      </c>
      <c r="K8" s="79">
        <v>0</v>
      </c>
      <c r="L8" s="79">
        <v>0</v>
      </c>
      <c r="M8" s="79">
        <v>41</v>
      </c>
      <c r="N8" s="89">
        <v>7</v>
      </c>
      <c r="O8" s="90">
        <v>1</v>
      </c>
      <c r="P8" s="91">
        <f>N8+O8</f>
        <v>8</v>
      </c>
      <c r="Q8" s="80">
        <f>IFERROR(P8/M8,"-")</f>
        <v>0.19512195121951</v>
      </c>
      <c r="R8" s="79">
        <v>0</v>
      </c>
      <c r="S8" s="79">
        <v>3</v>
      </c>
      <c r="T8" s="80">
        <f>IFERROR(R8/(P8),"-")</f>
        <v>0</v>
      </c>
      <c r="U8" s="336">
        <f>IFERROR(J8/SUM(N8:O9),"-")</f>
        <v>3900</v>
      </c>
      <c r="V8" s="82">
        <v>0</v>
      </c>
      <c r="W8" s="80">
        <f>IF(P8=0,"-",V8/P8)</f>
        <v>0</v>
      </c>
      <c r="X8" s="335">
        <v>0</v>
      </c>
      <c r="Y8" s="336">
        <f>IFERROR(X8/P8,"-")</f>
        <v>0</v>
      </c>
      <c r="Z8" s="336" t="str">
        <f>IFERROR(X8/V8,"-")</f>
        <v>-</v>
      </c>
      <c r="AA8" s="330">
        <f>SUM(X8:X9)-SUM(J8:J9)</f>
        <v>-78000</v>
      </c>
      <c r="AB8" s="83">
        <f>SUM(X8:X9)/SUM(J8:J9)</f>
        <v>0</v>
      </c>
      <c r="AC8" s="77"/>
      <c r="AD8" s="92">
        <v>1</v>
      </c>
      <c r="AE8" s="93">
        <f>IF(P8=0,"",IF(AD8=0,"",(AD8/P8)))</f>
        <v>0.125</v>
      </c>
      <c r="AF8" s="92"/>
      <c r="AG8" s="94">
        <f>IFERROR(AF8/AD8,"-")</f>
        <v>0</v>
      </c>
      <c r="AH8" s="95"/>
      <c r="AI8" s="96">
        <f>IFERROR(AH8/AD8,"-")</f>
        <v>0</v>
      </c>
      <c r="AJ8" s="97"/>
      <c r="AK8" s="97"/>
      <c r="AL8" s="97"/>
      <c r="AM8" s="98">
        <v>4</v>
      </c>
      <c r="AN8" s="99">
        <f>IF(P8=0,"",IF(AM8=0,"",(AM8/P8)))</f>
        <v>0.5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>
        <v>1</v>
      </c>
      <c r="AW8" s="105">
        <f>IF(P8=0,"",IF(AV8=0,"",(AV8/P8)))</f>
        <v>0.125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1</v>
      </c>
      <c r="BF8" s="111">
        <f>IF(P8=0,"",IF(BE8=0,"",(BE8/P8)))</f>
        <v>0.125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1</v>
      </c>
      <c r="BO8" s="118">
        <f>IF(P8=0,"",IF(BN8=0,"",(BN8/P8)))</f>
        <v>0.125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171</v>
      </c>
      <c r="C9" s="347"/>
      <c r="D9" s="347"/>
      <c r="E9" s="347"/>
      <c r="F9" s="347" t="s">
        <v>73</v>
      </c>
      <c r="G9" s="88"/>
      <c r="H9" s="88"/>
      <c r="I9" s="88"/>
      <c r="J9" s="330"/>
      <c r="K9" s="79">
        <v>0</v>
      </c>
      <c r="L9" s="79">
        <v>0</v>
      </c>
      <c r="M9" s="79">
        <v>61</v>
      </c>
      <c r="N9" s="89">
        <v>8</v>
      </c>
      <c r="O9" s="90">
        <v>4</v>
      </c>
      <c r="P9" s="91">
        <f>N9+O9</f>
        <v>12</v>
      </c>
      <c r="Q9" s="80">
        <f>IFERROR(P9/M9,"-")</f>
        <v>0.19672131147541</v>
      </c>
      <c r="R9" s="79">
        <v>0</v>
      </c>
      <c r="S9" s="79">
        <v>1</v>
      </c>
      <c r="T9" s="80">
        <f>IFERROR(R9/(P9),"-")</f>
        <v>0</v>
      </c>
      <c r="U9" s="336"/>
      <c r="V9" s="82">
        <v>0</v>
      </c>
      <c r="W9" s="80">
        <f>IF(P9=0,"-",V9/P9)</f>
        <v>0</v>
      </c>
      <c r="X9" s="335">
        <v>0</v>
      </c>
      <c r="Y9" s="336">
        <f>IFERROR(X9/P9,"-")</f>
        <v>0</v>
      </c>
      <c r="Z9" s="336" t="str">
        <f>IFERROR(X9/V9,"-")</f>
        <v>-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>
        <v>1</v>
      </c>
      <c r="AN9" s="99">
        <f>IF(P9=0,"",IF(AM9=0,"",(AM9/P9)))</f>
        <v>0.083333333333333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>
        <v>1</v>
      </c>
      <c r="AW9" s="105">
        <f>IF(P9=0,"",IF(AV9=0,"",(AV9/P9)))</f>
        <v>0.083333333333333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2</v>
      </c>
      <c r="BF9" s="111">
        <f>IF(P9=0,"",IF(BE9=0,"",(BE9/P9)))</f>
        <v>0.16666666666667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7</v>
      </c>
      <c r="BO9" s="118">
        <f>IF(P9=0,"",IF(BN9=0,"",(BN9/P9)))</f>
        <v>0.58333333333333</v>
      </c>
      <c r="BP9" s="119">
        <v>1</v>
      </c>
      <c r="BQ9" s="120">
        <f>IFERROR(BP9/BN9,"-")</f>
        <v>0.14285714285714</v>
      </c>
      <c r="BR9" s="121">
        <v>16000</v>
      </c>
      <c r="BS9" s="122">
        <f>IFERROR(BR9/BN9,"-")</f>
        <v>2285.7142857143</v>
      </c>
      <c r="BT9" s="123"/>
      <c r="BU9" s="123"/>
      <c r="BV9" s="123">
        <v>1</v>
      </c>
      <c r="BW9" s="124">
        <v>1</v>
      </c>
      <c r="BX9" s="125">
        <f>IF(P9=0,"",IF(BW9=0,"",(BW9/P9)))</f>
        <v>0.083333333333333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>
        <v>16000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0.25641025641026</v>
      </c>
      <c r="B10" s="347" t="s">
        <v>172</v>
      </c>
      <c r="C10" s="347" t="s">
        <v>173</v>
      </c>
      <c r="D10" s="347" t="s">
        <v>174</v>
      </c>
      <c r="E10" s="347"/>
      <c r="F10" s="347" t="s">
        <v>68</v>
      </c>
      <c r="G10" s="88" t="s">
        <v>175</v>
      </c>
      <c r="H10" s="88" t="s">
        <v>176</v>
      </c>
      <c r="I10" s="88" t="s">
        <v>177</v>
      </c>
      <c r="J10" s="330">
        <v>78000</v>
      </c>
      <c r="K10" s="79">
        <v>0</v>
      </c>
      <c r="L10" s="79">
        <v>0</v>
      </c>
      <c r="M10" s="79">
        <v>22</v>
      </c>
      <c r="N10" s="89">
        <v>3</v>
      </c>
      <c r="O10" s="90">
        <v>0</v>
      </c>
      <c r="P10" s="91">
        <f>N10+O10</f>
        <v>3</v>
      </c>
      <c r="Q10" s="80">
        <f>IFERROR(P10/M10,"-")</f>
        <v>0.13636363636364</v>
      </c>
      <c r="R10" s="79">
        <v>1</v>
      </c>
      <c r="S10" s="79">
        <v>0</v>
      </c>
      <c r="T10" s="80">
        <f>IFERROR(R10/(P10),"-")</f>
        <v>0.33333333333333</v>
      </c>
      <c r="U10" s="336">
        <f>IFERROR(J10/SUM(N10:O11),"-")</f>
        <v>6000</v>
      </c>
      <c r="V10" s="82">
        <v>0</v>
      </c>
      <c r="W10" s="80">
        <f>IF(P10=0,"-",V10/P10)</f>
        <v>0</v>
      </c>
      <c r="X10" s="335">
        <v>0</v>
      </c>
      <c r="Y10" s="336">
        <f>IFERROR(X10/P10,"-")</f>
        <v>0</v>
      </c>
      <c r="Z10" s="336" t="str">
        <f>IFERROR(X10/V10,"-")</f>
        <v>-</v>
      </c>
      <c r="AA10" s="330">
        <f>SUM(X10:X11)-SUM(J10:J11)</f>
        <v>-58000</v>
      </c>
      <c r="AB10" s="83">
        <f>SUM(X10:X11)/SUM(J10:J11)</f>
        <v>0.25641025641026</v>
      </c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>
        <f>IF(P10=0,"",IF(BE10=0,"",(BE10/P10)))</f>
        <v>0</v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>
        <v>2</v>
      </c>
      <c r="BO10" s="118">
        <f>IF(P10=0,"",IF(BN10=0,"",(BN10/P10)))</f>
        <v>0.66666666666667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>
        <v>1</v>
      </c>
      <c r="BX10" s="125">
        <f>IF(P10=0,"",IF(BW10=0,"",(BW10/P10)))</f>
        <v>0.33333333333333</v>
      </c>
      <c r="BY10" s="126"/>
      <c r="BZ10" s="127">
        <f>IFERROR(BY10/BW10,"-")</f>
        <v>0</v>
      </c>
      <c r="CA10" s="128"/>
      <c r="CB10" s="129">
        <f>IFERROR(CA10/BW10,"-")</f>
        <v>0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178</v>
      </c>
      <c r="C11" s="347"/>
      <c r="D11" s="347"/>
      <c r="E11" s="347"/>
      <c r="F11" s="347" t="s">
        <v>73</v>
      </c>
      <c r="G11" s="88"/>
      <c r="H11" s="88"/>
      <c r="I11" s="88"/>
      <c r="J11" s="330"/>
      <c r="K11" s="79">
        <v>0</v>
      </c>
      <c r="L11" s="79">
        <v>0</v>
      </c>
      <c r="M11" s="79">
        <v>25</v>
      </c>
      <c r="N11" s="89">
        <v>10</v>
      </c>
      <c r="O11" s="90">
        <v>0</v>
      </c>
      <c r="P11" s="91">
        <f>N11+O11</f>
        <v>10</v>
      </c>
      <c r="Q11" s="80">
        <f>IFERROR(P11/M11,"-")</f>
        <v>0.4</v>
      </c>
      <c r="R11" s="79">
        <v>0</v>
      </c>
      <c r="S11" s="79">
        <v>3</v>
      </c>
      <c r="T11" s="80">
        <f>IFERROR(R11/(P11),"-")</f>
        <v>0</v>
      </c>
      <c r="U11" s="336"/>
      <c r="V11" s="82">
        <v>2</v>
      </c>
      <c r="W11" s="80">
        <f>IF(P11=0,"-",V11/P11)</f>
        <v>0.2</v>
      </c>
      <c r="X11" s="335">
        <v>20000</v>
      </c>
      <c r="Y11" s="336">
        <f>IFERROR(X11/P11,"-")</f>
        <v>2000</v>
      </c>
      <c r="Z11" s="336">
        <f>IFERROR(X11/V11,"-")</f>
        <v>10000</v>
      </c>
      <c r="AA11" s="33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2</v>
      </c>
      <c r="BF11" s="111">
        <f>IF(P11=0,"",IF(BE11=0,"",(BE11/P11)))</f>
        <v>0.2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6</v>
      </c>
      <c r="BO11" s="118">
        <f>IF(P11=0,"",IF(BN11=0,"",(BN11/P11)))</f>
        <v>0.6</v>
      </c>
      <c r="BP11" s="119">
        <v>2</v>
      </c>
      <c r="BQ11" s="120">
        <f>IFERROR(BP11/BN11,"-")</f>
        <v>0.33333333333333</v>
      </c>
      <c r="BR11" s="121">
        <v>20000</v>
      </c>
      <c r="BS11" s="122">
        <f>IFERROR(BR11/BN11,"-")</f>
        <v>3333.3333333333</v>
      </c>
      <c r="BT11" s="123">
        <v>1</v>
      </c>
      <c r="BU11" s="123">
        <v>1</v>
      </c>
      <c r="BV11" s="123"/>
      <c r="BW11" s="124">
        <v>2</v>
      </c>
      <c r="BX11" s="125">
        <f>IF(P11=0,"",IF(BW11=0,"",(BW11/P11)))</f>
        <v>0.2</v>
      </c>
      <c r="BY11" s="126">
        <v>1</v>
      </c>
      <c r="BZ11" s="127">
        <f>IFERROR(BY11/BW11,"-")</f>
        <v>0.5</v>
      </c>
      <c r="CA11" s="128">
        <v>40000</v>
      </c>
      <c r="CB11" s="129">
        <f>IFERROR(CA11/BW11,"-")</f>
        <v>20000</v>
      </c>
      <c r="CC11" s="130"/>
      <c r="CD11" s="130"/>
      <c r="CE11" s="130">
        <v>1</v>
      </c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2</v>
      </c>
      <c r="CP11" s="139">
        <v>20000</v>
      </c>
      <c r="CQ11" s="139">
        <v>40000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30"/>
      <c r="B12" s="85"/>
      <c r="C12" s="86"/>
      <c r="D12" s="86"/>
      <c r="E12" s="86"/>
      <c r="F12" s="87"/>
      <c r="G12" s="88"/>
      <c r="H12" s="88"/>
      <c r="I12" s="88"/>
      <c r="J12" s="331"/>
      <c r="K12" s="34"/>
      <c r="L12" s="34"/>
      <c r="M12" s="31"/>
      <c r="N12" s="23"/>
      <c r="O12" s="23"/>
      <c r="P12" s="23"/>
      <c r="Q12" s="32"/>
      <c r="R12" s="32"/>
      <c r="S12" s="23"/>
      <c r="T12" s="32"/>
      <c r="U12" s="337"/>
      <c r="V12" s="25"/>
      <c r="W12" s="25"/>
      <c r="X12" s="337"/>
      <c r="Y12" s="337"/>
      <c r="Z12" s="337"/>
      <c r="AA12" s="337"/>
      <c r="AB12" s="33"/>
      <c r="AC12" s="57"/>
      <c r="AD12" s="61"/>
      <c r="AE12" s="62"/>
      <c r="AF12" s="61"/>
      <c r="AG12" s="65"/>
      <c r="AH12" s="66"/>
      <c r="AI12" s="67"/>
      <c r="AJ12" s="68"/>
      <c r="AK12" s="68"/>
      <c r="AL12" s="68"/>
      <c r="AM12" s="61"/>
      <c r="AN12" s="62"/>
      <c r="AO12" s="61"/>
      <c r="AP12" s="65"/>
      <c r="AQ12" s="66"/>
      <c r="AR12" s="67"/>
      <c r="AS12" s="68"/>
      <c r="AT12" s="68"/>
      <c r="AU12" s="68"/>
      <c r="AV12" s="61"/>
      <c r="AW12" s="62"/>
      <c r="AX12" s="61"/>
      <c r="AY12" s="65"/>
      <c r="AZ12" s="66"/>
      <c r="BA12" s="67"/>
      <c r="BB12" s="68"/>
      <c r="BC12" s="68"/>
      <c r="BD12" s="68"/>
      <c r="BE12" s="61"/>
      <c r="BF12" s="62"/>
      <c r="BG12" s="61"/>
      <c r="BH12" s="65"/>
      <c r="BI12" s="66"/>
      <c r="BJ12" s="67"/>
      <c r="BK12" s="68"/>
      <c r="BL12" s="68"/>
      <c r="BM12" s="68"/>
      <c r="BN12" s="63"/>
      <c r="BO12" s="64"/>
      <c r="BP12" s="61"/>
      <c r="BQ12" s="65"/>
      <c r="BR12" s="66"/>
      <c r="BS12" s="67"/>
      <c r="BT12" s="68"/>
      <c r="BU12" s="68"/>
      <c r="BV12" s="68"/>
      <c r="BW12" s="63"/>
      <c r="BX12" s="64"/>
      <c r="BY12" s="61"/>
      <c r="BZ12" s="65"/>
      <c r="CA12" s="66"/>
      <c r="CB12" s="67"/>
      <c r="CC12" s="68"/>
      <c r="CD12" s="68"/>
      <c r="CE12" s="68"/>
      <c r="CF12" s="63"/>
      <c r="CG12" s="64"/>
      <c r="CH12" s="61"/>
      <c r="CI12" s="65"/>
      <c r="CJ12" s="66"/>
      <c r="CK12" s="67"/>
      <c r="CL12" s="68"/>
      <c r="CM12" s="68"/>
      <c r="CN12" s="68"/>
      <c r="CO12" s="69"/>
      <c r="CP12" s="66"/>
      <c r="CQ12" s="66"/>
      <c r="CR12" s="66"/>
      <c r="CS12" s="70"/>
    </row>
    <row r="13" spans="1:98">
      <c r="A13" s="30"/>
      <c r="B13" s="37"/>
      <c r="C13" s="21"/>
      <c r="D13" s="21"/>
      <c r="E13" s="21"/>
      <c r="F13" s="22"/>
      <c r="G13" s="36"/>
      <c r="H13" s="36"/>
      <c r="I13" s="73"/>
      <c r="J13" s="332"/>
      <c r="K13" s="34"/>
      <c r="L13" s="34"/>
      <c r="M13" s="31"/>
      <c r="N13" s="23"/>
      <c r="O13" s="23"/>
      <c r="P13" s="23"/>
      <c r="Q13" s="32"/>
      <c r="R13" s="32"/>
      <c r="S13" s="23"/>
      <c r="T13" s="32"/>
      <c r="U13" s="337"/>
      <c r="V13" s="25"/>
      <c r="W13" s="25"/>
      <c r="X13" s="337"/>
      <c r="Y13" s="337"/>
      <c r="Z13" s="337"/>
      <c r="AA13" s="337"/>
      <c r="AB13" s="33"/>
      <c r="AC13" s="59"/>
      <c r="AD13" s="61"/>
      <c r="AE13" s="62"/>
      <c r="AF13" s="61"/>
      <c r="AG13" s="65"/>
      <c r="AH13" s="66"/>
      <c r="AI13" s="67"/>
      <c r="AJ13" s="68"/>
      <c r="AK13" s="68"/>
      <c r="AL13" s="68"/>
      <c r="AM13" s="61"/>
      <c r="AN13" s="62"/>
      <c r="AO13" s="61"/>
      <c r="AP13" s="65"/>
      <c r="AQ13" s="66"/>
      <c r="AR13" s="67"/>
      <c r="AS13" s="68"/>
      <c r="AT13" s="68"/>
      <c r="AU13" s="68"/>
      <c r="AV13" s="61"/>
      <c r="AW13" s="62"/>
      <c r="AX13" s="61"/>
      <c r="AY13" s="65"/>
      <c r="AZ13" s="66"/>
      <c r="BA13" s="67"/>
      <c r="BB13" s="68"/>
      <c r="BC13" s="68"/>
      <c r="BD13" s="68"/>
      <c r="BE13" s="61"/>
      <c r="BF13" s="62"/>
      <c r="BG13" s="61"/>
      <c r="BH13" s="65"/>
      <c r="BI13" s="66"/>
      <c r="BJ13" s="67"/>
      <c r="BK13" s="68"/>
      <c r="BL13" s="68"/>
      <c r="BM13" s="68"/>
      <c r="BN13" s="63"/>
      <c r="BO13" s="64"/>
      <c r="BP13" s="61"/>
      <c r="BQ13" s="65"/>
      <c r="BR13" s="66"/>
      <c r="BS13" s="67"/>
      <c r="BT13" s="68"/>
      <c r="BU13" s="68"/>
      <c r="BV13" s="68"/>
      <c r="BW13" s="63"/>
      <c r="BX13" s="64"/>
      <c r="BY13" s="61"/>
      <c r="BZ13" s="65"/>
      <c r="CA13" s="66"/>
      <c r="CB13" s="67"/>
      <c r="CC13" s="68"/>
      <c r="CD13" s="68"/>
      <c r="CE13" s="68"/>
      <c r="CF13" s="63"/>
      <c r="CG13" s="64"/>
      <c r="CH13" s="61"/>
      <c r="CI13" s="65"/>
      <c r="CJ13" s="66"/>
      <c r="CK13" s="67"/>
      <c r="CL13" s="68"/>
      <c r="CM13" s="68"/>
      <c r="CN13" s="68"/>
      <c r="CO13" s="69"/>
      <c r="CP13" s="66"/>
      <c r="CQ13" s="66"/>
      <c r="CR13" s="66"/>
      <c r="CS13" s="70"/>
    </row>
    <row r="14" spans="1:98">
      <c r="A14" s="19">
        <f>AB14</f>
        <v>0.29047619047619</v>
      </c>
      <c r="B14" s="39"/>
      <c r="C14" s="39"/>
      <c r="D14" s="39"/>
      <c r="E14" s="39"/>
      <c r="F14" s="39"/>
      <c r="G14" s="40" t="s">
        <v>179</v>
      </c>
      <c r="H14" s="40"/>
      <c r="I14" s="40"/>
      <c r="J14" s="333">
        <f>SUM(J6:J13)</f>
        <v>210000</v>
      </c>
      <c r="K14" s="41">
        <f>SUM(K6:K13)</f>
        <v>0</v>
      </c>
      <c r="L14" s="41">
        <f>SUM(L6:L13)</f>
        <v>0</v>
      </c>
      <c r="M14" s="41">
        <f>SUM(M6:M13)</f>
        <v>224</v>
      </c>
      <c r="N14" s="41">
        <f>SUM(N6:N13)</f>
        <v>46</v>
      </c>
      <c r="O14" s="41">
        <f>SUM(O6:O13)</f>
        <v>5</v>
      </c>
      <c r="P14" s="41">
        <f>SUM(P6:P13)</f>
        <v>51</v>
      </c>
      <c r="Q14" s="42">
        <f>IFERROR(P14/M14,"-")</f>
        <v>0.22767857142857</v>
      </c>
      <c r="R14" s="76">
        <f>SUM(R6:R13)</f>
        <v>2</v>
      </c>
      <c r="S14" s="76">
        <f>SUM(S6:S13)</f>
        <v>12</v>
      </c>
      <c r="T14" s="42">
        <f>IFERROR(R14/P14,"-")</f>
        <v>0.03921568627451</v>
      </c>
      <c r="U14" s="338">
        <f>IFERROR(J14/P14,"-")</f>
        <v>4117.6470588235</v>
      </c>
      <c r="V14" s="44">
        <f>SUM(V6:V13)</f>
        <v>4</v>
      </c>
      <c r="W14" s="42">
        <f>IFERROR(V14/P14,"-")</f>
        <v>0.07843137254902</v>
      </c>
      <c r="X14" s="333">
        <f>SUM(X6:X13)</f>
        <v>61000</v>
      </c>
      <c r="Y14" s="333">
        <f>IFERROR(X14/P14,"-")</f>
        <v>1196.0784313725</v>
      </c>
      <c r="Z14" s="333">
        <f>IFERROR(X14/V14,"-")</f>
        <v>15250</v>
      </c>
      <c r="AA14" s="333">
        <f>X14-J14</f>
        <v>-149000</v>
      </c>
      <c r="AB14" s="45">
        <f>X14/J14</f>
        <v>0.29047619047619</v>
      </c>
      <c r="AC14" s="58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29</v>
      </c>
      <c r="B2" s="27" t="s">
        <v>30</v>
      </c>
      <c r="C2" s="1"/>
      <c r="G2" s="74"/>
      <c r="H2" s="74"/>
      <c r="I2" s="74"/>
      <c r="J2" s="75"/>
      <c r="K2" s="75"/>
      <c r="L2" s="75" t="s">
        <v>31</v>
      </c>
      <c r="M2" s="1"/>
      <c r="N2" s="1"/>
      <c r="O2" s="12" t="s">
        <v>32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33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34</v>
      </c>
      <c r="CP2" s="273" t="s">
        <v>35</v>
      </c>
      <c r="CQ2" s="261" t="s">
        <v>36</v>
      </c>
      <c r="CR2" s="262"/>
      <c r="CS2" s="263"/>
    </row>
    <row r="3" spans="1:98" customHeight="1" ht="14.25">
      <c r="A3" s="11" t="s">
        <v>180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38</v>
      </c>
      <c r="AE3" s="265"/>
      <c r="AF3" s="265"/>
      <c r="AG3" s="265"/>
      <c r="AH3" s="265"/>
      <c r="AI3" s="265"/>
      <c r="AJ3" s="265"/>
      <c r="AK3" s="265"/>
      <c r="AL3" s="265"/>
      <c r="AM3" s="276" t="s">
        <v>39</v>
      </c>
      <c r="AN3" s="277"/>
      <c r="AO3" s="277"/>
      <c r="AP3" s="277"/>
      <c r="AQ3" s="277"/>
      <c r="AR3" s="277"/>
      <c r="AS3" s="277"/>
      <c r="AT3" s="277"/>
      <c r="AU3" s="278"/>
      <c r="AV3" s="279" t="s">
        <v>40</v>
      </c>
      <c r="AW3" s="280"/>
      <c r="AX3" s="280"/>
      <c r="AY3" s="280"/>
      <c r="AZ3" s="280"/>
      <c r="BA3" s="280"/>
      <c r="BB3" s="280"/>
      <c r="BC3" s="280"/>
      <c r="BD3" s="281"/>
      <c r="BE3" s="282" t="s">
        <v>41</v>
      </c>
      <c r="BF3" s="283"/>
      <c r="BG3" s="283"/>
      <c r="BH3" s="283"/>
      <c r="BI3" s="283"/>
      <c r="BJ3" s="283"/>
      <c r="BK3" s="283"/>
      <c r="BL3" s="283"/>
      <c r="BM3" s="284"/>
      <c r="BN3" s="285" t="s">
        <v>42</v>
      </c>
      <c r="BO3" s="286"/>
      <c r="BP3" s="286"/>
      <c r="BQ3" s="286"/>
      <c r="BR3" s="286"/>
      <c r="BS3" s="286"/>
      <c r="BT3" s="286"/>
      <c r="BU3" s="286"/>
      <c r="BV3" s="287"/>
      <c r="BW3" s="288" t="s">
        <v>43</v>
      </c>
      <c r="BX3" s="289"/>
      <c r="BY3" s="289"/>
      <c r="BZ3" s="289"/>
      <c r="CA3" s="289"/>
      <c r="CB3" s="289"/>
      <c r="CC3" s="289"/>
      <c r="CD3" s="289"/>
      <c r="CE3" s="290"/>
      <c r="CF3" s="291" t="s">
        <v>44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45</v>
      </c>
      <c r="CR3" s="267"/>
      <c r="CS3" s="268" t="s">
        <v>46</v>
      </c>
    </row>
    <row r="4" spans="1:98">
      <c r="A4" s="26"/>
      <c r="B4" s="5" t="s">
        <v>47</v>
      </c>
      <c r="C4" s="5" t="s">
        <v>48</v>
      </c>
      <c r="D4" s="5" t="s">
        <v>49</v>
      </c>
      <c r="E4" s="5" t="s">
        <v>50</v>
      </c>
      <c r="F4" s="20" t="s">
        <v>51</v>
      </c>
      <c r="G4" s="5" t="s">
        <v>52</v>
      </c>
      <c r="H4" s="14" t="s">
        <v>53</v>
      </c>
      <c r="I4" s="14" t="s">
        <v>54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55</v>
      </c>
      <c r="AE4" s="46" t="s">
        <v>56</v>
      </c>
      <c r="AF4" s="46" t="s">
        <v>57</v>
      </c>
      <c r="AG4" s="46" t="s">
        <v>17</v>
      </c>
      <c r="AH4" s="46" t="s">
        <v>58</v>
      </c>
      <c r="AI4" s="46" t="s">
        <v>59</v>
      </c>
      <c r="AJ4" s="46" t="s">
        <v>60</v>
      </c>
      <c r="AK4" s="46" t="s">
        <v>61</v>
      </c>
      <c r="AL4" s="46" t="s">
        <v>62</v>
      </c>
      <c r="AM4" s="47" t="s">
        <v>55</v>
      </c>
      <c r="AN4" s="47" t="s">
        <v>56</v>
      </c>
      <c r="AO4" s="47" t="s">
        <v>57</v>
      </c>
      <c r="AP4" s="47" t="s">
        <v>17</v>
      </c>
      <c r="AQ4" s="47" t="s">
        <v>58</v>
      </c>
      <c r="AR4" s="47" t="s">
        <v>59</v>
      </c>
      <c r="AS4" s="47" t="s">
        <v>60</v>
      </c>
      <c r="AT4" s="47" t="s">
        <v>61</v>
      </c>
      <c r="AU4" s="47" t="s">
        <v>62</v>
      </c>
      <c r="AV4" s="48" t="s">
        <v>55</v>
      </c>
      <c r="AW4" s="48" t="s">
        <v>56</v>
      </c>
      <c r="AX4" s="48" t="s">
        <v>57</v>
      </c>
      <c r="AY4" s="48" t="s">
        <v>17</v>
      </c>
      <c r="AZ4" s="48" t="s">
        <v>58</v>
      </c>
      <c r="BA4" s="48" t="s">
        <v>59</v>
      </c>
      <c r="BB4" s="48" t="s">
        <v>60</v>
      </c>
      <c r="BC4" s="48" t="s">
        <v>61</v>
      </c>
      <c r="BD4" s="48" t="s">
        <v>62</v>
      </c>
      <c r="BE4" s="49" t="s">
        <v>55</v>
      </c>
      <c r="BF4" s="49" t="s">
        <v>56</v>
      </c>
      <c r="BG4" s="49" t="s">
        <v>57</v>
      </c>
      <c r="BH4" s="49" t="s">
        <v>17</v>
      </c>
      <c r="BI4" s="49" t="s">
        <v>58</v>
      </c>
      <c r="BJ4" s="49" t="s">
        <v>59</v>
      </c>
      <c r="BK4" s="49" t="s">
        <v>60</v>
      </c>
      <c r="BL4" s="49" t="s">
        <v>61</v>
      </c>
      <c r="BM4" s="49" t="s">
        <v>62</v>
      </c>
      <c r="BN4" s="116" t="s">
        <v>55</v>
      </c>
      <c r="BO4" s="116" t="s">
        <v>56</v>
      </c>
      <c r="BP4" s="116" t="s">
        <v>57</v>
      </c>
      <c r="BQ4" s="116" t="s">
        <v>17</v>
      </c>
      <c r="BR4" s="116" t="s">
        <v>58</v>
      </c>
      <c r="BS4" s="116" t="s">
        <v>59</v>
      </c>
      <c r="BT4" s="116" t="s">
        <v>60</v>
      </c>
      <c r="BU4" s="116" t="s">
        <v>61</v>
      </c>
      <c r="BV4" s="116" t="s">
        <v>62</v>
      </c>
      <c r="BW4" s="50" t="s">
        <v>55</v>
      </c>
      <c r="BX4" s="50" t="s">
        <v>56</v>
      </c>
      <c r="BY4" s="50" t="s">
        <v>57</v>
      </c>
      <c r="BZ4" s="50" t="s">
        <v>17</v>
      </c>
      <c r="CA4" s="50" t="s">
        <v>58</v>
      </c>
      <c r="CB4" s="50" t="s">
        <v>59</v>
      </c>
      <c r="CC4" s="50" t="s">
        <v>60</v>
      </c>
      <c r="CD4" s="50" t="s">
        <v>61</v>
      </c>
      <c r="CE4" s="50" t="s">
        <v>62</v>
      </c>
      <c r="CF4" s="51" t="s">
        <v>55</v>
      </c>
      <c r="CG4" s="51" t="s">
        <v>56</v>
      </c>
      <c r="CH4" s="51" t="s">
        <v>57</v>
      </c>
      <c r="CI4" s="51" t="s">
        <v>17</v>
      </c>
      <c r="CJ4" s="51" t="s">
        <v>58</v>
      </c>
      <c r="CK4" s="51" t="s">
        <v>59</v>
      </c>
      <c r="CL4" s="51" t="s">
        <v>60</v>
      </c>
      <c r="CM4" s="51" t="s">
        <v>61</v>
      </c>
      <c r="CN4" s="51" t="s">
        <v>62</v>
      </c>
      <c r="CO4" s="272"/>
      <c r="CP4" s="275"/>
      <c r="CQ4" s="52" t="s">
        <v>63</v>
      </c>
      <c r="CR4" s="52" t="s">
        <v>64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3.6041666666667</v>
      </c>
      <c r="B6" s="347" t="s">
        <v>181</v>
      </c>
      <c r="C6" s="347" t="s">
        <v>161</v>
      </c>
      <c r="D6" s="347" t="s">
        <v>182</v>
      </c>
      <c r="E6" s="347" t="s">
        <v>183</v>
      </c>
      <c r="F6" s="347" t="s">
        <v>184</v>
      </c>
      <c r="G6" s="88" t="s">
        <v>185</v>
      </c>
      <c r="H6" s="88" t="s">
        <v>186</v>
      </c>
      <c r="I6" s="88" t="s">
        <v>187</v>
      </c>
      <c r="J6" s="330">
        <v>96000</v>
      </c>
      <c r="K6" s="79">
        <v>0</v>
      </c>
      <c r="L6" s="79">
        <v>0</v>
      </c>
      <c r="M6" s="79">
        <v>18</v>
      </c>
      <c r="N6" s="89">
        <v>5</v>
      </c>
      <c r="O6" s="90">
        <v>0</v>
      </c>
      <c r="P6" s="91">
        <f>N6+O6</f>
        <v>5</v>
      </c>
      <c r="Q6" s="80">
        <f>IFERROR(P6/M6,"-")</f>
        <v>0.27777777777778</v>
      </c>
      <c r="R6" s="79">
        <v>2</v>
      </c>
      <c r="S6" s="79">
        <v>2</v>
      </c>
      <c r="T6" s="80">
        <f>IFERROR(R6/(P6),"-")</f>
        <v>0.4</v>
      </c>
      <c r="U6" s="336">
        <f>IFERROR(J6/SUM(N6:O7),"-")</f>
        <v>1548.3870967742</v>
      </c>
      <c r="V6" s="82">
        <v>0</v>
      </c>
      <c r="W6" s="80">
        <f>IF(P6=0,"-",V6/P6)</f>
        <v>0</v>
      </c>
      <c r="X6" s="335">
        <v>282000</v>
      </c>
      <c r="Y6" s="336">
        <f>IFERROR(X6/P6,"-")</f>
        <v>56400</v>
      </c>
      <c r="Z6" s="336" t="str">
        <f>IFERROR(X6/V6,"-")</f>
        <v>-</v>
      </c>
      <c r="AA6" s="330">
        <f>SUM(X6:X7)-SUM(J6:J7)</f>
        <v>250000</v>
      </c>
      <c r="AB6" s="83">
        <f>SUM(X6:X7)/SUM(J6:J7)</f>
        <v>3.6041666666667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1</v>
      </c>
      <c r="AN6" s="99">
        <f>IF(P6=0,"",IF(AM6=0,"",(AM6/P6)))</f>
        <v>0.2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1</v>
      </c>
      <c r="BF6" s="111">
        <f>IF(P6=0,"",IF(BE6=0,"",(BE6/P6)))</f>
        <v>0.2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3</v>
      </c>
      <c r="BO6" s="118">
        <f>IF(P6=0,"",IF(BN6=0,"",(BN6/P6)))</f>
        <v>0.6</v>
      </c>
      <c r="BP6" s="119">
        <v>2</v>
      </c>
      <c r="BQ6" s="120">
        <f>IFERROR(BP6/BN6,"-")</f>
        <v>0.66666666666667</v>
      </c>
      <c r="BR6" s="121">
        <v>312000</v>
      </c>
      <c r="BS6" s="122">
        <f>IFERROR(BR6/BN6,"-")</f>
        <v>104000</v>
      </c>
      <c r="BT6" s="123"/>
      <c r="BU6" s="123"/>
      <c r="BV6" s="123">
        <v>2</v>
      </c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282000</v>
      </c>
      <c r="CQ6" s="139">
        <v>282000</v>
      </c>
      <c r="CR6" s="139"/>
      <c r="CS6" s="140" t="str">
        <f>IF(AND(CQ6=0,CR6=0),"",IF(AND(CQ6&lt;=100000,CR6&lt;=100000),"",IF(CQ6/CP6&gt;0.7,"男高",IF(CR6/CP6&gt;0.7,"女高",""))))</f>
        <v>男高</v>
      </c>
    </row>
    <row r="7" spans="1:98">
      <c r="A7" s="78"/>
      <c r="B7" s="347" t="s">
        <v>188</v>
      </c>
      <c r="C7" s="347"/>
      <c r="D7" s="347"/>
      <c r="E7" s="347"/>
      <c r="F7" s="347" t="s">
        <v>73</v>
      </c>
      <c r="G7" s="88"/>
      <c r="H7" s="88"/>
      <c r="I7" s="88"/>
      <c r="J7" s="330"/>
      <c r="K7" s="79">
        <v>0</v>
      </c>
      <c r="L7" s="79">
        <v>0</v>
      </c>
      <c r="M7" s="79">
        <v>116</v>
      </c>
      <c r="N7" s="89">
        <v>56</v>
      </c>
      <c r="O7" s="90">
        <v>1</v>
      </c>
      <c r="P7" s="91">
        <f>N7+O7</f>
        <v>57</v>
      </c>
      <c r="Q7" s="80">
        <f>IFERROR(P7/M7,"-")</f>
        <v>0.49137931034483</v>
      </c>
      <c r="R7" s="79">
        <v>3</v>
      </c>
      <c r="S7" s="79">
        <v>12</v>
      </c>
      <c r="T7" s="80">
        <f>IFERROR(R7/(P7),"-")</f>
        <v>0.052631578947368</v>
      </c>
      <c r="U7" s="336"/>
      <c r="V7" s="82">
        <v>1</v>
      </c>
      <c r="W7" s="80">
        <f>IF(P7=0,"-",V7/P7)</f>
        <v>0.017543859649123</v>
      </c>
      <c r="X7" s="335">
        <v>64000</v>
      </c>
      <c r="Y7" s="336">
        <f>IFERROR(X7/P7,"-")</f>
        <v>1122.8070175439</v>
      </c>
      <c r="Z7" s="336">
        <f>IFERROR(X7/V7,"-")</f>
        <v>64000</v>
      </c>
      <c r="AA7" s="330"/>
      <c r="AB7" s="83"/>
      <c r="AC7" s="77"/>
      <c r="AD7" s="92">
        <v>1</v>
      </c>
      <c r="AE7" s="93">
        <f>IF(P7=0,"",IF(AD7=0,"",(AD7/P7)))</f>
        <v>0.017543859649123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>
        <v>10</v>
      </c>
      <c r="AN7" s="99">
        <f>IF(P7=0,"",IF(AM7=0,"",(AM7/P7)))</f>
        <v>0.17543859649123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6</v>
      </c>
      <c r="AW7" s="105">
        <f>IF(P7=0,"",IF(AV7=0,"",(AV7/P7)))</f>
        <v>0.10526315789474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15</v>
      </c>
      <c r="BF7" s="111">
        <f>IF(P7=0,"",IF(BE7=0,"",(BE7/P7)))</f>
        <v>0.26315789473684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14</v>
      </c>
      <c r="BO7" s="118">
        <f>IF(P7=0,"",IF(BN7=0,"",(BN7/P7)))</f>
        <v>0.24561403508772</v>
      </c>
      <c r="BP7" s="119">
        <v>1</v>
      </c>
      <c r="BQ7" s="120">
        <f>IFERROR(BP7/BN7,"-")</f>
        <v>0.071428571428571</v>
      </c>
      <c r="BR7" s="121">
        <v>27000</v>
      </c>
      <c r="BS7" s="122">
        <f>IFERROR(BR7/BN7,"-")</f>
        <v>1928.5714285714</v>
      </c>
      <c r="BT7" s="123"/>
      <c r="BU7" s="123"/>
      <c r="BV7" s="123">
        <v>1</v>
      </c>
      <c r="BW7" s="124">
        <v>8</v>
      </c>
      <c r="BX7" s="125">
        <f>IF(P7=0,"",IF(BW7=0,"",(BW7/P7)))</f>
        <v>0.14035087719298</v>
      </c>
      <c r="BY7" s="126">
        <v>2</v>
      </c>
      <c r="BZ7" s="127">
        <f>IFERROR(BY7/BW7,"-")</f>
        <v>0.25</v>
      </c>
      <c r="CA7" s="128">
        <v>221000</v>
      </c>
      <c r="CB7" s="129">
        <f>IFERROR(CA7/BW7,"-")</f>
        <v>27625</v>
      </c>
      <c r="CC7" s="130"/>
      <c r="CD7" s="130"/>
      <c r="CE7" s="130">
        <v>2</v>
      </c>
      <c r="CF7" s="131">
        <v>3</v>
      </c>
      <c r="CG7" s="132">
        <f>IF(P7=0,"",IF(CF7=0,"",(CF7/P7)))</f>
        <v>0.052631578947368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1</v>
      </c>
      <c r="CP7" s="139">
        <v>64000</v>
      </c>
      <c r="CQ7" s="139">
        <v>181000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>
        <f>AB8</f>
        <v>7.8066666666667</v>
      </c>
      <c r="B8" s="347" t="s">
        <v>189</v>
      </c>
      <c r="C8" s="347" t="s">
        <v>190</v>
      </c>
      <c r="D8" s="347" t="s">
        <v>182</v>
      </c>
      <c r="E8" s="347" t="s">
        <v>191</v>
      </c>
      <c r="F8" s="347" t="s">
        <v>184</v>
      </c>
      <c r="G8" s="88" t="s">
        <v>192</v>
      </c>
      <c r="H8" s="88" t="s">
        <v>193</v>
      </c>
      <c r="I8" s="88" t="s">
        <v>194</v>
      </c>
      <c r="J8" s="330">
        <v>150000</v>
      </c>
      <c r="K8" s="79">
        <v>0</v>
      </c>
      <c r="L8" s="79">
        <v>0</v>
      </c>
      <c r="M8" s="79">
        <v>225</v>
      </c>
      <c r="N8" s="89">
        <v>40</v>
      </c>
      <c r="O8" s="90">
        <v>0</v>
      </c>
      <c r="P8" s="91">
        <f>N8+O8</f>
        <v>40</v>
      </c>
      <c r="Q8" s="80">
        <f>IFERROR(P8/M8,"-")</f>
        <v>0.17777777777778</v>
      </c>
      <c r="R8" s="79">
        <v>1</v>
      </c>
      <c r="S8" s="79">
        <v>13</v>
      </c>
      <c r="T8" s="80">
        <f>IFERROR(R8/(P8),"-")</f>
        <v>0.025</v>
      </c>
      <c r="U8" s="336">
        <f>IFERROR(J8/SUM(N8:O9),"-")</f>
        <v>857.14285714286</v>
      </c>
      <c r="V8" s="82">
        <v>1</v>
      </c>
      <c r="W8" s="80">
        <f>IF(P8=0,"-",V8/P8)</f>
        <v>0.025</v>
      </c>
      <c r="X8" s="335">
        <v>231000</v>
      </c>
      <c r="Y8" s="336">
        <f>IFERROR(X8/P8,"-")</f>
        <v>5775</v>
      </c>
      <c r="Z8" s="336">
        <f>IFERROR(X8/V8,"-")</f>
        <v>231000</v>
      </c>
      <c r="AA8" s="330">
        <f>SUM(X8:X9)-SUM(J8:J9)</f>
        <v>1021000</v>
      </c>
      <c r="AB8" s="83">
        <f>SUM(X8:X9)/SUM(J8:J9)</f>
        <v>7.8066666666667</v>
      </c>
      <c r="AC8" s="77"/>
      <c r="AD8" s="92">
        <v>6</v>
      </c>
      <c r="AE8" s="93">
        <f>IF(P8=0,"",IF(AD8=0,"",(AD8/P8)))</f>
        <v>0.15</v>
      </c>
      <c r="AF8" s="92"/>
      <c r="AG8" s="94">
        <f>IFERROR(AF8/AD8,"-")</f>
        <v>0</v>
      </c>
      <c r="AH8" s="95"/>
      <c r="AI8" s="96">
        <f>IFERROR(AH8/AD8,"-")</f>
        <v>0</v>
      </c>
      <c r="AJ8" s="97"/>
      <c r="AK8" s="97"/>
      <c r="AL8" s="97"/>
      <c r="AM8" s="98">
        <v>8</v>
      </c>
      <c r="AN8" s="99">
        <f>IF(P8=0,"",IF(AM8=0,"",(AM8/P8)))</f>
        <v>0.2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>
        <v>6</v>
      </c>
      <c r="AW8" s="105">
        <f>IF(P8=0,"",IF(AV8=0,"",(AV8/P8)))</f>
        <v>0.15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8</v>
      </c>
      <c r="BF8" s="111">
        <f>IF(P8=0,"",IF(BE8=0,"",(BE8/P8)))</f>
        <v>0.2</v>
      </c>
      <c r="BG8" s="110">
        <v>1</v>
      </c>
      <c r="BH8" s="112">
        <f>IFERROR(BG8/BE8,"-")</f>
        <v>0.125</v>
      </c>
      <c r="BI8" s="113">
        <v>3000</v>
      </c>
      <c r="BJ8" s="114">
        <f>IFERROR(BI8/BE8,"-")</f>
        <v>375</v>
      </c>
      <c r="BK8" s="115">
        <v>1</v>
      </c>
      <c r="BL8" s="115"/>
      <c r="BM8" s="115"/>
      <c r="BN8" s="117">
        <v>8</v>
      </c>
      <c r="BO8" s="118">
        <f>IF(P8=0,"",IF(BN8=0,"",(BN8/P8)))</f>
        <v>0.2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4</v>
      </c>
      <c r="BX8" s="125">
        <f>IF(P8=0,"",IF(BW8=0,"",(BW8/P8)))</f>
        <v>0.1</v>
      </c>
      <c r="BY8" s="126">
        <v>1</v>
      </c>
      <c r="BZ8" s="127">
        <f>IFERROR(BY8/BW8,"-")</f>
        <v>0.25</v>
      </c>
      <c r="CA8" s="128">
        <v>228000</v>
      </c>
      <c r="CB8" s="129">
        <f>IFERROR(CA8/BW8,"-")</f>
        <v>57000</v>
      </c>
      <c r="CC8" s="130"/>
      <c r="CD8" s="130"/>
      <c r="CE8" s="130">
        <v>1</v>
      </c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1</v>
      </c>
      <c r="CP8" s="139">
        <v>231000</v>
      </c>
      <c r="CQ8" s="139">
        <v>228000</v>
      </c>
      <c r="CR8" s="139"/>
      <c r="CS8" s="140" t="str">
        <f>IF(AND(CQ8=0,CR8=0),"",IF(AND(CQ8&lt;=100000,CR8&lt;=100000),"",IF(CQ8/CP8&gt;0.7,"男高",IF(CR8/CP8&gt;0.7,"女高",""))))</f>
        <v>男高</v>
      </c>
    </row>
    <row r="9" spans="1:98">
      <c r="A9" s="78"/>
      <c r="B9" s="347" t="s">
        <v>195</v>
      </c>
      <c r="C9" s="347"/>
      <c r="D9" s="347"/>
      <c r="E9" s="347"/>
      <c r="F9" s="347" t="s">
        <v>73</v>
      </c>
      <c r="G9" s="88"/>
      <c r="H9" s="88"/>
      <c r="I9" s="88"/>
      <c r="J9" s="330"/>
      <c r="K9" s="79">
        <v>0</v>
      </c>
      <c r="L9" s="79">
        <v>0</v>
      </c>
      <c r="M9" s="79">
        <v>369</v>
      </c>
      <c r="N9" s="89">
        <v>130</v>
      </c>
      <c r="O9" s="90">
        <v>5</v>
      </c>
      <c r="P9" s="91">
        <f>N9+O9</f>
        <v>135</v>
      </c>
      <c r="Q9" s="80">
        <f>IFERROR(P9/M9,"-")</f>
        <v>0.36585365853659</v>
      </c>
      <c r="R9" s="79">
        <v>9</v>
      </c>
      <c r="S9" s="79">
        <v>37</v>
      </c>
      <c r="T9" s="80">
        <f>IFERROR(R9/(P9),"-")</f>
        <v>0.066666666666667</v>
      </c>
      <c r="U9" s="336"/>
      <c r="V9" s="82">
        <v>7</v>
      </c>
      <c r="W9" s="80">
        <f>IF(P9=0,"-",V9/P9)</f>
        <v>0.051851851851852</v>
      </c>
      <c r="X9" s="335">
        <v>940000</v>
      </c>
      <c r="Y9" s="336">
        <f>IFERROR(X9/P9,"-")</f>
        <v>6962.962962963</v>
      </c>
      <c r="Z9" s="336">
        <f>IFERROR(X9/V9,"-")</f>
        <v>134285.71428571</v>
      </c>
      <c r="AA9" s="330"/>
      <c r="AB9" s="83"/>
      <c r="AC9" s="77"/>
      <c r="AD9" s="92">
        <v>2</v>
      </c>
      <c r="AE9" s="93">
        <f>IF(P9=0,"",IF(AD9=0,"",(AD9/P9)))</f>
        <v>0.014814814814815</v>
      </c>
      <c r="AF9" s="92"/>
      <c r="AG9" s="94">
        <f>IFERROR(AF9/AD9,"-")</f>
        <v>0</v>
      </c>
      <c r="AH9" s="95"/>
      <c r="AI9" s="96">
        <f>IFERROR(AH9/AD9,"-")</f>
        <v>0</v>
      </c>
      <c r="AJ9" s="97"/>
      <c r="AK9" s="97"/>
      <c r="AL9" s="97"/>
      <c r="AM9" s="98">
        <v>21</v>
      </c>
      <c r="AN9" s="99">
        <f>IF(P9=0,"",IF(AM9=0,"",(AM9/P9)))</f>
        <v>0.15555555555556</v>
      </c>
      <c r="AO9" s="98">
        <v>1</v>
      </c>
      <c r="AP9" s="100">
        <f>IFERROR(AO9/AM9,"-")</f>
        <v>0.047619047619048</v>
      </c>
      <c r="AQ9" s="101">
        <v>381000</v>
      </c>
      <c r="AR9" s="102">
        <f>IFERROR(AQ9/AM9,"-")</f>
        <v>18142.857142857</v>
      </c>
      <c r="AS9" s="103"/>
      <c r="AT9" s="103"/>
      <c r="AU9" s="103">
        <v>1</v>
      </c>
      <c r="AV9" s="104">
        <v>11</v>
      </c>
      <c r="AW9" s="105">
        <f>IF(P9=0,"",IF(AV9=0,"",(AV9/P9)))</f>
        <v>0.081481481481481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31</v>
      </c>
      <c r="BF9" s="111">
        <f>IF(P9=0,"",IF(BE9=0,"",(BE9/P9)))</f>
        <v>0.22962962962963</v>
      </c>
      <c r="BG9" s="110">
        <v>4</v>
      </c>
      <c r="BH9" s="112">
        <f>IFERROR(BG9/BE9,"-")</f>
        <v>0.12903225806452</v>
      </c>
      <c r="BI9" s="113">
        <v>524000</v>
      </c>
      <c r="BJ9" s="114">
        <f>IFERROR(BI9/BE9,"-")</f>
        <v>16903.225806452</v>
      </c>
      <c r="BK9" s="115">
        <v>1</v>
      </c>
      <c r="BL9" s="115"/>
      <c r="BM9" s="115">
        <v>3</v>
      </c>
      <c r="BN9" s="117">
        <v>38</v>
      </c>
      <c r="BO9" s="118">
        <f>IF(P9=0,"",IF(BN9=0,"",(BN9/P9)))</f>
        <v>0.28148148148148</v>
      </c>
      <c r="BP9" s="119">
        <v>5</v>
      </c>
      <c r="BQ9" s="120">
        <f>IFERROR(BP9/BN9,"-")</f>
        <v>0.13157894736842</v>
      </c>
      <c r="BR9" s="121">
        <v>60000</v>
      </c>
      <c r="BS9" s="122">
        <f>IFERROR(BR9/BN9,"-")</f>
        <v>1578.9473684211</v>
      </c>
      <c r="BT9" s="123">
        <v>2</v>
      </c>
      <c r="BU9" s="123"/>
      <c r="BV9" s="123">
        <v>3</v>
      </c>
      <c r="BW9" s="124">
        <v>23</v>
      </c>
      <c r="BX9" s="125">
        <f>IF(P9=0,"",IF(BW9=0,"",(BW9/P9)))</f>
        <v>0.17037037037037</v>
      </c>
      <c r="BY9" s="126">
        <v>2</v>
      </c>
      <c r="BZ9" s="127">
        <f>IFERROR(BY9/BW9,"-")</f>
        <v>0.08695652173913</v>
      </c>
      <c r="CA9" s="128">
        <v>63000</v>
      </c>
      <c r="CB9" s="129">
        <f>IFERROR(CA9/BW9,"-")</f>
        <v>2739.1304347826</v>
      </c>
      <c r="CC9" s="130"/>
      <c r="CD9" s="130"/>
      <c r="CE9" s="130">
        <v>2</v>
      </c>
      <c r="CF9" s="131">
        <v>9</v>
      </c>
      <c r="CG9" s="132">
        <f>IF(P9=0,"",IF(CF9=0,"",(CF9/P9)))</f>
        <v>0.066666666666667</v>
      </c>
      <c r="CH9" s="133">
        <v>1</v>
      </c>
      <c r="CI9" s="134">
        <f>IFERROR(CH9/CF9,"-")</f>
        <v>0.11111111111111</v>
      </c>
      <c r="CJ9" s="135">
        <v>116000</v>
      </c>
      <c r="CK9" s="136">
        <f>IFERROR(CJ9/CF9,"-")</f>
        <v>12888.888888889</v>
      </c>
      <c r="CL9" s="137"/>
      <c r="CM9" s="137"/>
      <c r="CN9" s="137">
        <v>1</v>
      </c>
      <c r="CO9" s="138">
        <v>7</v>
      </c>
      <c r="CP9" s="139">
        <v>940000</v>
      </c>
      <c r="CQ9" s="139">
        <v>441000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30"/>
      <c r="B10" s="85"/>
      <c r="C10" s="86"/>
      <c r="D10" s="86"/>
      <c r="E10" s="86"/>
      <c r="F10" s="87"/>
      <c r="G10" s="88"/>
      <c r="H10" s="88"/>
      <c r="I10" s="88"/>
      <c r="J10" s="331"/>
      <c r="K10" s="34"/>
      <c r="L10" s="34"/>
      <c r="M10" s="31"/>
      <c r="N10" s="23"/>
      <c r="O10" s="23"/>
      <c r="P10" s="23"/>
      <c r="Q10" s="32"/>
      <c r="R10" s="32"/>
      <c r="S10" s="23"/>
      <c r="T10" s="32"/>
      <c r="U10" s="337"/>
      <c r="V10" s="25"/>
      <c r="W10" s="25"/>
      <c r="X10" s="337"/>
      <c r="Y10" s="337"/>
      <c r="Z10" s="337"/>
      <c r="AA10" s="337"/>
      <c r="AB10" s="33"/>
      <c r="AC10" s="57"/>
      <c r="AD10" s="61"/>
      <c r="AE10" s="62"/>
      <c r="AF10" s="61"/>
      <c r="AG10" s="65"/>
      <c r="AH10" s="66"/>
      <c r="AI10" s="67"/>
      <c r="AJ10" s="68"/>
      <c r="AK10" s="68"/>
      <c r="AL10" s="68"/>
      <c r="AM10" s="61"/>
      <c r="AN10" s="62"/>
      <c r="AO10" s="61"/>
      <c r="AP10" s="65"/>
      <c r="AQ10" s="66"/>
      <c r="AR10" s="67"/>
      <c r="AS10" s="68"/>
      <c r="AT10" s="68"/>
      <c r="AU10" s="68"/>
      <c r="AV10" s="61"/>
      <c r="AW10" s="62"/>
      <c r="AX10" s="61"/>
      <c r="AY10" s="65"/>
      <c r="AZ10" s="66"/>
      <c r="BA10" s="67"/>
      <c r="BB10" s="68"/>
      <c r="BC10" s="68"/>
      <c r="BD10" s="68"/>
      <c r="BE10" s="61"/>
      <c r="BF10" s="62"/>
      <c r="BG10" s="61"/>
      <c r="BH10" s="65"/>
      <c r="BI10" s="66"/>
      <c r="BJ10" s="67"/>
      <c r="BK10" s="68"/>
      <c r="BL10" s="68"/>
      <c r="BM10" s="68"/>
      <c r="BN10" s="63"/>
      <c r="BO10" s="64"/>
      <c r="BP10" s="61"/>
      <c r="BQ10" s="65"/>
      <c r="BR10" s="66"/>
      <c r="BS10" s="67"/>
      <c r="BT10" s="68"/>
      <c r="BU10" s="68"/>
      <c r="BV10" s="68"/>
      <c r="BW10" s="63"/>
      <c r="BX10" s="64"/>
      <c r="BY10" s="61"/>
      <c r="BZ10" s="65"/>
      <c r="CA10" s="66"/>
      <c r="CB10" s="67"/>
      <c r="CC10" s="68"/>
      <c r="CD10" s="68"/>
      <c r="CE10" s="68"/>
      <c r="CF10" s="63"/>
      <c r="CG10" s="64"/>
      <c r="CH10" s="61"/>
      <c r="CI10" s="65"/>
      <c r="CJ10" s="66"/>
      <c r="CK10" s="67"/>
      <c r="CL10" s="68"/>
      <c r="CM10" s="68"/>
      <c r="CN10" s="68"/>
      <c r="CO10" s="69"/>
      <c r="CP10" s="66"/>
      <c r="CQ10" s="66"/>
      <c r="CR10" s="66"/>
      <c r="CS10" s="70"/>
    </row>
    <row r="11" spans="1:98">
      <c r="A11" s="30"/>
      <c r="B11" s="37"/>
      <c r="C11" s="21"/>
      <c r="D11" s="21"/>
      <c r="E11" s="21"/>
      <c r="F11" s="22"/>
      <c r="G11" s="36"/>
      <c r="H11" s="36"/>
      <c r="I11" s="73"/>
      <c r="J11" s="332"/>
      <c r="K11" s="34"/>
      <c r="L11" s="34"/>
      <c r="M11" s="31"/>
      <c r="N11" s="23"/>
      <c r="O11" s="23"/>
      <c r="P11" s="23"/>
      <c r="Q11" s="32"/>
      <c r="R11" s="32"/>
      <c r="S11" s="23"/>
      <c r="T11" s="32"/>
      <c r="U11" s="337"/>
      <c r="V11" s="25"/>
      <c r="W11" s="25"/>
      <c r="X11" s="337"/>
      <c r="Y11" s="337"/>
      <c r="Z11" s="337"/>
      <c r="AA11" s="337"/>
      <c r="AB11" s="33"/>
      <c r="AC11" s="59"/>
      <c r="AD11" s="61"/>
      <c r="AE11" s="62"/>
      <c r="AF11" s="61"/>
      <c r="AG11" s="65"/>
      <c r="AH11" s="66"/>
      <c r="AI11" s="67"/>
      <c r="AJ11" s="68"/>
      <c r="AK11" s="68"/>
      <c r="AL11" s="68"/>
      <c r="AM11" s="61"/>
      <c r="AN11" s="62"/>
      <c r="AO11" s="61"/>
      <c r="AP11" s="65"/>
      <c r="AQ11" s="66"/>
      <c r="AR11" s="67"/>
      <c r="AS11" s="68"/>
      <c r="AT11" s="68"/>
      <c r="AU11" s="68"/>
      <c r="AV11" s="61"/>
      <c r="AW11" s="62"/>
      <c r="AX11" s="61"/>
      <c r="AY11" s="65"/>
      <c r="AZ11" s="66"/>
      <c r="BA11" s="67"/>
      <c r="BB11" s="68"/>
      <c r="BC11" s="68"/>
      <c r="BD11" s="68"/>
      <c r="BE11" s="61"/>
      <c r="BF11" s="62"/>
      <c r="BG11" s="61"/>
      <c r="BH11" s="65"/>
      <c r="BI11" s="66"/>
      <c r="BJ11" s="67"/>
      <c r="BK11" s="68"/>
      <c r="BL11" s="68"/>
      <c r="BM11" s="68"/>
      <c r="BN11" s="63"/>
      <c r="BO11" s="64"/>
      <c r="BP11" s="61"/>
      <c r="BQ11" s="65"/>
      <c r="BR11" s="66"/>
      <c r="BS11" s="67"/>
      <c r="BT11" s="68"/>
      <c r="BU11" s="68"/>
      <c r="BV11" s="68"/>
      <c r="BW11" s="63"/>
      <c r="BX11" s="64"/>
      <c r="BY11" s="61"/>
      <c r="BZ11" s="65"/>
      <c r="CA11" s="66"/>
      <c r="CB11" s="67"/>
      <c r="CC11" s="68"/>
      <c r="CD11" s="68"/>
      <c r="CE11" s="68"/>
      <c r="CF11" s="63"/>
      <c r="CG11" s="64"/>
      <c r="CH11" s="61"/>
      <c r="CI11" s="65"/>
      <c r="CJ11" s="66"/>
      <c r="CK11" s="67"/>
      <c r="CL11" s="68"/>
      <c r="CM11" s="68"/>
      <c r="CN11" s="68"/>
      <c r="CO11" s="69"/>
      <c r="CP11" s="66"/>
      <c r="CQ11" s="66"/>
      <c r="CR11" s="66"/>
      <c r="CS11" s="70"/>
    </row>
    <row r="12" spans="1:98">
      <c r="A12" s="19">
        <f>AB12</f>
        <v>6.1666666666667</v>
      </c>
      <c r="B12" s="39"/>
      <c r="C12" s="39"/>
      <c r="D12" s="39"/>
      <c r="E12" s="39"/>
      <c r="F12" s="39"/>
      <c r="G12" s="40" t="s">
        <v>196</v>
      </c>
      <c r="H12" s="40"/>
      <c r="I12" s="40"/>
      <c r="J12" s="333">
        <f>SUM(J6:J11)</f>
        <v>246000</v>
      </c>
      <c r="K12" s="41">
        <f>SUM(K6:K11)</f>
        <v>0</v>
      </c>
      <c r="L12" s="41">
        <f>SUM(L6:L11)</f>
        <v>0</v>
      </c>
      <c r="M12" s="41">
        <f>SUM(M6:M11)</f>
        <v>728</v>
      </c>
      <c r="N12" s="41">
        <f>SUM(N6:N11)</f>
        <v>231</v>
      </c>
      <c r="O12" s="41">
        <f>SUM(O6:O11)</f>
        <v>6</v>
      </c>
      <c r="P12" s="41">
        <f>SUM(P6:P11)</f>
        <v>237</v>
      </c>
      <c r="Q12" s="42">
        <f>IFERROR(P12/M12,"-")</f>
        <v>0.32554945054945</v>
      </c>
      <c r="R12" s="76">
        <f>SUM(R6:R11)</f>
        <v>15</v>
      </c>
      <c r="S12" s="76">
        <f>SUM(S6:S11)</f>
        <v>64</v>
      </c>
      <c r="T12" s="42">
        <f>IFERROR(R12/P12,"-")</f>
        <v>0.063291139240506</v>
      </c>
      <c r="U12" s="338">
        <f>IFERROR(J12/P12,"-")</f>
        <v>1037.9746835443</v>
      </c>
      <c r="V12" s="44">
        <f>SUM(V6:V11)</f>
        <v>9</v>
      </c>
      <c r="W12" s="42">
        <f>IFERROR(V12/P12,"-")</f>
        <v>0.037974683544304</v>
      </c>
      <c r="X12" s="333">
        <f>SUM(X6:X11)</f>
        <v>1517000</v>
      </c>
      <c r="Y12" s="333">
        <f>IFERROR(X12/P12,"-")</f>
        <v>6400.8438818565</v>
      </c>
      <c r="Z12" s="333">
        <f>IFERROR(X12/V12,"-")</f>
        <v>168555.55555556</v>
      </c>
      <c r="AA12" s="333">
        <f>X12-J12</f>
        <v>1271000</v>
      </c>
      <c r="AB12" s="45">
        <f>X12/J12</f>
        <v>6.1666666666667</v>
      </c>
      <c r="AC12" s="58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2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8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10.375" customWidth="true" style="146"/>
    <col min="15" max="15" width="10.375" customWidth="true" style="146"/>
    <col min="16" max="16" width="7.375" customWidth="true" style="146"/>
    <col min="17" max="17" width="9" customWidth="true" style="146"/>
    <col min="18" max="18" width="9" customWidth="true" style="146"/>
    <col min="19" max="19" width="6.75" customWidth="true" style="146"/>
    <col min="20" max="20" width="7.875" customWidth="true" style="146"/>
    <col min="21" max="21" width="10" customWidth="true" style="146"/>
    <col min="22" max="22" width="9" customWidth="true" style="146"/>
    <col min="23" max="23" width="9" customWidth="true" style="146"/>
    <col min="24" max="24" width="12.375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  <col min="95" max="95" width="9" customWidth="true" style="146"/>
    <col min="96" max="96" width="9" customWidth="true" style="146"/>
  </cols>
  <sheetData>
    <row r="2" spans="1:96" customHeight="1" ht="13.5">
      <c r="A2" s="144" t="s">
        <v>29</v>
      </c>
      <c r="B2" s="145" t="s">
        <v>30</v>
      </c>
      <c r="E2" s="147"/>
      <c r="F2" s="147"/>
      <c r="G2" s="147"/>
      <c r="H2" s="147"/>
      <c r="I2" s="147"/>
      <c r="J2" s="147"/>
      <c r="K2" s="148"/>
      <c r="L2" s="148" t="s">
        <v>31</v>
      </c>
      <c r="M2" s="148"/>
      <c r="N2" s="148"/>
      <c r="O2" s="148" t="s">
        <v>32</v>
      </c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304" t="s">
        <v>33</v>
      </c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5" t="s">
        <v>34</v>
      </c>
      <c r="CM2" s="307" t="s">
        <v>35</v>
      </c>
      <c r="CN2" s="310" t="s">
        <v>36</v>
      </c>
      <c r="CO2" s="311"/>
      <c r="CP2" s="312"/>
    </row>
    <row r="3" spans="1:96" customHeight="1" ht="14.25">
      <c r="A3" s="145" t="s">
        <v>197</v>
      </c>
      <c r="B3" s="149"/>
      <c r="C3" s="149"/>
      <c r="D3" s="149"/>
      <c r="E3" s="150"/>
      <c r="F3" s="148"/>
      <c r="G3" s="148"/>
      <c r="H3" s="148"/>
      <c r="I3" s="316" t="s">
        <v>1</v>
      </c>
      <c r="J3" s="317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8"/>
      <c r="W3" s="148"/>
      <c r="X3" s="148"/>
      <c r="Y3" s="148"/>
      <c r="Z3" s="148"/>
      <c r="AA3" s="318" t="s">
        <v>38</v>
      </c>
      <c r="AB3" s="319"/>
      <c r="AC3" s="319"/>
      <c r="AD3" s="319"/>
      <c r="AE3" s="319"/>
      <c r="AF3" s="319"/>
      <c r="AG3" s="319"/>
      <c r="AH3" s="319"/>
      <c r="AI3" s="319"/>
      <c r="AJ3" s="320" t="s">
        <v>39</v>
      </c>
      <c r="AK3" s="321"/>
      <c r="AL3" s="321"/>
      <c r="AM3" s="321"/>
      <c r="AN3" s="321"/>
      <c r="AO3" s="321"/>
      <c r="AP3" s="321"/>
      <c r="AQ3" s="321"/>
      <c r="AR3" s="322"/>
      <c r="AS3" s="323" t="s">
        <v>40</v>
      </c>
      <c r="AT3" s="324"/>
      <c r="AU3" s="324"/>
      <c r="AV3" s="324"/>
      <c r="AW3" s="324"/>
      <c r="AX3" s="324"/>
      <c r="AY3" s="324"/>
      <c r="AZ3" s="324"/>
      <c r="BA3" s="325"/>
      <c r="BB3" s="326" t="s">
        <v>41</v>
      </c>
      <c r="BC3" s="327"/>
      <c r="BD3" s="327"/>
      <c r="BE3" s="327"/>
      <c r="BF3" s="327"/>
      <c r="BG3" s="327"/>
      <c r="BH3" s="327"/>
      <c r="BI3" s="327"/>
      <c r="BJ3" s="328"/>
      <c r="BK3" s="313" t="s">
        <v>42</v>
      </c>
      <c r="BL3" s="314"/>
      <c r="BM3" s="314"/>
      <c r="BN3" s="314"/>
      <c r="BO3" s="314"/>
      <c r="BP3" s="314"/>
      <c r="BQ3" s="314"/>
      <c r="BR3" s="314"/>
      <c r="BS3" s="315"/>
      <c r="BT3" s="294" t="s">
        <v>43</v>
      </c>
      <c r="BU3" s="295"/>
      <c r="BV3" s="295"/>
      <c r="BW3" s="295"/>
      <c r="BX3" s="295"/>
      <c r="BY3" s="295"/>
      <c r="BZ3" s="295"/>
      <c r="CA3" s="295"/>
      <c r="CB3" s="296"/>
      <c r="CC3" s="297" t="s">
        <v>44</v>
      </c>
      <c r="CD3" s="298"/>
      <c r="CE3" s="298"/>
      <c r="CF3" s="298"/>
      <c r="CG3" s="298"/>
      <c r="CH3" s="298"/>
      <c r="CI3" s="298"/>
      <c r="CJ3" s="298"/>
      <c r="CK3" s="299"/>
      <c r="CL3" s="305"/>
      <c r="CM3" s="308"/>
      <c r="CN3" s="300" t="s">
        <v>45</v>
      </c>
      <c r="CO3" s="301"/>
      <c r="CP3" s="302" t="s">
        <v>46</v>
      </c>
    </row>
    <row r="4" spans="1:96">
      <c r="A4" s="151"/>
      <c r="B4" s="152" t="s">
        <v>47</v>
      </c>
      <c r="C4" s="152" t="s">
        <v>198</v>
      </c>
      <c r="D4" s="153" t="s">
        <v>51</v>
      </c>
      <c r="E4" s="152" t="s">
        <v>52</v>
      </c>
      <c r="F4" s="154" t="s">
        <v>54</v>
      </c>
      <c r="G4" s="152" t="s">
        <v>4</v>
      </c>
      <c r="H4" s="152" t="s">
        <v>199</v>
      </c>
      <c r="I4" s="155" t="s">
        <v>5</v>
      </c>
      <c r="J4" s="155" t="s">
        <v>6</v>
      </c>
      <c r="K4" s="155" t="s">
        <v>7</v>
      </c>
      <c r="L4" s="156" t="s">
        <v>10</v>
      </c>
      <c r="M4" s="152" t="s">
        <v>200</v>
      </c>
      <c r="N4" s="152" t="s">
        <v>11</v>
      </c>
      <c r="O4" s="155" t="s">
        <v>12</v>
      </c>
      <c r="P4" s="152" t="s">
        <v>13</v>
      </c>
      <c r="Q4" s="152" t="s">
        <v>14</v>
      </c>
      <c r="R4" s="152" t="s">
        <v>15</v>
      </c>
      <c r="S4" s="152" t="s">
        <v>16</v>
      </c>
      <c r="T4" s="152" t="s">
        <v>17</v>
      </c>
      <c r="U4" s="155" t="s">
        <v>18</v>
      </c>
      <c r="V4" s="152" t="s">
        <v>19</v>
      </c>
      <c r="W4" s="152" t="s">
        <v>20</v>
      </c>
      <c r="X4" s="152" t="s">
        <v>21</v>
      </c>
      <c r="Y4" s="152" t="s">
        <v>22</v>
      </c>
      <c r="Z4" s="157"/>
      <c r="AA4" s="158" t="s">
        <v>55</v>
      </c>
      <c r="AB4" s="158" t="s">
        <v>56</v>
      </c>
      <c r="AC4" s="158" t="s">
        <v>57</v>
      </c>
      <c r="AD4" s="158" t="s">
        <v>17</v>
      </c>
      <c r="AE4" s="158" t="s">
        <v>58</v>
      </c>
      <c r="AF4" s="158" t="s">
        <v>59</v>
      </c>
      <c r="AG4" s="158" t="s">
        <v>60</v>
      </c>
      <c r="AH4" s="158" t="s">
        <v>61</v>
      </c>
      <c r="AI4" s="158" t="s">
        <v>62</v>
      </c>
      <c r="AJ4" s="159" t="s">
        <v>55</v>
      </c>
      <c r="AK4" s="159" t="s">
        <v>56</v>
      </c>
      <c r="AL4" s="159" t="s">
        <v>57</v>
      </c>
      <c r="AM4" s="159" t="s">
        <v>17</v>
      </c>
      <c r="AN4" s="159" t="s">
        <v>58</v>
      </c>
      <c r="AO4" s="159" t="s">
        <v>59</v>
      </c>
      <c r="AP4" s="159" t="s">
        <v>60</v>
      </c>
      <c r="AQ4" s="159" t="s">
        <v>61</v>
      </c>
      <c r="AR4" s="159" t="s">
        <v>62</v>
      </c>
      <c r="AS4" s="160" t="s">
        <v>55</v>
      </c>
      <c r="AT4" s="160" t="s">
        <v>56</v>
      </c>
      <c r="AU4" s="160" t="s">
        <v>57</v>
      </c>
      <c r="AV4" s="160" t="s">
        <v>17</v>
      </c>
      <c r="AW4" s="160" t="s">
        <v>58</v>
      </c>
      <c r="AX4" s="160" t="s">
        <v>59</v>
      </c>
      <c r="AY4" s="160" t="s">
        <v>60</v>
      </c>
      <c r="AZ4" s="160" t="s">
        <v>61</v>
      </c>
      <c r="BA4" s="160" t="s">
        <v>62</v>
      </c>
      <c r="BB4" s="161" t="s">
        <v>55</v>
      </c>
      <c r="BC4" s="161" t="s">
        <v>56</v>
      </c>
      <c r="BD4" s="161" t="s">
        <v>57</v>
      </c>
      <c r="BE4" s="161" t="s">
        <v>17</v>
      </c>
      <c r="BF4" s="161" t="s">
        <v>58</v>
      </c>
      <c r="BG4" s="161" t="s">
        <v>59</v>
      </c>
      <c r="BH4" s="161" t="s">
        <v>60</v>
      </c>
      <c r="BI4" s="161" t="s">
        <v>61</v>
      </c>
      <c r="BJ4" s="161" t="s">
        <v>62</v>
      </c>
      <c r="BK4" s="162" t="s">
        <v>55</v>
      </c>
      <c r="BL4" s="162" t="s">
        <v>56</v>
      </c>
      <c r="BM4" s="162" t="s">
        <v>57</v>
      </c>
      <c r="BN4" s="162" t="s">
        <v>17</v>
      </c>
      <c r="BO4" s="162" t="s">
        <v>58</v>
      </c>
      <c r="BP4" s="162" t="s">
        <v>59</v>
      </c>
      <c r="BQ4" s="162" t="s">
        <v>60</v>
      </c>
      <c r="BR4" s="162" t="s">
        <v>61</v>
      </c>
      <c r="BS4" s="162" t="s">
        <v>62</v>
      </c>
      <c r="BT4" s="163" t="s">
        <v>55</v>
      </c>
      <c r="BU4" s="163" t="s">
        <v>56</v>
      </c>
      <c r="BV4" s="163" t="s">
        <v>57</v>
      </c>
      <c r="BW4" s="163" t="s">
        <v>17</v>
      </c>
      <c r="BX4" s="163" t="s">
        <v>58</v>
      </c>
      <c r="BY4" s="163" t="s">
        <v>59</v>
      </c>
      <c r="BZ4" s="163" t="s">
        <v>60</v>
      </c>
      <c r="CA4" s="163" t="s">
        <v>61</v>
      </c>
      <c r="CB4" s="163" t="s">
        <v>62</v>
      </c>
      <c r="CC4" s="164" t="s">
        <v>55</v>
      </c>
      <c r="CD4" s="164" t="s">
        <v>56</v>
      </c>
      <c r="CE4" s="164" t="s">
        <v>57</v>
      </c>
      <c r="CF4" s="164" t="s">
        <v>17</v>
      </c>
      <c r="CG4" s="164" t="s">
        <v>58</v>
      </c>
      <c r="CH4" s="164" t="s">
        <v>59</v>
      </c>
      <c r="CI4" s="164" t="s">
        <v>60</v>
      </c>
      <c r="CJ4" s="164" t="s">
        <v>61</v>
      </c>
      <c r="CK4" s="164" t="s">
        <v>62</v>
      </c>
      <c r="CL4" s="306"/>
      <c r="CM4" s="309"/>
      <c r="CN4" s="165" t="s">
        <v>63</v>
      </c>
      <c r="CO4" s="165" t="s">
        <v>64</v>
      </c>
      <c r="CP4" s="303"/>
    </row>
    <row r="5" spans="1:96">
      <c r="A5" s="166"/>
      <c r="B5" s="167"/>
      <c r="C5" s="151"/>
      <c r="D5" s="151"/>
      <c r="E5" s="151"/>
      <c r="F5" s="168"/>
      <c r="G5" s="339"/>
      <c r="H5" s="339"/>
      <c r="I5" s="169"/>
      <c r="J5" s="151"/>
      <c r="K5" s="151"/>
      <c r="L5" s="151"/>
      <c r="M5" s="151"/>
      <c r="N5" s="170"/>
      <c r="O5" s="170"/>
      <c r="P5" s="151"/>
      <c r="Q5" s="170"/>
      <c r="R5" s="171"/>
      <c r="S5" s="171"/>
      <c r="T5" s="171"/>
      <c r="U5" s="344"/>
      <c r="V5" s="344"/>
      <c r="W5" s="344"/>
      <c r="X5" s="344"/>
      <c r="Y5" s="170"/>
      <c r="Z5" s="172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</row>
    <row r="6" spans="1:96">
      <c r="A6" s="174">
        <f>Y6</f>
        <v>1.1058201058201</v>
      </c>
      <c r="B6" s="347" t="s">
        <v>201</v>
      </c>
      <c r="C6" s="347" t="s">
        <v>202</v>
      </c>
      <c r="D6" s="347" t="s">
        <v>203</v>
      </c>
      <c r="E6" s="175" t="s">
        <v>204</v>
      </c>
      <c r="F6" s="175" t="s">
        <v>205</v>
      </c>
      <c r="G6" s="340">
        <v>378000</v>
      </c>
      <c r="H6" s="340">
        <v>1500</v>
      </c>
      <c r="I6" s="176">
        <v>0</v>
      </c>
      <c r="J6" s="176">
        <v>0</v>
      </c>
      <c r="K6" s="176">
        <v>1673</v>
      </c>
      <c r="L6" s="177">
        <v>252</v>
      </c>
      <c r="M6" s="178">
        <v>186</v>
      </c>
      <c r="N6" s="179">
        <f>IFERROR(L6/K6,"-")</f>
        <v>0.15062761506276</v>
      </c>
      <c r="O6" s="176">
        <v>5</v>
      </c>
      <c r="P6" s="176">
        <v>98</v>
      </c>
      <c r="Q6" s="179">
        <f>IFERROR(O6/L6,"-")</f>
        <v>0.01984126984127</v>
      </c>
      <c r="R6" s="180">
        <f>IFERROR(G6/SUM(L6:L6),"-")</f>
        <v>1500</v>
      </c>
      <c r="S6" s="181">
        <v>20</v>
      </c>
      <c r="T6" s="179">
        <f>IF(L6=0,"-",S6/L6)</f>
        <v>0.079365079365079</v>
      </c>
      <c r="U6" s="345">
        <v>418000</v>
      </c>
      <c r="V6" s="346">
        <f>IFERROR(U6/L6,"-")</f>
        <v>1658.7301587302</v>
      </c>
      <c r="W6" s="346">
        <f>IFERROR(U6/S6,"-")</f>
        <v>20900</v>
      </c>
      <c r="X6" s="340">
        <f>SUM(U6:U6)-SUM(G6:G6)</f>
        <v>40000</v>
      </c>
      <c r="Y6" s="183">
        <f>SUM(U6:U6)/SUM(G6:G6)</f>
        <v>1.1058201058201</v>
      </c>
      <c r="AA6" s="184">
        <v>66</v>
      </c>
      <c r="AB6" s="185">
        <f>IF(L6=0,"",IF(AA6=0,"",(AA6/L6)))</f>
        <v>0.26190476190476</v>
      </c>
      <c r="AC6" s="184"/>
      <c r="AD6" s="186">
        <f>IFERROR(AC6/AA6,"-")</f>
        <v>0</v>
      </c>
      <c r="AE6" s="187"/>
      <c r="AF6" s="188">
        <f>IFERROR(AE6/AA6,"-")</f>
        <v>0</v>
      </c>
      <c r="AG6" s="189"/>
      <c r="AH6" s="189"/>
      <c r="AI6" s="189"/>
      <c r="AJ6" s="190">
        <v>57</v>
      </c>
      <c r="AK6" s="191">
        <f>IF(L6=0,"",IF(AJ6=0,"",(AJ6/L6)))</f>
        <v>0.22619047619048</v>
      </c>
      <c r="AL6" s="190"/>
      <c r="AM6" s="192">
        <f>IFERROR(AL6/AJ6,"-")</f>
        <v>0</v>
      </c>
      <c r="AN6" s="193"/>
      <c r="AO6" s="194">
        <f>IFERROR(AN6/AJ6,"-")</f>
        <v>0</v>
      </c>
      <c r="AP6" s="195"/>
      <c r="AQ6" s="195"/>
      <c r="AR6" s="195"/>
      <c r="AS6" s="196">
        <v>19</v>
      </c>
      <c r="AT6" s="197">
        <f>IF(L6=0,"",IF(AS6=0,"",(AS6/L6)))</f>
        <v>0.075396825396825</v>
      </c>
      <c r="AU6" s="196"/>
      <c r="AV6" s="198">
        <f>IFERROR(AU6/AS6,"-")</f>
        <v>0</v>
      </c>
      <c r="AW6" s="199"/>
      <c r="AX6" s="200">
        <f>IFERROR(AW6/AS6,"-")</f>
        <v>0</v>
      </c>
      <c r="AY6" s="201"/>
      <c r="AZ6" s="201"/>
      <c r="BA6" s="201"/>
      <c r="BB6" s="202">
        <v>46</v>
      </c>
      <c r="BC6" s="203">
        <f>IF(L6=0,"",IF(BB6=0,"",(BB6/L6)))</f>
        <v>0.18253968253968</v>
      </c>
      <c r="BD6" s="202">
        <v>6</v>
      </c>
      <c r="BE6" s="204">
        <f>IFERROR(BD6/BB6,"-")</f>
        <v>0.1304347826087</v>
      </c>
      <c r="BF6" s="205">
        <v>51000</v>
      </c>
      <c r="BG6" s="206">
        <f>IFERROR(BF6/BB6,"-")</f>
        <v>1108.6956521739</v>
      </c>
      <c r="BH6" s="207">
        <v>2</v>
      </c>
      <c r="BI6" s="207">
        <v>2</v>
      </c>
      <c r="BJ6" s="207">
        <v>2</v>
      </c>
      <c r="BK6" s="208">
        <v>46</v>
      </c>
      <c r="BL6" s="209">
        <f>IF(L6=0,"",IF(BK6=0,"",(BK6/L6)))</f>
        <v>0.18253968253968</v>
      </c>
      <c r="BM6" s="210">
        <v>10</v>
      </c>
      <c r="BN6" s="211">
        <f>IFERROR(BM6/BK6,"-")</f>
        <v>0.21739130434783</v>
      </c>
      <c r="BO6" s="212">
        <v>132000</v>
      </c>
      <c r="BP6" s="213">
        <f>IFERROR(BO6/BK6,"-")</f>
        <v>2869.5652173913</v>
      </c>
      <c r="BQ6" s="214">
        <v>5</v>
      </c>
      <c r="BR6" s="214">
        <v>3</v>
      </c>
      <c r="BS6" s="214">
        <v>2</v>
      </c>
      <c r="BT6" s="215">
        <v>15</v>
      </c>
      <c r="BU6" s="216">
        <f>IF(L6=0,"",IF(BT6=0,"",(BT6/L6)))</f>
        <v>0.05952380952381</v>
      </c>
      <c r="BV6" s="217">
        <v>3</v>
      </c>
      <c r="BW6" s="218">
        <f>IFERROR(BV6/BT6,"-")</f>
        <v>0.2</v>
      </c>
      <c r="BX6" s="219">
        <v>110000</v>
      </c>
      <c r="BY6" s="220">
        <f>IFERROR(BX6/BT6,"-")</f>
        <v>7333.3333333333</v>
      </c>
      <c r="BZ6" s="221"/>
      <c r="CA6" s="221"/>
      <c r="CB6" s="221">
        <v>3</v>
      </c>
      <c r="CC6" s="222">
        <v>3</v>
      </c>
      <c r="CD6" s="223">
        <f>IF(L6=0,"",IF(CC6=0,"",(CC6/L6)))</f>
        <v>0.011904761904762</v>
      </c>
      <c r="CE6" s="224">
        <v>1</v>
      </c>
      <c r="CF6" s="225">
        <f>IFERROR(CE6/CC6,"-")</f>
        <v>0.33333333333333</v>
      </c>
      <c r="CG6" s="226">
        <v>125000</v>
      </c>
      <c r="CH6" s="227">
        <f>IFERROR(CG6/CC6,"-")</f>
        <v>41666.666666667</v>
      </c>
      <c r="CI6" s="228"/>
      <c r="CJ6" s="228"/>
      <c r="CK6" s="228">
        <v>1</v>
      </c>
      <c r="CL6" s="229">
        <v>20</v>
      </c>
      <c r="CM6" s="230">
        <v>418000</v>
      </c>
      <c r="CN6" s="230">
        <v>125000</v>
      </c>
      <c r="CO6" s="230"/>
      <c r="CP6" s="231" t="str">
        <f>IF(AND(CN6=0,CO6=0),"",IF(AND(CN6&lt;=100000,CO6&lt;=100000),"",IF(CN6/CM6&gt;0.7,"男高",IF(CO6/CM6&gt;0.7,"女高",""))))</f>
        <v/>
      </c>
    </row>
    <row r="7" spans="1:96">
      <c r="A7" s="174" t="str">
        <f>Y7</f>
        <v>0</v>
      </c>
      <c r="B7" s="347" t="s">
        <v>206</v>
      </c>
      <c r="C7" s="347" t="s">
        <v>202</v>
      </c>
      <c r="D7" s="347" t="s">
        <v>207</v>
      </c>
      <c r="E7" s="175" t="s">
        <v>208</v>
      </c>
      <c r="F7" s="175" t="s">
        <v>205</v>
      </c>
      <c r="G7" s="340">
        <v>0</v>
      </c>
      <c r="H7" s="340">
        <v>1500</v>
      </c>
      <c r="I7" s="176">
        <v>0</v>
      </c>
      <c r="J7" s="176">
        <v>0</v>
      </c>
      <c r="K7" s="176">
        <v>0</v>
      </c>
      <c r="L7" s="177">
        <v>0</v>
      </c>
      <c r="M7" s="178">
        <v>0</v>
      </c>
      <c r="N7" s="179" t="str">
        <f>IFERROR(L7/K7,"-")</f>
        <v>-</v>
      </c>
      <c r="O7" s="176">
        <v>0</v>
      </c>
      <c r="P7" s="176">
        <v>0</v>
      </c>
      <c r="Q7" s="179" t="str">
        <f>IFERROR(O7/L7,"-")</f>
        <v>-</v>
      </c>
      <c r="R7" s="180" t="str">
        <f>IFERROR(G7/SUM(L7:L7),"-")</f>
        <v>-</v>
      </c>
      <c r="S7" s="181">
        <v>0</v>
      </c>
      <c r="T7" s="179" t="str">
        <f>IF(L7=0,"-",S7/L7)</f>
        <v>-</v>
      </c>
      <c r="U7" s="345"/>
      <c r="V7" s="346" t="str">
        <f>IFERROR(U7/L7,"-")</f>
        <v>-</v>
      </c>
      <c r="W7" s="346" t="str">
        <f>IFERROR(U7/S7,"-")</f>
        <v>-</v>
      </c>
      <c r="X7" s="340">
        <f>SUM(U7:U7)-SUM(G7:G7)</f>
        <v>0</v>
      </c>
      <c r="Y7" s="183" t="str">
        <f>SUM(U7:U7)/SUM(G7:G7)</f>
        <v>0</v>
      </c>
      <c r="AA7" s="184"/>
      <c r="AB7" s="185" t="str">
        <f>IF(L7=0,"",IF(AA7=0,"",(AA7/L7)))</f>
        <v/>
      </c>
      <c r="AC7" s="184"/>
      <c r="AD7" s="186" t="str">
        <f>IFERROR(AC7/AA7,"-")</f>
        <v>-</v>
      </c>
      <c r="AE7" s="187"/>
      <c r="AF7" s="188" t="str">
        <f>IFERROR(AE7/AA7,"-")</f>
        <v>-</v>
      </c>
      <c r="AG7" s="189"/>
      <c r="AH7" s="189"/>
      <c r="AI7" s="189"/>
      <c r="AJ7" s="190"/>
      <c r="AK7" s="191" t="str">
        <f>IF(L7=0,"",IF(AJ7=0,"",(AJ7/L7)))</f>
        <v/>
      </c>
      <c r="AL7" s="190"/>
      <c r="AM7" s="192" t="str">
        <f>IFERROR(AL7/AJ7,"-")</f>
        <v>-</v>
      </c>
      <c r="AN7" s="193"/>
      <c r="AO7" s="194" t="str">
        <f>IFERROR(AN7/AJ7,"-")</f>
        <v>-</v>
      </c>
      <c r="AP7" s="195"/>
      <c r="AQ7" s="195"/>
      <c r="AR7" s="195"/>
      <c r="AS7" s="196"/>
      <c r="AT7" s="197" t="str">
        <f>IF(L7=0,"",IF(AS7=0,"",(AS7/L7)))</f>
        <v/>
      </c>
      <c r="AU7" s="196"/>
      <c r="AV7" s="198" t="str">
        <f>IFERROR(AU7/AS7,"-")</f>
        <v>-</v>
      </c>
      <c r="AW7" s="199"/>
      <c r="AX7" s="200" t="str">
        <f>IFERROR(AW7/AS7,"-")</f>
        <v>-</v>
      </c>
      <c r="AY7" s="201"/>
      <c r="AZ7" s="201"/>
      <c r="BA7" s="201"/>
      <c r="BB7" s="202"/>
      <c r="BC7" s="203" t="str">
        <f>IF(L7=0,"",IF(BB7=0,"",(BB7/L7)))</f>
        <v/>
      </c>
      <c r="BD7" s="202"/>
      <c r="BE7" s="204" t="str">
        <f>IFERROR(BD7/BB7,"-")</f>
        <v>-</v>
      </c>
      <c r="BF7" s="205"/>
      <c r="BG7" s="206" t="str">
        <f>IFERROR(BF7/BB7,"-")</f>
        <v>-</v>
      </c>
      <c r="BH7" s="207"/>
      <c r="BI7" s="207"/>
      <c r="BJ7" s="207"/>
      <c r="BK7" s="208"/>
      <c r="BL7" s="209" t="str">
        <f>IF(L7=0,"",IF(BK7=0,"",(BK7/L7)))</f>
        <v/>
      </c>
      <c r="BM7" s="210"/>
      <c r="BN7" s="211" t="str">
        <f>IFERROR(BM7/BK7,"-")</f>
        <v>-</v>
      </c>
      <c r="BO7" s="212"/>
      <c r="BP7" s="213" t="str">
        <f>IFERROR(BO7/BK7,"-")</f>
        <v>-</v>
      </c>
      <c r="BQ7" s="214"/>
      <c r="BR7" s="214"/>
      <c r="BS7" s="214"/>
      <c r="BT7" s="215"/>
      <c r="BU7" s="216" t="str">
        <f>IF(L7=0,"",IF(BT7=0,"",(BT7/L7)))</f>
        <v/>
      </c>
      <c r="BV7" s="217"/>
      <c r="BW7" s="218" t="str">
        <f>IFERROR(BV7/BT7,"-")</f>
        <v>-</v>
      </c>
      <c r="BX7" s="219"/>
      <c r="BY7" s="220" t="str">
        <f>IFERROR(BX7/BT7,"-")</f>
        <v>-</v>
      </c>
      <c r="BZ7" s="221"/>
      <c r="CA7" s="221"/>
      <c r="CB7" s="221"/>
      <c r="CC7" s="222"/>
      <c r="CD7" s="223" t="str">
        <f>IF(L7=0,"",IF(CC7=0,"",(CC7/L7)))</f>
        <v/>
      </c>
      <c r="CE7" s="224"/>
      <c r="CF7" s="225" t="str">
        <f>IFERROR(CE7/CC7,"-")</f>
        <v>-</v>
      </c>
      <c r="CG7" s="226"/>
      <c r="CH7" s="227" t="str">
        <f>IFERROR(CG7/CC7,"-")</f>
        <v>-</v>
      </c>
      <c r="CI7" s="228"/>
      <c r="CJ7" s="228"/>
      <c r="CK7" s="228"/>
      <c r="CL7" s="229">
        <v>0</v>
      </c>
      <c r="CM7" s="230"/>
      <c r="CN7" s="230"/>
      <c r="CO7" s="230"/>
      <c r="CP7" s="231" t="str">
        <f>IF(AND(CN7=0,CO7=0),"",IF(AND(CN7&lt;=100000,CO7&lt;=100000),"",IF(CN7/CM7&gt;0.7,"男高",IF(CO7/CM7&gt;0.7,"女高",""))))</f>
        <v/>
      </c>
    </row>
    <row r="8" spans="1:96">
      <c r="A8" s="174">
        <f>Y8</f>
        <v>0</v>
      </c>
      <c r="B8" s="347" t="s">
        <v>209</v>
      </c>
      <c r="C8" s="347" t="s">
        <v>210</v>
      </c>
      <c r="D8" s="347" t="s">
        <v>211</v>
      </c>
      <c r="E8" s="175" t="s">
        <v>212</v>
      </c>
      <c r="F8" s="175" t="s">
        <v>205</v>
      </c>
      <c r="G8" s="340">
        <v>5000</v>
      </c>
      <c r="H8" s="340">
        <v>2500</v>
      </c>
      <c r="I8" s="176">
        <v>0</v>
      </c>
      <c r="J8" s="176">
        <v>0</v>
      </c>
      <c r="K8" s="176">
        <v>682</v>
      </c>
      <c r="L8" s="177">
        <v>2</v>
      </c>
      <c r="M8" s="178">
        <v>2</v>
      </c>
      <c r="N8" s="179">
        <f>IFERROR(L8/K8,"-")</f>
        <v>0.0029325513196481</v>
      </c>
      <c r="O8" s="176">
        <v>0</v>
      </c>
      <c r="P8" s="176">
        <v>1</v>
      </c>
      <c r="Q8" s="179">
        <f>IFERROR(O8/L8,"-")</f>
        <v>0</v>
      </c>
      <c r="R8" s="180">
        <f>IFERROR(G8/SUM(L8:L8),"-")</f>
        <v>2500</v>
      </c>
      <c r="S8" s="181">
        <v>0</v>
      </c>
      <c r="T8" s="179">
        <f>IF(L8=0,"-",S8/L8)</f>
        <v>0</v>
      </c>
      <c r="U8" s="345"/>
      <c r="V8" s="346">
        <f>IFERROR(U8/L8,"-")</f>
        <v>0</v>
      </c>
      <c r="W8" s="346" t="str">
        <f>IFERROR(U8/S8,"-")</f>
        <v>-</v>
      </c>
      <c r="X8" s="340">
        <f>SUM(U8:U8)-SUM(G8:G8)</f>
        <v>-5000</v>
      </c>
      <c r="Y8" s="183">
        <f>SUM(U8:U8)/SUM(G8:G8)</f>
        <v>0</v>
      </c>
      <c r="AA8" s="184"/>
      <c r="AB8" s="185">
        <f>IF(L8=0,"",IF(AA8=0,"",(AA8/L8)))</f>
        <v>0</v>
      </c>
      <c r="AC8" s="184"/>
      <c r="AD8" s="186" t="str">
        <f>IFERROR(AC8/AA8,"-")</f>
        <v>-</v>
      </c>
      <c r="AE8" s="187"/>
      <c r="AF8" s="188" t="str">
        <f>IFERROR(AE8/AA8,"-")</f>
        <v>-</v>
      </c>
      <c r="AG8" s="189"/>
      <c r="AH8" s="189"/>
      <c r="AI8" s="189"/>
      <c r="AJ8" s="190"/>
      <c r="AK8" s="191">
        <f>IF(L8=0,"",IF(AJ8=0,"",(AJ8/L8)))</f>
        <v>0</v>
      </c>
      <c r="AL8" s="190"/>
      <c r="AM8" s="192" t="str">
        <f>IFERROR(AL8/AJ8,"-")</f>
        <v>-</v>
      </c>
      <c r="AN8" s="193"/>
      <c r="AO8" s="194" t="str">
        <f>IFERROR(AN8/AJ8,"-")</f>
        <v>-</v>
      </c>
      <c r="AP8" s="195"/>
      <c r="AQ8" s="195"/>
      <c r="AR8" s="195"/>
      <c r="AS8" s="196">
        <v>1</v>
      </c>
      <c r="AT8" s="197">
        <f>IF(L8=0,"",IF(AS8=0,"",(AS8/L8)))</f>
        <v>0.5</v>
      </c>
      <c r="AU8" s="196"/>
      <c r="AV8" s="198">
        <f>IFERROR(AU8/AS8,"-")</f>
        <v>0</v>
      </c>
      <c r="AW8" s="199"/>
      <c r="AX8" s="200">
        <f>IFERROR(AW8/AS8,"-")</f>
        <v>0</v>
      </c>
      <c r="AY8" s="201"/>
      <c r="AZ8" s="201"/>
      <c r="BA8" s="201"/>
      <c r="BB8" s="202"/>
      <c r="BC8" s="203">
        <f>IF(L8=0,"",IF(BB8=0,"",(BB8/L8)))</f>
        <v>0</v>
      </c>
      <c r="BD8" s="202"/>
      <c r="BE8" s="204" t="str">
        <f>IFERROR(BD8/BB8,"-")</f>
        <v>-</v>
      </c>
      <c r="BF8" s="205"/>
      <c r="BG8" s="206" t="str">
        <f>IFERROR(BF8/BB8,"-")</f>
        <v>-</v>
      </c>
      <c r="BH8" s="207"/>
      <c r="BI8" s="207"/>
      <c r="BJ8" s="207"/>
      <c r="BK8" s="208">
        <v>1</v>
      </c>
      <c r="BL8" s="209">
        <f>IF(L8=0,"",IF(BK8=0,"",(BK8/L8)))</f>
        <v>0.5</v>
      </c>
      <c r="BM8" s="210"/>
      <c r="BN8" s="211">
        <f>IFERROR(BM8/BK8,"-")</f>
        <v>0</v>
      </c>
      <c r="BO8" s="212"/>
      <c r="BP8" s="213">
        <f>IFERROR(BO8/BK8,"-")</f>
        <v>0</v>
      </c>
      <c r="BQ8" s="214"/>
      <c r="BR8" s="214"/>
      <c r="BS8" s="214"/>
      <c r="BT8" s="215"/>
      <c r="BU8" s="216">
        <f>IF(L8=0,"",IF(BT8=0,"",(BT8/L8)))</f>
        <v>0</v>
      </c>
      <c r="BV8" s="217"/>
      <c r="BW8" s="218" t="str">
        <f>IFERROR(BV8/BT8,"-")</f>
        <v>-</v>
      </c>
      <c r="BX8" s="219"/>
      <c r="BY8" s="220" t="str">
        <f>IFERROR(BX8/BT8,"-")</f>
        <v>-</v>
      </c>
      <c r="BZ8" s="221"/>
      <c r="CA8" s="221"/>
      <c r="CB8" s="221"/>
      <c r="CC8" s="222"/>
      <c r="CD8" s="223">
        <f>IF(L8=0,"",IF(CC8=0,"",(CC8/L8)))</f>
        <v>0</v>
      </c>
      <c r="CE8" s="224"/>
      <c r="CF8" s="225" t="str">
        <f>IFERROR(CE8/CC8,"-")</f>
        <v>-</v>
      </c>
      <c r="CG8" s="226"/>
      <c r="CH8" s="227" t="str">
        <f>IFERROR(CG8/CC8,"-")</f>
        <v>-</v>
      </c>
      <c r="CI8" s="228"/>
      <c r="CJ8" s="228"/>
      <c r="CK8" s="228"/>
      <c r="CL8" s="229">
        <v>0</v>
      </c>
      <c r="CM8" s="230"/>
      <c r="CN8" s="230"/>
      <c r="CO8" s="230"/>
      <c r="CP8" s="231" t="str">
        <f>IF(AND(CN8=0,CO8=0),"",IF(AND(CN8&lt;=100000,CO8&lt;=100000),"",IF(CN8/CM8&gt;0.7,"男高",IF(CO8/CM8&gt;0.7,"女高",""))))</f>
        <v/>
      </c>
    </row>
    <row r="9" spans="1:96">
      <c r="A9" s="174" t="str">
        <f>Y9</f>
        <v>0</v>
      </c>
      <c r="B9" s="347" t="s">
        <v>213</v>
      </c>
      <c r="C9" s="347"/>
      <c r="D9" s="347" t="s">
        <v>214</v>
      </c>
      <c r="E9" s="175" t="s">
        <v>215</v>
      </c>
      <c r="F9" s="175" t="s">
        <v>205</v>
      </c>
      <c r="G9" s="340">
        <v>0</v>
      </c>
      <c r="H9" s="340"/>
      <c r="I9" s="176">
        <v>0</v>
      </c>
      <c r="J9" s="176">
        <v>0</v>
      </c>
      <c r="K9" s="176">
        <v>0</v>
      </c>
      <c r="L9" s="177">
        <v>32</v>
      </c>
      <c r="M9" s="178">
        <v>32</v>
      </c>
      <c r="N9" s="179" t="str">
        <f>IFERROR(L9/K9,"-")</f>
        <v>-</v>
      </c>
      <c r="O9" s="176">
        <v>0</v>
      </c>
      <c r="P9" s="176">
        <v>12</v>
      </c>
      <c r="Q9" s="179">
        <f>IFERROR(O9/L9,"-")</f>
        <v>0</v>
      </c>
      <c r="R9" s="180">
        <f>IFERROR(G9/SUM(L9:L9),"-")</f>
        <v>0</v>
      </c>
      <c r="S9" s="181">
        <v>3</v>
      </c>
      <c r="T9" s="179">
        <f>IF(L9=0,"-",S9/L9)</f>
        <v>0.09375</v>
      </c>
      <c r="U9" s="345">
        <v>12000</v>
      </c>
      <c r="V9" s="346">
        <f>IFERROR(U9/L9,"-")</f>
        <v>375</v>
      </c>
      <c r="W9" s="346">
        <f>IFERROR(U9/S9,"-")</f>
        <v>4000</v>
      </c>
      <c r="X9" s="340">
        <f>SUM(U9:U9)-SUM(G9:G9)</f>
        <v>12000</v>
      </c>
      <c r="Y9" s="183" t="str">
        <f>SUM(U9:U9)/SUM(G9:G9)</f>
        <v>0</v>
      </c>
      <c r="AA9" s="184"/>
      <c r="AB9" s="185">
        <f>IF(L9=0,"",IF(AA9=0,"",(AA9/L9)))</f>
        <v>0</v>
      </c>
      <c r="AC9" s="184"/>
      <c r="AD9" s="186" t="str">
        <f>IFERROR(AC9/AA9,"-")</f>
        <v>-</v>
      </c>
      <c r="AE9" s="187"/>
      <c r="AF9" s="188" t="str">
        <f>IFERROR(AE9/AA9,"-")</f>
        <v>-</v>
      </c>
      <c r="AG9" s="189"/>
      <c r="AH9" s="189"/>
      <c r="AI9" s="189"/>
      <c r="AJ9" s="190"/>
      <c r="AK9" s="191">
        <f>IF(L9=0,"",IF(AJ9=0,"",(AJ9/L9)))</f>
        <v>0</v>
      </c>
      <c r="AL9" s="190"/>
      <c r="AM9" s="192" t="str">
        <f>IFERROR(AL9/AJ9,"-")</f>
        <v>-</v>
      </c>
      <c r="AN9" s="193"/>
      <c r="AO9" s="194" t="str">
        <f>IFERROR(AN9/AJ9,"-")</f>
        <v>-</v>
      </c>
      <c r="AP9" s="195"/>
      <c r="AQ9" s="195"/>
      <c r="AR9" s="195"/>
      <c r="AS9" s="196">
        <v>1</v>
      </c>
      <c r="AT9" s="197">
        <f>IF(L9=0,"",IF(AS9=0,"",(AS9/L9)))</f>
        <v>0.03125</v>
      </c>
      <c r="AU9" s="196"/>
      <c r="AV9" s="198">
        <f>IFERROR(AU9/AS9,"-")</f>
        <v>0</v>
      </c>
      <c r="AW9" s="199"/>
      <c r="AX9" s="200">
        <f>IFERROR(AW9/AS9,"-")</f>
        <v>0</v>
      </c>
      <c r="AY9" s="201"/>
      <c r="AZ9" s="201"/>
      <c r="BA9" s="201"/>
      <c r="BB9" s="202">
        <v>10</v>
      </c>
      <c r="BC9" s="203">
        <f>IF(L9=0,"",IF(BB9=0,"",(BB9/L9)))</f>
        <v>0.3125</v>
      </c>
      <c r="BD9" s="202"/>
      <c r="BE9" s="204">
        <f>IFERROR(BD9/BB9,"-")</f>
        <v>0</v>
      </c>
      <c r="BF9" s="205"/>
      <c r="BG9" s="206">
        <f>IFERROR(BF9/BB9,"-")</f>
        <v>0</v>
      </c>
      <c r="BH9" s="207"/>
      <c r="BI9" s="207"/>
      <c r="BJ9" s="207"/>
      <c r="BK9" s="208">
        <v>10</v>
      </c>
      <c r="BL9" s="209">
        <f>IF(L9=0,"",IF(BK9=0,"",(BK9/L9)))</f>
        <v>0.3125</v>
      </c>
      <c r="BM9" s="210">
        <v>2</v>
      </c>
      <c r="BN9" s="211">
        <f>IFERROR(BM9/BK9,"-")</f>
        <v>0.2</v>
      </c>
      <c r="BO9" s="212">
        <v>7000</v>
      </c>
      <c r="BP9" s="213">
        <f>IFERROR(BO9/BK9,"-")</f>
        <v>700</v>
      </c>
      <c r="BQ9" s="214">
        <v>1</v>
      </c>
      <c r="BR9" s="214">
        <v>1</v>
      </c>
      <c r="BS9" s="214"/>
      <c r="BT9" s="215">
        <v>8</v>
      </c>
      <c r="BU9" s="216">
        <f>IF(L9=0,"",IF(BT9=0,"",(BT9/L9)))</f>
        <v>0.25</v>
      </c>
      <c r="BV9" s="217"/>
      <c r="BW9" s="218">
        <f>IFERROR(BV9/BT9,"-")</f>
        <v>0</v>
      </c>
      <c r="BX9" s="219"/>
      <c r="BY9" s="220">
        <f>IFERROR(BX9/BT9,"-")</f>
        <v>0</v>
      </c>
      <c r="BZ9" s="221"/>
      <c r="CA9" s="221"/>
      <c r="CB9" s="221"/>
      <c r="CC9" s="222">
        <v>3</v>
      </c>
      <c r="CD9" s="223">
        <f>IF(L9=0,"",IF(CC9=0,"",(CC9/L9)))</f>
        <v>0.09375</v>
      </c>
      <c r="CE9" s="224">
        <v>1</v>
      </c>
      <c r="CF9" s="225">
        <f>IFERROR(CE9/CC9,"-")</f>
        <v>0.33333333333333</v>
      </c>
      <c r="CG9" s="226">
        <v>5000</v>
      </c>
      <c r="CH9" s="227">
        <f>IFERROR(CG9/CC9,"-")</f>
        <v>1666.6666666667</v>
      </c>
      <c r="CI9" s="228">
        <v>1</v>
      </c>
      <c r="CJ9" s="228"/>
      <c r="CK9" s="228"/>
      <c r="CL9" s="229">
        <v>3</v>
      </c>
      <c r="CM9" s="230">
        <v>12000</v>
      </c>
      <c r="CN9" s="230">
        <v>6000</v>
      </c>
      <c r="CO9" s="230"/>
      <c r="CP9" s="231" t="str">
        <f>IF(AND(CN9=0,CO9=0),"",IF(AND(CN9&lt;=100000,CO9&lt;=100000),"",IF(CN9/CM9&gt;0.7,"男高",IF(CO9/CM9&gt;0.7,"女高",""))))</f>
        <v/>
      </c>
    </row>
    <row r="10" spans="1:96">
      <c r="A10" s="232"/>
      <c r="B10" s="151"/>
      <c r="C10" s="233"/>
      <c r="D10" s="234"/>
      <c r="E10" s="175"/>
      <c r="F10" s="175"/>
      <c r="G10" s="341"/>
      <c r="H10" s="341"/>
      <c r="I10" s="235"/>
      <c r="J10" s="235"/>
      <c r="K10" s="176"/>
      <c r="L10" s="176"/>
      <c r="M10" s="176"/>
      <c r="N10" s="236"/>
      <c r="O10" s="236"/>
      <c r="P10" s="176"/>
      <c r="Q10" s="236"/>
      <c r="R10" s="182"/>
      <c r="S10" s="182"/>
      <c r="T10" s="182"/>
      <c r="U10" s="345"/>
      <c r="V10" s="345"/>
      <c r="W10" s="345"/>
      <c r="X10" s="345"/>
      <c r="Y10" s="236"/>
      <c r="Z10" s="172"/>
      <c r="AA10" s="237"/>
      <c r="AB10" s="238"/>
      <c r="AC10" s="237"/>
      <c r="AD10" s="239"/>
      <c r="AE10" s="240"/>
      <c r="AF10" s="241"/>
      <c r="AG10" s="242"/>
      <c r="AH10" s="242"/>
      <c r="AI10" s="242"/>
      <c r="AJ10" s="237"/>
      <c r="AK10" s="238"/>
      <c r="AL10" s="237"/>
      <c r="AM10" s="239"/>
      <c r="AN10" s="240"/>
      <c r="AO10" s="241"/>
      <c r="AP10" s="242"/>
      <c r="AQ10" s="242"/>
      <c r="AR10" s="242"/>
      <c r="AS10" s="237"/>
      <c r="AT10" s="238"/>
      <c r="AU10" s="237"/>
      <c r="AV10" s="239"/>
      <c r="AW10" s="240"/>
      <c r="AX10" s="241"/>
      <c r="AY10" s="242"/>
      <c r="AZ10" s="242"/>
      <c r="BA10" s="242"/>
      <c r="BB10" s="237"/>
      <c r="BC10" s="238"/>
      <c r="BD10" s="237"/>
      <c r="BE10" s="239"/>
      <c r="BF10" s="240"/>
      <c r="BG10" s="241"/>
      <c r="BH10" s="242"/>
      <c r="BI10" s="242"/>
      <c r="BJ10" s="242"/>
      <c r="BK10" s="173"/>
      <c r="BL10" s="243"/>
      <c r="BM10" s="237"/>
      <c r="BN10" s="239"/>
      <c r="BO10" s="240"/>
      <c r="BP10" s="241"/>
      <c r="BQ10" s="242"/>
      <c r="BR10" s="242"/>
      <c r="BS10" s="242"/>
      <c r="BT10" s="173"/>
      <c r="BU10" s="243"/>
      <c r="BV10" s="237"/>
      <c r="BW10" s="239"/>
      <c r="BX10" s="240"/>
      <c r="BY10" s="241"/>
      <c r="BZ10" s="242"/>
      <c r="CA10" s="242"/>
      <c r="CB10" s="242"/>
      <c r="CC10" s="173"/>
      <c r="CD10" s="243"/>
      <c r="CE10" s="237"/>
      <c r="CF10" s="239"/>
      <c r="CG10" s="240"/>
      <c r="CH10" s="241"/>
      <c r="CI10" s="242"/>
      <c r="CJ10" s="242"/>
      <c r="CK10" s="242"/>
      <c r="CL10" s="244"/>
      <c r="CM10" s="240"/>
      <c r="CN10" s="240"/>
      <c r="CO10" s="240"/>
      <c r="CP10" s="245"/>
    </row>
    <row r="11" spans="1:96">
      <c r="A11" s="232"/>
      <c r="B11" s="246"/>
      <c r="C11" s="176"/>
      <c r="D11" s="176"/>
      <c r="E11" s="247"/>
      <c r="F11" s="248"/>
      <c r="G11" s="342"/>
      <c r="H11" s="342"/>
      <c r="I11" s="235"/>
      <c r="J11" s="235"/>
      <c r="K11" s="176"/>
      <c r="L11" s="176"/>
      <c r="M11" s="176"/>
      <c r="N11" s="236"/>
      <c r="O11" s="236"/>
      <c r="P11" s="176"/>
      <c r="Q11" s="236"/>
      <c r="R11" s="182"/>
      <c r="S11" s="182"/>
      <c r="T11" s="182"/>
      <c r="U11" s="345"/>
      <c r="V11" s="345"/>
      <c r="W11" s="345"/>
      <c r="X11" s="345"/>
      <c r="Y11" s="236"/>
      <c r="Z11" s="249"/>
      <c r="AA11" s="237"/>
      <c r="AB11" s="238"/>
      <c r="AC11" s="237"/>
      <c r="AD11" s="239"/>
      <c r="AE11" s="240"/>
      <c r="AF11" s="241"/>
      <c r="AG11" s="242"/>
      <c r="AH11" s="242"/>
      <c r="AI11" s="242"/>
      <c r="AJ11" s="237"/>
      <c r="AK11" s="238"/>
      <c r="AL11" s="237"/>
      <c r="AM11" s="239"/>
      <c r="AN11" s="240"/>
      <c r="AO11" s="241"/>
      <c r="AP11" s="242"/>
      <c r="AQ11" s="242"/>
      <c r="AR11" s="242"/>
      <c r="AS11" s="237"/>
      <c r="AT11" s="238"/>
      <c r="AU11" s="237"/>
      <c r="AV11" s="239"/>
      <c r="AW11" s="240"/>
      <c r="AX11" s="241"/>
      <c r="AY11" s="242"/>
      <c r="AZ11" s="242"/>
      <c r="BA11" s="242"/>
      <c r="BB11" s="237"/>
      <c r="BC11" s="238"/>
      <c r="BD11" s="237"/>
      <c r="BE11" s="239"/>
      <c r="BF11" s="240"/>
      <c r="BG11" s="241"/>
      <c r="BH11" s="242"/>
      <c r="BI11" s="242"/>
      <c r="BJ11" s="242"/>
      <c r="BK11" s="173"/>
      <c r="BL11" s="243"/>
      <c r="BM11" s="237"/>
      <c r="BN11" s="239"/>
      <c r="BO11" s="240"/>
      <c r="BP11" s="241"/>
      <c r="BQ11" s="242"/>
      <c r="BR11" s="242"/>
      <c r="BS11" s="242"/>
      <c r="BT11" s="173"/>
      <c r="BU11" s="243"/>
      <c r="BV11" s="237"/>
      <c r="BW11" s="239"/>
      <c r="BX11" s="240"/>
      <c r="BY11" s="241"/>
      <c r="BZ11" s="242"/>
      <c r="CA11" s="242"/>
      <c r="CB11" s="242"/>
      <c r="CC11" s="173"/>
      <c r="CD11" s="243"/>
      <c r="CE11" s="237"/>
      <c r="CF11" s="239"/>
      <c r="CG11" s="240"/>
      <c r="CH11" s="241"/>
      <c r="CI11" s="242"/>
      <c r="CJ11" s="242"/>
      <c r="CK11" s="242"/>
      <c r="CL11" s="244"/>
      <c r="CM11" s="240"/>
      <c r="CN11" s="240"/>
      <c r="CO11" s="240"/>
      <c r="CP11" s="245"/>
    </row>
    <row r="12" spans="1:96">
      <c r="A12" s="166">
        <f>Y12</f>
        <v>1.1227154046997</v>
      </c>
      <c r="B12" s="250"/>
      <c r="C12" s="250"/>
      <c r="D12" s="250"/>
      <c r="E12" s="251" t="s">
        <v>216</v>
      </c>
      <c r="F12" s="251"/>
      <c r="G12" s="343">
        <f>SUM(G6:G11)</f>
        <v>383000</v>
      </c>
      <c r="H12" s="343"/>
      <c r="I12" s="250">
        <f>SUM(I6:I11)</f>
        <v>0</v>
      </c>
      <c r="J12" s="250">
        <f>SUM(J6:J11)</f>
        <v>0</v>
      </c>
      <c r="K12" s="250">
        <f>SUM(K6:K11)</f>
        <v>2355</v>
      </c>
      <c r="L12" s="250">
        <f>SUM(L6:L11)</f>
        <v>286</v>
      </c>
      <c r="M12" s="250">
        <f>SUM(M6:M11)</f>
        <v>220</v>
      </c>
      <c r="N12" s="252">
        <f>IFERROR(L12/K12,"-")</f>
        <v>0.12144373673036</v>
      </c>
      <c r="O12" s="253">
        <f>SUM(O6:O11)</f>
        <v>5</v>
      </c>
      <c r="P12" s="253">
        <f>SUM(P6:P11)</f>
        <v>111</v>
      </c>
      <c r="Q12" s="252">
        <f>IFERROR(O12/L12,"-")</f>
        <v>0.017482517482517</v>
      </c>
      <c r="R12" s="254">
        <f>IFERROR(G12/L12,"-")</f>
        <v>1339.1608391608</v>
      </c>
      <c r="S12" s="255">
        <f>SUM(S6:S11)</f>
        <v>23</v>
      </c>
      <c r="T12" s="252">
        <f>IFERROR(S12/L12,"-")</f>
        <v>0.08041958041958</v>
      </c>
      <c r="U12" s="343">
        <f>SUM(U6:U11)</f>
        <v>430000</v>
      </c>
      <c r="V12" s="343">
        <f>IFERROR(U12/L12,"-")</f>
        <v>1503.4965034965</v>
      </c>
      <c r="W12" s="343">
        <f>IFERROR(U12/S12,"-")</f>
        <v>18695.652173913</v>
      </c>
      <c r="X12" s="343">
        <f>U12-G12</f>
        <v>47000</v>
      </c>
      <c r="Y12" s="256">
        <f>U12/G12</f>
        <v>1.1227154046997</v>
      </c>
      <c r="Z12" s="257"/>
      <c r="AA12" s="258"/>
      <c r="AB12" s="258"/>
      <c r="AC12" s="258"/>
      <c r="AD12" s="258"/>
      <c r="AE12" s="258"/>
      <c r="AF12" s="258"/>
      <c r="AG12" s="258"/>
      <c r="AH12" s="258"/>
      <c r="AI12" s="258"/>
      <c r="AJ12" s="258"/>
      <c r="AK12" s="258"/>
      <c r="AL12" s="258"/>
      <c r="AM12" s="258"/>
      <c r="AN12" s="258"/>
      <c r="AO12" s="258"/>
      <c r="AP12" s="258"/>
      <c r="AQ12" s="258"/>
      <c r="AR12" s="258"/>
      <c r="AS12" s="258"/>
      <c r="AT12" s="258"/>
      <c r="AU12" s="258"/>
      <c r="AV12" s="258"/>
      <c r="AW12" s="258"/>
      <c r="AX12" s="258"/>
      <c r="AY12" s="258"/>
      <c r="AZ12" s="258"/>
      <c r="BA12" s="258"/>
      <c r="BB12" s="258"/>
      <c r="BC12" s="258"/>
      <c r="BD12" s="258"/>
      <c r="BE12" s="258"/>
      <c r="BF12" s="258"/>
      <c r="BG12" s="258"/>
      <c r="BH12" s="258"/>
      <c r="BI12" s="258"/>
      <c r="BJ12" s="258"/>
      <c r="BK12" s="258"/>
      <c r="BL12" s="258"/>
      <c r="BM12" s="258"/>
      <c r="BN12" s="258"/>
      <c r="BO12" s="258"/>
      <c r="BP12" s="258"/>
      <c r="BQ12" s="258"/>
      <c r="BR12" s="258"/>
      <c r="BS12" s="258"/>
      <c r="BT12" s="258"/>
      <c r="BU12" s="258"/>
      <c r="BV12" s="258"/>
      <c r="BW12" s="258"/>
      <c r="BX12" s="258"/>
      <c r="BY12" s="258"/>
      <c r="BZ12" s="258"/>
      <c r="CA12" s="258"/>
      <c r="CB12" s="258"/>
      <c r="CC12" s="258"/>
      <c r="CD12" s="258"/>
      <c r="CE12" s="258"/>
      <c r="CF12" s="258"/>
      <c r="CG12" s="258"/>
      <c r="CH12" s="258"/>
      <c r="CI12" s="258"/>
      <c r="CJ12" s="258"/>
      <c r="CK12" s="258"/>
      <c r="CL12" s="258"/>
      <c r="CM12" s="258"/>
      <c r="CN12" s="258"/>
      <c r="CO12" s="258"/>
      <c r="CP12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  <mergeCell ref="A8:A8"/>
    <mergeCell ref="G8:G8"/>
    <mergeCell ref="H8:H8"/>
    <mergeCell ref="R8:R8"/>
    <mergeCell ref="X8:X8"/>
    <mergeCell ref="Y8:Y8"/>
    <mergeCell ref="A9:A9"/>
    <mergeCell ref="G9:G9"/>
    <mergeCell ref="H9:H9"/>
    <mergeCell ref="R9:R9"/>
    <mergeCell ref="X9:X9"/>
    <mergeCell ref="Y9:Y9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1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29</v>
      </c>
      <c r="B2" s="145" t="s">
        <v>30</v>
      </c>
      <c r="E2" s="147"/>
      <c r="F2" s="147"/>
      <c r="G2" s="147"/>
      <c r="H2" s="147"/>
      <c r="I2" s="147"/>
      <c r="J2" s="148"/>
      <c r="K2" s="148"/>
      <c r="L2" s="148" t="s">
        <v>31</v>
      </c>
      <c r="M2" s="148"/>
      <c r="N2" s="148"/>
      <c r="O2" s="148" t="s">
        <v>32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33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34</v>
      </c>
      <c r="CK2" s="307" t="s">
        <v>35</v>
      </c>
      <c r="CL2" s="310" t="s">
        <v>36</v>
      </c>
      <c r="CM2" s="311"/>
      <c r="CN2" s="312"/>
    </row>
    <row r="3" spans="1:94" customHeight="1" ht="14.25">
      <c r="A3" s="145" t="s">
        <v>217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38</v>
      </c>
      <c r="Z3" s="319"/>
      <c r="AA3" s="319"/>
      <c r="AB3" s="319"/>
      <c r="AC3" s="319"/>
      <c r="AD3" s="319"/>
      <c r="AE3" s="319"/>
      <c r="AF3" s="319"/>
      <c r="AG3" s="319"/>
      <c r="AH3" s="320" t="s">
        <v>39</v>
      </c>
      <c r="AI3" s="321"/>
      <c r="AJ3" s="321"/>
      <c r="AK3" s="321"/>
      <c r="AL3" s="321"/>
      <c r="AM3" s="321"/>
      <c r="AN3" s="321"/>
      <c r="AO3" s="321"/>
      <c r="AP3" s="322"/>
      <c r="AQ3" s="323" t="s">
        <v>40</v>
      </c>
      <c r="AR3" s="324"/>
      <c r="AS3" s="324"/>
      <c r="AT3" s="324"/>
      <c r="AU3" s="324"/>
      <c r="AV3" s="324"/>
      <c r="AW3" s="324"/>
      <c r="AX3" s="324"/>
      <c r="AY3" s="325"/>
      <c r="AZ3" s="326" t="s">
        <v>41</v>
      </c>
      <c r="BA3" s="327"/>
      <c r="BB3" s="327"/>
      <c r="BC3" s="327"/>
      <c r="BD3" s="327"/>
      <c r="BE3" s="327"/>
      <c r="BF3" s="327"/>
      <c r="BG3" s="327"/>
      <c r="BH3" s="328"/>
      <c r="BI3" s="313" t="s">
        <v>42</v>
      </c>
      <c r="BJ3" s="314"/>
      <c r="BK3" s="314"/>
      <c r="BL3" s="314"/>
      <c r="BM3" s="314"/>
      <c r="BN3" s="314"/>
      <c r="BO3" s="314"/>
      <c r="BP3" s="314"/>
      <c r="BQ3" s="315"/>
      <c r="BR3" s="294" t="s">
        <v>43</v>
      </c>
      <c r="BS3" s="295"/>
      <c r="BT3" s="295"/>
      <c r="BU3" s="295"/>
      <c r="BV3" s="295"/>
      <c r="BW3" s="295"/>
      <c r="BX3" s="295"/>
      <c r="BY3" s="295"/>
      <c r="BZ3" s="296"/>
      <c r="CA3" s="297" t="s">
        <v>44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45</v>
      </c>
      <c r="CM3" s="301"/>
      <c r="CN3" s="302" t="s">
        <v>46</v>
      </c>
    </row>
    <row r="4" spans="1:94">
      <c r="A4" s="151"/>
      <c r="B4" s="152" t="s">
        <v>47</v>
      </c>
      <c r="C4" s="152" t="s">
        <v>198</v>
      </c>
      <c r="D4" s="153" t="s">
        <v>51</v>
      </c>
      <c r="E4" s="152" t="s">
        <v>52</v>
      </c>
      <c r="F4" s="154" t="s">
        <v>54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55</v>
      </c>
      <c r="Z4" s="158" t="s">
        <v>56</v>
      </c>
      <c r="AA4" s="158" t="s">
        <v>57</v>
      </c>
      <c r="AB4" s="158" t="s">
        <v>17</v>
      </c>
      <c r="AC4" s="158" t="s">
        <v>58</v>
      </c>
      <c r="AD4" s="158" t="s">
        <v>59</v>
      </c>
      <c r="AE4" s="158" t="s">
        <v>60</v>
      </c>
      <c r="AF4" s="158" t="s">
        <v>61</v>
      </c>
      <c r="AG4" s="158" t="s">
        <v>62</v>
      </c>
      <c r="AH4" s="159" t="s">
        <v>55</v>
      </c>
      <c r="AI4" s="159" t="s">
        <v>56</v>
      </c>
      <c r="AJ4" s="159" t="s">
        <v>57</v>
      </c>
      <c r="AK4" s="159" t="s">
        <v>17</v>
      </c>
      <c r="AL4" s="159" t="s">
        <v>58</v>
      </c>
      <c r="AM4" s="159" t="s">
        <v>59</v>
      </c>
      <c r="AN4" s="159" t="s">
        <v>60</v>
      </c>
      <c r="AO4" s="159" t="s">
        <v>61</v>
      </c>
      <c r="AP4" s="159" t="s">
        <v>62</v>
      </c>
      <c r="AQ4" s="160" t="s">
        <v>55</v>
      </c>
      <c r="AR4" s="160" t="s">
        <v>56</v>
      </c>
      <c r="AS4" s="160" t="s">
        <v>57</v>
      </c>
      <c r="AT4" s="160" t="s">
        <v>17</v>
      </c>
      <c r="AU4" s="160" t="s">
        <v>58</v>
      </c>
      <c r="AV4" s="160" t="s">
        <v>59</v>
      </c>
      <c r="AW4" s="160" t="s">
        <v>60</v>
      </c>
      <c r="AX4" s="160" t="s">
        <v>61</v>
      </c>
      <c r="AY4" s="160" t="s">
        <v>62</v>
      </c>
      <c r="AZ4" s="161" t="s">
        <v>55</v>
      </c>
      <c r="BA4" s="161" t="s">
        <v>56</v>
      </c>
      <c r="BB4" s="161" t="s">
        <v>57</v>
      </c>
      <c r="BC4" s="161" t="s">
        <v>17</v>
      </c>
      <c r="BD4" s="161" t="s">
        <v>58</v>
      </c>
      <c r="BE4" s="161" t="s">
        <v>59</v>
      </c>
      <c r="BF4" s="161" t="s">
        <v>60</v>
      </c>
      <c r="BG4" s="161" t="s">
        <v>61</v>
      </c>
      <c r="BH4" s="161" t="s">
        <v>62</v>
      </c>
      <c r="BI4" s="162" t="s">
        <v>55</v>
      </c>
      <c r="BJ4" s="162" t="s">
        <v>56</v>
      </c>
      <c r="BK4" s="162" t="s">
        <v>57</v>
      </c>
      <c r="BL4" s="162" t="s">
        <v>17</v>
      </c>
      <c r="BM4" s="162" t="s">
        <v>58</v>
      </c>
      <c r="BN4" s="162" t="s">
        <v>59</v>
      </c>
      <c r="BO4" s="162" t="s">
        <v>60</v>
      </c>
      <c r="BP4" s="162" t="s">
        <v>61</v>
      </c>
      <c r="BQ4" s="162" t="s">
        <v>62</v>
      </c>
      <c r="BR4" s="163" t="s">
        <v>55</v>
      </c>
      <c r="BS4" s="163" t="s">
        <v>56</v>
      </c>
      <c r="BT4" s="163" t="s">
        <v>57</v>
      </c>
      <c r="BU4" s="163" t="s">
        <v>17</v>
      </c>
      <c r="BV4" s="163" t="s">
        <v>58</v>
      </c>
      <c r="BW4" s="163" t="s">
        <v>59</v>
      </c>
      <c r="BX4" s="163" t="s">
        <v>60</v>
      </c>
      <c r="BY4" s="163" t="s">
        <v>61</v>
      </c>
      <c r="BZ4" s="163" t="s">
        <v>62</v>
      </c>
      <c r="CA4" s="164" t="s">
        <v>55</v>
      </c>
      <c r="CB4" s="164" t="s">
        <v>56</v>
      </c>
      <c r="CC4" s="164" t="s">
        <v>57</v>
      </c>
      <c r="CD4" s="164" t="s">
        <v>17</v>
      </c>
      <c r="CE4" s="164" t="s">
        <v>58</v>
      </c>
      <c r="CF4" s="164" t="s">
        <v>59</v>
      </c>
      <c r="CG4" s="164" t="s">
        <v>60</v>
      </c>
      <c r="CH4" s="164" t="s">
        <v>61</v>
      </c>
      <c r="CI4" s="164" t="s">
        <v>62</v>
      </c>
      <c r="CJ4" s="306"/>
      <c r="CK4" s="309"/>
      <c r="CL4" s="165" t="s">
        <v>63</v>
      </c>
      <c r="CM4" s="165" t="s">
        <v>64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>
        <f>W6</f>
        <v>2.648956632604</v>
      </c>
      <c r="B6" s="347" t="s">
        <v>218</v>
      </c>
      <c r="C6" s="347" t="s">
        <v>219</v>
      </c>
      <c r="D6" s="347" t="s">
        <v>220</v>
      </c>
      <c r="E6" s="175" t="s">
        <v>221</v>
      </c>
      <c r="F6" s="175" t="s">
        <v>205</v>
      </c>
      <c r="G6" s="340">
        <v>1403197</v>
      </c>
      <c r="H6" s="176">
        <v>0</v>
      </c>
      <c r="I6" s="176">
        <v>0</v>
      </c>
      <c r="J6" s="176">
        <v>107705</v>
      </c>
      <c r="K6" s="177">
        <v>591</v>
      </c>
      <c r="L6" s="179">
        <f>IFERROR(K6/J6,"-")</f>
        <v>0.0054872104359129</v>
      </c>
      <c r="M6" s="176">
        <v>12</v>
      </c>
      <c r="N6" s="176">
        <v>236</v>
      </c>
      <c r="O6" s="179">
        <f>IFERROR(M6/(K6),"-")</f>
        <v>0.020304568527919</v>
      </c>
      <c r="P6" s="180">
        <f>IFERROR(G6/SUM(K6:K6),"-")</f>
        <v>2374.2758037225</v>
      </c>
      <c r="Q6" s="181">
        <v>66</v>
      </c>
      <c r="R6" s="179">
        <f>IF(K6=0,"-",Q6/K6)</f>
        <v>0.11167512690355</v>
      </c>
      <c r="S6" s="345">
        <v>3717008</v>
      </c>
      <c r="T6" s="346">
        <f>IFERROR(S6/K6,"-")</f>
        <v>6289.3536379019</v>
      </c>
      <c r="U6" s="346">
        <f>IFERROR(S6/Q6,"-")</f>
        <v>56318.303030303</v>
      </c>
      <c r="V6" s="340">
        <f>SUM(S6:S6)-SUM(G6:G6)</f>
        <v>2313811</v>
      </c>
      <c r="W6" s="183">
        <f>SUM(S6:S6)/SUM(G6:G6)</f>
        <v>2.648956632604</v>
      </c>
      <c r="Y6" s="184">
        <v>42</v>
      </c>
      <c r="Z6" s="185">
        <f>IF(K6=0,"",IF(Y6=0,"",(Y6/K6)))</f>
        <v>0.071065989847716</v>
      </c>
      <c r="AA6" s="184"/>
      <c r="AB6" s="186">
        <f>IFERROR(AA6/Y6,"-")</f>
        <v>0</v>
      </c>
      <c r="AC6" s="187"/>
      <c r="AD6" s="188">
        <f>IFERROR(AC6/Y6,"-")</f>
        <v>0</v>
      </c>
      <c r="AE6" s="189"/>
      <c r="AF6" s="189"/>
      <c r="AG6" s="189"/>
      <c r="AH6" s="190">
        <v>106</v>
      </c>
      <c r="AI6" s="191">
        <f>IF(K6=0,"",IF(AH6=0,"",(AH6/K6)))</f>
        <v>0.17935702199662</v>
      </c>
      <c r="AJ6" s="190">
        <v>6</v>
      </c>
      <c r="AK6" s="192">
        <f>IFERROR(AJ6/AH6,"-")</f>
        <v>0.056603773584906</v>
      </c>
      <c r="AL6" s="193">
        <v>31000</v>
      </c>
      <c r="AM6" s="194">
        <f>IFERROR(AL6/AH6,"-")</f>
        <v>292.45283018868</v>
      </c>
      <c r="AN6" s="195">
        <v>3</v>
      </c>
      <c r="AO6" s="195">
        <v>2</v>
      </c>
      <c r="AP6" s="195">
        <v>1</v>
      </c>
      <c r="AQ6" s="196">
        <v>93</v>
      </c>
      <c r="AR6" s="197">
        <f>IF(K6=0,"",IF(AQ6=0,"",(AQ6/K6)))</f>
        <v>0.15736040609137</v>
      </c>
      <c r="AS6" s="196">
        <v>11</v>
      </c>
      <c r="AT6" s="198">
        <f>IFERROR(AS6/AQ6,"-")</f>
        <v>0.11827956989247</v>
      </c>
      <c r="AU6" s="199">
        <v>454000</v>
      </c>
      <c r="AV6" s="200">
        <f>IFERROR(AU6/AQ6,"-")</f>
        <v>4881.7204301075</v>
      </c>
      <c r="AW6" s="201">
        <v>5</v>
      </c>
      <c r="AX6" s="201">
        <v>1</v>
      </c>
      <c r="AY6" s="201">
        <v>5</v>
      </c>
      <c r="AZ6" s="202">
        <v>160</v>
      </c>
      <c r="BA6" s="203">
        <f>IF(K6=0,"",IF(AZ6=0,"",(AZ6/K6)))</f>
        <v>0.27072758037225</v>
      </c>
      <c r="BB6" s="202">
        <v>16</v>
      </c>
      <c r="BC6" s="204">
        <f>IFERROR(BB6/AZ6,"-")</f>
        <v>0.1</v>
      </c>
      <c r="BD6" s="205">
        <v>290000</v>
      </c>
      <c r="BE6" s="206">
        <f>IFERROR(BD6/AZ6,"-")</f>
        <v>1812.5</v>
      </c>
      <c r="BF6" s="207">
        <v>9</v>
      </c>
      <c r="BG6" s="207">
        <v>2</v>
      </c>
      <c r="BH6" s="207">
        <v>5</v>
      </c>
      <c r="BI6" s="208">
        <v>115</v>
      </c>
      <c r="BJ6" s="209">
        <f>IF(K6=0,"",IF(BI6=0,"",(BI6/K6)))</f>
        <v>0.19458544839255</v>
      </c>
      <c r="BK6" s="210">
        <v>17</v>
      </c>
      <c r="BL6" s="211">
        <f>IFERROR(BK6/BI6,"-")</f>
        <v>0.14782608695652</v>
      </c>
      <c r="BM6" s="212">
        <v>695008</v>
      </c>
      <c r="BN6" s="213">
        <f>IFERROR(BM6/BI6,"-")</f>
        <v>6043.547826087</v>
      </c>
      <c r="BO6" s="214">
        <v>4</v>
      </c>
      <c r="BP6" s="214">
        <v>2</v>
      </c>
      <c r="BQ6" s="214">
        <v>11</v>
      </c>
      <c r="BR6" s="215">
        <v>61</v>
      </c>
      <c r="BS6" s="216">
        <f>IF(K6=0,"",IF(BR6=0,"",(BR6/K6)))</f>
        <v>0.10321489001692</v>
      </c>
      <c r="BT6" s="217">
        <v>12</v>
      </c>
      <c r="BU6" s="218">
        <f>IFERROR(BT6/BR6,"-")</f>
        <v>0.19672131147541</v>
      </c>
      <c r="BV6" s="219">
        <v>1950000</v>
      </c>
      <c r="BW6" s="220">
        <f>IFERROR(BV6/BR6,"-")</f>
        <v>31967.213114754</v>
      </c>
      <c r="BX6" s="221">
        <v>4</v>
      </c>
      <c r="BY6" s="221">
        <v>1</v>
      </c>
      <c r="BZ6" s="221">
        <v>7</v>
      </c>
      <c r="CA6" s="222">
        <v>14</v>
      </c>
      <c r="CB6" s="223">
        <f>IF(K6=0,"",IF(CA6=0,"",(CA6/K6)))</f>
        <v>0.023688663282572</v>
      </c>
      <c r="CC6" s="224">
        <v>4</v>
      </c>
      <c r="CD6" s="225">
        <f>IFERROR(CC6/CA6,"-")</f>
        <v>0.28571428571429</v>
      </c>
      <c r="CE6" s="226">
        <v>297000</v>
      </c>
      <c r="CF6" s="227">
        <f>IFERROR(CE6/CA6,"-")</f>
        <v>21214.285714286</v>
      </c>
      <c r="CG6" s="228">
        <v>1</v>
      </c>
      <c r="CH6" s="228"/>
      <c r="CI6" s="228">
        <v>3</v>
      </c>
      <c r="CJ6" s="229">
        <v>66</v>
      </c>
      <c r="CK6" s="230">
        <v>3717008</v>
      </c>
      <c r="CL6" s="230">
        <v>1488000</v>
      </c>
      <c r="CM6" s="230">
        <v>3000</v>
      </c>
      <c r="CN6" s="231" t="str">
        <f>IF(AND(CL6=0,CM6=0),"",IF(AND(CL6&lt;=100000,CM6&lt;=100000),"",IF(CL6/CK6&gt;0.7,"男高",IF(CM6/CK6&gt;0.7,"女高",""))))</f>
        <v/>
      </c>
    </row>
    <row r="7" spans="1:94">
      <c r="A7" s="174">
        <f>W7</f>
        <v>4.0983487209998</v>
      </c>
      <c r="B7" s="347" t="s">
        <v>222</v>
      </c>
      <c r="C7" s="347" t="s">
        <v>202</v>
      </c>
      <c r="D7" s="347" t="s">
        <v>223</v>
      </c>
      <c r="E7" s="175" t="s">
        <v>224</v>
      </c>
      <c r="F7" s="175" t="s">
        <v>205</v>
      </c>
      <c r="G7" s="340">
        <v>9251132</v>
      </c>
      <c r="H7" s="176">
        <v>0</v>
      </c>
      <c r="I7" s="176">
        <v>0</v>
      </c>
      <c r="J7" s="176">
        <v>617283</v>
      </c>
      <c r="K7" s="177">
        <v>4606</v>
      </c>
      <c r="L7" s="179">
        <f>IFERROR(K7/J7,"-")</f>
        <v>0.0074617314910665</v>
      </c>
      <c r="M7" s="176">
        <v>153</v>
      </c>
      <c r="N7" s="176">
        <v>2134</v>
      </c>
      <c r="O7" s="179">
        <f>IFERROR(M7/(K7),"-")</f>
        <v>0.033217542336083</v>
      </c>
      <c r="P7" s="180">
        <f>IFERROR(G7/SUM(K7:K7),"-")</f>
        <v>2008.4958749457</v>
      </c>
      <c r="Q7" s="181">
        <v>686</v>
      </c>
      <c r="R7" s="179">
        <f>IF(K7=0,"-",Q7/K7)</f>
        <v>0.14893617021277</v>
      </c>
      <c r="S7" s="345">
        <v>37914365</v>
      </c>
      <c r="T7" s="346">
        <f>IFERROR(S7/K7,"-")</f>
        <v>8231.5165002171</v>
      </c>
      <c r="U7" s="346">
        <f>IFERROR(S7/Q7,"-")</f>
        <v>55268.753644315</v>
      </c>
      <c r="V7" s="340">
        <f>SUM(S7:S7)-SUM(G7:G7)</f>
        <v>28663233</v>
      </c>
      <c r="W7" s="183">
        <f>SUM(S7:S7)/SUM(G7:G7)</f>
        <v>4.0983487209998</v>
      </c>
      <c r="Y7" s="184">
        <v>48</v>
      </c>
      <c r="Z7" s="185">
        <f>IF(K7=0,"",IF(Y7=0,"",(Y7/K7)))</f>
        <v>0.010421189752497</v>
      </c>
      <c r="AA7" s="184"/>
      <c r="AB7" s="186">
        <f>IFERROR(AA7/Y7,"-")</f>
        <v>0</v>
      </c>
      <c r="AC7" s="187"/>
      <c r="AD7" s="188">
        <f>IFERROR(AC7/Y7,"-")</f>
        <v>0</v>
      </c>
      <c r="AE7" s="189"/>
      <c r="AF7" s="189"/>
      <c r="AG7" s="189"/>
      <c r="AH7" s="190">
        <v>10</v>
      </c>
      <c r="AI7" s="191">
        <f>IF(K7=0,"",IF(AH7=0,"",(AH7/K7)))</f>
        <v>0.0021710811984368</v>
      </c>
      <c r="AJ7" s="190">
        <v>2</v>
      </c>
      <c r="AK7" s="192">
        <f>IFERROR(AJ7/AH7,"-")</f>
        <v>0.2</v>
      </c>
      <c r="AL7" s="193">
        <v>64000</v>
      </c>
      <c r="AM7" s="194">
        <f>IFERROR(AL7/AH7,"-")</f>
        <v>6400</v>
      </c>
      <c r="AN7" s="195">
        <v>1</v>
      </c>
      <c r="AO7" s="195"/>
      <c r="AP7" s="195">
        <v>1</v>
      </c>
      <c r="AQ7" s="196">
        <v>114</v>
      </c>
      <c r="AR7" s="197">
        <f>IF(K7=0,"",IF(AQ7=0,"",(AQ7/K7)))</f>
        <v>0.02475032566218</v>
      </c>
      <c r="AS7" s="196">
        <v>10</v>
      </c>
      <c r="AT7" s="198">
        <f>IFERROR(AS7/AQ7,"-")</f>
        <v>0.087719298245614</v>
      </c>
      <c r="AU7" s="199">
        <v>325000</v>
      </c>
      <c r="AV7" s="200">
        <f>IFERROR(AU7/AQ7,"-")</f>
        <v>2850.8771929825</v>
      </c>
      <c r="AW7" s="201">
        <v>3</v>
      </c>
      <c r="AX7" s="201">
        <v>3</v>
      </c>
      <c r="AY7" s="201">
        <v>4</v>
      </c>
      <c r="AZ7" s="202">
        <v>2393</v>
      </c>
      <c r="BA7" s="203">
        <f>IF(K7=0,"",IF(AZ7=0,"",(AZ7/K7)))</f>
        <v>0.51953973078593</v>
      </c>
      <c r="BB7" s="202">
        <v>285</v>
      </c>
      <c r="BC7" s="204">
        <f>IFERROR(BB7/AZ7,"-")</f>
        <v>0.11909736732135</v>
      </c>
      <c r="BD7" s="205">
        <v>4830060</v>
      </c>
      <c r="BE7" s="206">
        <f>IFERROR(BD7/AZ7,"-")</f>
        <v>2018.4120351024</v>
      </c>
      <c r="BF7" s="207">
        <v>143</v>
      </c>
      <c r="BG7" s="207">
        <v>59</v>
      </c>
      <c r="BH7" s="207">
        <v>83</v>
      </c>
      <c r="BI7" s="208">
        <v>1447</v>
      </c>
      <c r="BJ7" s="209">
        <f>IF(K7=0,"",IF(BI7=0,"",(BI7/K7)))</f>
        <v>0.31415544941381</v>
      </c>
      <c r="BK7" s="210">
        <v>241</v>
      </c>
      <c r="BL7" s="211">
        <f>IFERROR(BK7/BI7,"-")</f>
        <v>0.16655148583276</v>
      </c>
      <c r="BM7" s="212">
        <v>11649000</v>
      </c>
      <c r="BN7" s="213">
        <f>IFERROR(BM7/BI7,"-")</f>
        <v>8050.4492052522</v>
      </c>
      <c r="BO7" s="214">
        <v>88</v>
      </c>
      <c r="BP7" s="214">
        <v>45</v>
      </c>
      <c r="BQ7" s="214">
        <v>108</v>
      </c>
      <c r="BR7" s="215">
        <v>477</v>
      </c>
      <c r="BS7" s="216">
        <f>IF(K7=0,"",IF(BR7=0,"",(BR7/K7)))</f>
        <v>0.10356057316544</v>
      </c>
      <c r="BT7" s="217">
        <v>119</v>
      </c>
      <c r="BU7" s="218">
        <f>IFERROR(BT7/BR7,"-")</f>
        <v>0.24947589098532</v>
      </c>
      <c r="BV7" s="219">
        <v>18117205</v>
      </c>
      <c r="BW7" s="220">
        <f>IFERROR(BV7/BR7,"-")</f>
        <v>37981.561844864</v>
      </c>
      <c r="BX7" s="221">
        <v>30</v>
      </c>
      <c r="BY7" s="221">
        <v>12</v>
      </c>
      <c r="BZ7" s="221">
        <v>77</v>
      </c>
      <c r="CA7" s="222">
        <v>117</v>
      </c>
      <c r="CB7" s="223">
        <f>IF(K7=0,"",IF(CA7=0,"",(CA7/K7)))</f>
        <v>0.025401650021711</v>
      </c>
      <c r="CC7" s="224">
        <v>29</v>
      </c>
      <c r="CD7" s="225">
        <f>IFERROR(CC7/CA7,"-")</f>
        <v>0.24786324786325</v>
      </c>
      <c r="CE7" s="226">
        <v>2929100</v>
      </c>
      <c r="CF7" s="227">
        <f>IFERROR(CE7/CA7,"-")</f>
        <v>25035.042735043</v>
      </c>
      <c r="CG7" s="228">
        <v>5</v>
      </c>
      <c r="CH7" s="228">
        <v>4</v>
      </c>
      <c r="CI7" s="228">
        <v>20</v>
      </c>
      <c r="CJ7" s="229">
        <v>686</v>
      </c>
      <c r="CK7" s="230">
        <v>37914365</v>
      </c>
      <c r="CL7" s="230">
        <v>1480000</v>
      </c>
      <c r="CM7" s="230"/>
      <c r="CN7" s="231" t="str">
        <f>IF(AND(CL7=0,CM7=0),"",IF(AND(CL7&lt;=100000,CM7&lt;=100000),"",IF(CL7/CK7&gt;0.7,"男高",IF(CM7/CK7&gt;0.7,"女高",""))))</f>
        <v/>
      </c>
    </row>
    <row r="8" spans="1:94">
      <c r="A8" s="174">
        <f>W8</f>
        <v>5.1081007269549</v>
      </c>
      <c r="B8" s="347" t="s">
        <v>225</v>
      </c>
      <c r="C8" s="347" t="s">
        <v>202</v>
      </c>
      <c r="D8" s="347" t="s">
        <v>223</v>
      </c>
      <c r="E8" s="175" t="s">
        <v>224</v>
      </c>
      <c r="F8" s="175" t="s">
        <v>205</v>
      </c>
      <c r="G8" s="340">
        <v>3108721</v>
      </c>
      <c r="H8" s="176">
        <v>0</v>
      </c>
      <c r="I8" s="176">
        <v>0</v>
      </c>
      <c r="J8" s="176">
        <v>272029</v>
      </c>
      <c r="K8" s="177">
        <v>1153</v>
      </c>
      <c r="L8" s="179">
        <f>IFERROR(K8/J8,"-")</f>
        <v>0.0042385186873458</v>
      </c>
      <c r="M8" s="176">
        <v>57</v>
      </c>
      <c r="N8" s="176">
        <v>443</v>
      </c>
      <c r="O8" s="179">
        <f>IFERROR(M8/(K8),"-")</f>
        <v>0.049436253252385</v>
      </c>
      <c r="P8" s="180">
        <f>IFERROR(G8/SUM(K8:K8),"-")</f>
        <v>2696.2020815265</v>
      </c>
      <c r="Q8" s="181">
        <v>203</v>
      </c>
      <c r="R8" s="179">
        <f>IF(K8=0,"-",Q8/K8)</f>
        <v>0.17606244579358</v>
      </c>
      <c r="S8" s="345">
        <v>15879660</v>
      </c>
      <c r="T8" s="346">
        <f>IFERROR(S8/K8,"-")</f>
        <v>13772.471812663</v>
      </c>
      <c r="U8" s="346">
        <f>IFERROR(S8/Q8,"-")</f>
        <v>78224.926108374</v>
      </c>
      <c r="V8" s="340">
        <f>SUM(S8:S8)-SUM(G8:G8)</f>
        <v>12770939</v>
      </c>
      <c r="W8" s="183">
        <f>SUM(S8:S8)/SUM(G8:G8)</f>
        <v>5.1081007269549</v>
      </c>
      <c r="Y8" s="184">
        <v>14</v>
      </c>
      <c r="Z8" s="185">
        <f>IF(K8=0,"",IF(Y8=0,"",(Y8/K8)))</f>
        <v>0.012142237640937</v>
      </c>
      <c r="AA8" s="184"/>
      <c r="AB8" s="186">
        <f>IFERROR(AA8/Y8,"-")</f>
        <v>0</v>
      </c>
      <c r="AC8" s="187"/>
      <c r="AD8" s="188">
        <f>IFERROR(AC8/Y8,"-")</f>
        <v>0</v>
      </c>
      <c r="AE8" s="189"/>
      <c r="AF8" s="189"/>
      <c r="AG8" s="189"/>
      <c r="AH8" s="190">
        <v>4</v>
      </c>
      <c r="AI8" s="191">
        <f>IF(K8=0,"",IF(AH8=0,"",(AH8/K8)))</f>
        <v>0.0034692107545533</v>
      </c>
      <c r="AJ8" s="190"/>
      <c r="AK8" s="192">
        <f>IFERROR(AJ8/AH8,"-")</f>
        <v>0</v>
      </c>
      <c r="AL8" s="193"/>
      <c r="AM8" s="194">
        <f>IFERROR(AL8/AH8,"-")</f>
        <v>0</v>
      </c>
      <c r="AN8" s="195"/>
      <c r="AO8" s="195"/>
      <c r="AP8" s="195"/>
      <c r="AQ8" s="196">
        <v>8</v>
      </c>
      <c r="AR8" s="197">
        <f>IF(K8=0,"",IF(AQ8=0,"",(AQ8/K8)))</f>
        <v>0.0069384215091067</v>
      </c>
      <c r="AS8" s="196"/>
      <c r="AT8" s="198">
        <f>IFERROR(AS8/AQ8,"-")</f>
        <v>0</v>
      </c>
      <c r="AU8" s="199"/>
      <c r="AV8" s="200">
        <f>IFERROR(AU8/AQ8,"-")</f>
        <v>0</v>
      </c>
      <c r="AW8" s="201"/>
      <c r="AX8" s="201"/>
      <c r="AY8" s="201"/>
      <c r="AZ8" s="202">
        <v>87</v>
      </c>
      <c r="BA8" s="203">
        <f>IF(K8=0,"",IF(AZ8=0,"",(AZ8/K8)))</f>
        <v>0.075455333911535</v>
      </c>
      <c r="BB8" s="202">
        <v>4</v>
      </c>
      <c r="BC8" s="204">
        <f>IFERROR(BB8/AZ8,"-")</f>
        <v>0.045977011494253</v>
      </c>
      <c r="BD8" s="205">
        <v>747000</v>
      </c>
      <c r="BE8" s="206">
        <f>IFERROR(BD8/AZ8,"-")</f>
        <v>8586.2068965517</v>
      </c>
      <c r="BF8" s="207"/>
      <c r="BG8" s="207"/>
      <c r="BH8" s="207">
        <v>4</v>
      </c>
      <c r="BI8" s="208">
        <v>678</v>
      </c>
      <c r="BJ8" s="209">
        <f>IF(K8=0,"",IF(BI8=0,"",(BI8/K8)))</f>
        <v>0.58803122289679</v>
      </c>
      <c r="BK8" s="210">
        <v>108</v>
      </c>
      <c r="BL8" s="211">
        <f>IFERROR(BK8/BI8,"-")</f>
        <v>0.15929203539823</v>
      </c>
      <c r="BM8" s="212">
        <v>8444000</v>
      </c>
      <c r="BN8" s="213">
        <f>IFERROR(BM8/BI8,"-")</f>
        <v>12454.277286136</v>
      </c>
      <c r="BO8" s="214">
        <v>33</v>
      </c>
      <c r="BP8" s="214">
        <v>17</v>
      </c>
      <c r="BQ8" s="214">
        <v>58</v>
      </c>
      <c r="BR8" s="215">
        <v>294</v>
      </c>
      <c r="BS8" s="216">
        <f>IF(K8=0,"",IF(BR8=0,"",(BR8/K8)))</f>
        <v>0.25498699045967</v>
      </c>
      <c r="BT8" s="217">
        <v>70</v>
      </c>
      <c r="BU8" s="218">
        <f>IFERROR(BT8/BR8,"-")</f>
        <v>0.23809523809524</v>
      </c>
      <c r="BV8" s="219">
        <v>5262660</v>
      </c>
      <c r="BW8" s="220">
        <f>IFERROR(BV8/BR8,"-")</f>
        <v>17900.204081633</v>
      </c>
      <c r="BX8" s="221">
        <v>22</v>
      </c>
      <c r="BY8" s="221">
        <v>10</v>
      </c>
      <c r="BZ8" s="221">
        <v>38</v>
      </c>
      <c r="CA8" s="222">
        <v>68</v>
      </c>
      <c r="CB8" s="223">
        <f>IF(K8=0,"",IF(CA8=0,"",(CA8/K8)))</f>
        <v>0.058976582827407</v>
      </c>
      <c r="CC8" s="224">
        <v>21</v>
      </c>
      <c r="CD8" s="225">
        <f>IFERROR(CC8/CA8,"-")</f>
        <v>0.30882352941176</v>
      </c>
      <c r="CE8" s="226">
        <v>1426000</v>
      </c>
      <c r="CF8" s="227">
        <f>IFERROR(CE8/CA8,"-")</f>
        <v>20970.588235294</v>
      </c>
      <c r="CG8" s="228">
        <v>6</v>
      </c>
      <c r="CH8" s="228">
        <v>2</v>
      </c>
      <c r="CI8" s="228">
        <v>13</v>
      </c>
      <c r="CJ8" s="229">
        <v>203</v>
      </c>
      <c r="CK8" s="230">
        <v>15879660</v>
      </c>
      <c r="CL8" s="230">
        <v>815000</v>
      </c>
      <c r="CM8" s="230"/>
      <c r="CN8" s="231" t="str">
        <f>IF(AND(CL8=0,CM8=0),"",IF(AND(CL8&lt;=100000,CM8&lt;=100000),"",IF(CL8/CK8&gt;0.7,"男高",IF(CM8/CK8&gt;0.7,"女高",""))))</f>
        <v/>
      </c>
    </row>
    <row r="9" spans="1:94">
      <c r="A9" s="232"/>
      <c r="B9" s="151"/>
      <c r="C9" s="233"/>
      <c r="D9" s="234"/>
      <c r="E9" s="175"/>
      <c r="F9" s="175"/>
      <c r="G9" s="341"/>
      <c r="H9" s="235"/>
      <c r="I9" s="235"/>
      <c r="J9" s="176"/>
      <c r="K9" s="176"/>
      <c r="L9" s="236"/>
      <c r="M9" s="236"/>
      <c r="N9" s="176"/>
      <c r="O9" s="236"/>
      <c r="P9" s="182"/>
      <c r="Q9" s="182"/>
      <c r="R9" s="182"/>
      <c r="S9" s="345"/>
      <c r="T9" s="345"/>
      <c r="U9" s="345"/>
      <c r="V9" s="345"/>
      <c r="W9" s="236"/>
      <c r="X9" s="172"/>
      <c r="Y9" s="237"/>
      <c r="Z9" s="238"/>
      <c r="AA9" s="237"/>
      <c r="AB9" s="239"/>
      <c r="AC9" s="240"/>
      <c r="AD9" s="241"/>
      <c r="AE9" s="242"/>
      <c r="AF9" s="242"/>
      <c r="AG9" s="242"/>
      <c r="AH9" s="237"/>
      <c r="AI9" s="238"/>
      <c r="AJ9" s="237"/>
      <c r="AK9" s="239"/>
      <c r="AL9" s="240"/>
      <c r="AM9" s="241"/>
      <c r="AN9" s="242"/>
      <c r="AO9" s="242"/>
      <c r="AP9" s="242"/>
      <c r="AQ9" s="237"/>
      <c r="AR9" s="238"/>
      <c r="AS9" s="237"/>
      <c r="AT9" s="239"/>
      <c r="AU9" s="240"/>
      <c r="AV9" s="241"/>
      <c r="AW9" s="242"/>
      <c r="AX9" s="242"/>
      <c r="AY9" s="242"/>
      <c r="AZ9" s="237"/>
      <c r="BA9" s="238"/>
      <c r="BB9" s="237"/>
      <c r="BC9" s="239"/>
      <c r="BD9" s="240"/>
      <c r="BE9" s="241"/>
      <c r="BF9" s="242"/>
      <c r="BG9" s="242"/>
      <c r="BH9" s="242"/>
      <c r="BI9" s="173"/>
      <c r="BJ9" s="243"/>
      <c r="BK9" s="237"/>
      <c r="BL9" s="239"/>
      <c r="BM9" s="240"/>
      <c r="BN9" s="241"/>
      <c r="BO9" s="242"/>
      <c r="BP9" s="242"/>
      <c r="BQ9" s="242"/>
      <c r="BR9" s="173"/>
      <c r="BS9" s="243"/>
      <c r="BT9" s="237"/>
      <c r="BU9" s="239"/>
      <c r="BV9" s="240"/>
      <c r="BW9" s="241"/>
      <c r="BX9" s="242"/>
      <c r="BY9" s="242"/>
      <c r="BZ9" s="242"/>
      <c r="CA9" s="173"/>
      <c r="CB9" s="243"/>
      <c r="CC9" s="237"/>
      <c r="CD9" s="239"/>
      <c r="CE9" s="240"/>
      <c r="CF9" s="241"/>
      <c r="CG9" s="242"/>
      <c r="CH9" s="242"/>
      <c r="CI9" s="242"/>
      <c r="CJ9" s="244"/>
      <c r="CK9" s="240"/>
      <c r="CL9" s="240"/>
      <c r="CM9" s="240"/>
      <c r="CN9" s="245"/>
    </row>
    <row r="10" spans="1:94">
      <c r="A10" s="232"/>
      <c r="B10" s="246"/>
      <c r="C10" s="176"/>
      <c r="D10" s="176"/>
      <c r="E10" s="247"/>
      <c r="F10" s="248"/>
      <c r="G10" s="342"/>
      <c r="H10" s="235"/>
      <c r="I10" s="235"/>
      <c r="J10" s="176"/>
      <c r="K10" s="176"/>
      <c r="L10" s="236"/>
      <c r="M10" s="236"/>
      <c r="N10" s="176"/>
      <c r="O10" s="236"/>
      <c r="P10" s="182"/>
      <c r="Q10" s="182"/>
      <c r="R10" s="182"/>
      <c r="S10" s="345"/>
      <c r="T10" s="345"/>
      <c r="U10" s="345"/>
      <c r="V10" s="345"/>
      <c r="W10" s="236"/>
      <c r="X10" s="249"/>
      <c r="Y10" s="237"/>
      <c r="Z10" s="238"/>
      <c r="AA10" s="237"/>
      <c r="AB10" s="239"/>
      <c r="AC10" s="240"/>
      <c r="AD10" s="241"/>
      <c r="AE10" s="242"/>
      <c r="AF10" s="242"/>
      <c r="AG10" s="242"/>
      <c r="AH10" s="237"/>
      <c r="AI10" s="238"/>
      <c r="AJ10" s="237"/>
      <c r="AK10" s="239"/>
      <c r="AL10" s="240"/>
      <c r="AM10" s="241"/>
      <c r="AN10" s="242"/>
      <c r="AO10" s="242"/>
      <c r="AP10" s="242"/>
      <c r="AQ10" s="237"/>
      <c r="AR10" s="238"/>
      <c r="AS10" s="237"/>
      <c r="AT10" s="239"/>
      <c r="AU10" s="240"/>
      <c r="AV10" s="241"/>
      <c r="AW10" s="242"/>
      <c r="AX10" s="242"/>
      <c r="AY10" s="242"/>
      <c r="AZ10" s="237"/>
      <c r="BA10" s="238"/>
      <c r="BB10" s="237"/>
      <c r="BC10" s="239"/>
      <c r="BD10" s="240"/>
      <c r="BE10" s="241"/>
      <c r="BF10" s="242"/>
      <c r="BG10" s="242"/>
      <c r="BH10" s="242"/>
      <c r="BI10" s="173"/>
      <c r="BJ10" s="243"/>
      <c r="BK10" s="237"/>
      <c r="BL10" s="239"/>
      <c r="BM10" s="240"/>
      <c r="BN10" s="241"/>
      <c r="BO10" s="242"/>
      <c r="BP10" s="242"/>
      <c r="BQ10" s="242"/>
      <c r="BR10" s="173"/>
      <c r="BS10" s="243"/>
      <c r="BT10" s="237"/>
      <c r="BU10" s="239"/>
      <c r="BV10" s="240"/>
      <c r="BW10" s="241"/>
      <c r="BX10" s="242"/>
      <c r="BY10" s="242"/>
      <c r="BZ10" s="242"/>
      <c r="CA10" s="173"/>
      <c r="CB10" s="243"/>
      <c r="CC10" s="237"/>
      <c r="CD10" s="239"/>
      <c r="CE10" s="240"/>
      <c r="CF10" s="241"/>
      <c r="CG10" s="242"/>
      <c r="CH10" s="242"/>
      <c r="CI10" s="242"/>
      <c r="CJ10" s="244"/>
      <c r="CK10" s="240"/>
      <c r="CL10" s="240"/>
      <c r="CM10" s="240"/>
      <c r="CN10" s="245"/>
    </row>
    <row r="11" spans="1:94">
      <c r="A11" s="166">
        <f>Z11</f>
        <v/>
      </c>
      <c r="B11" s="250"/>
      <c r="C11" s="250"/>
      <c r="D11" s="250"/>
      <c r="E11" s="251" t="s">
        <v>226</v>
      </c>
      <c r="F11" s="251"/>
      <c r="G11" s="343">
        <f>SUM(G6:G10)</f>
        <v>13763050</v>
      </c>
      <c r="H11" s="250">
        <f>SUM(H6:H10)</f>
        <v>0</v>
      </c>
      <c r="I11" s="250">
        <f>SUM(I6:I10)</f>
        <v>0</v>
      </c>
      <c r="J11" s="250">
        <f>SUM(J6:J10)</f>
        <v>997017</v>
      </c>
      <c r="K11" s="250">
        <f>SUM(K6:K10)</f>
        <v>6350</v>
      </c>
      <c r="L11" s="252">
        <f>IFERROR(K11/J11,"-")</f>
        <v>0.0063689987231913</v>
      </c>
      <c r="M11" s="253">
        <f>SUM(M6:M10)</f>
        <v>222</v>
      </c>
      <c r="N11" s="253">
        <f>SUM(N6:N10)</f>
        <v>2813</v>
      </c>
      <c r="O11" s="252">
        <f>IFERROR(M11/K11,"-")</f>
        <v>0.03496062992126</v>
      </c>
      <c r="P11" s="254">
        <f>IFERROR(G11/K11,"-")</f>
        <v>2167.4094488189</v>
      </c>
      <c r="Q11" s="255">
        <f>SUM(Q6:Q10)</f>
        <v>955</v>
      </c>
      <c r="R11" s="252">
        <f>IFERROR(Q11/K11,"-")</f>
        <v>0.1503937007874</v>
      </c>
      <c r="S11" s="343">
        <f>SUM(S6:S10)</f>
        <v>57511033</v>
      </c>
      <c r="T11" s="343">
        <f>IFERROR(S11/K11,"-")</f>
        <v>9056.8555905512</v>
      </c>
      <c r="U11" s="343">
        <f>IFERROR(S11/Q11,"-")</f>
        <v>60220.976963351</v>
      </c>
      <c r="V11" s="343">
        <f>S11-G11</f>
        <v>43747983</v>
      </c>
      <c r="W11" s="256">
        <f>S11/G11</f>
        <v>4.1786546586694</v>
      </c>
      <c r="X11" s="257"/>
      <c r="Y11" s="258"/>
      <c r="Z11" s="258"/>
      <c r="AA11" s="258"/>
      <c r="AB11" s="258"/>
      <c r="AC11" s="258"/>
      <c r="AD11" s="258"/>
      <c r="AE11" s="258"/>
      <c r="AF11" s="258"/>
      <c r="AG11" s="258"/>
      <c r="AH11" s="258"/>
      <c r="AI11" s="258"/>
      <c r="AJ11" s="258"/>
      <c r="AK11" s="258"/>
      <c r="AL11" s="258"/>
      <c r="AM11" s="258"/>
      <c r="AN11" s="258"/>
      <c r="AO11" s="258"/>
      <c r="AP11" s="258"/>
      <c r="AQ11" s="258"/>
      <c r="AR11" s="258"/>
      <c r="AS11" s="258"/>
      <c r="AT11" s="258"/>
      <c r="AU11" s="258"/>
      <c r="AV11" s="258"/>
      <c r="AW11" s="258"/>
      <c r="AX11" s="258"/>
      <c r="AY11" s="258"/>
      <c r="AZ11" s="258"/>
      <c r="BA11" s="258"/>
      <c r="BB11" s="258"/>
      <c r="BC11" s="258"/>
      <c r="BD11" s="258"/>
      <c r="BE11" s="258"/>
      <c r="BF11" s="258"/>
      <c r="BG11" s="258"/>
      <c r="BH11" s="258"/>
      <c r="BI11" s="258"/>
      <c r="BJ11" s="258"/>
      <c r="BK11" s="258"/>
      <c r="BL11" s="258"/>
      <c r="BM11" s="258"/>
      <c r="BN11" s="258"/>
      <c r="BO11" s="258"/>
      <c r="BP11" s="258"/>
      <c r="BQ11" s="258"/>
      <c r="BR11" s="258"/>
      <c r="BS11" s="258"/>
      <c r="BT11" s="258"/>
      <c r="BU11" s="258"/>
      <c r="BV11" s="258"/>
      <c r="BW11" s="258"/>
      <c r="BX11" s="258"/>
      <c r="BY11" s="258"/>
      <c r="BZ11" s="258"/>
      <c r="CA11" s="258"/>
      <c r="CB11" s="258"/>
      <c r="CC11" s="258"/>
      <c r="CD11" s="258"/>
      <c r="CE11" s="258"/>
      <c r="CF11" s="258"/>
      <c r="CG11" s="258"/>
      <c r="CH11" s="258"/>
      <c r="CI11" s="258"/>
      <c r="CJ11" s="258"/>
      <c r="CK11" s="258"/>
      <c r="CL11" s="258"/>
      <c r="CM11" s="258"/>
      <c r="CN11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29</v>
      </c>
      <c r="B2" s="145" t="s">
        <v>30</v>
      </c>
      <c r="E2" s="147"/>
      <c r="F2" s="147"/>
      <c r="G2" s="147"/>
      <c r="H2" s="147"/>
      <c r="I2" s="147"/>
      <c r="J2" s="148"/>
      <c r="K2" s="148"/>
      <c r="L2" s="148" t="s">
        <v>31</v>
      </c>
      <c r="M2" s="148"/>
      <c r="N2" s="148"/>
      <c r="O2" s="148" t="s">
        <v>32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33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34</v>
      </c>
      <c r="CK2" s="307" t="s">
        <v>35</v>
      </c>
      <c r="CL2" s="310" t="s">
        <v>36</v>
      </c>
      <c r="CM2" s="311"/>
      <c r="CN2" s="312"/>
    </row>
    <row r="3" spans="1:94" customHeight="1" ht="14.25">
      <c r="A3" s="145" t="s">
        <v>227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38</v>
      </c>
      <c r="Z3" s="319"/>
      <c r="AA3" s="319"/>
      <c r="AB3" s="319"/>
      <c r="AC3" s="319"/>
      <c r="AD3" s="319"/>
      <c r="AE3" s="319"/>
      <c r="AF3" s="319"/>
      <c r="AG3" s="319"/>
      <c r="AH3" s="320" t="s">
        <v>39</v>
      </c>
      <c r="AI3" s="321"/>
      <c r="AJ3" s="321"/>
      <c r="AK3" s="321"/>
      <c r="AL3" s="321"/>
      <c r="AM3" s="321"/>
      <c r="AN3" s="321"/>
      <c r="AO3" s="321"/>
      <c r="AP3" s="322"/>
      <c r="AQ3" s="323" t="s">
        <v>40</v>
      </c>
      <c r="AR3" s="324"/>
      <c r="AS3" s="324"/>
      <c r="AT3" s="324"/>
      <c r="AU3" s="324"/>
      <c r="AV3" s="324"/>
      <c r="AW3" s="324"/>
      <c r="AX3" s="324"/>
      <c r="AY3" s="325"/>
      <c r="AZ3" s="326" t="s">
        <v>41</v>
      </c>
      <c r="BA3" s="327"/>
      <c r="BB3" s="327"/>
      <c r="BC3" s="327"/>
      <c r="BD3" s="327"/>
      <c r="BE3" s="327"/>
      <c r="BF3" s="327"/>
      <c r="BG3" s="327"/>
      <c r="BH3" s="328"/>
      <c r="BI3" s="313" t="s">
        <v>42</v>
      </c>
      <c r="BJ3" s="314"/>
      <c r="BK3" s="314"/>
      <c r="BL3" s="314"/>
      <c r="BM3" s="314"/>
      <c r="BN3" s="314"/>
      <c r="BO3" s="314"/>
      <c r="BP3" s="314"/>
      <c r="BQ3" s="315"/>
      <c r="BR3" s="294" t="s">
        <v>43</v>
      </c>
      <c r="BS3" s="295"/>
      <c r="BT3" s="295"/>
      <c r="BU3" s="295"/>
      <c r="BV3" s="295"/>
      <c r="BW3" s="295"/>
      <c r="BX3" s="295"/>
      <c r="BY3" s="295"/>
      <c r="BZ3" s="296"/>
      <c r="CA3" s="297" t="s">
        <v>44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45</v>
      </c>
      <c r="CM3" s="301"/>
      <c r="CN3" s="302" t="s">
        <v>46</v>
      </c>
    </row>
    <row r="4" spans="1:94">
      <c r="A4" s="151"/>
      <c r="B4" s="152" t="s">
        <v>47</v>
      </c>
      <c r="C4" s="152" t="s">
        <v>198</v>
      </c>
      <c r="D4" s="153" t="s">
        <v>51</v>
      </c>
      <c r="E4" s="152" t="s">
        <v>52</v>
      </c>
      <c r="F4" s="154" t="s">
        <v>54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55</v>
      </c>
      <c r="Z4" s="158" t="s">
        <v>56</v>
      </c>
      <c r="AA4" s="158" t="s">
        <v>57</v>
      </c>
      <c r="AB4" s="158" t="s">
        <v>17</v>
      </c>
      <c r="AC4" s="158" t="s">
        <v>58</v>
      </c>
      <c r="AD4" s="158" t="s">
        <v>59</v>
      </c>
      <c r="AE4" s="158" t="s">
        <v>60</v>
      </c>
      <c r="AF4" s="158" t="s">
        <v>61</v>
      </c>
      <c r="AG4" s="158" t="s">
        <v>62</v>
      </c>
      <c r="AH4" s="159" t="s">
        <v>55</v>
      </c>
      <c r="AI4" s="159" t="s">
        <v>56</v>
      </c>
      <c r="AJ4" s="159" t="s">
        <v>57</v>
      </c>
      <c r="AK4" s="159" t="s">
        <v>17</v>
      </c>
      <c r="AL4" s="159" t="s">
        <v>58</v>
      </c>
      <c r="AM4" s="159" t="s">
        <v>59</v>
      </c>
      <c r="AN4" s="159" t="s">
        <v>60</v>
      </c>
      <c r="AO4" s="159" t="s">
        <v>61</v>
      </c>
      <c r="AP4" s="159" t="s">
        <v>62</v>
      </c>
      <c r="AQ4" s="160" t="s">
        <v>55</v>
      </c>
      <c r="AR4" s="160" t="s">
        <v>56</v>
      </c>
      <c r="AS4" s="160" t="s">
        <v>57</v>
      </c>
      <c r="AT4" s="160" t="s">
        <v>17</v>
      </c>
      <c r="AU4" s="160" t="s">
        <v>58</v>
      </c>
      <c r="AV4" s="160" t="s">
        <v>59</v>
      </c>
      <c r="AW4" s="160" t="s">
        <v>60</v>
      </c>
      <c r="AX4" s="160" t="s">
        <v>61</v>
      </c>
      <c r="AY4" s="160" t="s">
        <v>62</v>
      </c>
      <c r="AZ4" s="161" t="s">
        <v>55</v>
      </c>
      <c r="BA4" s="161" t="s">
        <v>56</v>
      </c>
      <c r="BB4" s="161" t="s">
        <v>57</v>
      </c>
      <c r="BC4" s="161" t="s">
        <v>17</v>
      </c>
      <c r="BD4" s="161" t="s">
        <v>58</v>
      </c>
      <c r="BE4" s="161" t="s">
        <v>59</v>
      </c>
      <c r="BF4" s="161" t="s">
        <v>60</v>
      </c>
      <c r="BG4" s="161" t="s">
        <v>61</v>
      </c>
      <c r="BH4" s="161" t="s">
        <v>62</v>
      </c>
      <c r="BI4" s="162" t="s">
        <v>55</v>
      </c>
      <c r="BJ4" s="162" t="s">
        <v>56</v>
      </c>
      <c r="BK4" s="162" t="s">
        <v>57</v>
      </c>
      <c r="BL4" s="162" t="s">
        <v>17</v>
      </c>
      <c r="BM4" s="162" t="s">
        <v>58</v>
      </c>
      <c r="BN4" s="162" t="s">
        <v>59</v>
      </c>
      <c r="BO4" s="162" t="s">
        <v>60</v>
      </c>
      <c r="BP4" s="162" t="s">
        <v>61</v>
      </c>
      <c r="BQ4" s="162" t="s">
        <v>62</v>
      </c>
      <c r="BR4" s="163" t="s">
        <v>55</v>
      </c>
      <c r="BS4" s="163" t="s">
        <v>56</v>
      </c>
      <c r="BT4" s="163" t="s">
        <v>57</v>
      </c>
      <c r="BU4" s="163" t="s">
        <v>17</v>
      </c>
      <c r="BV4" s="163" t="s">
        <v>58</v>
      </c>
      <c r="BW4" s="163" t="s">
        <v>59</v>
      </c>
      <c r="BX4" s="163" t="s">
        <v>60</v>
      </c>
      <c r="BY4" s="163" t="s">
        <v>61</v>
      </c>
      <c r="BZ4" s="163" t="s">
        <v>62</v>
      </c>
      <c r="CA4" s="164" t="s">
        <v>55</v>
      </c>
      <c r="CB4" s="164" t="s">
        <v>56</v>
      </c>
      <c r="CC4" s="164" t="s">
        <v>57</v>
      </c>
      <c r="CD4" s="164" t="s">
        <v>17</v>
      </c>
      <c r="CE4" s="164" t="s">
        <v>58</v>
      </c>
      <c r="CF4" s="164" t="s">
        <v>59</v>
      </c>
      <c r="CG4" s="164" t="s">
        <v>60</v>
      </c>
      <c r="CH4" s="164" t="s">
        <v>61</v>
      </c>
      <c r="CI4" s="164" t="s">
        <v>62</v>
      </c>
      <c r="CJ4" s="306"/>
      <c r="CK4" s="309"/>
      <c r="CL4" s="165" t="s">
        <v>63</v>
      </c>
      <c r="CM4" s="165" t="s">
        <v>64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47" t="s">
        <v>228</v>
      </c>
      <c r="C6" s="347" t="s">
        <v>229</v>
      </c>
      <c r="D6" s="347" t="s">
        <v>230</v>
      </c>
      <c r="E6" s="175" t="s">
        <v>231</v>
      </c>
      <c r="F6" s="175" t="s">
        <v>205</v>
      </c>
      <c r="G6" s="340">
        <v>0</v>
      </c>
      <c r="H6" s="176">
        <v>0</v>
      </c>
      <c r="I6" s="176">
        <v>0</v>
      </c>
      <c r="J6" s="176">
        <v>0</v>
      </c>
      <c r="K6" s="177">
        <v>6</v>
      </c>
      <c r="L6" s="179" t="str">
        <f>IFERROR(K6/J6,"-")</f>
        <v>-</v>
      </c>
      <c r="M6" s="176">
        <v>0</v>
      </c>
      <c r="N6" s="176">
        <v>1</v>
      </c>
      <c r="O6" s="179">
        <f>IFERROR(M6/(K6),"-")</f>
        <v>0</v>
      </c>
      <c r="P6" s="180">
        <f>IFERROR(G6/SUM(K6:K6),"-")</f>
        <v>0</v>
      </c>
      <c r="Q6" s="181">
        <v>1</v>
      </c>
      <c r="R6" s="179">
        <f>IF(K6=0,"-",Q6/K6)</f>
        <v>0.16666666666667</v>
      </c>
      <c r="S6" s="345">
        <v>1200</v>
      </c>
      <c r="T6" s="346">
        <f>IFERROR(S6/K6,"-")</f>
        <v>200</v>
      </c>
      <c r="U6" s="346">
        <f>IFERROR(S6/Q6,"-")</f>
        <v>1200</v>
      </c>
      <c r="V6" s="340">
        <f>SUM(S6:S6)-SUM(G6:G6)</f>
        <v>1200</v>
      </c>
      <c r="W6" s="183" t="str">
        <f>SUM(S6:S6)/SUM(G6:G6)</f>
        <v>0</v>
      </c>
      <c r="Y6" s="184">
        <v>1</v>
      </c>
      <c r="Z6" s="185">
        <f>IF(K6=0,"",IF(Y6=0,"",(Y6/K6)))</f>
        <v>0.16666666666667</v>
      </c>
      <c r="AA6" s="184"/>
      <c r="AB6" s="186">
        <f>IFERROR(AA6/Y6,"-")</f>
        <v>0</v>
      </c>
      <c r="AC6" s="187"/>
      <c r="AD6" s="188">
        <f>IFERROR(AC6/Y6,"-")</f>
        <v>0</v>
      </c>
      <c r="AE6" s="189"/>
      <c r="AF6" s="189"/>
      <c r="AG6" s="189"/>
      <c r="AH6" s="190">
        <v>2</v>
      </c>
      <c r="AI6" s="191">
        <f>IF(K6=0,"",IF(AH6=0,"",(AH6/K6)))</f>
        <v>0.33333333333333</v>
      </c>
      <c r="AJ6" s="190"/>
      <c r="AK6" s="192">
        <f>IFERROR(AJ6/AH6,"-")</f>
        <v>0</v>
      </c>
      <c r="AL6" s="193"/>
      <c r="AM6" s="194">
        <f>IFERROR(AL6/AH6,"-")</f>
        <v>0</v>
      </c>
      <c r="AN6" s="195"/>
      <c r="AO6" s="195"/>
      <c r="AP6" s="195"/>
      <c r="AQ6" s="196"/>
      <c r="AR6" s="197">
        <f>IF(K6=0,"",IF(AQ6=0,"",(AQ6/K6)))</f>
        <v>0</v>
      </c>
      <c r="AS6" s="196"/>
      <c r="AT6" s="198" t="str">
        <f>IFERROR(AS6/AQ6,"-")</f>
        <v>-</v>
      </c>
      <c r="AU6" s="199"/>
      <c r="AV6" s="200" t="str">
        <f>IFERROR(AU6/AQ6,"-")</f>
        <v>-</v>
      </c>
      <c r="AW6" s="201"/>
      <c r="AX6" s="201"/>
      <c r="AY6" s="201"/>
      <c r="AZ6" s="202"/>
      <c r="BA6" s="203">
        <f>IF(K6=0,"",IF(AZ6=0,"",(AZ6/K6)))</f>
        <v>0</v>
      </c>
      <c r="BB6" s="202"/>
      <c r="BC6" s="204" t="str">
        <f>IFERROR(BB6/AZ6,"-")</f>
        <v>-</v>
      </c>
      <c r="BD6" s="205"/>
      <c r="BE6" s="206" t="str">
        <f>IFERROR(BD6/AZ6,"-")</f>
        <v>-</v>
      </c>
      <c r="BF6" s="207"/>
      <c r="BG6" s="207"/>
      <c r="BH6" s="207"/>
      <c r="BI6" s="208">
        <v>3</v>
      </c>
      <c r="BJ6" s="209">
        <f>IF(K6=0,"",IF(BI6=0,"",(BI6/K6)))</f>
        <v>0.5</v>
      </c>
      <c r="BK6" s="210">
        <v>1</v>
      </c>
      <c r="BL6" s="211">
        <f>IFERROR(BK6/BI6,"-")</f>
        <v>0.33333333333333</v>
      </c>
      <c r="BM6" s="212">
        <v>1200</v>
      </c>
      <c r="BN6" s="213">
        <f>IFERROR(BM6/BI6,"-")</f>
        <v>400</v>
      </c>
      <c r="BO6" s="214">
        <v>1</v>
      </c>
      <c r="BP6" s="214"/>
      <c r="BQ6" s="214"/>
      <c r="BR6" s="215"/>
      <c r="BS6" s="216">
        <f>IF(K6=0,"",IF(BR6=0,"",(BR6/K6)))</f>
        <v>0</v>
      </c>
      <c r="BT6" s="217"/>
      <c r="BU6" s="218" t="str">
        <f>IFERROR(BT6/BR6,"-")</f>
        <v>-</v>
      </c>
      <c r="BV6" s="219"/>
      <c r="BW6" s="220" t="str">
        <f>IFERROR(BV6/BR6,"-")</f>
        <v>-</v>
      </c>
      <c r="BX6" s="221"/>
      <c r="BY6" s="221"/>
      <c r="BZ6" s="221"/>
      <c r="CA6" s="222"/>
      <c r="CB6" s="223">
        <f>IF(K6=0,"",IF(CA6=0,"",(CA6/K6)))</f>
        <v>0</v>
      </c>
      <c r="CC6" s="224"/>
      <c r="CD6" s="225" t="str">
        <f>IFERROR(CC6/CA6,"-")</f>
        <v>-</v>
      </c>
      <c r="CE6" s="226"/>
      <c r="CF6" s="227" t="str">
        <f>IFERROR(CE6/CA6,"-")</f>
        <v>-</v>
      </c>
      <c r="CG6" s="228"/>
      <c r="CH6" s="228"/>
      <c r="CI6" s="228"/>
      <c r="CJ6" s="229">
        <v>1</v>
      </c>
      <c r="CK6" s="230">
        <v>1200</v>
      </c>
      <c r="CL6" s="230">
        <v>1200</v>
      </c>
      <c r="CM6" s="230"/>
      <c r="CN6" s="231" t="str">
        <f>IF(AND(CL6=0,CM6=0),"",IF(AND(CL6&lt;=100000,CM6&lt;=100000),"",IF(CL6/CK6&gt;0.7,"男高",IF(CM6/CK6&gt;0.7,"女高",""))))</f>
        <v/>
      </c>
    </row>
    <row r="7" spans="1:94">
      <c r="A7" s="174" t="str">
        <f>W7</f>
        <v>0</v>
      </c>
      <c r="B7" s="347" t="s">
        <v>232</v>
      </c>
      <c r="C7" s="347" t="s">
        <v>229</v>
      </c>
      <c r="D7" s="347" t="s">
        <v>230</v>
      </c>
      <c r="E7" s="175" t="s">
        <v>233</v>
      </c>
      <c r="F7" s="175" t="s">
        <v>205</v>
      </c>
      <c r="G7" s="340">
        <v>0</v>
      </c>
      <c r="H7" s="176">
        <v>0</v>
      </c>
      <c r="I7" s="176">
        <v>0</v>
      </c>
      <c r="J7" s="176">
        <v>0</v>
      </c>
      <c r="K7" s="177">
        <v>33</v>
      </c>
      <c r="L7" s="179" t="str">
        <f>IFERROR(K7/J7,"-")</f>
        <v>-</v>
      </c>
      <c r="M7" s="176">
        <v>0</v>
      </c>
      <c r="N7" s="176">
        <v>6</v>
      </c>
      <c r="O7" s="179">
        <f>IFERROR(M7/(K7),"-")</f>
        <v>0</v>
      </c>
      <c r="P7" s="180">
        <f>IFERROR(G7/SUM(K7:K7),"-")</f>
        <v>0</v>
      </c>
      <c r="Q7" s="181">
        <v>2</v>
      </c>
      <c r="R7" s="179">
        <f>IF(K7=0,"-",Q7/K7)</f>
        <v>0.060606060606061</v>
      </c>
      <c r="S7" s="345">
        <v>9000</v>
      </c>
      <c r="T7" s="346">
        <f>IFERROR(S7/K7,"-")</f>
        <v>272.72727272727</v>
      </c>
      <c r="U7" s="346">
        <f>IFERROR(S7/Q7,"-")</f>
        <v>4500</v>
      </c>
      <c r="V7" s="340">
        <f>SUM(S7:S7)-SUM(G7:G7)</f>
        <v>9000</v>
      </c>
      <c r="W7" s="183" t="str">
        <f>SUM(S7:S7)/SUM(G7:G7)</f>
        <v>0</v>
      </c>
      <c r="Y7" s="184">
        <v>12</v>
      </c>
      <c r="Z7" s="185">
        <f>IF(K7=0,"",IF(Y7=0,"",(Y7/K7)))</f>
        <v>0.36363636363636</v>
      </c>
      <c r="AA7" s="184"/>
      <c r="AB7" s="186">
        <f>IFERROR(AA7/Y7,"-")</f>
        <v>0</v>
      </c>
      <c r="AC7" s="187"/>
      <c r="AD7" s="188">
        <f>IFERROR(AC7/Y7,"-")</f>
        <v>0</v>
      </c>
      <c r="AE7" s="189"/>
      <c r="AF7" s="189"/>
      <c r="AG7" s="189"/>
      <c r="AH7" s="190">
        <v>8</v>
      </c>
      <c r="AI7" s="191">
        <f>IF(K7=0,"",IF(AH7=0,"",(AH7/K7)))</f>
        <v>0.24242424242424</v>
      </c>
      <c r="AJ7" s="190"/>
      <c r="AK7" s="192">
        <f>IFERROR(AJ7/AH7,"-")</f>
        <v>0</v>
      </c>
      <c r="AL7" s="193"/>
      <c r="AM7" s="194">
        <f>IFERROR(AL7/AH7,"-")</f>
        <v>0</v>
      </c>
      <c r="AN7" s="195"/>
      <c r="AO7" s="195"/>
      <c r="AP7" s="195"/>
      <c r="AQ7" s="196">
        <v>7</v>
      </c>
      <c r="AR7" s="197">
        <f>IF(K7=0,"",IF(AQ7=0,"",(AQ7/K7)))</f>
        <v>0.21212121212121</v>
      </c>
      <c r="AS7" s="196"/>
      <c r="AT7" s="198">
        <f>IFERROR(AS7/AQ7,"-")</f>
        <v>0</v>
      </c>
      <c r="AU7" s="199"/>
      <c r="AV7" s="200">
        <f>IFERROR(AU7/AQ7,"-")</f>
        <v>0</v>
      </c>
      <c r="AW7" s="201"/>
      <c r="AX7" s="201"/>
      <c r="AY7" s="201"/>
      <c r="AZ7" s="202">
        <v>4</v>
      </c>
      <c r="BA7" s="203">
        <f>IF(K7=0,"",IF(AZ7=0,"",(AZ7/K7)))</f>
        <v>0.12121212121212</v>
      </c>
      <c r="BB7" s="202">
        <v>1</v>
      </c>
      <c r="BC7" s="204">
        <f>IFERROR(BB7/AZ7,"-")</f>
        <v>0.25</v>
      </c>
      <c r="BD7" s="205">
        <v>3000</v>
      </c>
      <c r="BE7" s="206">
        <f>IFERROR(BD7/AZ7,"-")</f>
        <v>750</v>
      </c>
      <c r="BF7" s="207">
        <v>1</v>
      </c>
      <c r="BG7" s="207"/>
      <c r="BH7" s="207"/>
      <c r="BI7" s="208">
        <v>2</v>
      </c>
      <c r="BJ7" s="209">
        <f>IF(K7=0,"",IF(BI7=0,"",(BI7/K7)))</f>
        <v>0.060606060606061</v>
      </c>
      <c r="BK7" s="210">
        <v>1</v>
      </c>
      <c r="BL7" s="211">
        <f>IFERROR(BK7/BI7,"-")</f>
        <v>0.5</v>
      </c>
      <c r="BM7" s="212">
        <v>6000</v>
      </c>
      <c r="BN7" s="213">
        <f>IFERROR(BM7/BI7,"-")</f>
        <v>3000</v>
      </c>
      <c r="BO7" s="214"/>
      <c r="BP7" s="214">
        <v>1</v>
      </c>
      <c r="BQ7" s="214"/>
      <c r="BR7" s="215"/>
      <c r="BS7" s="216">
        <f>IF(K7=0,"",IF(BR7=0,"",(BR7/K7)))</f>
        <v>0</v>
      </c>
      <c r="BT7" s="217"/>
      <c r="BU7" s="218" t="str">
        <f>IFERROR(BT7/BR7,"-")</f>
        <v>-</v>
      </c>
      <c r="BV7" s="219"/>
      <c r="BW7" s="220" t="str">
        <f>IFERROR(BV7/BR7,"-")</f>
        <v>-</v>
      </c>
      <c r="BX7" s="221"/>
      <c r="BY7" s="221"/>
      <c r="BZ7" s="221"/>
      <c r="CA7" s="222"/>
      <c r="CB7" s="223">
        <f>IF(K7=0,"",IF(CA7=0,"",(CA7/K7)))</f>
        <v>0</v>
      </c>
      <c r="CC7" s="224"/>
      <c r="CD7" s="225" t="str">
        <f>IFERROR(CC7/CA7,"-")</f>
        <v>-</v>
      </c>
      <c r="CE7" s="226"/>
      <c r="CF7" s="227" t="str">
        <f>IFERROR(CE7/CA7,"-")</f>
        <v>-</v>
      </c>
      <c r="CG7" s="228"/>
      <c r="CH7" s="228"/>
      <c r="CI7" s="228"/>
      <c r="CJ7" s="229">
        <v>2</v>
      </c>
      <c r="CK7" s="230">
        <v>9000</v>
      </c>
      <c r="CL7" s="230">
        <v>3000</v>
      </c>
      <c r="CM7" s="230">
        <v>6000</v>
      </c>
      <c r="CN7" s="231" t="str">
        <f>IF(AND(CL7=0,CM7=0),"",IF(AND(CL7&lt;=100000,CM7&lt;=100000),"",IF(CL7/CK7&gt;0.7,"男高",IF(CM7/CK7&gt;0.7,"女高",""))))</f>
        <v/>
      </c>
    </row>
    <row r="8" spans="1:94">
      <c r="A8" s="232"/>
      <c r="B8" s="151"/>
      <c r="C8" s="233"/>
      <c r="D8" s="234"/>
      <c r="E8" s="175"/>
      <c r="F8" s="175"/>
      <c r="G8" s="341"/>
      <c r="H8" s="235"/>
      <c r="I8" s="235"/>
      <c r="J8" s="176"/>
      <c r="K8" s="176"/>
      <c r="L8" s="236"/>
      <c r="M8" s="236"/>
      <c r="N8" s="176"/>
      <c r="O8" s="236"/>
      <c r="P8" s="182"/>
      <c r="Q8" s="182"/>
      <c r="R8" s="182"/>
      <c r="S8" s="345"/>
      <c r="T8" s="345"/>
      <c r="U8" s="345"/>
      <c r="V8" s="345"/>
      <c r="W8" s="236"/>
      <c r="X8" s="172"/>
      <c r="Y8" s="237"/>
      <c r="Z8" s="238"/>
      <c r="AA8" s="237"/>
      <c r="AB8" s="239"/>
      <c r="AC8" s="240"/>
      <c r="AD8" s="241"/>
      <c r="AE8" s="242"/>
      <c r="AF8" s="242"/>
      <c r="AG8" s="242"/>
      <c r="AH8" s="237"/>
      <c r="AI8" s="238"/>
      <c r="AJ8" s="237"/>
      <c r="AK8" s="239"/>
      <c r="AL8" s="240"/>
      <c r="AM8" s="241"/>
      <c r="AN8" s="242"/>
      <c r="AO8" s="242"/>
      <c r="AP8" s="242"/>
      <c r="AQ8" s="237"/>
      <c r="AR8" s="238"/>
      <c r="AS8" s="237"/>
      <c r="AT8" s="239"/>
      <c r="AU8" s="240"/>
      <c r="AV8" s="241"/>
      <c r="AW8" s="242"/>
      <c r="AX8" s="242"/>
      <c r="AY8" s="242"/>
      <c r="AZ8" s="237"/>
      <c r="BA8" s="238"/>
      <c r="BB8" s="237"/>
      <c r="BC8" s="239"/>
      <c r="BD8" s="240"/>
      <c r="BE8" s="241"/>
      <c r="BF8" s="242"/>
      <c r="BG8" s="242"/>
      <c r="BH8" s="242"/>
      <c r="BI8" s="173"/>
      <c r="BJ8" s="243"/>
      <c r="BK8" s="237"/>
      <c r="BL8" s="239"/>
      <c r="BM8" s="240"/>
      <c r="BN8" s="241"/>
      <c r="BO8" s="242"/>
      <c r="BP8" s="242"/>
      <c r="BQ8" s="242"/>
      <c r="BR8" s="173"/>
      <c r="BS8" s="243"/>
      <c r="BT8" s="237"/>
      <c r="BU8" s="239"/>
      <c r="BV8" s="240"/>
      <c r="BW8" s="241"/>
      <c r="BX8" s="242"/>
      <c r="BY8" s="242"/>
      <c r="BZ8" s="242"/>
      <c r="CA8" s="173"/>
      <c r="CB8" s="243"/>
      <c r="CC8" s="237"/>
      <c r="CD8" s="239"/>
      <c r="CE8" s="240"/>
      <c r="CF8" s="241"/>
      <c r="CG8" s="242"/>
      <c r="CH8" s="242"/>
      <c r="CI8" s="242"/>
      <c r="CJ8" s="244"/>
      <c r="CK8" s="240"/>
      <c r="CL8" s="240"/>
      <c r="CM8" s="240"/>
      <c r="CN8" s="245"/>
    </row>
    <row r="9" spans="1:94">
      <c r="A9" s="232"/>
      <c r="B9" s="246"/>
      <c r="C9" s="176"/>
      <c r="D9" s="176"/>
      <c r="E9" s="247"/>
      <c r="F9" s="248"/>
      <c r="G9" s="342"/>
      <c r="H9" s="235"/>
      <c r="I9" s="235"/>
      <c r="J9" s="176"/>
      <c r="K9" s="176"/>
      <c r="L9" s="236"/>
      <c r="M9" s="236"/>
      <c r="N9" s="176"/>
      <c r="O9" s="236"/>
      <c r="P9" s="182"/>
      <c r="Q9" s="182"/>
      <c r="R9" s="182"/>
      <c r="S9" s="345"/>
      <c r="T9" s="345"/>
      <c r="U9" s="345"/>
      <c r="V9" s="345"/>
      <c r="W9" s="236"/>
      <c r="X9" s="249"/>
      <c r="Y9" s="237"/>
      <c r="Z9" s="238"/>
      <c r="AA9" s="237"/>
      <c r="AB9" s="239"/>
      <c r="AC9" s="240"/>
      <c r="AD9" s="241"/>
      <c r="AE9" s="242"/>
      <c r="AF9" s="242"/>
      <c r="AG9" s="242"/>
      <c r="AH9" s="237"/>
      <c r="AI9" s="238"/>
      <c r="AJ9" s="237"/>
      <c r="AK9" s="239"/>
      <c r="AL9" s="240"/>
      <c r="AM9" s="241"/>
      <c r="AN9" s="242"/>
      <c r="AO9" s="242"/>
      <c r="AP9" s="242"/>
      <c r="AQ9" s="237"/>
      <c r="AR9" s="238"/>
      <c r="AS9" s="237"/>
      <c r="AT9" s="239"/>
      <c r="AU9" s="240"/>
      <c r="AV9" s="241"/>
      <c r="AW9" s="242"/>
      <c r="AX9" s="242"/>
      <c r="AY9" s="242"/>
      <c r="AZ9" s="237"/>
      <c r="BA9" s="238"/>
      <c r="BB9" s="237"/>
      <c r="BC9" s="239"/>
      <c r="BD9" s="240"/>
      <c r="BE9" s="241"/>
      <c r="BF9" s="242"/>
      <c r="BG9" s="242"/>
      <c r="BH9" s="242"/>
      <c r="BI9" s="173"/>
      <c r="BJ9" s="243"/>
      <c r="BK9" s="237"/>
      <c r="BL9" s="239"/>
      <c r="BM9" s="240"/>
      <c r="BN9" s="241"/>
      <c r="BO9" s="242"/>
      <c r="BP9" s="242"/>
      <c r="BQ9" s="242"/>
      <c r="BR9" s="173"/>
      <c r="BS9" s="243"/>
      <c r="BT9" s="237"/>
      <c r="BU9" s="239"/>
      <c r="BV9" s="240"/>
      <c r="BW9" s="241"/>
      <c r="BX9" s="242"/>
      <c r="BY9" s="242"/>
      <c r="BZ9" s="242"/>
      <c r="CA9" s="173"/>
      <c r="CB9" s="243"/>
      <c r="CC9" s="237"/>
      <c r="CD9" s="239"/>
      <c r="CE9" s="240"/>
      <c r="CF9" s="241"/>
      <c r="CG9" s="242"/>
      <c r="CH9" s="242"/>
      <c r="CI9" s="242"/>
      <c r="CJ9" s="244"/>
      <c r="CK9" s="240"/>
      <c r="CL9" s="240"/>
      <c r="CM9" s="240"/>
      <c r="CN9" s="245"/>
    </row>
    <row r="10" spans="1:94">
      <c r="A10" s="166">
        <f>Z10</f>
        <v/>
      </c>
      <c r="B10" s="250"/>
      <c r="C10" s="250"/>
      <c r="D10" s="250"/>
      <c r="E10" s="251" t="s">
        <v>234</v>
      </c>
      <c r="F10" s="251"/>
      <c r="G10" s="343">
        <f>SUM(G6:G9)</f>
        <v>0</v>
      </c>
      <c r="H10" s="250">
        <f>SUM(H6:H9)</f>
        <v>0</v>
      </c>
      <c r="I10" s="250">
        <f>SUM(I6:I9)</f>
        <v>0</v>
      </c>
      <c r="J10" s="250">
        <f>SUM(J6:J9)</f>
        <v>0</v>
      </c>
      <c r="K10" s="250">
        <f>SUM(K6:K9)</f>
        <v>39</v>
      </c>
      <c r="L10" s="252" t="str">
        <f>IFERROR(K10/J10,"-")</f>
        <v>-</v>
      </c>
      <c r="M10" s="253">
        <f>SUM(M6:M9)</f>
        <v>0</v>
      </c>
      <c r="N10" s="253">
        <f>SUM(N6:N9)</f>
        <v>7</v>
      </c>
      <c r="O10" s="252">
        <f>IFERROR(M10/K10,"-")</f>
        <v>0</v>
      </c>
      <c r="P10" s="254">
        <f>IFERROR(G10/K10,"-")</f>
        <v>0</v>
      </c>
      <c r="Q10" s="255">
        <f>SUM(Q6:Q9)</f>
        <v>3</v>
      </c>
      <c r="R10" s="252">
        <f>IFERROR(Q10/K10,"-")</f>
        <v>0.076923076923077</v>
      </c>
      <c r="S10" s="343">
        <f>SUM(S6:S9)</f>
        <v>10200</v>
      </c>
      <c r="T10" s="343">
        <f>IFERROR(S10/K10,"-")</f>
        <v>261.53846153846</v>
      </c>
      <c r="U10" s="343">
        <f>IFERROR(S10/Q10,"-")</f>
        <v>3400</v>
      </c>
      <c r="V10" s="343">
        <f>S10-G10</f>
        <v>10200</v>
      </c>
      <c r="W10" s="256" t="str">
        <f>S10/G10</f>
        <v>0</v>
      </c>
      <c r="X10" s="257"/>
      <c r="Y10" s="258"/>
      <c r="Z10" s="258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index</vt:lpstr>
      <vt:lpstr>新聞</vt:lpstr>
      <vt:lpstr>雑誌</vt:lpstr>
      <vt:lpstr>DVD</vt:lpstr>
      <vt:lpstr>アフィリエイト</vt:lpstr>
      <vt:lpstr>リスティング</vt:lpstr>
      <vt:lpstr>アプリストア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