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<sst xmlns="http://schemas.openxmlformats.org/spreadsheetml/2006/main" uniqueCount="252">
  <si>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</si>
  <si>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</si>
  <si>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</si>
  <si>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</si>
  <si>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</si>
  <si>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</si>
  <si>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</si>
  <si>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</si>
  <si>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</si>
  <si>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</si>
  <si>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</si>
  <si>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</si>
  <si>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</si>
  <si>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</si>
  <si>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</si>
  <si>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</si>
  <si>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</si>
  <si>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</si>
  <si>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</si>
  <si>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</si>
  <si>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</si>
  <si>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</si>
  <si>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</si>
  <si>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</si>
  <si>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</si>
  <si>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</si>
  <si>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</si>
  <si>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</si>
  <si>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</si>
  <si>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07月</t>
  </si>
  <si>
    <t>アイメール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</si>
  <si>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</si>
  <si>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</si>
  <si>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</si>
  <si>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</si>
  <si>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</si>
  <si>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</si>
  <si>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</si>
  <si>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</si>
  <si>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</si>
  <si>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</si>
  <si>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</si>
  <si>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</si>
  <si>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</si>
  <si>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</si>
  <si>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</si>
  <si>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</si>
  <si>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</si>
  <si>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</si>
  <si>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</si>
  <si>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</si>
  <si>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</si>
  <si>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</si>
  <si>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</si>
  <si>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</si>
  <si>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</si>
  <si>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</si>
  <si>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</si>
  <si>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</si>
  <si>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</si>
  <si>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</si>
  <si>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</si>
  <si>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</si>
  <si>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</si>
  <si>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</si>
  <si>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sms_w480</t>
  </si>
  <si>
    <t>雑誌版</t>
  </si>
  <si>
    <t>恥ずかしい訳ありサイト(サブ：男性が足りてないんです)</t>
  </si>
  <si>
    <t>i38</t>
  </si>
  <si>
    <t>サンスポ関東</t>
  </si>
  <si>
    <t>4C終面全5段</t>
  </si>
  <si>
    <t>7月04日(土)</t>
  </si>
  <si>
    <t>smss2167</t>
  </si>
  <si>
    <t>空電</t>
  </si>
  <si>
    <t>sms_w481</t>
  </si>
  <si>
    <t>GOGO(i31)</t>
  </si>
  <si>
    <t>サンスポ関西</t>
  </si>
  <si>
    <t>全5段</t>
  </si>
  <si>
    <t>7月31日(金)</t>
  </si>
  <si>
    <t>smss2168</t>
  </si>
  <si>
    <t>sms_w482</t>
  </si>
  <si>
    <t>作文版</t>
  </si>
  <si>
    <t>1日1回かんたん出会い隙間時間に少しだけでOK</t>
  </si>
  <si>
    <t>i34</t>
  </si>
  <si>
    <t>7月19日(日)</t>
  </si>
  <si>
    <t>smss2169</t>
  </si>
  <si>
    <t>sms_w483</t>
  </si>
  <si>
    <t>①求人風</t>
  </si>
  <si>
    <t>①求む！５０歳以上の女性と…</t>
  </si>
  <si>
    <t>半2段・半3段つかみそれぞれ10段保証</t>
  </si>
  <si>
    <t>1～10日</t>
  </si>
  <si>
    <t>sms_w484</t>
  </si>
  <si>
    <t>②旧デイリー風</t>
  </si>
  <si>
    <t>②恥ずかしい訳ありサイト(サブ：男性が足りてないんです)</t>
  </si>
  <si>
    <t>11～20日</t>
  </si>
  <si>
    <t>sms_w485</t>
  </si>
  <si>
    <t>③大正版</t>
  </si>
  <si>
    <t>③1日1回かんたん出会い隙間時間に少しだけでOK</t>
  </si>
  <si>
    <t>21～31日</t>
  </si>
  <si>
    <t>smss2170</t>
  </si>
  <si>
    <t>(空電共通)</t>
  </si>
  <si>
    <t>sms_w486</t>
  </si>
  <si>
    <t>sms_w487</t>
  </si>
  <si>
    <t>sms_w488</t>
  </si>
  <si>
    <t>smss2171</t>
  </si>
  <si>
    <t>sms_w489</t>
  </si>
  <si>
    <t>大正版</t>
  </si>
  <si>
    <t>スポニチ西部</t>
  </si>
  <si>
    <t>半2段つかみ10段保証</t>
  </si>
  <si>
    <t>10段保証</t>
  </si>
  <si>
    <t>smss2172</t>
  </si>
  <si>
    <t>sms_w490</t>
  </si>
  <si>
    <t>デイリースポーツ関西</t>
  </si>
  <si>
    <t>半2段つかみ20段保証</t>
  </si>
  <si>
    <t>20段保証</t>
  </si>
  <si>
    <t>sms_w491</t>
  </si>
  <si>
    <t>sms_w492</t>
  </si>
  <si>
    <t>sms_w493</t>
  </si>
  <si>
    <t>④黒：右女3</t>
  </si>
  <si>
    <t>④学生いません！ギャルもいません！熟女！熟女！熟女！熟女！</t>
  </si>
  <si>
    <t>smss2173</t>
  </si>
  <si>
    <t>sms_w494</t>
  </si>
  <si>
    <t>ニッカン北海道</t>
  </si>
  <si>
    <t>半2段つかみ10回以上</t>
  </si>
  <si>
    <t>sms_w495</t>
  </si>
  <si>
    <t>sms_w496</t>
  </si>
  <si>
    <t>smss2174</t>
  </si>
  <si>
    <t>sms_w497</t>
  </si>
  <si>
    <t>スポニチ関西</t>
  </si>
  <si>
    <t>sms_w498</t>
  </si>
  <si>
    <t>sms_w499</t>
  </si>
  <si>
    <t>sms_w500</t>
  </si>
  <si>
    <t>smss2175</t>
  </si>
  <si>
    <t>sms_w501</t>
  </si>
  <si>
    <t>サプリ版</t>
  </si>
  <si>
    <t>スポニチ関東</t>
  </si>
  <si>
    <t>7月09日(木)</t>
  </si>
  <si>
    <t>smss2176</t>
  </si>
  <si>
    <t>sms_w502</t>
  </si>
  <si>
    <t>7月12日(日)</t>
  </si>
  <si>
    <t>smss2177</t>
  </si>
  <si>
    <t>sms_w503</t>
  </si>
  <si>
    <t>九スポ (記事枠)</t>
  </si>
  <si>
    <t>7月26日(日)</t>
  </si>
  <si>
    <t>smss2178</t>
  </si>
  <si>
    <t>新聞 TOTAL</t>
  </si>
  <si>
    <t>●雑誌 広告</t>
  </si>
  <si>
    <t>sms_w478</t>
  </si>
  <si>
    <t>ぶんか社</t>
  </si>
  <si>
    <t>新50代</t>
  </si>
  <si>
    <t>(新txt)女性から逆指名</t>
  </si>
  <si>
    <t>EXMAX</t>
  </si>
  <si>
    <t>表4</t>
  </si>
  <si>
    <t>7月27日(月)</t>
  </si>
  <si>
    <t>smss2165</t>
  </si>
  <si>
    <t>sms_w479</t>
  </si>
  <si>
    <t>リイド社</t>
  </si>
  <si>
    <t>1604FLASH</t>
  </si>
  <si>
    <t>コミック乱</t>
  </si>
  <si>
    <t>1C2P</t>
  </si>
  <si>
    <t>smss2166</t>
  </si>
  <si>
    <t>sms_a1021</t>
  </si>
  <si>
    <t>大洋図書</t>
  </si>
  <si>
    <t>5P_着エロ画像メイン(妃ひかり)</t>
  </si>
  <si>
    <t>実話ナックルズGOLD</t>
  </si>
  <si>
    <t>1C5P</t>
  </si>
  <si>
    <t>7月08日(水)</t>
  </si>
  <si>
    <t>smss2162</t>
  </si>
  <si>
    <t>sms_a1022</t>
  </si>
  <si>
    <t>ミリオン出版</t>
  </si>
  <si>
    <t>2P_対談風原稿_アイ</t>
  </si>
  <si>
    <t>実話ナックルズSPECIAL2020</t>
  </si>
  <si>
    <t>4C2P</t>
  </si>
  <si>
    <t>7月14日(火)</t>
  </si>
  <si>
    <t>smss2163</t>
  </si>
  <si>
    <t>sms_a1017</t>
  </si>
  <si>
    <t>コアマガジン</t>
  </si>
  <si>
    <t>2Pスポーツ新聞_v02_アイ(下着)桃瀬さん</t>
  </si>
  <si>
    <t>実話BUNKAタブー</t>
  </si>
  <si>
    <t>7月16日(木)</t>
  </si>
  <si>
    <t>smss2157</t>
  </si>
  <si>
    <t>sms_a1018</t>
  </si>
  <si>
    <t>日本ジャーナル出版</t>
  </si>
  <si>
    <t>5P風俗(妃さん)</t>
  </si>
  <si>
    <t>週刊実話増刊「実話ザ・タブー」</t>
  </si>
  <si>
    <t>7月22日(水)</t>
  </si>
  <si>
    <t>smss2158</t>
  </si>
  <si>
    <t>雑誌 TOTAL</t>
  </si>
  <si>
    <t>●DVD 広告</t>
  </si>
  <si>
    <t>sms_a1019</t>
  </si>
  <si>
    <t>若生出版</t>
  </si>
  <si>
    <t>DVD漫画まさお</t>
  </si>
  <si>
    <t>A4判、書店売</t>
  </si>
  <si>
    <t>mv20i</t>
  </si>
  <si>
    <t>絶対美人secret</t>
  </si>
  <si>
    <t>DVD袋表4C+コンテンツ枠</t>
  </si>
  <si>
    <t>7月11日(土)</t>
  </si>
  <si>
    <t>smss2159</t>
  </si>
  <si>
    <t>sms_a1020</t>
  </si>
  <si>
    <t>三和出版</t>
  </si>
  <si>
    <t>DVD4コマ</t>
  </si>
  <si>
    <t>A4変形、季刊売、CVS、860円、8万部</t>
  </si>
  <si>
    <t>MEN'S DVD</t>
  </si>
  <si>
    <t>DVD貼付け面4C1/3P</t>
  </si>
  <si>
    <t>7月29日(水)</t>
  </si>
  <si>
    <t>smss2161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</si>
  <si>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</si>
  <si>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</si>
  <si>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</si>
  <si>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</si>
  <si>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</si>
  <si>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</si>
  <si>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</si>
  <si>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</si>
  <si>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</si>
  <si>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7/1～7/31</t>
  </si>
  <si>
    <t>dsn291</t>
  </si>
  <si>
    <t>MB</t>
  </si>
  <si>
    <t>ドコモ公式SEO</t>
  </si>
  <si>
    <t>sms_frk008</t>
  </si>
  <si>
    <t>i31</t>
  </si>
  <si>
    <t>おまたせアプリランキング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</si>
  <si>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</si>
  <si>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</si>
  <si>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</si>
  <si>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</si>
  <si>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</si>
  <si>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</si>
  <si>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</si>
  <si>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</si>
  <si>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</si>
  <si>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</si>
  <si>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</si>
  <si>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</si>
  <si>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</si>
  <si>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</si>
  <si>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</si>
  <si>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</si>
  <si>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</si>
  <si>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</si>
  <si>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sms_aydi</t>
  </si>
  <si>
    <t>ydn</t>
  </si>
  <si>
    <t>sms_aydt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</si>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</sst>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36</v>
      </c>
      <c r="D6" s="330">
        <v>2748000</v>
      </c>
      <c r="E6" s="79">
        <v>0</v>
      </c>
      <c r="F6" s="79">
        <v>0</v>
      </c>
      <c r="G6" s="79">
        <v>2426</v>
      </c>
      <c r="H6" s="89">
        <v>271</v>
      </c>
      <c r="I6" s="90">
        <v>3</v>
      </c>
      <c r="J6" s="143">
        <f>H6+I6</f>
        <v>274</v>
      </c>
      <c r="K6" s="80">
        <f>IFERROR(J6/G6,"-")</f>
        <v>0.11294311624073</v>
      </c>
      <c r="L6" s="79">
        <v>14</v>
      </c>
      <c r="M6" s="79">
        <v>78</v>
      </c>
      <c r="N6" s="80">
        <f>IFERROR(L6/J6,"-")</f>
        <v>0.051094890510949</v>
      </c>
      <c r="O6" s="81">
        <f>IFERROR(D6/J6,"-")</f>
        <v>10029.197080292</v>
      </c>
      <c r="P6" s="82">
        <v>44</v>
      </c>
      <c r="Q6" s="80">
        <f>IFERROR(P6/J6,"-")</f>
        <v>0.16058394160584</v>
      </c>
      <c r="R6" s="335">
        <v>5685000</v>
      </c>
      <c r="S6" s="336">
        <f>IFERROR(R6/J6,"-")</f>
        <v>20748.175182482</v>
      </c>
      <c r="T6" s="336">
        <f>IFERROR(R6/P6,"-")</f>
        <v>129204.54545455</v>
      </c>
      <c r="U6" s="330">
        <f>IFERROR(R6-D6,"-")</f>
        <v>2937000</v>
      </c>
      <c r="V6" s="83">
        <f>R6/D6</f>
        <v>2.0687772925764</v>
      </c>
      <c r="W6" s="77"/>
      <c r="X6" s="142"/>
    </row>
    <row r="7" spans="1:24">
      <c r="A7" s="78"/>
      <c r="B7" s="84" t="s">
        <v>24</v>
      </c>
      <c r="C7" s="84">
        <v>12</v>
      </c>
      <c r="D7" s="330">
        <v>600000</v>
      </c>
      <c r="E7" s="79">
        <v>0</v>
      </c>
      <c r="F7" s="79">
        <v>0</v>
      </c>
      <c r="G7" s="79">
        <v>445</v>
      </c>
      <c r="H7" s="89">
        <v>85</v>
      </c>
      <c r="I7" s="90">
        <v>0</v>
      </c>
      <c r="J7" s="143">
        <f>H7+I7</f>
        <v>85</v>
      </c>
      <c r="K7" s="80">
        <f>IFERROR(J7/G7,"-")</f>
        <v>0.19101123595506</v>
      </c>
      <c r="L7" s="79">
        <v>11</v>
      </c>
      <c r="M7" s="79">
        <v>16</v>
      </c>
      <c r="N7" s="80">
        <f>IFERROR(L7/J7,"-")</f>
        <v>0.12941176470588</v>
      </c>
      <c r="O7" s="81">
        <f>IFERROR(D7/J7,"-")</f>
        <v>7058.8235294118</v>
      </c>
      <c r="P7" s="82">
        <v>20</v>
      </c>
      <c r="Q7" s="80">
        <f>IFERROR(P7/J7,"-")</f>
        <v>0.23529411764706</v>
      </c>
      <c r="R7" s="335">
        <v>1475000</v>
      </c>
      <c r="S7" s="336">
        <f>IFERROR(R7/J7,"-")</f>
        <v>17352.941176471</v>
      </c>
      <c r="T7" s="336">
        <f>IFERROR(R7/P7,"-")</f>
        <v>73750</v>
      </c>
      <c r="U7" s="330">
        <f>IFERROR(R7-D7,"-")</f>
        <v>875000</v>
      </c>
      <c r="V7" s="83">
        <f>R7/D7</f>
        <v>2.4583333333333</v>
      </c>
      <c r="W7" s="77"/>
      <c r="X7" s="142"/>
    </row>
    <row r="8" spans="1:24">
      <c r="A8" s="78"/>
      <c r="B8" s="84" t="s">
        <v>25</v>
      </c>
      <c r="C8" s="84">
        <v>4</v>
      </c>
      <c r="D8" s="330">
        <v>228000</v>
      </c>
      <c r="E8" s="79">
        <v>0</v>
      </c>
      <c r="F8" s="79">
        <v>0</v>
      </c>
      <c r="G8" s="79">
        <v>879</v>
      </c>
      <c r="H8" s="89">
        <v>300</v>
      </c>
      <c r="I8" s="90">
        <v>2</v>
      </c>
      <c r="J8" s="143">
        <f>H8+I8</f>
        <v>302</v>
      </c>
      <c r="K8" s="80">
        <f>IFERROR(J8/G8,"-")</f>
        <v>0.34357224118316</v>
      </c>
      <c r="L8" s="79">
        <v>8</v>
      </c>
      <c r="M8" s="79">
        <v>85</v>
      </c>
      <c r="N8" s="80">
        <f>IFERROR(L8/J8,"-")</f>
        <v>0.026490066225166</v>
      </c>
      <c r="O8" s="81">
        <f>IFERROR(D8/J8,"-")</f>
        <v>754.96688741722</v>
      </c>
      <c r="P8" s="82">
        <v>12</v>
      </c>
      <c r="Q8" s="80">
        <f>IFERROR(P8/J8,"-")</f>
        <v>0.039735099337748</v>
      </c>
      <c r="R8" s="335">
        <v>1213000</v>
      </c>
      <c r="S8" s="336">
        <f>IFERROR(R8/J8,"-")</f>
        <v>4016.5562913907</v>
      </c>
      <c r="T8" s="336">
        <f>IFERROR(R8/P8,"-")</f>
        <v>101083.33333333</v>
      </c>
      <c r="U8" s="330">
        <f>IFERROR(R8-D8,"-")</f>
        <v>985000</v>
      </c>
      <c r="V8" s="83">
        <f>R8/D8</f>
        <v>5.3201754385965</v>
      </c>
      <c r="W8" s="77"/>
      <c r="X8" s="142"/>
    </row>
    <row r="9" spans="1:24">
      <c r="A9" s="78"/>
      <c r="B9" s="84" t="s">
        <v>26</v>
      </c>
      <c r="C9" s="84">
        <v>6</v>
      </c>
      <c r="D9" s="330">
        <v>433500</v>
      </c>
      <c r="E9" s="79">
        <v>0</v>
      </c>
      <c r="F9" s="79">
        <v>0</v>
      </c>
      <c r="G9" s="79">
        <v>2609</v>
      </c>
      <c r="H9" s="89">
        <v>313</v>
      </c>
      <c r="I9" s="90">
        <v>0</v>
      </c>
      <c r="J9" s="143">
        <f>H9+I9</f>
        <v>313</v>
      </c>
      <c r="K9" s="80">
        <f>IFERROR(J9/G9,"-")</f>
        <v>0.11996933691069</v>
      </c>
      <c r="L9" s="79">
        <v>8</v>
      </c>
      <c r="M9" s="79">
        <v>121</v>
      </c>
      <c r="N9" s="80">
        <f>IFERROR(L9/J9,"-")</f>
        <v>0.02555910543131</v>
      </c>
      <c r="O9" s="81">
        <f>IFERROR(D9/J9,"-")</f>
        <v>1384.9840255591</v>
      </c>
      <c r="P9" s="82">
        <v>40</v>
      </c>
      <c r="Q9" s="80">
        <f>IFERROR(P9/J9,"-")</f>
        <v>0.12779552715655</v>
      </c>
      <c r="R9" s="335">
        <v>1024000</v>
      </c>
      <c r="S9" s="336">
        <f>IFERROR(R9/J9,"-")</f>
        <v>3271.5654952077</v>
      </c>
      <c r="T9" s="336">
        <f>IFERROR(R9/P9,"-")</f>
        <v>25600</v>
      </c>
      <c r="U9" s="330">
        <f>IFERROR(R9-D9,"-")</f>
        <v>590500</v>
      </c>
      <c r="V9" s="83">
        <f>R9/D9</f>
        <v>2.3621683967705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14978839</v>
      </c>
      <c r="E10" s="79">
        <v>0</v>
      </c>
      <c r="F10" s="79">
        <v>0</v>
      </c>
      <c r="G10" s="79">
        <v>992939</v>
      </c>
      <c r="H10" s="89">
        <v>5860</v>
      </c>
      <c r="I10" s="90">
        <v>93</v>
      </c>
      <c r="J10" s="143">
        <f>H10+I10</f>
        <v>5953</v>
      </c>
      <c r="K10" s="80">
        <f>IFERROR(J10/G10,"-")</f>
        <v>0.0059953330466423</v>
      </c>
      <c r="L10" s="79">
        <v>187</v>
      </c>
      <c r="M10" s="79">
        <v>2561</v>
      </c>
      <c r="N10" s="80">
        <f>IFERROR(L10/J10,"-")</f>
        <v>0.03141273307576</v>
      </c>
      <c r="O10" s="81">
        <f>IFERROR(D10/J10,"-")</f>
        <v>2516.18326894</v>
      </c>
      <c r="P10" s="82">
        <v>901</v>
      </c>
      <c r="Q10" s="80">
        <f>IFERROR(P10/J10,"-")</f>
        <v>0.15135225936503</v>
      </c>
      <c r="R10" s="335">
        <v>47684900</v>
      </c>
      <c r="S10" s="336">
        <f>IFERROR(R10/J10,"-")</f>
        <v>8010.2301360658</v>
      </c>
      <c r="T10" s="336">
        <f>IFERROR(R10/P10,"-")</f>
        <v>52924.417314095</v>
      </c>
      <c r="U10" s="330">
        <f>IFERROR(R10-D10,"-")</f>
        <v>32706061</v>
      </c>
      <c r="V10" s="83">
        <f>R10/D10</f>
        <v>3.1834843808656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78</v>
      </c>
      <c r="I11" s="90">
        <v>5</v>
      </c>
      <c r="J11" s="143">
        <f>H11+I11</f>
        <v>83</v>
      </c>
      <c r="K11" s="80" t="str">
        <f>IFERROR(J11/G11,"-")</f>
        <v>-</v>
      </c>
      <c r="L11" s="79">
        <v>0</v>
      </c>
      <c r="M11" s="79">
        <v>24</v>
      </c>
      <c r="N11" s="80">
        <f>IFERROR(L11/J11,"-")</f>
        <v>0</v>
      </c>
      <c r="O11" s="81">
        <f>IFERROR(D11/J11,"-")</f>
        <v>0</v>
      </c>
      <c r="P11" s="82">
        <v>8</v>
      </c>
      <c r="Q11" s="80">
        <f>IFERROR(P11/J11,"-")</f>
        <v>0.096385542168675</v>
      </c>
      <c r="R11" s="335">
        <v>77800</v>
      </c>
      <c r="S11" s="336">
        <f>IFERROR(R11/J11,"-")</f>
        <v>937.34939759036</v>
      </c>
      <c r="T11" s="336">
        <f>IFERROR(R11/P11,"-")</f>
        <v>9725</v>
      </c>
      <c r="U11" s="330">
        <f>IFERROR(R11-D11,"-")</f>
        <v>77800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18988339</v>
      </c>
      <c r="E14" s="41">
        <f>SUM(E6:E12)</f>
        <v>0</v>
      </c>
      <c r="F14" s="41">
        <f>SUM(F6:F12)</f>
        <v>0</v>
      </c>
      <c r="G14" s="41">
        <f>SUM(G6:G12)</f>
        <v>999298</v>
      </c>
      <c r="H14" s="41">
        <f>SUM(H6:H12)</f>
        <v>6907</v>
      </c>
      <c r="I14" s="41">
        <f>SUM(I6:I12)</f>
        <v>103</v>
      </c>
      <c r="J14" s="41">
        <f>SUM(J6:J12)</f>
        <v>7010</v>
      </c>
      <c r="K14" s="42">
        <f>IFERROR(J14/G14,"-")</f>
        <v>0.0070149244769828</v>
      </c>
      <c r="L14" s="76">
        <f>SUM(L6:L12)</f>
        <v>228</v>
      </c>
      <c r="M14" s="76">
        <f>SUM(M6:M12)</f>
        <v>2885</v>
      </c>
      <c r="N14" s="42">
        <f>IFERROR(L14/J14,"-")</f>
        <v>0.032524964336662</v>
      </c>
      <c r="O14" s="43">
        <f>IFERROR(D14/J14,"-")</f>
        <v>2708.75021398</v>
      </c>
      <c r="P14" s="44">
        <f>SUM(P6:P12)</f>
        <v>1025</v>
      </c>
      <c r="Q14" s="42">
        <f>IFERROR(P14/J14,"-")</f>
        <v>0.14621968616262</v>
      </c>
      <c r="R14" s="333">
        <f>SUM(R6:R12)</f>
        <v>57159700</v>
      </c>
      <c r="S14" s="333">
        <f>IFERROR(R14/J14,"-")</f>
        <v>8154.0228245364</v>
      </c>
      <c r="T14" s="333">
        <f>IFERROR(P14/P14,"-")</f>
        <v>1</v>
      </c>
      <c r="U14" s="333">
        <f>SUM(U6:U12)</f>
        <v>38171361</v>
      </c>
      <c r="V14" s="45">
        <f>IFERROR(R14/D14,"-")</f>
        <v>3.0102527661846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1.7792397660819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684000</v>
      </c>
      <c r="K6" s="79">
        <v>0</v>
      </c>
      <c r="L6" s="79">
        <v>0</v>
      </c>
      <c r="M6" s="79">
        <v>94</v>
      </c>
      <c r="N6" s="89">
        <v>11</v>
      </c>
      <c r="O6" s="90">
        <v>0</v>
      </c>
      <c r="P6" s="91">
        <f>N6+O6</f>
        <v>11</v>
      </c>
      <c r="Q6" s="80">
        <f>IFERROR(P6/M6,"-")</f>
        <v>0.11702127659574</v>
      </c>
      <c r="R6" s="79">
        <v>0</v>
      </c>
      <c r="S6" s="79">
        <v>4</v>
      </c>
      <c r="T6" s="80">
        <f>IFERROR(R6/(P6),"-")</f>
        <v>0</v>
      </c>
      <c r="U6" s="336">
        <f>IFERROR(J6/SUM(N6:O11),"-")</f>
        <v>16285.714285714</v>
      </c>
      <c r="V6" s="82">
        <v>1</v>
      </c>
      <c r="W6" s="80">
        <f>IF(P6=0,"-",V6/P6)</f>
        <v>0.090909090909091</v>
      </c>
      <c r="X6" s="335">
        <v>8000</v>
      </c>
      <c r="Y6" s="336">
        <f>IFERROR(X6/P6,"-")</f>
        <v>727.27272727273</v>
      </c>
      <c r="Z6" s="336">
        <f>IFERROR(X6/V6,"-")</f>
        <v>8000</v>
      </c>
      <c r="AA6" s="330">
        <f>SUM(X6:X11)-SUM(J6:J11)</f>
        <v>533000</v>
      </c>
      <c r="AB6" s="83">
        <f>SUM(X6:X11)/SUM(J6:J11)</f>
        <v>1.7792397660819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0.090909090909091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0.18181818181818</v>
      </c>
      <c r="BG6" s="110">
        <v>1</v>
      </c>
      <c r="BH6" s="112">
        <f>IFERROR(BG6/BE6,"-")</f>
        <v>0.5</v>
      </c>
      <c r="BI6" s="113">
        <v>8000</v>
      </c>
      <c r="BJ6" s="114">
        <f>IFERROR(BI6/BE6,"-")</f>
        <v>4000</v>
      </c>
      <c r="BK6" s="115"/>
      <c r="BL6" s="115">
        <v>1</v>
      </c>
      <c r="BM6" s="115"/>
      <c r="BN6" s="117">
        <v>7</v>
      </c>
      <c r="BO6" s="118">
        <f>IF(P6=0,"",IF(BN6=0,"",(BN6/P6)))</f>
        <v>0.63636363636364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0.090909090909091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8000</v>
      </c>
      <c r="CQ6" s="139">
        <v>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27</v>
      </c>
      <c r="N7" s="89">
        <v>7</v>
      </c>
      <c r="O7" s="90">
        <v>1</v>
      </c>
      <c r="P7" s="91">
        <f>N7+O7</f>
        <v>8</v>
      </c>
      <c r="Q7" s="80">
        <f>IFERROR(P7/M7,"-")</f>
        <v>0.2962962962963</v>
      </c>
      <c r="R7" s="79">
        <v>0</v>
      </c>
      <c r="S7" s="79">
        <v>4</v>
      </c>
      <c r="T7" s="80">
        <f>IFERROR(R7/(P7),"-")</f>
        <v>0</v>
      </c>
      <c r="U7" s="336"/>
      <c r="V7" s="82">
        <v>2</v>
      </c>
      <c r="W7" s="80">
        <f>IF(P7=0,"-",V7/P7)</f>
        <v>0.25</v>
      </c>
      <c r="X7" s="335">
        <v>807000</v>
      </c>
      <c r="Y7" s="336">
        <f>IFERROR(X7/P7,"-")</f>
        <v>100875</v>
      </c>
      <c r="Z7" s="336">
        <f>IFERROR(X7/V7,"-")</f>
        <v>403500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0.125</v>
      </c>
      <c r="BP7" s="119">
        <v>1</v>
      </c>
      <c r="BQ7" s="120">
        <f>IFERROR(BP7/BN7,"-")</f>
        <v>1</v>
      </c>
      <c r="BR7" s="121">
        <v>40000</v>
      </c>
      <c r="BS7" s="122">
        <f>IFERROR(BR7/BN7,"-")</f>
        <v>40000</v>
      </c>
      <c r="BT7" s="123"/>
      <c r="BU7" s="123"/>
      <c r="BV7" s="123">
        <v>1</v>
      </c>
      <c r="BW7" s="124">
        <v>5</v>
      </c>
      <c r="BX7" s="125">
        <f>IF(P7=0,"",IF(BW7=0,"",(BW7/P7)))</f>
        <v>0.625</v>
      </c>
      <c r="BY7" s="126">
        <v>4</v>
      </c>
      <c r="BZ7" s="127">
        <f>IFERROR(BY7/BW7,"-")</f>
        <v>0.8</v>
      </c>
      <c r="CA7" s="128">
        <v>803000</v>
      </c>
      <c r="CB7" s="129">
        <f>IFERROR(CA7/BW7,"-")</f>
        <v>160600</v>
      </c>
      <c r="CC7" s="130"/>
      <c r="CD7" s="130">
        <v>1</v>
      </c>
      <c r="CE7" s="130">
        <v>3</v>
      </c>
      <c r="CF7" s="131">
        <v>1</v>
      </c>
      <c r="CG7" s="132">
        <f>IF(P7=0,"",IF(CF7=0,"",(CF7/P7)))</f>
        <v>0.125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807000</v>
      </c>
      <c r="CQ7" s="139">
        <v>732000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75</v>
      </c>
      <c r="G8" s="88" t="s">
        <v>76</v>
      </c>
      <c r="H8" s="88" t="s">
        <v>77</v>
      </c>
      <c r="I8" s="88" t="s">
        <v>78</v>
      </c>
      <c r="J8" s="330"/>
      <c r="K8" s="79">
        <v>0</v>
      </c>
      <c r="L8" s="79">
        <v>0</v>
      </c>
      <c r="M8" s="79">
        <v>68</v>
      </c>
      <c r="N8" s="89">
        <v>3</v>
      </c>
      <c r="O8" s="90">
        <v>0</v>
      </c>
      <c r="P8" s="91">
        <f>N8+O8</f>
        <v>3</v>
      </c>
      <c r="Q8" s="80">
        <f>IFERROR(P8/M8,"-")</f>
        <v>0.044117647058824</v>
      </c>
      <c r="R8" s="79">
        <v>0</v>
      </c>
      <c r="S8" s="79">
        <v>3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2</v>
      </c>
      <c r="BX8" s="125">
        <f>IF(P8=0,"",IF(BW8=0,"",(BW8/P8)))</f>
        <v>0.66666666666667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79</v>
      </c>
      <c r="C9" s="347"/>
      <c r="D9" s="347" t="s">
        <v>66</v>
      </c>
      <c r="E9" s="347" t="s">
        <v>67</v>
      </c>
      <c r="F9" s="347" t="s">
        <v>73</v>
      </c>
      <c r="G9" s="88"/>
      <c r="H9" s="88"/>
      <c r="I9" s="88"/>
      <c r="J9" s="330"/>
      <c r="K9" s="79">
        <v>0</v>
      </c>
      <c r="L9" s="79">
        <v>0</v>
      </c>
      <c r="M9" s="79">
        <v>32</v>
      </c>
      <c r="N9" s="89">
        <v>8</v>
      </c>
      <c r="O9" s="90">
        <v>0</v>
      </c>
      <c r="P9" s="91">
        <f>N9+O9</f>
        <v>8</v>
      </c>
      <c r="Q9" s="80">
        <f>IFERROR(P9/M9,"-")</f>
        <v>0.25</v>
      </c>
      <c r="R9" s="79">
        <v>0</v>
      </c>
      <c r="S9" s="79">
        <v>1</v>
      </c>
      <c r="T9" s="80">
        <f>IFERROR(R9/(P9),"-")</f>
        <v>0</v>
      </c>
      <c r="U9" s="336"/>
      <c r="V9" s="82">
        <v>2</v>
      </c>
      <c r="W9" s="80">
        <f>IF(P9=0,"-",V9/P9)</f>
        <v>0.25</v>
      </c>
      <c r="X9" s="335">
        <v>41000</v>
      </c>
      <c r="Y9" s="336">
        <f>IFERROR(X9/P9,"-")</f>
        <v>5125</v>
      </c>
      <c r="Z9" s="336">
        <f>IFERROR(X9/V9,"-")</f>
        <v>20500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0.125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5</v>
      </c>
      <c r="BX9" s="125">
        <f>IF(P9=0,"",IF(BW9=0,"",(BW9/P9)))</f>
        <v>0.625</v>
      </c>
      <c r="BY9" s="126">
        <v>2</v>
      </c>
      <c r="BZ9" s="127">
        <f>IFERROR(BY9/BW9,"-")</f>
        <v>0.4</v>
      </c>
      <c r="CA9" s="128">
        <v>41000</v>
      </c>
      <c r="CB9" s="129">
        <f>IFERROR(CA9/BW9,"-")</f>
        <v>8200</v>
      </c>
      <c r="CC9" s="130">
        <v>1</v>
      </c>
      <c r="CD9" s="130">
        <v>1</v>
      </c>
      <c r="CE9" s="130"/>
      <c r="CF9" s="131">
        <v>1</v>
      </c>
      <c r="CG9" s="132">
        <f>IF(P9=0,"",IF(CF9=0,"",(CF9/P9)))</f>
        <v>0.125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41000</v>
      </c>
      <c r="CQ9" s="139">
        <v>30000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80</v>
      </c>
      <c r="C10" s="347"/>
      <c r="D10" s="347" t="s">
        <v>81</v>
      </c>
      <c r="E10" s="347" t="s">
        <v>82</v>
      </c>
      <c r="F10" s="347" t="s">
        <v>83</v>
      </c>
      <c r="G10" s="88" t="s">
        <v>76</v>
      </c>
      <c r="H10" s="88" t="s">
        <v>77</v>
      </c>
      <c r="I10" s="349" t="s">
        <v>84</v>
      </c>
      <c r="J10" s="330"/>
      <c r="K10" s="79">
        <v>0</v>
      </c>
      <c r="L10" s="79">
        <v>0</v>
      </c>
      <c r="M10" s="79">
        <v>76</v>
      </c>
      <c r="N10" s="89">
        <v>6</v>
      </c>
      <c r="O10" s="90">
        <v>0</v>
      </c>
      <c r="P10" s="91">
        <f>N10+O10</f>
        <v>6</v>
      </c>
      <c r="Q10" s="80">
        <f>IFERROR(P10/M10,"-")</f>
        <v>0.078947368421053</v>
      </c>
      <c r="R10" s="79">
        <v>1</v>
      </c>
      <c r="S10" s="79">
        <v>1</v>
      </c>
      <c r="T10" s="80">
        <f>IFERROR(R10/(P10),"-")</f>
        <v>0.16666666666667</v>
      </c>
      <c r="U10" s="336"/>
      <c r="V10" s="82">
        <v>1</v>
      </c>
      <c r="W10" s="80">
        <f>IF(P10=0,"-",V10/P10)</f>
        <v>0.16666666666667</v>
      </c>
      <c r="X10" s="335">
        <v>106000</v>
      </c>
      <c r="Y10" s="336">
        <f>IFERROR(X10/P10,"-")</f>
        <v>17666.666666667</v>
      </c>
      <c r="Z10" s="336">
        <f>IFERROR(X10/V10,"-")</f>
        <v>106000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3</v>
      </c>
      <c r="BF10" s="111">
        <f>IF(P10=0,"",IF(BE10=0,"",(BE10/P10)))</f>
        <v>0.5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0.16666666666667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0.33333333333333</v>
      </c>
      <c r="BY10" s="126">
        <v>1</v>
      </c>
      <c r="BZ10" s="127">
        <f>IFERROR(BY10/BW10,"-")</f>
        <v>0.5</v>
      </c>
      <c r="CA10" s="128">
        <v>106000</v>
      </c>
      <c r="CB10" s="129">
        <f>IFERROR(CA10/BW10,"-")</f>
        <v>53000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106000</v>
      </c>
      <c r="CQ10" s="139">
        <v>106000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85</v>
      </c>
      <c r="C11" s="347"/>
      <c r="D11" s="347" t="s">
        <v>81</v>
      </c>
      <c r="E11" s="347" t="s">
        <v>82</v>
      </c>
      <c r="F11" s="347" t="s">
        <v>73</v>
      </c>
      <c r="G11" s="88"/>
      <c r="H11" s="88"/>
      <c r="I11" s="88"/>
      <c r="J11" s="330"/>
      <c r="K11" s="79">
        <v>0</v>
      </c>
      <c r="L11" s="79">
        <v>0</v>
      </c>
      <c r="M11" s="79">
        <v>27</v>
      </c>
      <c r="N11" s="89">
        <v>6</v>
      </c>
      <c r="O11" s="90">
        <v>0</v>
      </c>
      <c r="P11" s="91">
        <f>N11+O11</f>
        <v>6</v>
      </c>
      <c r="Q11" s="80">
        <f>IFERROR(P11/M11,"-")</f>
        <v>0.22222222222222</v>
      </c>
      <c r="R11" s="79">
        <v>1</v>
      </c>
      <c r="S11" s="79">
        <v>2</v>
      </c>
      <c r="T11" s="80">
        <f>IFERROR(R11/(P11),"-")</f>
        <v>0.16666666666667</v>
      </c>
      <c r="U11" s="336"/>
      <c r="V11" s="82">
        <v>1</v>
      </c>
      <c r="W11" s="80">
        <f>IF(P11=0,"-",V11/P11)</f>
        <v>0.16666666666667</v>
      </c>
      <c r="X11" s="335">
        <v>255000</v>
      </c>
      <c r="Y11" s="336">
        <f>IFERROR(X11/P11,"-")</f>
        <v>42500</v>
      </c>
      <c r="Z11" s="336">
        <f>IFERROR(X11/V11,"-")</f>
        <v>255000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0.16666666666667</v>
      </c>
      <c r="BG11" s="110">
        <v>1</v>
      </c>
      <c r="BH11" s="112">
        <f>IFERROR(BG11/BE11,"-")</f>
        <v>1</v>
      </c>
      <c r="BI11" s="113">
        <v>51000</v>
      </c>
      <c r="BJ11" s="114">
        <f>IFERROR(BI11/BE11,"-")</f>
        <v>51000</v>
      </c>
      <c r="BK11" s="115"/>
      <c r="BL11" s="115"/>
      <c r="BM11" s="115">
        <v>1</v>
      </c>
      <c r="BN11" s="117">
        <v>2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0.5</v>
      </c>
      <c r="BY11" s="126">
        <v>2</v>
      </c>
      <c r="BZ11" s="127">
        <f>IFERROR(BY11/BW11,"-")</f>
        <v>0.66666666666667</v>
      </c>
      <c r="CA11" s="128">
        <v>255000</v>
      </c>
      <c r="CB11" s="129">
        <f>IFERROR(CA11/BW11,"-")</f>
        <v>85000</v>
      </c>
      <c r="CC11" s="130"/>
      <c r="CD11" s="130"/>
      <c r="CE11" s="130">
        <v>2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255000</v>
      </c>
      <c r="CQ11" s="139">
        <v>240000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0.62888888888889</v>
      </c>
      <c r="B12" s="347" t="s">
        <v>86</v>
      </c>
      <c r="C12" s="347"/>
      <c r="D12" s="347" t="s">
        <v>87</v>
      </c>
      <c r="E12" s="347" t="s">
        <v>88</v>
      </c>
      <c r="F12" s="347" t="s">
        <v>68</v>
      </c>
      <c r="G12" s="88" t="s">
        <v>69</v>
      </c>
      <c r="H12" s="88" t="s">
        <v>89</v>
      </c>
      <c r="I12" s="88" t="s">
        <v>90</v>
      </c>
      <c r="J12" s="330">
        <v>450000</v>
      </c>
      <c r="K12" s="79">
        <v>0</v>
      </c>
      <c r="L12" s="79">
        <v>0</v>
      </c>
      <c r="M12" s="79">
        <v>81</v>
      </c>
      <c r="N12" s="89">
        <v>6</v>
      </c>
      <c r="O12" s="90">
        <v>0</v>
      </c>
      <c r="P12" s="91">
        <f>N12+O12</f>
        <v>6</v>
      </c>
      <c r="Q12" s="80">
        <f>IFERROR(P12/M12,"-")</f>
        <v>0.074074074074074</v>
      </c>
      <c r="R12" s="79">
        <v>0</v>
      </c>
      <c r="S12" s="79">
        <v>3</v>
      </c>
      <c r="T12" s="80">
        <f>IFERROR(R12/(P12),"-")</f>
        <v>0</v>
      </c>
      <c r="U12" s="336">
        <f>IFERROR(J12/SUM(N12:O19),"-")</f>
        <v>8181.8181818182</v>
      </c>
      <c r="V12" s="82">
        <v>3</v>
      </c>
      <c r="W12" s="80">
        <f>IF(P12=0,"-",V12/P12)</f>
        <v>0.5</v>
      </c>
      <c r="X12" s="335">
        <v>64000</v>
      </c>
      <c r="Y12" s="336">
        <f>IFERROR(X12/P12,"-")</f>
        <v>10666.666666667</v>
      </c>
      <c r="Z12" s="336">
        <f>IFERROR(X12/V12,"-")</f>
        <v>21333.333333333</v>
      </c>
      <c r="AA12" s="330">
        <f>SUM(X12:X19)-SUM(J12:J19)</f>
        <v>-167000</v>
      </c>
      <c r="AB12" s="83">
        <f>SUM(X12:X19)/SUM(J12:J19)</f>
        <v>0.62888888888889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3</v>
      </c>
      <c r="BX12" s="125">
        <f>IF(P12=0,"",IF(BW12=0,"",(BW12/P12)))</f>
        <v>0.5</v>
      </c>
      <c r="BY12" s="126">
        <v>2</v>
      </c>
      <c r="BZ12" s="127">
        <f>IFERROR(BY12/BW12,"-")</f>
        <v>0.66666666666667</v>
      </c>
      <c r="CA12" s="128">
        <v>56000</v>
      </c>
      <c r="CB12" s="129">
        <f>IFERROR(CA12/BW12,"-")</f>
        <v>18666.666666667</v>
      </c>
      <c r="CC12" s="130">
        <v>1</v>
      </c>
      <c r="CD12" s="130"/>
      <c r="CE12" s="130">
        <v>1</v>
      </c>
      <c r="CF12" s="131">
        <v>1</v>
      </c>
      <c r="CG12" s="132">
        <f>IF(P12=0,"",IF(CF12=0,"",(CF12/P12)))</f>
        <v>0.16666666666667</v>
      </c>
      <c r="CH12" s="133">
        <v>1</v>
      </c>
      <c r="CI12" s="134">
        <f>IFERROR(CH12/CF12,"-")</f>
        <v>1</v>
      </c>
      <c r="CJ12" s="135">
        <v>8000</v>
      </c>
      <c r="CK12" s="136">
        <f>IFERROR(CJ12/CF12,"-")</f>
        <v>8000</v>
      </c>
      <c r="CL12" s="137"/>
      <c r="CM12" s="137">
        <v>1</v>
      </c>
      <c r="CN12" s="137"/>
      <c r="CO12" s="138">
        <v>3</v>
      </c>
      <c r="CP12" s="139">
        <v>64000</v>
      </c>
      <c r="CQ12" s="139">
        <v>53000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91</v>
      </c>
      <c r="C13" s="347"/>
      <c r="D13" s="347" t="s">
        <v>92</v>
      </c>
      <c r="E13" s="347" t="s">
        <v>93</v>
      </c>
      <c r="F13" s="347" t="s">
        <v>68</v>
      </c>
      <c r="G13" s="88"/>
      <c r="H13" s="88" t="s">
        <v>89</v>
      </c>
      <c r="I13" s="88" t="s">
        <v>94</v>
      </c>
      <c r="J13" s="330"/>
      <c r="K13" s="79">
        <v>0</v>
      </c>
      <c r="L13" s="79">
        <v>0</v>
      </c>
      <c r="M13" s="79">
        <v>51</v>
      </c>
      <c r="N13" s="89">
        <v>2</v>
      </c>
      <c r="O13" s="90">
        <v>0</v>
      </c>
      <c r="P13" s="91">
        <f>N13+O13</f>
        <v>2</v>
      </c>
      <c r="Q13" s="80">
        <f>IFERROR(P13/M13,"-")</f>
        <v>0.03921568627451</v>
      </c>
      <c r="R13" s="79">
        <v>0</v>
      </c>
      <c r="S13" s="79">
        <v>1</v>
      </c>
      <c r="T13" s="80">
        <f>IFERROR(R13/(P13),"-")</f>
        <v>0</v>
      </c>
      <c r="U13" s="336"/>
      <c r="V13" s="82">
        <v>1</v>
      </c>
      <c r="W13" s="80">
        <f>IF(P13=0,"-",V13/P13)</f>
        <v>0.5</v>
      </c>
      <c r="X13" s="335">
        <v>62000</v>
      </c>
      <c r="Y13" s="336">
        <f>IFERROR(X13/P13,"-")</f>
        <v>31000</v>
      </c>
      <c r="Z13" s="336">
        <f>IFERROR(X13/V13,"-")</f>
        <v>62000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0.5</v>
      </c>
      <c r="BY13" s="126">
        <v>1</v>
      </c>
      <c r="BZ13" s="127">
        <f>IFERROR(BY13/BW13,"-")</f>
        <v>1</v>
      </c>
      <c r="CA13" s="128">
        <v>62000</v>
      </c>
      <c r="CB13" s="129">
        <f>IFERROR(CA13/BW13,"-")</f>
        <v>62000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62000</v>
      </c>
      <c r="CQ13" s="139">
        <v>62000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95</v>
      </c>
      <c r="C14" s="347"/>
      <c r="D14" s="347" t="s">
        <v>96</v>
      </c>
      <c r="E14" s="347" t="s">
        <v>97</v>
      </c>
      <c r="F14" s="347" t="s">
        <v>68</v>
      </c>
      <c r="G14" s="88"/>
      <c r="H14" s="88" t="s">
        <v>89</v>
      </c>
      <c r="I14" s="88" t="s">
        <v>98</v>
      </c>
      <c r="J14" s="330"/>
      <c r="K14" s="79">
        <v>0</v>
      </c>
      <c r="L14" s="79">
        <v>0</v>
      </c>
      <c r="M14" s="79">
        <v>78</v>
      </c>
      <c r="N14" s="89">
        <v>8</v>
      </c>
      <c r="O14" s="90">
        <v>0</v>
      </c>
      <c r="P14" s="91">
        <f>N14+O14</f>
        <v>8</v>
      </c>
      <c r="Q14" s="80">
        <f>IFERROR(P14/M14,"-")</f>
        <v>0.1025641025641</v>
      </c>
      <c r="R14" s="79">
        <v>0</v>
      </c>
      <c r="S14" s="79">
        <v>6</v>
      </c>
      <c r="T14" s="80">
        <f>IFERROR(R14/(P14),"-")</f>
        <v>0</v>
      </c>
      <c r="U14" s="336"/>
      <c r="V14" s="82">
        <v>1</v>
      </c>
      <c r="W14" s="80">
        <f>IF(P14=0,"-",V14/P14)</f>
        <v>0.125</v>
      </c>
      <c r="X14" s="335">
        <v>10000</v>
      </c>
      <c r="Y14" s="336">
        <f>IFERROR(X14/P14,"-")</f>
        <v>1250</v>
      </c>
      <c r="Z14" s="336">
        <f>IFERROR(X14/V14,"-")</f>
        <v>10000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4</v>
      </c>
      <c r="BO14" s="118">
        <f>IF(P14=0,"",IF(BN14=0,"",(BN14/P14)))</f>
        <v>0.5</v>
      </c>
      <c r="BP14" s="119">
        <v>1</v>
      </c>
      <c r="BQ14" s="120">
        <f>IFERROR(BP14/BN14,"-")</f>
        <v>0.25</v>
      </c>
      <c r="BR14" s="121">
        <v>10000</v>
      </c>
      <c r="BS14" s="122">
        <f>IFERROR(BR14/BN14,"-")</f>
        <v>2500</v>
      </c>
      <c r="BT14" s="123">
        <v>1</v>
      </c>
      <c r="BU14" s="123"/>
      <c r="BV14" s="123"/>
      <c r="BW14" s="124">
        <v>1</v>
      </c>
      <c r="BX14" s="125">
        <f>IF(P14=0,"",IF(BW14=0,"",(BW14/P14)))</f>
        <v>0.125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0.125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10000</v>
      </c>
      <c r="CQ14" s="139">
        <v>10000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99</v>
      </c>
      <c r="C15" s="347"/>
      <c r="D15" s="347" t="s">
        <v>100</v>
      </c>
      <c r="E15" s="347" t="s">
        <v>100</v>
      </c>
      <c r="F15" s="347" t="s">
        <v>73</v>
      </c>
      <c r="G15" s="88"/>
      <c r="H15" s="88"/>
      <c r="I15" s="88"/>
      <c r="J15" s="330"/>
      <c r="K15" s="79">
        <v>0</v>
      </c>
      <c r="L15" s="79">
        <v>0</v>
      </c>
      <c r="M15" s="79">
        <v>50</v>
      </c>
      <c r="N15" s="89">
        <v>13</v>
      </c>
      <c r="O15" s="90">
        <v>0</v>
      </c>
      <c r="P15" s="91">
        <f>N15+O15</f>
        <v>13</v>
      </c>
      <c r="Q15" s="80">
        <f>IFERROR(P15/M15,"-")</f>
        <v>0.26</v>
      </c>
      <c r="R15" s="79">
        <v>0</v>
      </c>
      <c r="S15" s="79">
        <v>2</v>
      </c>
      <c r="T15" s="80">
        <f>IFERROR(R15/(P15),"-")</f>
        <v>0</v>
      </c>
      <c r="U15" s="336"/>
      <c r="V15" s="82">
        <v>1</v>
      </c>
      <c r="W15" s="80">
        <f>IF(P15=0,"-",V15/P15)</f>
        <v>0.076923076923077</v>
      </c>
      <c r="X15" s="335">
        <v>20000</v>
      </c>
      <c r="Y15" s="336">
        <f>IFERROR(X15/P15,"-")</f>
        <v>1538.4615384615</v>
      </c>
      <c r="Z15" s="336">
        <f>IFERROR(X15/V15,"-")</f>
        <v>20000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0.076923076923077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</v>
      </c>
      <c r="BF15" s="111">
        <f>IF(P15=0,"",IF(BE15=0,"",(BE15/P15)))</f>
        <v>0.076923076923077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0.15384615384615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7</v>
      </c>
      <c r="BX15" s="125">
        <f>IF(P15=0,"",IF(BW15=0,"",(BW15/P15)))</f>
        <v>0.53846153846154</v>
      </c>
      <c r="BY15" s="126">
        <v>1</v>
      </c>
      <c r="BZ15" s="127">
        <f>IFERROR(BY15/BW15,"-")</f>
        <v>0.14285714285714</v>
      </c>
      <c r="CA15" s="128">
        <v>112000</v>
      </c>
      <c r="CB15" s="129">
        <f>IFERROR(CA15/BW15,"-")</f>
        <v>16000</v>
      </c>
      <c r="CC15" s="130"/>
      <c r="CD15" s="130"/>
      <c r="CE15" s="130">
        <v>1</v>
      </c>
      <c r="CF15" s="131">
        <v>2</v>
      </c>
      <c r="CG15" s="132">
        <f>IF(P15=0,"",IF(CF15=0,"",(CF15/P15)))</f>
        <v>0.15384615384615</v>
      </c>
      <c r="CH15" s="133">
        <v>1</v>
      </c>
      <c r="CI15" s="134">
        <f>IFERROR(CH15/CF15,"-")</f>
        <v>0.5</v>
      </c>
      <c r="CJ15" s="135">
        <v>20000</v>
      </c>
      <c r="CK15" s="136">
        <f>IFERROR(CJ15/CF15,"-")</f>
        <v>10000</v>
      </c>
      <c r="CL15" s="137"/>
      <c r="CM15" s="137"/>
      <c r="CN15" s="137">
        <v>1</v>
      </c>
      <c r="CO15" s="138">
        <v>1</v>
      </c>
      <c r="CP15" s="139">
        <v>20000</v>
      </c>
      <c r="CQ15" s="139">
        <v>112000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101</v>
      </c>
      <c r="C16" s="347"/>
      <c r="D16" s="347" t="s">
        <v>87</v>
      </c>
      <c r="E16" s="347" t="s">
        <v>88</v>
      </c>
      <c r="F16" s="347" t="s">
        <v>68</v>
      </c>
      <c r="G16" s="88" t="s">
        <v>76</v>
      </c>
      <c r="H16" s="88" t="s">
        <v>89</v>
      </c>
      <c r="I16" s="88" t="s">
        <v>90</v>
      </c>
      <c r="J16" s="330"/>
      <c r="K16" s="79">
        <v>0</v>
      </c>
      <c r="L16" s="79">
        <v>0</v>
      </c>
      <c r="M16" s="79">
        <v>55</v>
      </c>
      <c r="N16" s="89">
        <v>7</v>
      </c>
      <c r="O16" s="90">
        <v>0</v>
      </c>
      <c r="P16" s="91">
        <f>N16+O16</f>
        <v>7</v>
      </c>
      <c r="Q16" s="80">
        <f>IFERROR(P16/M16,"-")</f>
        <v>0.12727272727273</v>
      </c>
      <c r="R16" s="79">
        <v>1</v>
      </c>
      <c r="S16" s="79">
        <v>2</v>
      </c>
      <c r="T16" s="80">
        <f>IFERROR(R16/(P16),"-")</f>
        <v>0.14285714285714</v>
      </c>
      <c r="U16" s="336"/>
      <c r="V16" s="82">
        <v>2</v>
      </c>
      <c r="W16" s="80">
        <f>IF(P16=0,"-",V16/P16)</f>
        <v>0.28571428571429</v>
      </c>
      <c r="X16" s="335">
        <v>119000</v>
      </c>
      <c r="Y16" s="336">
        <f>IFERROR(X16/P16,"-")</f>
        <v>17000</v>
      </c>
      <c r="Z16" s="336">
        <f>IFERROR(X16/V16,"-")</f>
        <v>59500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3</v>
      </c>
      <c r="BF16" s="111">
        <f>IF(P16=0,"",IF(BE16=0,"",(BE16/P16)))</f>
        <v>0.42857142857143</v>
      </c>
      <c r="BG16" s="110">
        <v>1</v>
      </c>
      <c r="BH16" s="112">
        <f>IFERROR(BG16/BE16,"-")</f>
        <v>0.33333333333333</v>
      </c>
      <c r="BI16" s="113">
        <v>41000</v>
      </c>
      <c r="BJ16" s="114">
        <f>IFERROR(BI16/BE16,"-")</f>
        <v>13666.666666667</v>
      </c>
      <c r="BK16" s="115"/>
      <c r="BL16" s="115"/>
      <c r="BM16" s="115">
        <v>1</v>
      </c>
      <c r="BN16" s="117">
        <v>3</v>
      </c>
      <c r="BO16" s="118">
        <f>IF(P16=0,"",IF(BN16=0,"",(BN16/P16)))</f>
        <v>0.42857142857143</v>
      </c>
      <c r="BP16" s="119">
        <v>1</v>
      </c>
      <c r="BQ16" s="120">
        <f>IFERROR(BP16/BN16,"-")</f>
        <v>0.33333333333333</v>
      </c>
      <c r="BR16" s="121">
        <v>75000</v>
      </c>
      <c r="BS16" s="122">
        <f>IFERROR(BR16/BN16,"-")</f>
        <v>25000</v>
      </c>
      <c r="BT16" s="123"/>
      <c r="BU16" s="123"/>
      <c r="BV16" s="123">
        <v>1</v>
      </c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>
        <v>1</v>
      </c>
      <c r="CG16" s="132">
        <f>IF(P16=0,"",IF(CF16=0,"",(CF16/P16)))</f>
        <v>0.14285714285714</v>
      </c>
      <c r="CH16" s="133">
        <v>1</v>
      </c>
      <c r="CI16" s="134">
        <f>IFERROR(CH16/CF16,"-")</f>
        <v>1</v>
      </c>
      <c r="CJ16" s="135">
        <v>8000</v>
      </c>
      <c r="CK16" s="136">
        <f>IFERROR(CJ16/CF16,"-")</f>
        <v>8000</v>
      </c>
      <c r="CL16" s="137"/>
      <c r="CM16" s="137">
        <v>1</v>
      </c>
      <c r="CN16" s="137"/>
      <c r="CO16" s="138">
        <v>2</v>
      </c>
      <c r="CP16" s="139">
        <v>119000</v>
      </c>
      <c r="CQ16" s="139">
        <v>75000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102</v>
      </c>
      <c r="C17" s="347"/>
      <c r="D17" s="347" t="s">
        <v>92</v>
      </c>
      <c r="E17" s="347" t="s">
        <v>93</v>
      </c>
      <c r="F17" s="347" t="s">
        <v>68</v>
      </c>
      <c r="G17" s="88"/>
      <c r="H17" s="88" t="s">
        <v>89</v>
      </c>
      <c r="I17" s="88" t="s">
        <v>94</v>
      </c>
      <c r="J17" s="330"/>
      <c r="K17" s="79">
        <v>0</v>
      </c>
      <c r="L17" s="79">
        <v>0</v>
      </c>
      <c r="M17" s="79">
        <v>25</v>
      </c>
      <c r="N17" s="89">
        <v>2</v>
      </c>
      <c r="O17" s="90">
        <v>0</v>
      </c>
      <c r="P17" s="91">
        <f>N17+O17</f>
        <v>2</v>
      </c>
      <c r="Q17" s="80">
        <f>IFERROR(P17/M17,"-")</f>
        <v>0.08</v>
      </c>
      <c r="R17" s="79">
        <v>0</v>
      </c>
      <c r="S17" s="79">
        <v>0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1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103</v>
      </c>
      <c r="C18" s="347"/>
      <c r="D18" s="347" t="s">
        <v>96</v>
      </c>
      <c r="E18" s="347" t="s">
        <v>97</v>
      </c>
      <c r="F18" s="347" t="s">
        <v>68</v>
      </c>
      <c r="G18" s="88"/>
      <c r="H18" s="88" t="s">
        <v>89</v>
      </c>
      <c r="I18" s="88" t="s">
        <v>98</v>
      </c>
      <c r="J18" s="330"/>
      <c r="K18" s="79">
        <v>0</v>
      </c>
      <c r="L18" s="79">
        <v>0</v>
      </c>
      <c r="M18" s="79">
        <v>68</v>
      </c>
      <c r="N18" s="89">
        <v>5</v>
      </c>
      <c r="O18" s="90">
        <v>1</v>
      </c>
      <c r="P18" s="91">
        <f>N18+O18</f>
        <v>6</v>
      </c>
      <c r="Q18" s="80">
        <f>IFERROR(P18/M18,"-")</f>
        <v>0.088235294117647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8000</v>
      </c>
      <c r="Y18" s="336">
        <f>IFERROR(X18/P18,"-")</f>
        <v>1333.3333333333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0.16666666666667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0.16666666666667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0.33333333333333</v>
      </c>
      <c r="BP18" s="119">
        <v>1</v>
      </c>
      <c r="BQ18" s="120">
        <f>IFERROR(BP18/BN18,"-")</f>
        <v>0.5</v>
      </c>
      <c r="BR18" s="121">
        <v>16000</v>
      </c>
      <c r="BS18" s="122">
        <f>IFERROR(BR18/BN18,"-")</f>
        <v>8000</v>
      </c>
      <c r="BT18" s="123"/>
      <c r="BU18" s="123"/>
      <c r="BV18" s="123">
        <v>1</v>
      </c>
      <c r="BW18" s="124">
        <v>1</v>
      </c>
      <c r="BX18" s="125">
        <f>IF(P18=0,"",IF(BW18=0,"",(BW18/P18)))</f>
        <v>0.16666666666667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0.16666666666667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8000</v>
      </c>
      <c r="CQ18" s="139">
        <v>16000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104</v>
      </c>
      <c r="C19" s="347"/>
      <c r="D19" s="347" t="s">
        <v>100</v>
      </c>
      <c r="E19" s="347" t="s">
        <v>100</v>
      </c>
      <c r="F19" s="347" t="s">
        <v>73</v>
      </c>
      <c r="G19" s="88"/>
      <c r="H19" s="88"/>
      <c r="I19" s="88"/>
      <c r="J19" s="330"/>
      <c r="K19" s="79">
        <v>0</v>
      </c>
      <c r="L19" s="79">
        <v>0</v>
      </c>
      <c r="M19" s="79">
        <v>37</v>
      </c>
      <c r="N19" s="89">
        <v>11</v>
      </c>
      <c r="O19" s="90">
        <v>0</v>
      </c>
      <c r="P19" s="91">
        <f>N19+O19</f>
        <v>11</v>
      </c>
      <c r="Q19" s="80">
        <f>IFERROR(P19/M19,"-")</f>
        <v>0.2972972972973</v>
      </c>
      <c r="R19" s="79">
        <v>0</v>
      </c>
      <c r="S19" s="79">
        <v>1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0.090909090909091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4</v>
      </c>
      <c r="BO19" s="118">
        <f>IF(P19=0,"",IF(BN19=0,"",(BN19/P19)))</f>
        <v>0.36363636363636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2</v>
      </c>
      <c r="BX19" s="125">
        <f>IF(P19=0,"",IF(BW19=0,"",(BW19/P19)))</f>
        <v>0.18181818181818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4</v>
      </c>
      <c r="CG19" s="132">
        <f>IF(P19=0,"",IF(CF19=0,"",(CF19/P19)))</f>
        <v>0.36363636363636</v>
      </c>
      <c r="CH19" s="133">
        <v>1</v>
      </c>
      <c r="CI19" s="134">
        <f>IFERROR(CH19/CF19,"-")</f>
        <v>0.25</v>
      </c>
      <c r="CJ19" s="135">
        <v>8000</v>
      </c>
      <c r="CK19" s="136">
        <f>IFERROR(CJ19/CF19,"-")</f>
        <v>2000</v>
      </c>
      <c r="CL19" s="137"/>
      <c r="CM19" s="137">
        <v>1</v>
      </c>
      <c r="CN19" s="137"/>
      <c r="CO19" s="138">
        <v>0</v>
      </c>
      <c r="CP19" s="139">
        <v>0</v>
      </c>
      <c r="CQ19" s="139">
        <v>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8.5733333333333</v>
      </c>
      <c r="B20" s="347" t="s">
        <v>105</v>
      </c>
      <c r="C20" s="347"/>
      <c r="D20" s="347" t="s">
        <v>106</v>
      </c>
      <c r="E20" s="347" t="s">
        <v>82</v>
      </c>
      <c r="F20" s="347" t="s">
        <v>68</v>
      </c>
      <c r="G20" s="88" t="s">
        <v>107</v>
      </c>
      <c r="H20" s="88" t="s">
        <v>108</v>
      </c>
      <c r="I20" s="88" t="s">
        <v>109</v>
      </c>
      <c r="J20" s="330">
        <v>300000</v>
      </c>
      <c r="K20" s="79">
        <v>0</v>
      </c>
      <c r="L20" s="79">
        <v>0</v>
      </c>
      <c r="M20" s="79">
        <v>200</v>
      </c>
      <c r="N20" s="89">
        <v>19</v>
      </c>
      <c r="O20" s="90">
        <v>0</v>
      </c>
      <c r="P20" s="91">
        <f>N20+O20</f>
        <v>19</v>
      </c>
      <c r="Q20" s="80">
        <f>IFERROR(P20/M20,"-")</f>
        <v>0.095</v>
      </c>
      <c r="R20" s="79">
        <v>3</v>
      </c>
      <c r="S20" s="79">
        <v>4</v>
      </c>
      <c r="T20" s="80">
        <f>IFERROR(R20/(P20),"-")</f>
        <v>0.15789473684211</v>
      </c>
      <c r="U20" s="336">
        <f>IFERROR(J20/SUM(N20:O21),"-")</f>
        <v>9375</v>
      </c>
      <c r="V20" s="82">
        <v>1</v>
      </c>
      <c r="W20" s="80">
        <f>IF(P20=0,"-",V20/P20)</f>
        <v>0.052631578947368</v>
      </c>
      <c r="X20" s="335">
        <v>26000</v>
      </c>
      <c r="Y20" s="336">
        <f>IFERROR(X20/P20,"-")</f>
        <v>1368.4210526316</v>
      </c>
      <c r="Z20" s="336">
        <f>IFERROR(X20/V20,"-")</f>
        <v>26000</v>
      </c>
      <c r="AA20" s="330">
        <f>SUM(X20:X21)-SUM(J20:J21)</f>
        <v>2272000</v>
      </c>
      <c r="AB20" s="83">
        <f>SUM(X20:X21)/SUM(J20:J21)</f>
        <v>8.5733333333333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4</v>
      </c>
      <c r="BF20" s="111">
        <f>IF(P20=0,"",IF(BE20=0,"",(BE20/P20)))</f>
        <v>0.21052631578947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8</v>
      </c>
      <c r="BO20" s="118">
        <f>IF(P20=0,"",IF(BN20=0,"",(BN20/P20)))</f>
        <v>0.42105263157895</v>
      </c>
      <c r="BP20" s="119">
        <v>1</v>
      </c>
      <c r="BQ20" s="120">
        <f>IFERROR(BP20/BN20,"-")</f>
        <v>0.125</v>
      </c>
      <c r="BR20" s="121">
        <v>6000</v>
      </c>
      <c r="BS20" s="122">
        <f>IFERROR(BR20/BN20,"-")</f>
        <v>750</v>
      </c>
      <c r="BT20" s="123"/>
      <c r="BU20" s="123">
        <v>1</v>
      </c>
      <c r="BV20" s="123"/>
      <c r="BW20" s="124">
        <v>6</v>
      </c>
      <c r="BX20" s="125">
        <f>IF(P20=0,"",IF(BW20=0,"",(BW20/P20)))</f>
        <v>0.31578947368421</v>
      </c>
      <c r="BY20" s="126">
        <v>1</v>
      </c>
      <c r="BZ20" s="127">
        <f>IFERROR(BY20/BW20,"-")</f>
        <v>0.16666666666667</v>
      </c>
      <c r="CA20" s="128">
        <v>26000</v>
      </c>
      <c r="CB20" s="129">
        <f>IFERROR(CA20/BW20,"-")</f>
        <v>4333.3333333333</v>
      </c>
      <c r="CC20" s="130"/>
      <c r="CD20" s="130"/>
      <c r="CE20" s="130">
        <v>1</v>
      </c>
      <c r="CF20" s="131">
        <v>1</v>
      </c>
      <c r="CG20" s="132">
        <f>IF(P20=0,"",IF(CF20=0,"",(CF20/P20)))</f>
        <v>0.052631578947368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1</v>
      </c>
      <c r="CP20" s="139">
        <v>26000</v>
      </c>
      <c r="CQ20" s="139">
        <v>26000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110</v>
      </c>
      <c r="C21" s="347"/>
      <c r="D21" s="347" t="s">
        <v>106</v>
      </c>
      <c r="E21" s="347" t="s">
        <v>82</v>
      </c>
      <c r="F21" s="347" t="s">
        <v>73</v>
      </c>
      <c r="G21" s="88"/>
      <c r="H21" s="88"/>
      <c r="I21" s="88"/>
      <c r="J21" s="330"/>
      <c r="K21" s="79">
        <v>0</v>
      </c>
      <c r="L21" s="79">
        <v>0</v>
      </c>
      <c r="M21" s="79">
        <v>36</v>
      </c>
      <c r="N21" s="89">
        <v>13</v>
      </c>
      <c r="O21" s="90">
        <v>0</v>
      </c>
      <c r="P21" s="91">
        <f>N21+O21</f>
        <v>13</v>
      </c>
      <c r="Q21" s="80">
        <f>IFERROR(P21/M21,"-")</f>
        <v>0.36111111111111</v>
      </c>
      <c r="R21" s="79">
        <v>2</v>
      </c>
      <c r="S21" s="79">
        <v>2</v>
      </c>
      <c r="T21" s="80">
        <f>IFERROR(R21/(P21),"-")</f>
        <v>0.15384615384615</v>
      </c>
      <c r="U21" s="336"/>
      <c r="V21" s="82">
        <v>4</v>
      </c>
      <c r="W21" s="80">
        <f>IF(P21=0,"-",V21/P21)</f>
        <v>0.30769230769231</v>
      </c>
      <c r="X21" s="335">
        <v>2546000</v>
      </c>
      <c r="Y21" s="336">
        <f>IFERROR(X21/P21,"-")</f>
        <v>195846.15384615</v>
      </c>
      <c r="Z21" s="336">
        <f>IFERROR(X21/V21,"-")</f>
        <v>636500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2</v>
      </c>
      <c r="BF21" s="111">
        <f>IF(P21=0,"",IF(BE21=0,"",(BE21/P21)))</f>
        <v>0.15384615384615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8</v>
      </c>
      <c r="BX21" s="125">
        <f>IF(P21=0,"",IF(BW21=0,"",(BW21/P21)))</f>
        <v>0.61538461538462</v>
      </c>
      <c r="BY21" s="126">
        <v>3</v>
      </c>
      <c r="BZ21" s="127">
        <f>IFERROR(BY21/BW21,"-")</f>
        <v>0.375</v>
      </c>
      <c r="CA21" s="128">
        <v>23000</v>
      </c>
      <c r="CB21" s="129">
        <f>IFERROR(CA21/BW21,"-")</f>
        <v>2875</v>
      </c>
      <c r="CC21" s="130">
        <v>2</v>
      </c>
      <c r="CD21" s="130"/>
      <c r="CE21" s="130">
        <v>1</v>
      </c>
      <c r="CF21" s="131">
        <v>3</v>
      </c>
      <c r="CG21" s="132">
        <f>IF(P21=0,"",IF(CF21=0,"",(CF21/P21)))</f>
        <v>0.23076923076923</v>
      </c>
      <c r="CH21" s="133">
        <v>2</v>
      </c>
      <c r="CI21" s="134">
        <f>IFERROR(CH21/CF21,"-")</f>
        <v>0.66666666666667</v>
      </c>
      <c r="CJ21" s="135">
        <v>2538000</v>
      </c>
      <c r="CK21" s="136">
        <f>IFERROR(CJ21/CF21,"-")</f>
        <v>846000</v>
      </c>
      <c r="CL21" s="137"/>
      <c r="CM21" s="137"/>
      <c r="CN21" s="137">
        <v>2</v>
      </c>
      <c r="CO21" s="138">
        <v>4</v>
      </c>
      <c r="CP21" s="139">
        <v>2546000</v>
      </c>
      <c r="CQ21" s="139">
        <v>2447000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1.5888888888889</v>
      </c>
      <c r="B22" s="347" t="s">
        <v>111</v>
      </c>
      <c r="C22" s="347"/>
      <c r="D22" s="347" t="s">
        <v>87</v>
      </c>
      <c r="E22" s="347" t="s">
        <v>88</v>
      </c>
      <c r="F22" s="347" t="s">
        <v>83</v>
      </c>
      <c r="G22" s="88" t="s">
        <v>112</v>
      </c>
      <c r="H22" s="88" t="s">
        <v>113</v>
      </c>
      <c r="I22" s="88" t="s">
        <v>114</v>
      </c>
      <c r="J22" s="330">
        <v>360000</v>
      </c>
      <c r="K22" s="79">
        <v>0</v>
      </c>
      <c r="L22" s="79">
        <v>0</v>
      </c>
      <c r="M22" s="79">
        <v>97</v>
      </c>
      <c r="N22" s="89">
        <v>7</v>
      </c>
      <c r="O22" s="90">
        <v>0</v>
      </c>
      <c r="P22" s="91">
        <f>N22+O22</f>
        <v>7</v>
      </c>
      <c r="Q22" s="80">
        <f>IFERROR(P22/M22,"-")</f>
        <v>0.072164948453608</v>
      </c>
      <c r="R22" s="79">
        <v>0</v>
      </c>
      <c r="S22" s="79">
        <v>1</v>
      </c>
      <c r="T22" s="80">
        <f>IFERROR(R22/(P22),"-")</f>
        <v>0</v>
      </c>
      <c r="U22" s="336">
        <f>IFERROR(J22/SUM(N22:O26),"-")</f>
        <v>9000</v>
      </c>
      <c r="V22" s="82">
        <v>1</v>
      </c>
      <c r="W22" s="80">
        <f>IF(P22=0,"-",V22/P22)</f>
        <v>0.14285714285714</v>
      </c>
      <c r="X22" s="335">
        <v>8000</v>
      </c>
      <c r="Y22" s="336">
        <f>IFERROR(X22/P22,"-")</f>
        <v>1142.8571428571</v>
      </c>
      <c r="Z22" s="336">
        <f>IFERROR(X22/V22,"-")</f>
        <v>8000</v>
      </c>
      <c r="AA22" s="330">
        <f>SUM(X22:X26)-SUM(J22:J26)</f>
        <v>212000</v>
      </c>
      <c r="AB22" s="83">
        <f>SUM(X22:X26)/SUM(J22:J26)</f>
        <v>1.5888888888889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0.14285714285714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0.28571428571429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0.28571428571429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0.28571428571429</v>
      </c>
      <c r="BY22" s="126">
        <v>1</v>
      </c>
      <c r="BZ22" s="127">
        <f>IFERROR(BY22/BW22,"-")</f>
        <v>0.5</v>
      </c>
      <c r="CA22" s="128">
        <v>8000</v>
      </c>
      <c r="CB22" s="129">
        <f>IFERROR(CA22/BW22,"-")</f>
        <v>4000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8000</v>
      </c>
      <c r="CQ22" s="139">
        <v>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115</v>
      </c>
      <c r="C23" s="347"/>
      <c r="D23" s="347" t="s">
        <v>92</v>
      </c>
      <c r="E23" s="347" t="s">
        <v>93</v>
      </c>
      <c r="F23" s="347" t="s">
        <v>83</v>
      </c>
      <c r="G23" s="88"/>
      <c r="H23" s="88" t="s">
        <v>113</v>
      </c>
      <c r="I23" s="88"/>
      <c r="J23" s="330"/>
      <c r="K23" s="79">
        <v>0</v>
      </c>
      <c r="L23" s="79">
        <v>0</v>
      </c>
      <c r="M23" s="79">
        <v>83</v>
      </c>
      <c r="N23" s="89">
        <v>0</v>
      </c>
      <c r="O23" s="90">
        <v>0</v>
      </c>
      <c r="P23" s="91">
        <f>N23+O23</f>
        <v>0</v>
      </c>
      <c r="Q23" s="80">
        <f>IFERROR(P23/M23,"-")</f>
        <v>0</v>
      </c>
      <c r="R23" s="79">
        <v>0</v>
      </c>
      <c r="S23" s="79">
        <v>0</v>
      </c>
      <c r="T23" s="80" t="str">
        <f>IFERROR(R23/(P23),"-")</f>
        <v>-</v>
      </c>
      <c r="U23" s="336"/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116</v>
      </c>
      <c r="C24" s="347"/>
      <c r="D24" s="347" t="s">
        <v>96</v>
      </c>
      <c r="E24" s="347" t="s">
        <v>97</v>
      </c>
      <c r="F24" s="347" t="s">
        <v>83</v>
      </c>
      <c r="G24" s="88"/>
      <c r="H24" s="88" t="s">
        <v>113</v>
      </c>
      <c r="I24" s="88"/>
      <c r="J24" s="330"/>
      <c r="K24" s="79">
        <v>0</v>
      </c>
      <c r="L24" s="79">
        <v>0</v>
      </c>
      <c r="M24" s="79">
        <v>85</v>
      </c>
      <c r="N24" s="89">
        <v>7</v>
      </c>
      <c r="O24" s="90">
        <v>0</v>
      </c>
      <c r="P24" s="91">
        <f>N24+O24</f>
        <v>7</v>
      </c>
      <c r="Q24" s="80">
        <f>IFERROR(P24/M24,"-")</f>
        <v>0.082352941176471</v>
      </c>
      <c r="R24" s="79">
        <v>0</v>
      </c>
      <c r="S24" s="79">
        <v>1</v>
      </c>
      <c r="T24" s="80">
        <f>IFERROR(R24/(P24),"-")</f>
        <v>0</v>
      </c>
      <c r="U24" s="336"/>
      <c r="V24" s="82">
        <v>2</v>
      </c>
      <c r="W24" s="80">
        <f>IF(P24=0,"-",V24/P24)</f>
        <v>0.28571428571429</v>
      </c>
      <c r="X24" s="335">
        <v>278000</v>
      </c>
      <c r="Y24" s="336">
        <f>IFERROR(X24/P24,"-")</f>
        <v>39714.285714286</v>
      </c>
      <c r="Z24" s="336">
        <f>IFERROR(X24/V24,"-")</f>
        <v>139000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0.14285714285714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2</v>
      </c>
      <c r="BO24" s="118">
        <f>IF(P24=0,"",IF(BN24=0,"",(BN24/P24)))</f>
        <v>0.28571428571429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3</v>
      </c>
      <c r="BX24" s="125">
        <f>IF(P24=0,"",IF(BW24=0,"",(BW24/P24)))</f>
        <v>0.42857142857143</v>
      </c>
      <c r="BY24" s="126">
        <v>2</v>
      </c>
      <c r="BZ24" s="127">
        <f>IFERROR(BY24/BW24,"-")</f>
        <v>0.66666666666667</v>
      </c>
      <c r="CA24" s="128">
        <v>278000</v>
      </c>
      <c r="CB24" s="129">
        <f>IFERROR(CA24/BW24,"-")</f>
        <v>92666.666666667</v>
      </c>
      <c r="CC24" s="130"/>
      <c r="CD24" s="130"/>
      <c r="CE24" s="130">
        <v>2</v>
      </c>
      <c r="CF24" s="131">
        <v>1</v>
      </c>
      <c r="CG24" s="132">
        <f>IF(P24=0,"",IF(CF24=0,"",(CF24/P24)))</f>
        <v>0.14285714285714</v>
      </c>
      <c r="CH24" s="133">
        <v>1</v>
      </c>
      <c r="CI24" s="134">
        <f>IFERROR(CH24/CF24,"-")</f>
        <v>1</v>
      </c>
      <c r="CJ24" s="135">
        <v>20000</v>
      </c>
      <c r="CK24" s="136">
        <f>IFERROR(CJ24/CF24,"-")</f>
        <v>20000</v>
      </c>
      <c r="CL24" s="137"/>
      <c r="CM24" s="137"/>
      <c r="CN24" s="137">
        <v>1</v>
      </c>
      <c r="CO24" s="138">
        <v>2</v>
      </c>
      <c r="CP24" s="139">
        <v>278000</v>
      </c>
      <c r="CQ24" s="139">
        <v>260000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/>
      <c r="B25" s="347" t="s">
        <v>117</v>
      </c>
      <c r="C25" s="347"/>
      <c r="D25" s="347" t="s">
        <v>118</v>
      </c>
      <c r="E25" s="347" t="s">
        <v>119</v>
      </c>
      <c r="F25" s="347" t="s">
        <v>83</v>
      </c>
      <c r="G25" s="88"/>
      <c r="H25" s="88" t="s">
        <v>113</v>
      </c>
      <c r="I25" s="88"/>
      <c r="J25" s="330"/>
      <c r="K25" s="79">
        <v>0</v>
      </c>
      <c r="L25" s="79">
        <v>0</v>
      </c>
      <c r="M25" s="79">
        <v>91</v>
      </c>
      <c r="N25" s="89">
        <v>6</v>
      </c>
      <c r="O25" s="90">
        <v>0</v>
      </c>
      <c r="P25" s="91">
        <f>N25+O25</f>
        <v>6</v>
      </c>
      <c r="Q25" s="80">
        <f>IFERROR(P25/M25,"-")</f>
        <v>0.065934065934066</v>
      </c>
      <c r="R25" s="79">
        <v>0</v>
      </c>
      <c r="S25" s="79">
        <v>1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0.16666666666667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2</v>
      </c>
      <c r="AW25" s="105">
        <f>IF(P25=0,"",IF(AV25=0,"",(AV25/P25)))</f>
        <v>0.33333333333333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0.16666666666667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0.16666666666667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0.16666666666667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120</v>
      </c>
      <c r="C26" s="347"/>
      <c r="D26" s="347" t="s">
        <v>100</v>
      </c>
      <c r="E26" s="347" t="s">
        <v>100</v>
      </c>
      <c r="F26" s="347" t="s">
        <v>73</v>
      </c>
      <c r="G26" s="88"/>
      <c r="H26" s="88"/>
      <c r="I26" s="88"/>
      <c r="J26" s="330"/>
      <c r="K26" s="79">
        <v>0</v>
      </c>
      <c r="L26" s="79">
        <v>0</v>
      </c>
      <c r="M26" s="79">
        <v>48</v>
      </c>
      <c r="N26" s="89">
        <v>20</v>
      </c>
      <c r="O26" s="90">
        <v>0</v>
      </c>
      <c r="P26" s="91">
        <f>N26+O26</f>
        <v>20</v>
      </c>
      <c r="Q26" s="80">
        <f>IFERROR(P26/M26,"-")</f>
        <v>0.41666666666667</v>
      </c>
      <c r="R26" s="79">
        <v>2</v>
      </c>
      <c r="S26" s="79">
        <v>6</v>
      </c>
      <c r="T26" s="80">
        <f>IFERROR(R26/(P26),"-")</f>
        <v>0.1</v>
      </c>
      <c r="U26" s="336"/>
      <c r="V26" s="82">
        <v>5</v>
      </c>
      <c r="W26" s="80">
        <f>IF(P26=0,"-",V26/P26)</f>
        <v>0.25</v>
      </c>
      <c r="X26" s="335">
        <v>286000</v>
      </c>
      <c r="Y26" s="336">
        <f>IFERROR(X26/P26,"-")</f>
        <v>14300</v>
      </c>
      <c r="Z26" s="336">
        <f>IFERROR(X26/V26,"-")</f>
        <v>57200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0.05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4</v>
      </c>
      <c r="BF26" s="111">
        <f>IF(P26=0,"",IF(BE26=0,"",(BE26/P26)))</f>
        <v>0.2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6</v>
      </c>
      <c r="BO26" s="118">
        <f>IF(P26=0,"",IF(BN26=0,"",(BN26/P26)))</f>
        <v>0.3</v>
      </c>
      <c r="BP26" s="119">
        <v>3</v>
      </c>
      <c r="BQ26" s="120">
        <f>IFERROR(BP26/BN26,"-")</f>
        <v>0.5</v>
      </c>
      <c r="BR26" s="121">
        <v>181000</v>
      </c>
      <c r="BS26" s="122">
        <f>IFERROR(BR26/BN26,"-")</f>
        <v>30166.666666667</v>
      </c>
      <c r="BT26" s="123">
        <v>1</v>
      </c>
      <c r="BU26" s="123"/>
      <c r="BV26" s="123">
        <v>2</v>
      </c>
      <c r="BW26" s="124">
        <v>7</v>
      </c>
      <c r="BX26" s="125">
        <f>IF(P26=0,"",IF(BW26=0,"",(BW26/P26)))</f>
        <v>0.35</v>
      </c>
      <c r="BY26" s="126">
        <v>2</v>
      </c>
      <c r="BZ26" s="127">
        <f>IFERROR(BY26/BW26,"-")</f>
        <v>0.28571428571429</v>
      </c>
      <c r="CA26" s="128">
        <v>105000</v>
      </c>
      <c r="CB26" s="129">
        <f>IFERROR(CA26/BW26,"-")</f>
        <v>15000</v>
      </c>
      <c r="CC26" s="130"/>
      <c r="CD26" s="130"/>
      <c r="CE26" s="130">
        <v>2</v>
      </c>
      <c r="CF26" s="131">
        <v>2</v>
      </c>
      <c r="CG26" s="132">
        <f>IF(P26=0,"",IF(CF26=0,"",(CF26/P26)))</f>
        <v>0.1</v>
      </c>
      <c r="CH26" s="133">
        <v>1</v>
      </c>
      <c r="CI26" s="134">
        <f>IFERROR(CH26/CF26,"-")</f>
        <v>0.5</v>
      </c>
      <c r="CJ26" s="135">
        <v>3000</v>
      </c>
      <c r="CK26" s="136">
        <f>IFERROR(CJ26/CF26,"-")</f>
        <v>1500</v>
      </c>
      <c r="CL26" s="137">
        <v>1</v>
      </c>
      <c r="CM26" s="137"/>
      <c r="CN26" s="137"/>
      <c r="CO26" s="138">
        <v>5</v>
      </c>
      <c r="CP26" s="139">
        <v>286000</v>
      </c>
      <c r="CQ26" s="139">
        <v>95000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0.15333333333333</v>
      </c>
      <c r="B27" s="347" t="s">
        <v>121</v>
      </c>
      <c r="C27" s="347"/>
      <c r="D27" s="347" t="s">
        <v>87</v>
      </c>
      <c r="E27" s="347" t="s">
        <v>88</v>
      </c>
      <c r="F27" s="347" t="s">
        <v>68</v>
      </c>
      <c r="G27" s="88" t="s">
        <v>122</v>
      </c>
      <c r="H27" s="88" t="s">
        <v>123</v>
      </c>
      <c r="I27" s="88" t="s">
        <v>90</v>
      </c>
      <c r="J27" s="330">
        <v>150000</v>
      </c>
      <c r="K27" s="79">
        <v>0</v>
      </c>
      <c r="L27" s="79">
        <v>0</v>
      </c>
      <c r="M27" s="79">
        <v>34</v>
      </c>
      <c r="N27" s="89">
        <v>3</v>
      </c>
      <c r="O27" s="90">
        <v>0</v>
      </c>
      <c r="P27" s="91">
        <f>N27+O27</f>
        <v>3</v>
      </c>
      <c r="Q27" s="80">
        <f>IFERROR(P27/M27,"-")</f>
        <v>0.088235294117647</v>
      </c>
      <c r="R27" s="79">
        <v>0</v>
      </c>
      <c r="S27" s="79">
        <v>3</v>
      </c>
      <c r="T27" s="80">
        <f>IFERROR(R27/(P27),"-")</f>
        <v>0</v>
      </c>
      <c r="U27" s="336">
        <f>IFERROR(J27/SUM(N27:O30),"-")</f>
        <v>7500</v>
      </c>
      <c r="V27" s="82">
        <v>1</v>
      </c>
      <c r="W27" s="80">
        <f>IF(P27=0,"-",V27/P27)</f>
        <v>0.33333333333333</v>
      </c>
      <c r="X27" s="335">
        <v>3000</v>
      </c>
      <c r="Y27" s="336">
        <f>IFERROR(X27/P27,"-")</f>
        <v>1000</v>
      </c>
      <c r="Z27" s="336">
        <f>IFERROR(X27/V27,"-")</f>
        <v>3000</v>
      </c>
      <c r="AA27" s="330">
        <f>SUM(X27:X30)-SUM(J27:J30)</f>
        <v>-127000</v>
      </c>
      <c r="AB27" s="83">
        <f>SUM(X27:X30)/SUM(J27:J30)</f>
        <v>0.15333333333333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0.66666666666667</v>
      </c>
      <c r="BG27" s="110">
        <v>1</v>
      </c>
      <c r="BH27" s="112">
        <f>IFERROR(BG27/BE27,"-")</f>
        <v>0.5</v>
      </c>
      <c r="BI27" s="113">
        <v>3000</v>
      </c>
      <c r="BJ27" s="114">
        <f>IFERROR(BI27/BE27,"-")</f>
        <v>1500</v>
      </c>
      <c r="BK27" s="115">
        <v>1</v>
      </c>
      <c r="BL27" s="115"/>
      <c r="BM27" s="115"/>
      <c r="BN27" s="117">
        <v>1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3000</v>
      </c>
      <c r="CQ27" s="139">
        <v>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124</v>
      </c>
      <c r="C28" s="347"/>
      <c r="D28" s="347" t="s">
        <v>92</v>
      </c>
      <c r="E28" s="347" t="s">
        <v>93</v>
      </c>
      <c r="F28" s="347" t="s">
        <v>68</v>
      </c>
      <c r="G28" s="88"/>
      <c r="H28" s="88" t="s">
        <v>123</v>
      </c>
      <c r="I28" s="88" t="s">
        <v>94</v>
      </c>
      <c r="J28" s="330"/>
      <c r="K28" s="79">
        <v>0</v>
      </c>
      <c r="L28" s="79">
        <v>0</v>
      </c>
      <c r="M28" s="79">
        <v>43</v>
      </c>
      <c r="N28" s="89">
        <v>6</v>
      </c>
      <c r="O28" s="90">
        <v>0</v>
      </c>
      <c r="P28" s="91">
        <f>N28+O28</f>
        <v>6</v>
      </c>
      <c r="Q28" s="80">
        <f>IFERROR(P28/M28,"-")</f>
        <v>0.13953488372093</v>
      </c>
      <c r="R28" s="79">
        <v>0</v>
      </c>
      <c r="S28" s="79">
        <v>3</v>
      </c>
      <c r="T28" s="80">
        <f>IFERROR(R28/(P28),"-")</f>
        <v>0</v>
      </c>
      <c r="U28" s="336"/>
      <c r="V28" s="82">
        <v>1</v>
      </c>
      <c r="W28" s="80">
        <f>IF(P28=0,"-",V28/P28)</f>
        <v>0.16666666666667</v>
      </c>
      <c r="X28" s="335">
        <v>20000</v>
      </c>
      <c r="Y28" s="336">
        <f>IFERROR(X28/P28,"-")</f>
        <v>3333.3333333333</v>
      </c>
      <c r="Z28" s="336">
        <f>IFERROR(X28/V28,"-")</f>
        <v>20000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4</v>
      </c>
      <c r="BF28" s="111">
        <f>IF(P28=0,"",IF(BE28=0,"",(BE28/P28)))</f>
        <v>0.66666666666667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0.33333333333333</v>
      </c>
      <c r="BP28" s="119">
        <v>1</v>
      </c>
      <c r="BQ28" s="120">
        <f>IFERROR(BP28/BN28,"-")</f>
        <v>0.5</v>
      </c>
      <c r="BR28" s="121">
        <v>20000</v>
      </c>
      <c r="BS28" s="122">
        <f>IFERROR(BR28/BN28,"-")</f>
        <v>10000</v>
      </c>
      <c r="BT28" s="123"/>
      <c r="BU28" s="123"/>
      <c r="BV28" s="123">
        <v>1</v>
      </c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20000</v>
      </c>
      <c r="CQ28" s="139">
        <v>20000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125</v>
      </c>
      <c r="C29" s="347"/>
      <c r="D29" s="347" t="s">
        <v>96</v>
      </c>
      <c r="E29" s="347" t="s">
        <v>97</v>
      </c>
      <c r="F29" s="347" t="s">
        <v>68</v>
      </c>
      <c r="G29" s="88"/>
      <c r="H29" s="88" t="s">
        <v>123</v>
      </c>
      <c r="I29" s="88" t="s">
        <v>98</v>
      </c>
      <c r="J29" s="330"/>
      <c r="K29" s="79">
        <v>0</v>
      </c>
      <c r="L29" s="79">
        <v>0</v>
      </c>
      <c r="M29" s="79">
        <v>45</v>
      </c>
      <c r="N29" s="89">
        <v>4</v>
      </c>
      <c r="O29" s="90">
        <v>0</v>
      </c>
      <c r="P29" s="91">
        <f>N29+O29</f>
        <v>4</v>
      </c>
      <c r="Q29" s="80">
        <f>IFERROR(P29/M29,"-")</f>
        <v>0.088888888888889</v>
      </c>
      <c r="R29" s="79">
        <v>0</v>
      </c>
      <c r="S29" s="79">
        <v>3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0.25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0.25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2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126</v>
      </c>
      <c r="C30" s="347"/>
      <c r="D30" s="347" t="s">
        <v>100</v>
      </c>
      <c r="E30" s="347" t="s">
        <v>100</v>
      </c>
      <c r="F30" s="347" t="s">
        <v>73</v>
      </c>
      <c r="G30" s="88"/>
      <c r="H30" s="88"/>
      <c r="I30" s="88"/>
      <c r="J30" s="330"/>
      <c r="K30" s="79">
        <v>0</v>
      </c>
      <c r="L30" s="79">
        <v>0</v>
      </c>
      <c r="M30" s="79">
        <v>55</v>
      </c>
      <c r="N30" s="89">
        <v>7</v>
      </c>
      <c r="O30" s="90">
        <v>0</v>
      </c>
      <c r="P30" s="91">
        <f>N30+O30</f>
        <v>7</v>
      </c>
      <c r="Q30" s="80">
        <f>IFERROR(P30/M30,"-")</f>
        <v>0.12727272727273</v>
      </c>
      <c r="R30" s="79">
        <v>0</v>
      </c>
      <c r="S30" s="79">
        <v>3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0.14285714285714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0.28571428571429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3</v>
      </c>
      <c r="BX30" s="125">
        <f>IF(P30=0,"",IF(BW30=0,"",(BW30/P30)))</f>
        <v>0.42857142857143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1</v>
      </c>
      <c r="CG30" s="132">
        <f>IF(P30=0,"",IF(CF30=0,"",(CF30/P30)))</f>
        <v>0.14285714285714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1.9395833333333</v>
      </c>
      <c r="B31" s="347" t="s">
        <v>127</v>
      </c>
      <c r="C31" s="347"/>
      <c r="D31" s="347" t="s">
        <v>87</v>
      </c>
      <c r="E31" s="347" t="s">
        <v>88</v>
      </c>
      <c r="F31" s="347" t="s">
        <v>83</v>
      </c>
      <c r="G31" s="88" t="s">
        <v>128</v>
      </c>
      <c r="H31" s="88" t="s">
        <v>113</v>
      </c>
      <c r="I31" s="88" t="s">
        <v>114</v>
      </c>
      <c r="J31" s="330">
        <v>480000</v>
      </c>
      <c r="K31" s="79">
        <v>0</v>
      </c>
      <c r="L31" s="79">
        <v>0</v>
      </c>
      <c r="M31" s="79">
        <v>77</v>
      </c>
      <c r="N31" s="89">
        <v>5</v>
      </c>
      <c r="O31" s="90">
        <v>0</v>
      </c>
      <c r="P31" s="91">
        <f>N31+O31</f>
        <v>5</v>
      </c>
      <c r="Q31" s="80">
        <f>IFERROR(P31/M31,"-")</f>
        <v>0.064935064935065</v>
      </c>
      <c r="R31" s="79">
        <v>0</v>
      </c>
      <c r="S31" s="79">
        <v>0</v>
      </c>
      <c r="T31" s="80">
        <f>IFERROR(R31/(P31),"-")</f>
        <v>0</v>
      </c>
      <c r="U31" s="336">
        <f>IFERROR(J31/SUM(N31:O35),"-")</f>
        <v>8421.0526315789</v>
      </c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>
        <f>SUM(X31:X35)-SUM(J31:J35)</f>
        <v>451000</v>
      </c>
      <c r="AB31" s="83">
        <f>SUM(X31:X35)/SUM(J31:J35)</f>
        <v>1.9395833333333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0.2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3</v>
      </c>
      <c r="BF31" s="111">
        <f>IF(P31=0,"",IF(BE31=0,"",(BE31/P31)))</f>
        <v>0.6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0.2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129</v>
      </c>
      <c r="C32" s="347"/>
      <c r="D32" s="347" t="s">
        <v>92</v>
      </c>
      <c r="E32" s="347" t="s">
        <v>93</v>
      </c>
      <c r="F32" s="347" t="s">
        <v>83</v>
      </c>
      <c r="G32" s="88"/>
      <c r="H32" s="88" t="s">
        <v>113</v>
      </c>
      <c r="I32" s="88"/>
      <c r="J32" s="330"/>
      <c r="K32" s="79">
        <v>0</v>
      </c>
      <c r="L32" s="79">
        <v>0</v>
      </c>
      <c r="M32" s="79">
        <v>84</v>
      </c>
      <c r="N32" s="89">
        <v>5</v>
      </c>
      <c r="O32" s="90">
        <v>0</v>
      </c>
      <c r="P32" s="91">
        <f>N32+O32</f>
        <v>5</v>
      </c>
      <c r="Q32" s="80">
        <f>IFERROR(P32/M32,"-")</f>
        <v>0.05952380952381</v>
      </c>
      <c r="R32" s="79">
        <v>0</v>
      </c>
      <c r="S32" s="79">
        <v>2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0.2</v>
      </c>
      <c r="BP32" s="119">
        <v>1</v>
      </c>
      <c r="BQ32" s="120">
        <f>IFERROR(BP32/BN32,"-")</f>
        <v>1</v>
      </c>
      <c r="BR32" s="121">
        <v>3000</v>
      </c>
      <c r="BS32" s="122">
        <f>IFERROR(BR32/BN32,"-")</f>
        <v>3000</v>
      </c>
      <c r="BT32" s="123">
        <v>1</v>
      </c>
      <c r="BU32" s="123"/>
      <c r="BV32" s="123"/>
      <c r="BW32" s="124">
        <v>3</v>
      </c>
      <c r="BX32" s="125">
        <f>IF(P32=0,"",IF(BW32=0,"",(BW32/P32)))</f>
        <v>0.6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130</v>
      </c>
      <c r="C33" s="347"/>
      <c r="D33" s="347" t="s">
        <v>96</v>
      </c>
      <c r="E33" s="347" t="s">
        <v>97</v>
      </c>
      <c r="F33" s="347" t="s">
        <v>83</v>
      </c>
      <c r="G33" s="88"/>
      <c r="H33" s="88" t="s">
        <v>113</v>
      </c>
      <c r="I33" s="88"/>
      <c r="J33" s="330"/>
      <c r="K33" s="79">
        <v>0</v>
      </c>
      <c r="L33" s="79">
        <v>0</v>
      </c>
      <c r="M33" s="79">
        <v>122</v>
      </c>
      <c r="N33" s="89">
        <v>8</v>
      </c>
      <c r="O33" s="90">
        <v>0</v>
      </c>
      <c r="P33" s="91">
        <f>N33+O33</f>
        <v>8</v>
      </c>
      <c r="Q33" s="80">
        <f>IFERROR(P33/M33,"-")</f>
        <v>0.065573770491803</v>
      </c>
      <c r="R33" s="79">
        <v>1</v>
      </c>
      <c r="S33" s="79">
        <v>1</v>
      </c>
      <c r="T33" s="80">
        <f>IFERROR(R33/(P33),"-")</f>
        <v>0.125</v>
      </c>
      <c r="U33" s="336"/>
      <c r="V33" s="82">
        <v>1</v>
      </c>
      <c r="W33" s="80">
        <f>IF(P33=0,"-",V33/P33)</f>
        <v>0.125</v>
      </c>
      <c r="X33" s="335">
        <v>20000</v>
      </c>
      <c r="Y33" s="336">
        <f>IFERROR(X33/P33,"-")</f>
        <v>2500</v>
      </c>
      <c r="Z33" s="336">
        <f>IFERROR(X33/V33,"-")</f>
        <v>20000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0.125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1</v>
      </c>
      <c r="BF33" s="111">
        <f>IF(P33=0,"",IF(BE33=0,"",(BE33/P33)))</f>
        <v>0.125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4</v>
      </c>
      <c r="BO33" s="118">
        <f>IF(P33=0,"",IF(BN33=0,"",(BN33/P33)))</f>
        <v>0.5</v>
      </c>
      <c r="BP33" s="119">
        <v>1</v>
      </c>
      <c r="BQ33" s="120">
        <f>IFERROR(BP33/BN33,"-")</f>
        <v>0.25</v>
      </c>
      <c r="BR33" s="121">
        <v>21000</v>
      </c>
      <c r="BS33" s="122">
        <f>IFERROR(BR33/BN33,"-")</f>
        <v>5250</v>
      </c>
      <c r="BT33" s="123"/>
      <c r="BU33" s="123"/>
      <c r="BV33" s="123">
        <v>1</v>
      </c>
      <c r="BW33" s="124">
        <v>2</v>
      </c>
      <c r="BX33" s="125">
        <f>IF(P33=0,"",IF(BW33=0,"",(BW33/P33)))</f>
        <v>0.25</v>
      </c>
      <c r="BY33" s="126">
        <v>1</v>
      </c>
      <c r="BZ33" s="127">
        <f>IFERROR(BY33/BW33,"-")</f>
        <v>0.5</v>
      </c>
      <c r="CA33" s="128">
        <v>20000</v>
      </c>
      <c r="CB33" s="129">
        <f>IFERROR(CA33/BW33,"-")</f>
        <v>10000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20000</v>
      </c>
      <c r="CQ33" s="139">
        <v>21000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131</v>
      </c>
      <c r="C34" s="347"/>
      <c r="D34" s="347" t="s">
        <v>118</v>
      </c>
      <c r="E34" s="347" t="s">
        <v>119</v>
      </c>
      <c r="F34" s="347" t="s">
        <v>83</v>
      </c>
      <c r="G34" s="88"/>
      <c r="H34" s="88" t="s">
        <v>113</v>
      </c>
      <c r="I34" s="88"/>
      <c r="J34" s="330"/>
      <c r="K34" s="79">
        <v>0</v>
      </c>
      <c r="L34" s="79">
        <v>0</v>
      </c>
      <c r="M34" s="79">
        <v>92</v>
      </c>
      <c r="N34" s="89">
        <v>6</v>
      </c>
      <c r="O34" s="90">
        <v>0</v>
      </c>
      <c r="P34" s="91">
        <f>N34+O34</f>
        <v>6</v>
      </c>
      <c r="Q34" s="80">
        <f>IFERROR(P34/M34,"-")</f>
        <v>0.065217391304348</v>
      </c>
      <c r="R34" s="79">
        <v>0</v>
      </c>
      <c r="S34" s="79">
        <v>2</v>
      </c>
      <c r="T34" s="80">
        <f>IFERROR(R34/(P34),"-")</f>
        <v>0</v>
      </c>
      <c r="U34" s="336"/>
      <c r="V34" s="82">
        <v>2</v>
      </c>
      <c r="W34" s="80">
        <f>IF(P34=0,"-",V34/P34)</f>
        <v>0.33333333333333</v>
      </c>
      <c r="X34" s="335">
        <v>114000</v>
      </c>
      <c r="Y34" s="336">
        <f>IFERROR(X34/P34,"-")</f>
        <v>19000</v>
      </c>
      <c r="Z34" s="336">
        <f>IFERROR(X34/V34,"-")</f>
        <v>57000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0.16666666666667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4</v>
      </c>
      <c r="BO34" s="118">
        <f>IF(P34=0,"",IF(BN34=0,"",(BN34/P34)))</f>
        <v>0.66666666666667</v>
      </c>
      <c r="BP34" s="119">
        <v>2</v>
      </c>
      <c r="BQ34" s="120">
        <f>IFERROR(BP34/BN34,"-")</f>
        <v>0.5</v>
      </c>
      <c r="BR34" s="121">
        <v>94000</v>
      </c>
      <c r="BS34" s="122">
        <f>IFERROR(BR34/BN34,"-")</f>
        <v>23500</v>
      </c>
      <c r="BT34" s="123"/>
      <c r="BU34" s="123"/>
      <c r="BV34" s="123">
        <v>2</v>
      </c>
      <c r="BW34" s="124">
        <v>1</v>
      </c>
      <c r="BX34" s="125">
        <f>IF(P34=0,"",IF(BW34=0,"",(BW34/P34)))</f>
        <v>0.16666666666667</v>
      </c>
      <c r="BY34" s="126">
        <v>1</v>
      </c>
      <c r="BZ34" s="127">
        <f>IFERROR(BY34/BW34,"-")</f>
        <v>1</v>
      </c>
      <c r="CA34" s="128">
        <v>42000</v>
      </c>
      <c r="CB34" s="129">
        <f>IFERROR(CA34/BW34,"-")</f>
        <v>42000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114000</v>
      </c>
      <c r="CQ34" s="139">
        <v>72000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132</v>
      </c>
      <c r="C35" s="347"/>
      <c r="D35" s="347" t="s">
        <v>100</v>
      </c>
      <c r="E35" s="347" t="s">
        <v>100</v>
      </c>
      <c r="F35" s="347" t="s">
        <v>73</v>
      </c>
      <c r="G35" s="88"/>
      <c r="H35" s="88"/>
      <c r="I35" s="88"/>
      <c r="J35" s="330"/>
      <c r="K35" s="79">
        <v>0</v>
      </c>
      <c r="L35" s="79">
        <v>0</v>
      </c>
      <c r="M35" s="79">
        <v>249</v>
      </c>
      <c r="N35" s="89">
        <v>32</v>
      </c>
      <c r="O35" s="90">
        <v>1</v>
      </c>
      <c r="P35" s="91">
        <f>N35+O35</f>
        <v>33</v>
      </c>
      <c r="Q35" s="80">
        <f>IFERROR(P35/M35,"-")</f>
        <v>0.13253012048193</v>
      </c>
      <c r="R35" s="79">
        <v>3</v>
      </c>
      <c r="S35" s="79">
        <v>8</v>
      </c>
      <c r="T35" s="80">
        <f>IFERROR(R35/(P35),"-")</f>
        <v>0.090909090909091</v>
      </c>
      <c r="U35" s="336"/>
      <c r="V35" s="82">
        <v>3</v>
      </c>
      <c r="W35" s="80">
        <f>IF(P35=0,"-",V35/P35)</f>
        <v>0.090909090909091</v>
      </c>
      <c r="X35" s="335">
        <v>797000</v>
      </c>
      <c r="Y35" s="336">
        <f>IFERROR(X35/P35,"-")</f>
        <v>24151.515151515</v>
      </c>
      <c r="Z35" s="336">
        <f>IFERROR(X35/V35,"-")</f>
        <v>265666.66666667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2</v>
      </c>
      <c r="AW35" s="105">
        <f>IF(P35=0,"",IF(AV35=0,"",(AV35/P35)))</f>
        <v>0.060606060606061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3</v>
      </c>
      <c r="BF35" s="111">
        <f>IF(P35=0,"",IF(BE35=0,"",(BE35/P35)))</f>
        <v>0.090909090909091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9</v>
      </c>
      <c r="BO35" s="118">
        <f>IF(P35=0,"",IF(BN35=0,"",(BN35/P35)))</f>
        <v>0.27272727272727</v>
      </c>
      <c r="BP35" s="119">
        <v>3</v>
      </c>
      <c r="BQ35" s="120">
        <f>IFERROR(BP35/BN35,"-")</f>
        <v>0.33333333333333</v>
      </c>
      <c r="BR35" s="121">
        <v>65000</v>
      </c>
      <c r="BS35" s="122">
        <f>IFERROR(BR35/BN35,"-")</f>
        <v>7222.2222222222</v>
      </c>
      <c r="BT35" s="123">
        <v>1</v>
      </c>
      <c r="BU35" s="123"/>
      <c r="BV35" s="123">
        <v>2</v>
      </c>
      <c r="BW35" s="124">
        <v>11</v>
      </c>
      <c r="BX35" s="125">
        <f>IF(P35=0,"",IF(BW35=0,"",(BW35/P35)))</f>
        <v>0.33333333333333</v>
      </c>
      <c r="BY35" s="126">
        <v>3</v>
      </c>
      <c r="BZ35" s="127">
        <f>IFERROR(BY35/BW35,"-")</f>
        <v>0.27272727272727</v>
      </c>
      <c r="CA35" s="128">
        <v>6167576</v>
      </c>
      <c r="CB35" s="129">
        <f>IFERROR(CA35/BW35,"-")</f>
        <v>560688.72727273</v>
      </c>
      <c r="CC35" s="130"/>
      <c r="CD35" s="130"/>
      <c r="CE35" s="130">
        <v>3</v>
      </c>
      <c r="CF35" s="131">
        <v>8</v>
      </c>
      <c r="CG35" s="132">
        <f>IF(P35=0,"",IF(CF35=0,"",(CF35/P35)))</f>
        <v>0.24242424242424</v>
      </c>
      <c r="CH35" s="133">
        <v>2</v>
      </c>
      <c r="CI35" s="134">
        <f>IFERROR(CH35/CF35,"-")</f>
        <v>0.25</v>
      </c>
      <c r="CJ35" s="135">
        <v>6000</v>
      </c>
      <c r="CK35" s="136">
        <f>IFERROR(CJ35/CF35,"-")</f>
        <v>750</v>
      </c>
      <c r="CL35" s="137">
        <v>2</v>
      </c>
      <c r="CM35" s="137"/>
      <c r="CN35" s="137"/>
      <c r="CO35" s="138">
        <v>3</v>
      </c>
      <c r="CP35" s="139">
        <v>797000</v>
      </c>
      <c r="CQ35" s="139">
        <v>5606000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>
        <f>AB36</f>
        <v>0.29166666666667</v>
      </c>
      <c r="B36" s="347" t="s">
        <v>133</v>
      </c>
      <c r="C36" s="347"/>
      <c r="D36" s="347" t="s">
        <v>134</v>
      </c>
      <c r="E36" s="347" t="s">
        <v>67</v>
      </c>
      <c r="F36" s="347" t="s">
        <v>83</v>
      </c>
      <c r="G36" s="88" t="s">
        <v>135</v>
      </c>
      <c r="H36" s="88" t="s">
        <v>77</v>
      </c>
      <c r="I36" s="88" t="s">
        <v>136</v>
      </c>
      <c r="J36" s="330">
        <v>144000</v>
      </c>
      <c r="K36" s="79">
        <v>0</v>
      </c>
      <c r="L36" s="79">
        <v>0</v>
      </c>
      <c r="M36" s="79">
        <v>51</v>
      </c>
      <c r="N36" s="89">
        <v>5</v>
      </c>
      <c r="O36" s="90">
        <v>0</v>
      </c>
      <c r="P36" s="91">
        <f>N36+O36</f>
        <v>5</v>
      </c>
      <c r="Q36" s="80">
        <f>IFERROR(P36/M36,"-")</f>
        <v>0.098039215686275</v>
      </c>
      <c r="R36" s="79">
        <v>0</v>
      </c>
      <c r="S36" s="79">
        <v>1</v>
      </c>
      <c r="T36" s="80">
        <f>IFERROR(R36/(P36),"-")</f>
        <v>0</v>
      </c>
      <c r="U36" s="336">
        <f>IFERROR(J36/SUM(N36:O37),"-")</f>
        <v>13090.909090909</v>
      </c>
      <c r="V36" s="82">
        <v>1</v>
      </c>
      <c r="W36" s="80">
        <f>IF(P36=0,"-",V36/P36)</f>
        <v>0.2</v>
      </c>
      <c r="X36" s="335">
        <v>3000</v>
      </c>
      <c r="Y36" s="336">
        <f>IFERROR(X36/P36,"-")</f>
        <v>600</v>
      </c>
      <c r="Z36" s="336">
        <f>IFERROR(X36/V36,"-")</f>
        <v>3000</v>
      </c>
      <c r="AA36" s="330">
        <f>SUM(X36:X37)-SUM(J36:J37)</f>
        <v>-102000</v>
      </c>
      <c r="AB36" s="83">
        <f>SUM(X36:X37)/SUM(J36:J37)</f>
        <v>0.29166666666667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0.2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0.2</v>
      </c>
      <c r="BG36" s="110">
        <v>1</v>
      </c>
      <c r="BH36" s="112">
        <f>IFERROR(BG36/BE36,"-")</f>
        <v>1</v>
      </c>
      <c r="BI36" s="113">
        <v>3000</v>
      </c>
      <c r="BJ36" s="114">
        <f>IFERROR(BI36/BE36,"-")</f>
        <v>3000</v>
      </c>
      <c r="BK36" s="115">
        <v>1</v>
      </c>
      <c r="BL36" s="115"/>
      <c r="BM36" s="115"/>
      <c r="BN36" s="117">
        <v>2</v>
      </c>
      <c r="BO36" s="118">
        <f>IF(P36=0,"",IF(BN36=0,"",(BN36/P36)))</f>
        <v>0.4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1</v>
      </c>
      <c r="CG36" s="132">
        <f>IF(P36=0,"",IF(CF36=0,"",(CF36/P36)))</f>
        <v>0.2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1</v>
      </c>
      <c r="CP36" s="139">
        <v>3000</v>
      </c>
      <c r="CQ36" s="139">
        <v>3000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137</v>
      </c>
      <c r="C37" s="347"/>
      <c r="D37" s="347" t="s">
        <v>134</v>
      </c>
      <c r="E37" s="347" t="s">
        <v>67</v>
      </c>
      <c r="F37" s="347" t="s">
        <v>73</v>
      </c>
      <c r="G37" s="88"/>
      <c r="H37" s="88"/>
      <c r="I37" s="88"/>
      <c r="J37" s="330"/>
      <c r="K37" s="79">
        <v>0</v>
      </c>
      <c r="L37" s="79">
        <v>0</v>
      </c>
      <c r="M37" s="79">
        <v>10</v>
      </c>
      <c r="N37" s="89">
        <v>6</v>
      </c>
      <c r="O37" s="90">
        <v>0</v>
      </c>
      <c r="P37" s="91">
        <f>N37+O37</f>
        <v>6</v>
      </c>
      <c r="Q37" s="80">
        <f>IFERROR(P37/M37,"-")</f>
        <v>0.6</v>
      </c>
      <c r="R37" s="79">
        <v>0</v>
      </c>
      <c r="S37" s="79">
        <v>2</v>
      </c>
      <c r="T37" s="80">
        <f>IFERROR(R37/(P37),"-")</f>
        <v>0</v>
      </c>
      <c r="U37" s="336"/>
      <c r="V37" s="82">
        <v>4</v>
      </c>
      <c r="W37" s="80">
        <f>IF(P37=0,"-",V37/P37)</f>
        <v>0.66666666666667</v>
      </c>
      <c r="X37" s="335">
        <v>39000</v>
      </c>
      <c r="Y37" s="336">
        <f>IFERROR(X37/P37,"-")</f>
        <v>6500</v>
      </c>
      <c r="Z37" s="336">
        <f>IFERROR(X37/V37,"-")</f>
        <v>9750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0.16666666666667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3</v>
      </c>
      <c r="BO37" s="118">
        <f>IF(P37=0,"",IF(BN37=0,"",(BN37/P37)))</f>
        <v>0.5</v>
      </c>
      <c r="BP37" s="119">
        <v>3</v>
      </c>
      <c r="BQ37" s="120">
        <f>IFERROR(BP37/BN37,"-")</f>
        <v>1</v>
      </c>
      <c r="BR37" s="121">
        <v>43000</v>
      </c>
      <c r="BS37" s="122">
        <f>IFERROR(BR37/BN37,"-")</f>
        <v>14333.333333333</v>
      </c>
      <c r="BT37" s="123">
        <v>1</v>
      </c>
      <c r="BU37" s="123">
        <v>1</v>
      </c>
      <c r="BV37" s="123">
        <v>1</v>
      </c>
      <c r="BW37" s="124">
        <v>2</v>
      </c>
      <c r="BX37" s="125">
        <f>IF(P37=0,"",IF(BW37=0,"",(BW37/P37)))</f>
        <v>0.33333333333333</v>
      </c>
      <c r="BY37" s="126">
        <v>2</v>
      </c>
      <c r="BZ37" s="127">
        <f>IFERROR(BY37/BW37,"-")</f>
        <v>1</v>
      </c>
      <c r="CA37" s="128">
        <v>16000</v>
      </c>
      <c r="CB37" s="129">
        <f>IFERROR(CA37/BW37,"-")</f>
        <v>8000</v>
      </c>
      <c r="CC37" s="130">
        <v>1</v>
      </c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4</v>
      </c>
      <c r="CP37" s="139">
        <v>39000</v>
      </c>
      <c r="CQ37" s="139">
        <v>30000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0.25</v>
      </c>
      <c r="B38" s="347" t="s">
        <v>138</v>
      </c>
      <c r="C38" s="347"/>
      <c r="D38" s="347" t="s">
        <v>134</v>
      </c>
      <c r="E38" s="347" t="s">
        <v>82</v>
      </c>
      <c r="F38" s="347" t="s">
        <v>75</v>
      </c>
      <c r="G38" s="88" t="s">
        <v>128</v>
      </c>
      <c r="H38" s="88" t="s">
        <v>77</v>
      </c>
      <c r="I38" s="349" t="s">
        <v>139</v>
      </c>
      <c r="J38" s="330">
        <v>180000</v>
      </c>
      <c r="K38" s="79">
        <v>0</v>
      </c>
      <c r="L38" s="79">
        <v>0</v>
      </c>
      <c r="M38" s="79">
        <v>47</v>
      </c>
      <c r="N38" s="89">
        <v>4</v>
      </c>
      <c r="O38" s="90">
        <v>0</v>
      </c>
      <c r="P38" s="91">
        <f>N38+O38</f>
        <v>4</v>
      </c>
      <c r="Q38" s="80">
        <f>IFERROR(P38/M38,"-")</f>
        <v>0.085106382978723</v>
      </c>
      <c r="R38" s="79">
        <v>0</v>
      </c>
      <c r="S38" s="79">
        <v>2</v>
      </c>
      <c r="T38" s="80">
        <f>IFERROR(R38/(P38),"-")</f>
        <v>0</v>
      </c>
      <c r="U38" s="336">
        <f>IFERROR(J38/SUM(N38:O39),"-")</f>
        <v>10588.235294118</v>
      </c>
      <c r="V38" s="82">
        <v>1</v>
      </c>
      <c r="W38" s="80">
        <f>IF(P38=0,"-",V38/P38)</f>
        <v>0.25</v>
      </c>
      <c r="X38" s="335">
        <v>5000</v>
      </c>
      <c r="Y38" s="336">
        <f>IFERROR(X38/P38,"-")</f>
        <v>1250</v>
      </c>
      <c r="Z38" s="336">
        <f>IFERROR(X38/V38,"-")</f>
        <v>5000</v>
      </c>
      <c r="AA38" s="330">
        <f>SUM(X38:X39)-SUM(J38:J39)</f>
        <v>-135000</v>
      </c>
      <c r="AB38" s="83">
        <f>SUM(X38:X39)/SUM(J38:J39)</f>
        <v>0.25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0.25</v>
      </c>
      <c r="AX38" s="104">
        <v>1</v>
      </c>
      <c r="AY38" s="106">
        <f>IFERROR(AX38/AV38,"-")</f>
        <v>1</v>
      </c>
      <c r="AZ38" s="107">
        <v>5000</v>
      </c>
      <c r="BA38" s="108">
        <f>IFERROR(AZ38/AV38,"-")</f>
        <v>5000</v>
      </c>
      <c r="BB38" s="109">
        <v>1</v>
      </c>
      <c r="BC38" s="109"/>
      <c r="BD38" s="109"/>
      <c r="BE38" s="110">
        <v>1</v>
      </c>
      <c r="BF38" s="111">
        <f>IF(P38=0,"",IF(BE38=0,"",(BE38/P38)))</f>
        <v>0.25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0.25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5000</v>
      </c>
      <c r="CQ38" s="139">
        <v>5000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140</v>
      </c>
      <c r="C39" s="347"/>
      <c r="D39" s="347" t="s">
        <v>134</v>
      </c>
      <c r="E39" s="347" t="s">
        <v>82</v>
      </c>
      <c r="F39" s="347" t="s">
        <v>73</v>
      </c>
      <c r="G39" s="88"/>
      <c r="H39" s="88"/>
      <c r="I39" s="88"/>
      <c r="J39" s="330"/>
      <c r="K39" s="79">
        <v>0</v>
      </c>
      <c r="L39" s="79">
        <v>0</v>
      </c>
      <c r="M39" s="79">
        <v>58</v>
      </c>
      <c r="N39" s="89">
        <v>13</v>
      </c>
      <c r="O39" s="90">
        <v>0</v>
      </c>
      <c r="P39" s="91">
        <f>N39+O39</f>
        <v>13</v>
      </c>
      <c r="Q39" s="80">
        <f>IFERROR(P39/M39,"-")</f>
        <v>0.22413793103448</v>
      </c>
      <c r="R39" s="79">
        <v>0</v>
      </c>
      <c r="S39" s="79">
        <v>3</v>
      </c>
      <c r="T39" s="80">
        <f>IFERROR(R39/(P39),"-")</f>
        <v>0</v>
      </c>
      <c r="U39" s="336"/>
      <c r="V39" s="82">
        <v>2</v>
      </c>
      <c r="W39" s="80">
        <f>IF(P39=0,"-",V39/P39)</f>
        <v>0.15384615384615</v>
      </c>
      <c r="X39" s="335">
        <v>40000</v>
      </c>
      <c r="Y39" s="336">
        <f>IFERROR(X39/P39,"-")</f>
        <v>3076.9230769231</v>
      </c>
      <c r="Z39" s="336">
        <f>IFERROR(X39/V39,"-")</f>
        <v>20000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0.076923076923077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5</v>
      </c>
      <c r="BO39" s="118">
        <f>IF(P39=0,"",IF(BN39=0,"",(BN39/P39)))</f>
        <v>0.38461538461538</v>
      </c>
      <c r="BP39" s="119">
        <v>1</v>
      </c>
      <c r="BQ39" s="120">
        <f>IFERROR(BP39/BN39,"-")</f>
        <v>0.2</v>
      </c>
      <c r="BR39" s="121">
        <v>2000</v>
      </c>
      <c r="BS39" s="122">
        <f>IFERROR(BR39/BN39,"-")</f>
        <v>400</v>
      </c>
      <c r="BT39" s="123">
        <v>1</v>
      </c>
      <c r="BU39" s="123"/>
      <c r="BV39" s="123"/>
      <c r="BW39" s="124">
        <v>3</v>
      </c>
      <c r="BX39" s="125">
        <f>IF(P39=0,"",IF(BW39=0,"",(BW39/P39)))</f>
        <v>0.23076923076923</v>
      </c>
      <c r="BY39" s="126">
        <v>1</v>
      </c>
      <c r="BZ39" s="127">
        <f>IFERROR(BY39/BW39,"-")</f>
        <v>0.33333333333333</v>
      </c>
      <c r="CA39" s="128">
        <v>30000</v>
      </c>
      <c r="CB39" s="129">
        <f>IFERROR(CA39/BW39,"-")</f>
        <v>10000</v>
      </c>
      <c r="CC39" s="130"/>
      <c r="CD39" s="130"/>
      <c r="CE39" s="130">
        <v>1</v>
      </c>
      <c r="CF39" s="131">
        <v>4</v>
      </c>
      <c r="CG39" s="132">
        <f>IF(P39=0,"",IF(CF39=0,"",(CF39/P39)))</f>
        <v>0.30769230769231</v>
      </c>
      <c r="CH39" s="133">
        <v>2</v>
      </c>
      <c r="CI39" s="134">
        <f>IFERROR(CH39/CF39,"-")</f>
        <v>0.5</v>
      </c>
      <c r="CJ39" s="135">
        <v>458000</v>
      </c>
      <c r="CK39" s="136">
        <f>IFERROR(CJ39/CF39,"-")</f>
        <v>114500</v>
      </c>
      <c r="CL39" s="137"/>
      <c r="CM39" s="137"/>
      <c r="CN39" s="137">
        <v>2</v>
      </c>
      <c r="CO39" s="138">
        <v>2</v>
      </c>
      <c r="CP39" s="139">
        <v>40000</v>
      </c>
      <c r="CQ39" s="139">
        <v>420000</v>
      </c>
      <c r="CR39" s="139"/>
      <c r="CS39" s="140" t="str">
        <f>IF(AND(CQ39=0,CR39=0),"",IF(AND(CQ39&lt;=100000,CR39&lt;=100000),"",IF(CQ39/CP39&gt;0.7,"男高",IF(CR39/CP39&gt;0.7,"女高",""))))</f>
        <v>男高</v>
      </c>
    </row>
    <row r="40" spans="1:98">
      <c r="A40" s="78" t="str">
        <f>AB40</f>
        <v>0</v>
      </c>
      <c r="B40" s="347" t="s">
        <v>141</v>
      </c>
      <c r="C40" s="347"/>
      <c r="D40" s="347"/>
      <c r="E40" s="347"/>
      <c r="F40" s="347" t="s">
        <v>68</v>
      </c>
      <c r="G40" s="88" t="s">
        <v>142</v>
      </c>
      <c r="H40" s="88" t="s">
        <v>77</v>
      </c>
      <c r="I40" s="349" t="s">
        <v>143</v>
      </c>
      <c r="J40" s="330">
        <v>0</v>
      </c>
      <c r="K40" s="79">
        <v>0</v>
      </c>
      <c r="L40" s="79">
        <v>0</v>
      </c>
      <c r="M40" s="79">
        <v>50</v>
      </c>
      <c r="N40" s="89">
        <v>0</v>
      </c>
      <c r="O40" s="90">
        <v>0</v>
      </c>
      <c r="P40" s="91">
        <f>N40+O40</f>
        <v>0</v>
      </c>
      <c r="Q40" s="80">
        <f>IFERROR(P40/M40,"-")</f>
        <v>0</v>
      </c>
      <c r="R40" s="79">
        <v>0</v>
      </c>
      <c r="S40" s="79">
        <v>0</v>
      </c>
      <c r="T40" s="80" t="str">
        <f>IFERROR(R40/(P40),"-")</f>
        <v>-</v>
      </c>
      <c r="U40" s="336" t="str">
        <f>IFERROR(J40/SUM(N40:O41),"-")</f>
        <v>-</v>
      </c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>
        <f>SUM(X40:X41)-SUM(J40:J41)</f>
        <v>0</v>
      </c>
      <c r="AB40" s="83" t="str">
        <f>SUM(X40:X41)/SUM(J40:J41)</f>
        <v>0</v>
      </c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144</v>
      </c>
      <c r="C41" s="347"/>
      <c r="D41" s="347"/>
      <c r="E41" s="347"/>
      <c r="F41" s="347" t="s">
        <v>73</v>
      </c>
      <c r="G41" s="88"/>
      <c r="H41" s="88"/>
      <c r="I41" s="88"/>
      <c r="J41" s="330"/>
      <c r="K41" s="79">
        <v>0</v>
      </c>
      <c r="L41" s="79">
        <v>0</v>
      </c>
      <c r="M41" s="79">
        <v>0</v>
      </c>
      <c r="N41" s="89">
        <v>0</v>
      </c>
      <c r="O41" s="90">
        <v>0</v>
      </c>
      <c r="P41" s="91">
        <f>N41+O41</f>
        <v>0</v>
      </c>
      <c r="Q41" s="80" t="str">
        <f>IFERROR(P41/M41,"-")</f>
        <v>-</v>
      </c>
      <c r="R41" s="79">
        <v>0</v>
      </c>
      <c r="S41" s="79">
        <v>0</v>
      </c>
      <c r="T41" s="80" t="str">
        <f>IFERROR(R41/(P41),"-")</f>
        <v>-</v>
      </c>
      <c r="U41" s="336"/>
      <c r="V41" s="82">
        <v>0</v>
      </c>
      <c r="W41" s="80" t="str">
        <f>IF(P41=0,"-",V41/P41)</f>
        <v>-</v>
      </c>
      <c r="X41" s="335">
        <v>0</v>
      </c>
      <c r="Y41" s="336" t="str">
        <f>IFERROR(X41/P41,"-")</f>
        <v>-</v>
      </c>
      <c r="Z41" s="336" t="str">
        <f>IFERROR(X41/V41,"-")</f>
        <v>-</v>
      </c>
      <c r="AA41" s="330"/>
      <c r="AB41" s="83"/>
      <c r="AC41" s="77"/>
      <c r="AD41" s="92"/>
      <c r="AE41" s="93" t="str">
        <f>IF(P41=0,"",IF(AD41=0,"",(AD41/P41)))</f>
        <v/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 t="str">
        <f>IF(P41=0,"",IF(AM41=0,"",(AM41/P41)))</f>
        <v/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 t="str">
        <f>IF(P41=0,"",IF(AV41=0,"",(AV41/P41)))</f>
        <v/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 t="str">
        <f>IF(P41=0,"",IF(BE41=0,"",(BE41/P41)))</f>
        <v/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 t="str">
        <f>IF(P41=0,"",IF(BN41=0,"",(BN41/P41)))</f>
        <v/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 t="str">
        <f>IF(P41=0,"",IF(BW41=0,"",(BW41/P41)))</f>
        <v/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 t="str">
        <f>IF(P41=0,"",IF(CF41=0,"",(CF41/P41)))</f>
        <v/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30"/>
      <c r="B42" s="85"/>
      <c r="C42" s="86"/>
      <c r="D42" s="86"/>
      <c r="E42" s="86"/>
      <c r="F42" s="87"/>
      <c r="G42" s="88"/>
      <c r="H42" s="88"/>
      <c r="I42" s="88"/>
      <c r="J42" s="331"/>
      <c r="K42" s="34"/>
      <c r="L42" s="34"/>
      <c r="M42" s="31"/>
      <c r="N42" s="23"/>
      <c r="O42" s="23"/>
      <c r="P42" s="23"/>
      <c r="Q42" s="32"/>
      <c r="R42" s="32"/>
      <c r="S42" s="23"/>
      <c r="T42" s="32"/>
      <c r="U42" s="337"/>
      <c r="V42" s="25"/>
      <c r="W42" s="25"/>
      <c r="X42" s="337"/>
      <c r="Y42" s="337"/>
      <c r="Z42" s="337"/>
      <c r="AA42" s="337"/>
      <c r="AB42" s="33"/>
      <c r="AC42" s="57"/>
      <c r="AD42" s="61"/>
      <c r="AE42" s="62"/>
      <c r="AF42" s="61"/>
      <c r="AG42" s="65"/>
      <c r="AH42" s="66"/>
      <c r="AI42" s="67"/>
      <c r="AJ42" s="68"/>
      <c r="AK42" s="68"/>
      <c r="AL42" s="68"/>
      <c r="AM42" s="61"/>
      <c r="AN42" s="62"/>
      <c r="AO42" s="61"/>
      <c r="AP42" s="65"/>
      <c r="AQ42" s="66"/>
      <c r="AR42" s="67"/>
      <c r="AS42" s="68"/>
      <c r="AT42" s="68"/>
      <c r="AU42" s="68"/>
      <c r="AV42" s="61"/>
      <c r="AW42" s="62"/>
      <c r="AX42" s="61"/>
      <c r="AY42" s="65"/>
      <c r="AZ42" s="66"/>
      <c r="BA42" s="67"/>
      <c r="BB42" s="68"/>
      <c r="BC42" s="68"/>
      <c r="BD42" s="68"/>
      <c r="BE42" s="61"/>
      <c r="BF42" s="62"/>
      <c r="BG42" s="61"/>
      <c r="BH42" s="65"/>
      <c r="BI42" s="66"/>
      <c r="BJ42" s="67"/>
      <c r="BK42" s="68"/>
      <c r="BL42" s="68"/>
      <c r="BM42" s="68"/>
      <c r="BN42" s="63"/>
      <c r="BO42" s="64"/>
      <c r="BP42" s="61"/>
      <c r="BQ42" s="65"/>
      <c r="BR42" s="66"/>
      <c r="BS42" s="67"/>
      <c r="BT42" s="68"/>
      <c r="BU42" s="68"/>
      <c r="BV42" s="68"/>
      <c r="BW42" s="63"/>
      <c r="BX42" s="64"/>
      <c r="BY42" s="61"/>
      <c r="BZ42" s="65"/>
      <c r="CA42" s="66"/>
      <c r="CB42" s="67"/>
      <c r="CC42" s="68"/>
      <c r="CD42" s="68"/>
      <c r="CE42" s="68"/>
      <c r="CF42" s="63"/>
      <c r="CG42" s="64"/>
      <c r="CH42" s="61"/>
      <c r="CI42" s="65"/>
      <c r="CJ42" s="66"/>
      <c r="CK42" s="67"/>
      <c r="CL42" s="68"/>
      <c r="CM42" s="68"/>
      <c r="CN42" s="68"/>
      <c r="CO42" s="69"/>
      <c r="CP42" s="66"/>
      <c r="CQ42" s="66"/>
      <c r="CR42" s="66"/>
      <c r="CS42" s="70"/>
    </row>
    <row r="43" spans="1:98">
      <c r="A43" s="30"/>
      <c r="B43" s="37"/>
      <c r="C43" s="21"/>
      <c r="D43" s="21"/>
      <c r="E43" s="21"/>
      <c r="F43" s="22"/>
      <c r="G43" s="36"/>
      <c r="H43" s="36"/>
      <c r="I43" s="73"/>
      <c r="J43" s="332"/>
      <c r="K43" s="34"/>
      <c r="L43" s="34"/>
      <c r="M43" s="31"/>
      <c r="N43" s="23"/>
      <c r="O43" s="23"/>
      <c r="P43" s="23"/>
      <c r="Q43" s="32"/>
      <c r="R43" s="32"/>
      <c r="S43" s="23"/>
      <c r="T43" s="32"/>
      <c r="U43" s="337"/>
      <c r="V43" s="25"/>
      <c r="W43" s="25"/>
      <c r="X43" s="337"/>
      <c r="Y43" s="337"/>
      <c r="Z43" s="337"/>
      <c r="AA43" s="337"/>
      <c r="AB43" s="33"/>
      <c r="AC43" s="59"/>
      <c r="AD43" s="61"/>
      <c r="AE43" s="62"/>
      <c r="AF43" s="61"/>
      <c r="AG43" s="65"/>
      <c r="AH43" s="66"/>
      <c r="AI43" s="67"/>
      <c r="AJ43" s="68"/>
      <c r="AK43" s="68"/>
      <c r="AL43" s="68"/>
      <c r="AM43" s="61"/>
      <c r="AN43" s="62"/>
      <c r="AO43" s="61"/>
      <c r="AP43" s="65"/>
      <c r="AQ43" s="66"/>
      <c r="AR43" s="67"/>
      <c r="AS43" s="68"/>
      <c r="AT43" s="68"/>
      <c r="AU43" s="68"/>
      <c r="AV43" s="61"/>
      <c r="AW43" s="62"/>
      <c r="AX43" s="61"/>
      <c r="AY43" s="65"/>
      <c r="AZ43" s="66"/>
      <c r="BA43" s="67"/>
      <c r="BB43" s="68"/>
      <c r="BC43" s="68"/>
      <c r="BD43" s="68"/>
      <c r="BE43" s="61"/>
      <c r="BF43" s="62"/>
      <c r="BG43" s="61"/>
      <c r="BH43" s="65"/>
      <c r="BI43" s="66"/>
      <c r="BJ43" s="67"/>
      <c r="BK43" s="68"/>
      <c r="BL43" s="68"/>
      <c r="BM43" s="68"/>
      <c r="BN43" s="63"/>
      <c r="BO43" s="64"/>
      <c r="BP43" s="61"/>
      <c r="BQ43" s="65"/>
      <c r="BR43" s="66"/>
      <c r="BS43" s="67"/>
      <c r="BT43" s="68"/>
      <c r="BU43" s="68"/>
      <c r="BV43" s="68"/>
      <c r="BW43" s="63"/>
      <c r="BX43" s="64"/>
      <c r="BY43" s="61"/>
      <c r="BZ43" s="65"/>
      <c r="CA43" s="66"/>
      <c r="CB43" s="67"/>
      <c r="CC43" s="68"/>
      <c r="CD43" s="68"/>
      <c r="CE43" s="68"/>
      <c r="CF43" s="63"/>
      <c r="CG43" s="64"/>
      <c r="CH43" s="61"/>
      <c r="CI43" s="65"/>
      <c r="CJ43" s="66"/>
      <c r="CK43" s="67"/>
      <c r="CL43" s="68"/>
      <c r="CM43" s="68"/>
      <c r="CN43" s="68"/>
      <c r="CO43" s="69"/>
      <c r="CP43" s="66"/>
      <c r="CQ43" s="66"/>
      <c r="CR43" s="66"/>
      <c r="CS43" s="70"/>
    </row>
    <row r="44" spans="1:98">
      <c r="A44" s="19">
        <f>AB44</f>
        <v>2.0687772925764</v>
      </c>
      <c r="B44" s="39"/>
      <c r="C44" s="39"/>
      <c r="D44" s="39"/>
      <c r="E44" s="39"/>
      <c r="F44" s="39"/>
      <c r="G44" s="40" t="s">
        <v>145</v>
      </c>
      <c r="H44" s="40"/>
      <c r="I44" s="40"/>
      <c r="J44" s="333">
        <f>SUM(J6:J43)</f>
        <v>2748000</v>
      </c>
      <c r="K44" s="41">
        <f>SUM(K6:K43)</f>
        <v>0</v>
      </c>
      <c r="L44" s="41">
        <f>SUM(L6:L43)</f>
        <v>0</v>
      </c>
      <c r="M44" s="41">
        <f>SUM(M6:M43)</f>
        <v>2426</v>
      </c>
      <c r="N44" s="41">
        <f>SUM(N6:N43)</f>
        <v>271</v>
      </c>
      <c r="O44" s="41">
        <f>SUM(O6:O43)</f>
        <v>3</v>
      </c>
      <c r="P44" s="41">
        <f>SUM(P6:P43)</f>
        <v>274</v>
      </c>
      <c r="Q44" s="42">
        <f>IFERROR(P44/M44,"-")</f>
        <v>0.11294311624073</v>
      </c>
      <c r="R44" s="76">
        <f>SUM(R6:R43)</f>
        <v>14</v>
      </c>
      <c r="S44" s="76">
        <f>SUM(S6:S43)</f>
        <v>78</v>
      </c>
      <c r="T44" s="42">
        <f>IFERROR(R44/P44,"-")</f>
        <v>0.051094890510949</v>
      </c>
      <c r="U44" s="338">
        <f>IFERROR(J44/P44,"-")</f>
        <v>10029.197080292</v>
      </c>
      <c r="V44" s="44">
        <f>SUM(V6:V43)</f>
        <v>44</v>
      </c>
      <c r="W44" s="42">
        <f>IFERROR(V44/P44,"-")</f>
        <v>0.16058394160584</v>
      </c>
      <c r="X44" s="333">
        <f>SUM(X6:X43)</f>
        <v>5685000</v>
      </c>
      <c r="Y44" s="333">
        <f>IFERROR(X44/P44,"-")</f>
        <v>20748.175182482</v>
      </c>
      <c r="Z44" s="333">
        <f>IFERROR(X44/V44,"-")</f>
        <v>129204.54545455</v>
      </c>
      <c r="AA44" s="333">
        <f>X44-J44</f>
        <v>2937000</v>
      </c>
      <c r="AB44" s="45">
        <f>X44/J44</f>
        <v>2.0687772925764</v>
      </c>
      <c r="AC44" s="58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9"/>
    <mergeCell ref="J12:J19"/>
    <mergeCell ref="U12:U19"/>
    <mergeCell ref="AA12:AA19"/>
    <mergeCell ref="AB12:AB19"/>
    <mergeCell ref="A20:A21"/>
    <mergeCell ref="J20:J21"/>
    <mergeCell ref="U20:U21"/>
    <mergeCell ref="AA20:AA21"/>
    <mergeCell ref="AB20:AB21"/>
    <mergeCell ref="A22:A26"/>
    <mergeCell ref="J22:J26"/>
    <mergeCell ref="U22:U26"/>
    <mergeCell ref="AA22:AA26"/>
    <mergeCell ref="AB22:AB26"/>
    <mergeCell ref="A27:A30"/>
    <mergeCell ref="J27:J30"/>
    <mergeCell ref="U27:U30"/>
    <mergeCell ref="AA27:AA30"/>
    <mergeCell ref="AB27:AB30"/>
    <mergeCell ref="A31:A35"/>
    <mergeCell ref="J31:J35"/>
    <mergeCell ref="U31:U35"/>
    <mergeCell ref="AA31:AA35"/>
    <mergeCell ref="AB31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146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1.2083333333333</v>
      </c>
      <c r="B6" s="347" t="s">
        <v>147</v>
      </c>
      <c r="C6" s="347" t="s">
        <v>148</v>
      </c>
      <c r="D6" s="347" t="s">
        <v>149</v>
      </c>
      <c r="E6" s="347" t="s">
        <v>150</v>
      </c>
      <c r="F6" s="347" t="s">
        <v>68</v>
      </c>
      <c r="G6" s="88" t="s">
        <v>151</v>
      </c>
      <c r="H6" s="88" t="s">
        <v>152</v>
      </c>
      <c r="I6" s="88" t="s">
        <v>153</v>
      </c>
      <c r="J6" s="330">
        <v>96000</v>
      </c>
      <c r="K6" s="79">
        <v>0</v>
      </c>
      <c r="L6" s="79">
        <v>0</v>
      </c>
      <c r="M6" s="79">
        <v>60</v>
      </c>
      <c r="N6" s="89">
        <v>10</v>
      </c>
      <c r="O6" s="90">
        <v>0</v>
      </c>
      <c r="P6" s="91">
        <f>N6+O6</f>
        <v>10</v>
      </c>
      <c r="Q6" s="80">
        <f>IFERROR(P6/M6,"-")</f>
        <v>0.16666666666667</v>
      </c>
      <c r="R6" s="79">
        <v>0</v>
      </c>
      <c r="S6" s="79">
        <v>4</v>
      </c>
      <c r="T6" s="80">
        <f>IFERROR(R6/(P6),"-")</f>
        <v>0</v>
      </c>
      <c r="U6" s="336">
        <f>IFERROR(J6/SUM(N6:O7),"-")</f>
        <v>4000</v>
      </c>
      <c r="V6" s="82">
        <v>4</v>
      </c>
      <c r="W6" s="80">
        <f>IF(P6=0,"-",V6/P6)</f>
        <v>0.4</v>
      </c>
      <c r="X6" s="335">
        <v>83000</v>
      </c>
      <c r="Y6" s="336">
        <f>IFERROR(X6/P6,"-")</f>
        <v>8300</v>
      </c>
      <c r="Z6" s="336">
        <f>IFERROR(X6/V6,"-")</f>
        <v>20750</v>
      </c>
      <c r="AA6" s="330">
        <f>SUM(X6:X7)-SUM(J6:J7)</f>
        <v>20000</v>
      </c>
      <c r="AB6" s="83">
        <f>SUM(X6:X7)/SUM(J6:J7)</f>
        <v>1.2083333333333</v>
      </c>
      <c r="AC6" s="77"/>
      <c r="AD6" s="92">
        <v>1</v>
      </c>
      <c r="AE6" s="93">
        <f>IF(P6=0,"",IF(AD6=0,"",(AD6/P6)))</f>
        <v>0.1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</v>
      </c>
      <c r="AN6" s="99">
        <f>IF(P6=0,"",IF(AM6=0,"",(AM6/P6)))</f>
        <v>0.2</v>
      </c>
      <c r="AO6" s="98">
        <v>1</v>
      </c>
      <c r="AP6" s="100">
        <f>IFERROR(AO6/AM6,"-")</f>
        <v>0.5</v>
      </c>
      <c r="AQ6" s="101">
        <v>9000</v>
      </c>
      <c r="AR6" s="102">
        <f>IFERROR(AQ6/AM6,"-")</f>
        <v>4500</v>
      </c>
      <c r="AS6" s="103"/>
      <c r="AT6" s="103"/>
      <c r="AU6" s="103">
        <v>1</v>
      </c>
      <c r="AV6" s="104">
        <v>1</v>
      </c>
      <c r="AW6" s="105">
        <f>IF(P6=0,"",IF(AV6=0,"",(AV6/P6)))</f>
        <v>0.1</v>
      </c>
      <c r="AX6" s="104">
        <v>1</v>
      </c>
      <c r="AY6" s="106">
        <f>IFERROR(AX6/AV6,"-")</f>
        <v>1</v>
      </c>
      <c r="AZ6" s="107">
        <v>47000</v>
      </c>
      <c r="BA6" s="108">
        <f>IFERROR(AZ6/AV6,"-")</f>
        <v>47000</v>
      </c>
      <c r="BB6" s="109"/>
      <c r="BC6" s="109"/>
      <c r="BD6" s="109">
        <v>1</v>
      </c>
      <c r="BE6" s="110">
        <v>2</v>
      </c>
      <c r="BF6" s="111">
        <f>IF(P6=0,"",IF(BE6=0,"",(BE6/P6)))</f>
        <v>0.2</v>
      </c>
      <c r="BG6" s="110">
        <v>1</v>
      </c>
      <c r="BH6" s="112">
        <f>IFERROR(BG6/BE6,"-")</f>
        <v>0.5</v>
      </c>
      <c r="BI6" s="113">
        <v>2000</v>
      </c>
      <c r="BJ6" s="114">
        <f>IFERROR(BI6/BE6,"-")</f>
        <v>1000</v>
      </c>
      <c r="BK6" s="115">
        <v>1</v>
      </c>
      <c r="BL6" s="115"/>
      <c r="BM6" s="115"/>
      <c r="BN6" s="117">
        <v>4</v>
      </c>
      <c r="BO6" s="118">
        <f>IF(P6=0,"",IF(BN6=0,"",(BN6/P6)))</f>
        <v>0.4</v>
      </c>
      <c r="BP6" s="119">
        <v>1</v>
      </c>
      <c r="BQ6" s="120">
        <f>IFERROR(BP6/BN6,"-")</f>
        <v>0.25</v>
      </c>
      <c r="BR6" s="121">
        <v>25000</v>
      </c>
      <c r="BS6" s="122">
        <f>IFERROR(BR6/BN6,"-")</f>
        <v>6250</v>
      </c>
      <c r="BT6" s="123"/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83000</v>
      </c>
      <c r="CQ6" s="139">
        <v>47000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154</v>
      </c>
      <c r="C7" s="347"/>
      <c r="D7" s="347"/>
      <c r="E7" s="347"/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47</v>
      </c>
      <c r="N7" s="89">
        <v>14</v>
      </c>
      <c r="O7" s="90">
        <v>0</v>
      </c>
      <c r="P7" s="91">
        <f>N7+O7</f>
        <v>14</v>
      </c>
      <c r="Q7" s="80">
        <f>IFERROR(P7/M7,"-")</f>
        <v>0.29787234042553</v>
      </c>
      <c r="R7" s="79">
        <v>2</v>
      </c>
      <c r="S7" s="79">
        <v>2</v>
      </c>
      <c r="T7" s="80">
        <f>IFERROR(R7/(P7),"-")</f>
        <v>0.14285714285714</v>
      </c>
      <c r="U7" s="336"/>
      <c r="V7" s="82">
        <v>2</v>
      </c>
      <c r="W7" s="80">
        <f>IF(P7=0,"-",V7/P7)</f>
        <v>0.14285714285714</v>
      </c>
      <c r="X7" s="335">
        <v>33000</v>
      </c>
      <c r="Y7" s="336">
        <f>IFERROR(X7/P7,"-")</f>
        <v>2357.1428571429</v>
      </c>
      <c r="Z7" s="336">
        <f>IFERROR(X7/V7,"-")</f>
        <v>16500</v>
      </c>
      <c r="AA7" s="330"/>
      <c r="AB7" s="83"/>
      <c r="AC7" s="77"/>
      <c r="AD7" s="92">
        <v>1</v>
      </c>
      <c r="AE7" s="93">
        <f>IF(P7=0,"",IF(AD7=0,"",(AD7/P7)))</f>
        <v>0.071428571428571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4</v>
      </c>
      <c r="AN7" s="99">
        <f>IF(P7=0,"",IF(AM7=0,"",(AM7/P7)))</f>
        <v>0.28571428571429</v>
      </c>
      <c r="AO7" s="98">
        <v>1</v>
      </c>
      <c r="AP7" s="100">
        <f>IFERROR(AO7/AM7,"-")</f>
        <v>0.25</v>
      </c>
      <c r="AQ7" s="101">
        <v>9000</v>
      </c>
      <c r="AR7" s="102">
        <f>IFERROR(AQ7/AM7,"-")</f>
        <v>2250</v>
      </c>
      <c r="AS7" s="103"/>
      <c r="AT7" s="103"/>
      <c r="AU7" s="103">
        <v>1</v>
      </c>
      <c r="AV7" s="104">
        <v>1</v>
      </c>
      <c r="AW7" s="105">
        <f>IF(P7=0,"",IF(AV7=0,"",(AV7/P7)))</f>
        <v>0.071428571428571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0.21428571428571</v>
      </c>
      <c r="BG7" s="110">
        <v>1</v>
      </c>
      <c r="BH7" s="112">
        <f>IFERROR(BG7/BE7,"-")</f>
        <v>0.33333333333333</v>
      </c>
      <c r="BI7" s="113">
        <v>3000</v>
      </c>
      <c r="BJ7" s="114">
        <f>IFERROR(BI7/BE7,"-")</f>
        <v>1000</v>
      </c>
      <c r="BK7" s="115">
        <v>1</v>
      </c>
      <c r="BL7" s="115"/>
      <c r="BM7" s="115"/>
      <c r="BN7" s="117">
        <v>2</v>
      </c>
      <c r="BO7" s="118">
        <f>IF(P7=0,"",IF(BN7=0,"",(BN7/P7)))</f>
        <v>0.14285714285714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0.21428571428571</v>
      </c>
      <c r="BY7" s="126">
        <v>1</v>
      </c>
      <c r="BZ7" s="127">
        <f>IFERROR(BY7/BW7,"-")</f>
        <v>0.33333333333333</v>
      </c>
      <c r="CA7" s="128">
        <v>30000</v>
      </c>
      <c r="CB7" s="129">
        <f>IFERROR(CA7/BW7,"-")</f>
        <v>10000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33000</v>
      </c>
      <c r="CQ7" s="139">
        <v>30000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4.4259259259259</v>
      </c>
      <c r="B8" s="347" t="s">
        <v>155</v>
      </c>
      <c r="C8" s="347" t="s">
        <v>156</v>
      </c>
      <c r="D8" s="347" t="s">
        <v>157</v>
      </c>
      <c r="E8" s="347" t="s">
        <v>67</v>
      </c>
      <c r="F8" s="347" t="s">
        <v>68</v>
      </c>
      <c r="G8" s="88" t="s">
        <v>158</v>
      </c>
      <c r="H8" s="88" t="s">
        <v>159</v>
      </c>
      <c r="I8" s="88" t="s">
        <v>153</v>
      </c>
      <c r="J8" s="330">
        <v>108000</v>
      </c>
      <c r="K8" s="79">
        <v>0</v>
      </c>
      <c r="L8" s="79">
        <v>0</v>
      </c>
      <c r="M8" s="79">
        <v>21</v>
      </c>
      <c r="N8" s="89">
        <v>2</v>
      </c>
      <c r="O8" s="90">
        <v>0</v>
      </c>
      <c r="P8" s="91">
        <f>N8+O8</f>
        <v>2</v>
      </c>
      <c r="Q8" s="80">
        <f>IFERROR(P8/M8,"-")</f>
        <v>0.095238095238095</v>
      </c>
      <c r="R8" s="79">
        <v>0</v>
      </c>
      <c r="S8" s="79">
        <v>0</v>
      </c>
      <c r="T8" s="80">
        <f>IFERROR(R8/(P8),"-")</f>
        <v>0</v>
      </c>
      <c r="U8" s="336">
        <f>IFERROR(J8/SUM(N8:O9),"-")</f>
        <v>10800</v>
      </c>
      <c r="V8" s="82">
        <v>1</v>
      </c>
      <c r="W8" s="80">
        <f>IF(P8=0,"-",V8/P8)</f>
        <v>0.5</v>
      </c>
      <c r="X8" s="335">
        <v>10000</v>
      </c>
      <c r="Y8" s="336">
        <f>IFERROR(X8/P8,"-")</f>
        <v>5000</v>
      </c>
      <c r="Z8" s="336">
        <f>IFERROR(X8/V8,"-")</f>
        <v>10000</v>
      </c>
      <c r="AA8" s="330">
        <f>SUM(X8:X9)-SUM(J8:J9)</f>
        <v>370000</v>
      </c>
      <c r="AB8" s="83">
        <f>SUM(X8:X9)/SUM(J8:J9)</f>
        <v>4.4259259259259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0.5</v>
      </c>
      <c r="BY8" s="126">
        <v>1</v>
      </c>
      <c r="BZ8" s="127">
        <f>IFERROR(BY8/BW8,"-")</f>
        <v>1</v>
      </c>
      <c r="CA8" s="128">
        <v>10000</v>
      </c>
      <c r="CB8" s="129">
        <f>IFERROR(CA8/BW8,"-")</f>
        <v>10000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10000</v>
      </c>
      <c r="CQ8" s="139">
        <v>10000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160</v>
      </c>
      <c r="C9" s="347"/>
      <c r="D9" s="347"/>
      <c r="E9" s="347"/>
      <c r="F9" s="347" t="s">
        <v>73</v>
      </c>
      <c r="G9" s="88"/>
      <c r="H9" s="88"/>
      <c r="I9" s="88"/>
      <c r="J9" s="330"/>
      <c r="K9" s="79">
        <v>0</v>
      </c>
      <c r="L9" s="79">
        <v>0</v>
      </c>
      <c r="M9" s="79">
        <v>35</v>
      </c>
      <c r="N9" s="89">
        <v>8</v>
      </c>
      <c r="O9" s="90">
        <v>0</v>
      </c>
      <c r="P9" s="91">
        <f>N9+O9</f>
        <v>8</v>
      </c>
      <c r="Q9" s="80">
        <f>IFERROR(P9/M9,"-")</f>
        <v>0.22857142857143</v>
      </c>
      <c r="R9" s="79">
        <v>4</v>
      </c>
      <c r="S9" s="79">
        <v>3</v>
      </c>
      <c r="T9" s="80">
        <f>IFERROR(R9/(P9),"-")</f>
        <v>0.5</v>
      </c>
      <c r="U9" s="336"/>
      <c r="V9" s="82">
        <v>5</v>
      </c>
      <c r="W9" s="80">
        <f>IF(P9=0,"-",V9/P9)</f>
        <v>0.625</v>
      </c>
      <c r="X9" s="335">
        <v>468000</v>
      </c>
      <c r="Y9" s="336">
        <f>IFERROR(X9/P9,"-")</f>
        <v>58500</v>
      </c>
      <c r="Z9" s="336">
        <f>IFERROR(X9/V9,"-")</f>
        <v>93600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0.125</v>
      </c>
      <c r="BP9" s="119">
        <v>1</v>
      </c>
      <c r="BQ9" s="120">
        <f>IFERROR(BP9/BN9,"-")</f>
        <v>1</v>
      </c>
      <c r="BR9" s="121">
        <v>98000</v>
      </c>
      <c r="BS9" s="122">
        <f>IFERROR(BR9/BN9,"-")</f>
        <v>98000</v>
      </c>
      <c r="BT9" s="123"/>
      <c r="BU9" s="123"/>
      <c r="BV9" s="123">
        <v>1</v>
      </c>
      <c r="BW9" s="124">
        <v>6</v>
      </c>
      <c r="BX9" s="125">
        <f>IF(P9=0,"",IF(BW9=0,"",(BW9/P9)))</f>
        <v>0.75</v>
      </c>
      <c r="BY9" s="126">
        <v>4</v>
      </c>
      <c r="BZ9" s="127">
        <f>IFERROR(BY9/BW9,"-")</f>
        <v>0.66666666666667</v>
      </c>
      <c r="CA9" s="128">
        <v>373000</v>
      </c>
      <c r="CB9" s="129">
        <f>IFERROR(CA9/BW9,"-")</f>
        <v>62166.666666667</v>
      </c>
      <c r="CC9" s="130">
        <v>1</v>
      </c>
      <c r="CD9" s="130"/>
      <c r="CE9" s="130">
        <v>3</v>
      </c>
      <c r="CF9" s="131">
        <v>1</v>
      </c>
      <c r="CG9" s="132">
        <f>IF(P9=0,"",IF(CF9=0,"",(CF9/P9)))</f>
        <v>0.125</v>
      </c>
      <c r="CH9" s="133">
        <v>1</v>
      </c>
      <c r="CI9" s="134">
        <f>IFERROR(CH9/CF9,"-")</f>
        <v>1</v>
      </c>
      <c r="CJ9" s="135">
        <v>20000</v>
      </c>
      <c r="CK9" s="136">
        <f>IFERROR(CJ9/CF9,"-")</f>
        <v>20000</v>
      </c>
      <c r="CL9" s="137"/>
      <c r="CM9" s="137">
        <v>1</v>
      </c>
      <c r="CN9" s="137"/>
      <c r="CO9" s="138">
        <v>5</v>
      </c>
      <c r="CP9" s="139">
        <v>468000</v>
      </c>
      <c r="CQ9" s="139">
        <v>276000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2.8095238095238</v>
      </c>
      <c r="B10" s="347" t="s">
        <v>161</v>
      </c>
      <c r="C10" s="347" t="s">
        <v>162</v>
      </c>
      <c r="D10" s="347" t="s">
        <v>163</v>
      </c>
      <c r="E10" s="347"/>
      <c r="F10" s="347" t="s">
        <v>68</v>
      </c>
      <c r="G10" s="88" t="s">
        <v>164</v>
      </c>
      <c r="H10" s="88" t="s">
        <v>165</v>
      </c>
      <c r="I10" s="88" t="s">
        <v>166</v>
      </c>
      <c r="J10" s="330">
        <v>84000</v>
      </c>
      <c r="K10" s="79">
        <v>0</v>
      </c>
      <c r="L10" s="79">
        <v>0</v>
      </c>
      <c r="M10" s="79">
        <v>67</v>
      </c>
      <c r="N10" s="89">
        <v>5</v>
      </c>
      <c r="O10" s="90">
        <v>0</v>
      </c>
      <c r="P10" s="91">
        <f>N10+O10</f>
        <v>5</v>
      </c>
      <c r="Q10" s="80">
        <f>IFERROR(P10/M10,"-")</f>
        <v>0.074626865671642</v>
      </c>
      <c r="R10" s="79">
        <v>1</v>
      </c>
      <c r="S10" s="79">
        <v>2</v>
      </c>
      <c r="T10" s="80">
        <f>IFERROR(R10/(P10),"-")</f>
        <v>0.2</v>
      </c>
      <c r="U10" s="336">
        <f>IFERROR(J10/SUM(N10:O11),"-")</f>
        <v>5250</v>
      </c>
      <c r="V10" s="82">
        <v>1</v>
      </c>
      <c r="W10" s="80">
        <f>IF(P10=0,"-",V10/P10)</f>
        <v>0.2</v>
      </c>
      <c r="X10" s="335">
        <v>118000</v>
      </c>
      <c r="Y10" s="336">
        <f>IFERROR(X10/P10,"-")</f>
        <v>23600</v>
      </c>
      <c r="Z10" s="336">
        <f>IFERROR(X10/V10,"-")</f>
        <v>118000</v>
      </c>
      <c r="AA10" s="330">
        <f>SUM(X10:X11)-SUM(J10:J11)</f>
        <v>152000</v>
      </c>
      <c r="AB10" s="83">
        <f>SUM(X10:X11)/SUM(J10:J11)</f>
        <v>2.8095238095238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4</v>
      </c>
      <c r="BO10" s="118">
        <f>IF(P10=0,"",IF(BN10=0,"",(BN10/P10)))</f>
        <v>0.8</v>
      </c>
      <c r="BP10" s="119">
        <v>2</v>
      </c>
      <c r="BQ10" s="120">
        <f>IFERROR(BP10/BN10,"-")</f>
        <v>0.5</v>
      </c>
      <c r="BR10" s="121">
        <v>166000</v>
      </c>
      <c r="BS10" s="122">
        <f>IFERROR(BR10/BN10,"-")</f>
        <v>41500</v>
      </c>
      <c r="BT10" s="123">
        <v>1</v>
      </c>
      <c r="BU10" s="123"/>
      <c r="BV10" s="123">
        <v>1</v>
      </c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118000</v>
      </c>
      <c r="CQ10" s="139">
        <v>163000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167</v>
      </c>
      <c r="C11" s="347"/>
      <c r="D11" s="347"/>
      <c r="E11" s="347"/>
      <c r="F11" s="347" t="s">
        <v>73</v>
      </c>
      <c r="G11" s="88"/>
      <c r="H11" s="88"/>
      <c r="I11" s="88"/>
      <c r="J11" s="330"/>
      <c r="K11" s="79">
        <v>0</v>
      </c>
      <c r="L11" s="79">
        <v>0</v>
      </c>
      <c r="M11" s="79">
        <v>46</v>
      </c>
      <c r="N11" s="89">
        <v>11</v>
      </c>
      <c r="O11" s="90">
        <v>0</v>
      </c>
      <c r="P11" s="91">
        <f>N11+O11</f>
        <v>11</v>
      </c>
      <c r="Q11" s="80">
        <f>IFERROR(P11/M11,"-")</f>
        <v>0.23913043478261</v>
      </c>
      <c r="R11" s="79">
        <v>1</v>
      </c>
      <c r="S11" s="79">
        <v>1</v>
      </c>
      <c r="T11" s="80">
        <f>IFERROR(R11/(P11),"-")</f>
        <v>0.090909090909091</v>
      </c>
      <c r="U11" s="336"/>
      <c r="V11" s="82">
        <v>4</v>
      </c>
      <c r="W11" s="80">
        <f>IF(P11=0,"-",V11/P11)</f>
        <v>0.36363636363636</v>
      </c>
      <c r="X11" s="335">
        <v>118000</v>
      </c>
      <c r="Y11" s="336">
        <f>IFERROR(X11/P11,"-")</f>
        <v>10727.272727273</v>
      </c>
      <c r="Z11" s="336">
        <f>IFERROR(X11/V11,"-")</f>
        <v>29500</v>
      </c>
      <c r="AA11" s="330"/>
      <c r="AB11" s="83"/>
      <c r="AC11" s="77"/>
      <c r="AD11" s="92">
        <v>1</v>
      </c>
      <c r="AE11" s="93">
        <f>IF(P11=0,"",IF(AD11=0,"",(AD11/P11)))</f>
        <v>0.090909090909091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0.090909090909091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3</v>
      </c>
      <c r="BF11" s="111">
        <f>IF(P11=0,"",IF(BE11=0,"",(BE11/P11)))</f>
        <v>0.27272727272727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5</v>
      </c>
      <c r="BO11" s="118">
        <f>IF(P11=0,"",IF(BN11=0,"",(BN11/P11)))</f>
        <v>0.45454545454545</v>
      </c>
      <c r="BP11" s="119">
        <v>3</v>
      </c>
      <c r="BQ11" s="120">
        <f>IFERROR(BP11/BN11,"-")</f>
        <v>0.6</v>
      </c>
      <c r="BR11" s="121">
        <v>112000</v>
      </c>
      <c r="BS11" s="122">
        <f>IFERROR(BR11/BN11,"-")</f>
        <v>22400</v>
      </c>
      <c r="BT11" s="123"/>
      <c r="BU11" s="123"/>
      <c r="BV11" s="123">
        <v>3</v>
      </c>
      <c r="BW11" s="124">
        <v>1</v>
      </c>
      <c r="BX11" s="125">
        <f>IF(P11=0,"",IF(BW11=0,"",(BW11/P11)))</f>
        <v>0.090909090909091</v>
      </c>
      <c r="BY11" s="126">
        <v>1</v>
      </c>
      <c r="BZ11" s="127">
        <f>IFERROR(BY11/BW11,"-")</f>
        <v>1</v>
      </c>
      <c r="CA11" s="128">
        <v>6000</v>
      </c>
      <c r="CB11" s="129">
        <f>IFERROR(CA11/BW11,"-")</f>
        <v>6000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4</v>
      </c>
      <c r="CP11" s="139">
        <v>118000</v>
      </c>
      <c r="CQ11" s="139">
        <v>76000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347" t="s">
        <v>168</v>
      </c>
      <c r="C12" s="347" t="s">
        <v>169</v>
      </c>
      <c r="D12" s="347" t="s">
        <v>170</v>
      </c>
      <c r="E12" s="347"/>
      <c r="F12" s="347" t="s">
        <v>68</v>
      </c>
      <c r="G12" s="88" t="s">
        <v>171</v>
      </c>
      <c r="H12" s="88" t="s">
        <v>172</v>
      </c>
      <c r="I12" s="88" t="s">
        <v>173</v>
      </c>
      <c r="J12" s="330">
        <v>114000</v>
      </c>
      <c r="K12" s="79">
        <v>0</v>
      </c>
      <c r="L12" s="79">
        <v>0</v>
      </c>
      <c r="M12" s="79">
        <v>25</v>
      </c>
      <c r="N12" s="89">
        <v>3</v>
      </c>
      <c r="O12" s="90">
        <v>0</v>
      </c>
      <c r="P12" s="91">
        <f>N12+O12</f>
        <v>3</v>
      </c>
      <c r="Q12" s="80">
        <f>IFERROR(P12/M12,"-")</f>
        <v>0.12</v>
      </c>
      <c r="R12" s="79">
        <v>0</v>
      </c>
      <c r="S12" s="79">
        <v>1</v>
      </c>
      <c r="T12" s="80">
        <f>IFERROR(R12/(P12),"-")</f>
        <v>0</v>
      </c>
      <c r="U12" s="336">
        <f>IFERROR(J12/SUM(N12:O13),"-")</f>
        <v>14250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-114000</v>
      </c>
      <c r="AB12" s="83">
        <f>SUM(X12:X13)/SUM(J12:J13)</f>
        <v>0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0.33333333333333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0.66666666666667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174</v>
      </c>
      <c r="C13" s="347"/>
      <c r="D13" s="347"/>
      <c r="E13" s="347"/>
      <c r="F13" s="347" t="s">
        <v>73</v>
      </c>
      <c r="G13" s="88"/>
      <c r="H13" s="88"/>
      <c r="I13" s="88"/>
      <c r="J13" s="330"/>
      <c r="K13" s="79">
        <v>0</v>
      </c>
      <c r="L13" s="79">
        <v>0</v>
      </c>
      <c r="M13" s="79">
        <v>14</v>
      </c>
      <c r="N13" s="89">
        <v>5</v>
      </c>
      <c r="O13" s="90">
        <v>0</v>
      </c>
      <c r="P13" s="91">
        <f>N13+O13</f>
        <v>5</v>
      </c>
      <c r="Q13" s="80">
        <f>IFERROR(P13/M13,"-")</f>
        <v>0.35714285714286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0.2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0.2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11.395833333333</v>
      </c>
      <c r="B14" s="347" t="s">
        <v>175</v>
      </c>
      <c r="C14" s="347" t="s">
        <v>176</v>
      </c>
      <c r="D14" s="347" t="s">
        <v>177</v>
      </c>
      <c r="E14" s="347"/>
      <c r="F14" s="347" t="s">
        <v>68</v>
      </c>
      <c r="G14" s="88" t="s">
        <v>178</v>
      </c>
      <c r="H14" s="88" t="s">
        <v>159</v>
      </c>
      <c r="I14" s="88" t="s">
        <v>179</v>
      </c>
      <c r="J14" s="330">
        <v>48000</v>
      </c>
      <c r="K14" s="79">
        <v>0</v>
      </c>
      <c r="L14" s="79">
        <v>0</v>
      </c>
      <c r="M14" s="79">
        <v>8</v>
      </c>
      <c r="N14" s="89">
        <v>1</v>
      </c>
      <c r="O14" s="90">
        <v>0</v>
      </c>
      <c r="P14" s="91">
        <f>N14+O14</f>
        <v>1</v>
      </c>
      <c r="Q14" s="80">
        <f>IFERROR(P14/M14,"-")</f>
        <v>0.125</v>
      </c>
      <c r="R14" s="79">
        <v>0</v>
      </c>
      <c r="S14" s="79">
        <v>1</v>
      </c>
      <c r="T14" s="80">
        <f>IFERROR(R14/(P14),"-")</f>
        <v>0</v>
      </c>
      <c r="U14" s="336">
        <f>IFERROR(J14/SUM(N14:O15),"-")</f>
        <v>12000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499000</v>
      </c>
      <c r="AB14" s="83">
        <f>SUM(X14:X15)/SUM(J14:J15)</f>
        <v>11.395833333333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1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180</v>
      </c>
      <c r="C15" s="347"/>
      <c r="D15" s="347"/>
      <c r="E15" s="347"/>
      <c r="F15" s="347" t="s">
        <v>73</v>
      </c>
      <c r="G15" s="88"/>
      <c r="H15" s="88"/>
      <c r="I15" s="88"/>
      <c r="J15" s="330"/>
      <c r="K15" s="79">
        <v>0</v>
      </c>
      <c r="L15" s="79">
        <v>0</v>
      </c>
      <c r="M15" s="79">
        <v>18</v>
      </c>
      <c r="N15" s="89">
        <v>3</v>
      </c>
      <c r="O15" s="90">
        <v>0</v>
      </c>
      <c r="P15" s="91">
        <f>N15+O15</f>
        <v>3</v>
      </c>
      <c r="Q15" s="80">
        <f>IFERROR(P15/M15,"-")</f>
        <v>0.16666666666667</v>
      </c>
      <c r="R15" s="79">
        <v>2</v>
      </c>
      <c r="S15" s="79">
        <v>0</v>
      </c>
      <c r="T15" s="80">
        <f>IFERROR(R15/(P15),"-")</f>
        <v>0.66666666666667</v>
      </c>
      <c r="U15" s="336"/>
      <c r="V15" s="82">
        <v>2</v>
      </c>
      <c r="W15" s="80">
        <f>IF(P15=0,"-",V15/P15)</f>
        <v>0.66666666666667</v>
      </c>
      <c r="X15" s="335">
        <v>547000</v>
      </c>
      <c r="Y15" s="336">
        <f>IFERROR(X15/P15,"-")</f>
        <v>182333.33333333</v>
      </c>
      <c r="Z15" s="336">
        <f>IFERROR(X15/V15,"-")</f>
        <v>273500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0.33333333333333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2</v>
      </c>
      <c r="BX15" s="125">
        <f>IF(P15=0,"",IF(BW15=0,"",(BW15/P15)))</f>
        <v>0.66666666666667</v>
      </c>
      <c r="BY15" s="126">
        <v>2</v>
      </c>
      <c r="BZ15" s="127">
        <f>IFERROR(BY15/BW15,"-")</f>
        <v>1</v>
      </c>
      <c r="CA15" s="128">
        <v>547000</v>
      </c>
      <c r="CB15" s="129">
        <f>IFERROR(CA15/BW15,"-")</f>
        <v>273500</v>
      </c>
      <c r="CC15" s="130"/>
      <c r="CD15" s="130"/>
      <c r="CE15" s="130">
        <v>2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547000</v>
      </c>
      <c r="CQ15" s="139">
        <v>353000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0.65333333333333</v>
      </c>
      <c r="B16" s="347" t="s">
        <v>181</v>
      </c>
      <c r="C16" s="347" t="s">
        <v>182</v>
      </c>
      <c r="D16" s="347" t="s">
        <v>183</v>
      </c>
      <c r="E16" s="347"/>
      <c r="F16" s="347" t="s">
        <v>68</v>
      </c>
      <c r="G16" s="88" t="s">
        <v>184</v>
      </c>
      <c r="H16" s="88" t="s">
        <v>165</v>
      </c>
      <c r="I16" s="88" t="s">
        <v>185</v>
      </c>
      <c r="J16" s="330">
        <v>150000</v>
      </c>
      <c r="K16" s="79">
        <v>0</v>
      </c>
      <c r="L16" s="79">
        <v>0</v>
      </c>
      <c r="M16" s="79">
        <v>45</v>
      </c>
      <c r="N16" s="89">
        <v>5</v>
      </c>
      <c r="O16" s="90">
        <v>0</v>
      </c>
      <c r="P16" s="91">
        <f>N16+O16</f>
        <v>5</v>
      </c>
      <c r="Q16" s="80">
        <f>IFERROR(P16/M16,"-")</f>
        <v>0.11111111111111</v>
      </c>
      <c r="R16" s="79">
        <v>0</v>
      </c>
      <c r="S16" s="79">
        <v>1</v>
      </c>
      <c r="T16" s="80">
        <f>IFERROR(R16/(P16),"-")</f>
        <v>0</v>
      </c>
      <c r="U16" s="336">
        <f>IFERROR(J16/SUM(N16:O17),"-")</f>
        <v>6521.7391304348</v>
      </c>
      <c r="V16" s="82">
        <v>0</v>
      </c>
      <c r="W16" s="80">
        <f>IF(P16=0,"-",V16/P16)</f>
        <v>0</v>
      </c>
      <c r="X16" s="335">
        <v>5000</v>
      </c>
      <c r="Y16" s="336">
        <f>IFERROR(X16/P16,"-")</f>
        <v>1000</v>
      </c>
      <c r="Z16" s="336" t="str">
        <f>IFERROR(X16/V16,"-")</f>
        <v>-</v>
      </c>
      <c r="AA16" s="330">
        <f>SUM(X16:X17)-SUM(J16:J17)</f>
        <v>-52000</v>
      </c>
      <c r="AB16" s="83">
        <f>SUM(X16:X17)/SUM(J16:J17)</f>
        <v>0.65333333333333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0.4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0.2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0.4</v>
      </c>
      <c r="BY16" s="126">
        <v>1</v>
      </c>
      <c r="BZ16" s="127">
        <f>IFERROR(BY16/BW16,"-")</f>
        <v>0.5</v>
      </c>
      <c r="CA16" s="128">
        <v>30000</v>
      </c>
      <c r="CB16" s="129">
        <f>IFERROR(CA16/BW16,"-")</f>
        <v>15000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5000</v>
      </c>
      <c r="CQ16" s="139">
        <v>30000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186</v>
      </c>
      <c r="C17" s="347"/>
      <c r="D17" s="347"/>
      <c r="E17" s="347"/>
      <c r="F17" s="347" t="s">
        <v>73</v>
      </c>
      <c r="G17" s="88"/>
      <c r="H17" s="88"/>
      <c r="I17" s="88"/>
      <c r="J17" s="330"/>
      <c r="K17" s="79">
        <v>0</v>
      </c>
      <c r="L17" s="79">
        <v>0</v>
      </c>
      <c r="M17" s="79">
        <v>59</v>
      </c>
      <c r="N17" s="89">
        <v>18</v>
      </c>
      <c r="O17" s="90">
        <v>0</v>
      </c>
      <c r="P17" s="91">
        <f>N17+O17</f>
        <v>18</v>
      </c>
      <c r="Q17" s="80">
        <f>IFERROR(P17/M17,"-")</f>
        <v>0.30508474576271</v>
      </c>
      <c r="R17" s="79">
        <v>1</v>
      </c>
      <c r="S17" s="79">
        <v>1</v>
      </c>
      <c r="T17" s="80">
        <f>IFERROR(R17/(P17),"-")</f>
        <v>0.055555555555556</v>
      </c>
      <c r="U17" s="336"/>
      <c r="V17" s="82">
        <v>1</v>
      </c>
      <c r="W17" s="80">
        <f>IF(P17=0,"-",V17/P17)</f>
        <v>0.055555555555556</v>
      </c>
      <c r="X17" s="335">
        <v>93000</v>
      </c>
      <c r="Y17" s="336">
        <f>IFERROR(X17/P17,"-")</f>
        <v>5166.6666666667</v>
      </c>
      <c r="Z17" s="336">
        <f>IFERROR(X17/V17,"-")</f>
        <v>93000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6</v>
      </c>
      <c r="BF17" s="111">
        <f>IF(P17=0,"",IF(BE17=0,"",(BE17/P17)))</f>
        <v>0.33333333333333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7</v>
      </c>
      <c r="BO17" s="118">
        <f>IF(P17=0,"",IF(BN17=0,"",(BN17/P17)))</f>
        <v>0.38888888888889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4</v>
      </c>
      <c r="BX17" s="125">
        <f>IF(P17=0,"",IF(BW17=0,"",(BW17/P17)))</f>
        <v>0.22222222222222</v>
      </c>
      <c r="BY17" s="126">
        <v>1</v>
      </c>
      <c r="BZ17" s="127">
        <f>IFERROR(BY17/BW17,"-")</f>
        <v>0.25</v>
      </c>
      <c r="CA17" s="128">
        <v>63000</v>
      </c>
      <c r="CB17" s="129">
        <f>IFERROR(CA17/BW17,"-")</f>
        <v>15750</v>
      </c>
      <c r="CC17" s="130"/>
      <c r="CD17" s="130"/>
      <c r="CE17" s="130">
        <v>1</v>
      </c>
      <c r="CF17" s="131">
        <v>1</v>
      </c>
      <c r="CG17" s="132">
        <f>IF(P17=0,"",IF(CF17=0,"",(CF17/P17)))</f>
        <v>0.055555555555556</v>
      </c>
      <c r="CH17" s="133">
        <v>1</v>
      </c>
      <c r="CI17" s="134">
        <f>IFERROR(CH17/CF17,"-")</f>
        <v>1</v>
      </c>
      <c r="CJ17" s="135">
        <v>30000</v>
      </c>
      <c r="CK17" s="136">
        <f>IFERROR(CJ17/CF17,"-")</f>
        <v>30000</v>
      </c>
      <c r="CL17" s="137"/>
      <c r="CM17" s="137"/>
      <c r="CN17" s="137">
        <v>1</v>
      </c>
      <c r="CO17" s="138">
        <v>1</v>
      </c>
      <c r="CP17" s="139">
        <v>93000</v>
      </c>
      <c r="CQ17" s="139">
        <v>63000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33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7"/>
      <c r="V18" s="25"/>
      <c r="W18" s="25"/>
      <c r="X18" s="337"/>
      <c r="Y18" s="337"/>
      <c r="Z18" s="337"/>
      <c r="AA18" s="33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33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337"/>
      <c r="V19" s="25"/>
      <c r="W19" s="25"/>
      <c r="X19" s="337"/>
      <c r="Y19" s="337"/>
      <c r="Z19" s="337"/>
      <c r="AA19" s="33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2.4583333333333</v>
      </c>
      <c r="B20" s="39"/>
      <c r="C20" s="39"/>
      <c r="D20" s="39"/>
      <c r="E20" s="39"/>
      <c r="F20" s="39"/>
      <c r="G20" s="40" t="s">
        <v>187</v>
      </c>
      <c r="H20" s="40"/>
      <c r="I20" s="40"/>
      <c r="J20" s="333">
        <f>SUM(J6:J19)</f>
        <v>600000</v>
      </c>
      <c r="K20" s="41">
        <f>SUM(K6:K19)</f>
        <v>0</v>
      </c>
      <c r="L20" s="41">
        <f>SUM(L6:L19)</f>
        <v>0</v>
      </c>
      <c r="M20" s="41">
        <f>SUM(M6:M19)</f>
        <v>445</v>
      </c>
      <c r="N20" s="41">
        <f>SUM(N6:N19)</f>
        <v>85</v>
      </c>
      <c r="O20" s="41">
        <f>SUM(O6:O19)</f>
        <v>0</v>
      </c>
      <c r="P20" s="41">
        <f>SUM(P6:P19)</f>
        <v>85</v>
      </c>
      <c r="Q20" s="42">
        <f>IFERROR(P20/M20,"-")</f>
        <v>0.19101123595506</v>
      </c>
      <c r="R20" s="76">
        <f>SUM(R6:R19)</f>
        <v>11</v>
      </c>
      <c r="S20" s="76">
        <f>SUM(S6:S19)</f>
        <v>16</v>
      </c>
      <c r="T20" s="42">
        <f>IFERROR(R20/P20,"-")</f>
        <v>0.12941176470588</v>
      </c>
      <c r="U20" s="338">
        <f>IFERROR(J20/P20,"-")</f>
        <v>7058.8235294118</v>
      </c>
      <c r="V20" s="44">
        <f>SUM(V6:V19)</f>
        <v>20</v>
      </c>
      <c r="W20" s="42">
        <f>IFERROR(V20/P20,"-")</f>
        <v>0.23529411764706</v>
      </c>
      <c r="X20" s="333">
        <f>SUM(X6:X19)</f>
        <v>1475000</v>
      </c>
      <c r="Y20" s="333">
        <f>IFERROR(X20/P20,"-")</f>
        <v>17352.941176471</v>
      </c>
      <c r="Z20" s="333">
        <f>IFERROR(X20/V20,"-")</f>
        <v>73750</v>
      </c>
      <c r="AA20" s="333">
        <f>X20-J20</f>
        <v>875000</v>
      </c>
      <c r="AB20" s="45">
        <f>X20/J20</f>
        <v>2.4583333333333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188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5.2307692307692</v>
      </c>
      <c r="B6" s="347" t="s">
        <v>189</v>
      </c>
      <c r="C6" s="347" t="s">
        <v>190</v>
      </c>
      <c r="D6" s="347" t="s">
        <v>191</v>
      </c>
      <c r="E6" s="347" t="s">
        <v>192</v>
      </c>
      <c r="F6" s="347" t="s">
        <v>193</v>
      </c>
      <c r="G6" s="88" t="s">
        <v>194</v>
      </c>
      <c r="H6" s="88" t="s">
        <v>195</v>
      </c>
      <c r="I6" s="348" t="s">
        <v>196</v>
      </c>
      <c r="J6" s="330">
        <v>78000</v>
      </c>
      <c r="K6" s="79">
        <v>0</v>
      </c>
      <c r="L6" s="79">
        <v>0</v>
      </c>
      <c r="M6" s="79">
        <v>15</v>
      </c>
      <c r="N6" s="89">
        <v>4</v>
      </c>
      <c r="O6" s="90">
        <v>0</v>
      </c>
      <c r="P6" s="91">
        <f>N6+O6</f>
        <v>4</v>
      </c>
      <c r="Q6" s="80">
        <f>IFERROR(P6/M6,"-")</f>
        <v>0.26666666666667</v>
      </c>
      <c r="R6" s="79">
        <v>0</v>
      </c>
      <c r="S6" s="79">
        <v>1</v>
      </c>
      <c r="T6" s="80">
        <f>IFERROR(R6/(P6),"-")</f>
        <v>0</v>
      </c>
      <c r="U6" s="336">
        <f>IFERROR(J6/SUM(N6:O7),"-")</f>
        <v>1200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330000</v>
      </c>
      <c r="AB6" s="83">
        <f>SUM(X6:X7)/SUM(J6:J7)</f>
        <v>5.2307692307692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197</v>
      </c>
      <c r="C7" s="347"/>
      <c r="D7" s="347"/>
      <c r="E7" s="347"/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152</v>
      </c>
      <c r="N7" s="89">
        <v>60</v>
      </c>
      <c r="O7" s="90">
        <v>1</v>
      </c>
      <c r="P7" s="91">
        <f>N7+O7</f>
        <v>61</v>
      </c>
      <c r="Q7" s="80">
        <f>IFERROR(P7/M7,"-")</f>
        <v>0.40131578947368</v>
      </c>
      <c r="R7" s="79">
        <v>1</v>
      </c>
      <c r="S7" s="79">
        <v>16</v>
      </c>
      <c r="T7" s="80">
        <f>IFERROR(R7/(P7),"-")</f>
        <v>0.016393442622951</v>
      </c>
      <c r="U7" s="336"/>
      <c r="V7" s="82">
        <v>1</v>
      </c>
      <c r="W7" s="80">
        <f>IF(P7=0,"-",V7/P7)</f>
        <v>0.016393442622951</v>
      </c>
      <c r="X7" s="335">
        <v>408000</v>
      </c>
      <c r="Y7" s="336">
        <f>IFERROR(X7/P7,"-")</f>
        <v>6688.5245901639</v>
      </c>
      <c r="Z7" s="336">
        <f>IFERROR(X7/V7,"-")</f>
        <v>408000</v>
      </c>
      <c r="AA7" s="330"/>
      <c r="AB7" s="83"/>
      <c r="AC7" s="77"/>
      <c r="AD7" s="92">
        <v>2</v>
      </c>
      <c r="AE7" s="93">
        <f>IF(P7=0,"",IF(AD7=0,"",(AD7/P7)))</f>
        <v>0.032786885245902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7</v>
      </c>
      <c r="AN7" s="99">
        <f>IF(P7=0,"",IF(AM7=0,"",(AM7/P7)))</f>
        <v>0.11475409836066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8</v>
      </c>
      <c r="AW7" s="105">
        <f>IF(P7=0,"",IF(AV7=0,"",(AV7/P7)))</f>
        <v>0.13114754098361</v>
      </c>
      <c r="AX7" s="104">
        <v>1</v>
      </c>
      <c r="AY7" s="106">
        <f>IFERROR(AX7/AV7,"-")</f>
        <v>0.125</v>
      </c>
      <c r="AZ7" s="107">
        <v>10000</v>
      </c>
      <c r="BA7" s="108">
        <f>IFERROR(AZ7/AV7,"-")</f>
        <v>1250</v>
      </c>
      <c r="BB7" s="109">
        <v>1</v>
      </c>
      <c r="BC7" s="109"/>
      <c r="BD7" s="109"/>
      <c r="BE7" s="110">
        <v>17</v>
      </c>
      <c r="BF7" s="111">
        <f>IF(P7=0,"",IF(BE7=0,"",(BE7/P7)))</f>
        <v>0.27868852459016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19</v>
      </c>
      <c r="BO7" s="118">
        <f>IF(P7=0,"",IF(BN7=0,"",(BN7/P7)))</f>
        <v>0.31147540983607</v>
      </c>
      <c r="BP7" s="119">
        <v>1</v>
      </c>
      <c r="BQ7" s="120">
        <f>IFERROR(BP7/BN7,"-")</f>
        <v>0.052631578947368</v>
      </c>
      <c r="BR7" s="121">
        <v>5000</v>
      </c>
      <c r="BS7" s="122">
        <f>IFERROR(BR7/BN7,"-")</f>
        <v>263.15789473684</v>
      </c>
      <c r="BT7" s="123">
        <v>1</v>
      </c>
      <c r="BU7" s="123"/>
      <c r="BV7" s="123"/>
      <c r="BW7" s="124">
        <v>6</v>
      </c>
      <c r="BX7" s="125">
        <f>IF(P7=0,"",IF(BW7=0,"",(BW7/P7)))</f>
        <v>0.098360655737705</v>
      </c>
      <c r="BY7" s="126">
        <v>1</v>
      </c>
      <c r="BZ7" s="127">
        <f>IFERROR(BY7/BW7,"-")</f>
        <v>0.16666666666667</v>
      </c>
      <c r="CA7" s="128">
        <v>398000</v>
      </c>
      <c r="CB7" s="129">
        <f>IFERROR(CA7/BW7,"-")</f>
        <v>66333.333333333</v>
      </c>
      <c r="CC7" s="130"/>
      <c r="CD7" s="130"/>
      <c r="CE7" s="130">
        <v>1</v>
      </c>
      <c r="CF7" s="131">
        <v>2</v>
      </c>
      <c r="CG7" s="132">
        <f>IF(P7=0,"",IF(CF7=0,"",(CF7/P7)))</f>
        <v>0.032786885245902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408000</v>
      </c>
      <c r="CQ7" s="139">
        <v>398000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5.3666666666667</v>
      </c>
      <c r="B8" s="347" t="s">
        <v>198</v>
      </c>
      <c r="C8" s="347" t="s">
        <v>199</v>
      </c>
      <c r="D8" s="347" t="s">
        <v>200</v>
      </c>
      <c r="E8" s="347" t="s">
        <v>201</v>
      </c>
      <c r="F8" s="347" t="s">
        <v>193</v>
      </c>
      <c r="G8" s="88" t="s">
        <v>202</v>
      </c>
      <c r="H8" s="88" t="s">
        <v>203</v>
      </c>
      <c r="I8" s="88" t="s">
        <v>204</v>
      </c>
      <c r="J8" s="330">
        <v>150000</v>
      </c>
      <c r="K8" s="79">
        <v>0</v>
      </c>
      <c r="L8" s="79">
        <v>0</v>
      </c>
      <c r="M8" s="79">
        <v>285</v>
      </c>
      <c r="N8" s="89">
        <v>62</v>
      </c>
      <c r="O8" s="90">
        <v>0</v>
      </c>
      <c r="P8" s="91">
        <f>N8+O8</f>
        <v>62</v>
      </c>
      <c r="Q8" s="80">
        <f>IFERROR(P8/M8,"-")</f>
        <v>0.21754385964912</v>
      </c>
      <c r="R8" s="79">
        <v>2</v>
      </c>
      <c r="S8" s="79">
        <v>23</v>
      </c>
      <c r="T8" s="80">
        <f>IFERROR(R8/(P8),"-")</f>
        <v>0.032258064516129</v>
      </c>
      <c r="U8" s="336">
        <f>IFERROR(J8/SUM(N8:O9),"-")</f>
        <v>632.91139240506</v>
      </c>
      <c r="V8" s="82">
        <v>1</v>
      </c>
      <c r="W8" s="80">
        <f>IF(P8=0,"-",V8/P8)</f>
        <v>0.016129032258065</v>
      </c>
      <c r="X8" s="335">
        <v>650000</v>
      </c>
      <c r="Y8" s="336">
        <f>IFERROR(X8/P8,"-")</f>
        <v>10483.870967742</v>
      </c>
      <c r="Z8" s="336">
        <f>IFERROR(X8/V8,"-")</f>
        <v>650000</v>
      </c>
      <c r="AA8" s="330">
        <f>SUM(X8:X9)-SUM(J8:J9)</f>
        <v>655000</v>
      </c>
      <c r="AB8" s="83">
        <f>SUM(X8:X9)/SUM(J8:J9)</f>
        <v>5.3666666666667</v>
      </c>
      <c r="AC8" s="77"/>
      <c r="AD8" s="92">
        <v>13</v>
      </c>
      <c r="AE8" s="93">
        <f>IF(P8=0,"",IF(AD8=0,"",(AD8/P8)))</f>
        <v>0.20967741935484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19</v>
      </c>
      <c r="AN8" s="99">
        <f>IF(P8=0,"",IF(AM8=0,"",(AM8/P8)))</f>
        <v>0.30645161290323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14</v>
      </c>
      <c r="AW8" s="105">
        <f>IF(P8=0,"",IF(AV8=0,"",(AV8/P8)))</f>
        <v>0.2258064516129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7</v>
      </c>
      <c r="BF8" s="111">
        <f>IF(P8=0,"",IF(BE8=0,"",(BE8/P8)))</f>
        <v>0.11290322580645</v>
      </c>
      <c r="BG8" s="110">
        <v>1</v>
      </c>
      <c r="BH8" s="112">
        <f>IFERROR(BG8/BE8,"-")</f>
        <v>0.14285714285714</v>
      </c>
      <c r="BI8" s="113">
        <v>680000</v>
      </c>
      <c r="BJ8" s="114">
        <f>IFERROR(BI8/BE8,"-")</f>
        <v>97142.857142857</v>
      </c>
      <c r="BK8" s="115"/>
      <c r="BL8" s="115"/>
      <c r="BM8" s="115">
        <v>1</v>
      </c>
      <c r="BN8" s="117">
        <v>8</v>
      </c>
      <c r="BO8" s="118">
        <f>IF(P8=0,"",IF(BN8=0,"",(BN8/P8)))</f>
        <v>0.12903225806452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0.016129032258065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1</v>
      </c>
      <c r="CP8" s="139">
        <v>650000</v>
      </c>
      <c r="CQ8" s="139">
        <v>680000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205</v>
      </c>
      <c r="C9" s="347"/>
      <c r="D9" s="347"/>
      <c r="E9" s="347"/>
      <c r="F9" s="347" t="s">
        <v>73</v>
      </c>
      <c r="G9" s="88"/>
      <c r="H9" s="88"/>
      <c r="I9" s="88"/>
      <c r="J9" s="330"/>
      <c r="K9" s="79">
        <v>0</v>
      </c>
      <c r="L9" s="79">
        <v>0</v>
      </c>
      <c r="M9" s="79">
        <v>427</v>
      </c>
      <c r="N9" s="89">
        <v>174</v>
      </c>
      <c r="O9" s="90">
        <v>1</v>
      </c>
      <c r="P9" s="91">
        <f>N9+O9</f>
        <v>175</v>
      </c>
      <c r="Q9" s="80">
        <f>IFERROR(P9/M9,"-")</f>
        <v>0.40983606557377</v>
      </c>
      <c r="R9" s="79">
        <v>5</v>
      </c>
      <c r="S9" s="79">
        <v>45</v>
      </c>
      <c r="T9" s="80">
        <f>IFERROR(R9/(P9),"-")</f>
        <v>0.028571428571429</v>
      </c>
      <c r="U9" s="336"/>
      <c r="V9" s="82">
        <v>10</v>
      </c>
      <c r="W9" s="80">
        <f>IF(P9=0,"-",V9/P9)</f>
        <v>0.057142857142857</v>
      </c>
      <c r="X9" s="335">
        <v>155000</v>
      </c>
      <c r="Y9" s="336">
        <f>IFERROR(X9/P9,"-")</f>
        <v>885.71428571429</v>
      </c>
      <c r="Z9" s="336">
        <f>IFERROR(X9/V9,"-")</f>
        <v>15500</v>
      </c>
      <c r="AA9" s="330"/>
      <c r="AB9" s="83"/>
      <c r="AC9" s="77"/>
      <c r="AD9" s="92">
        <v>5</v>
      </c>
      <c r="AE9" s="93">
        <f>IF(P9=0,"",IF(AD9=0,"",(AD9/P9)))</f>
        <v>0.028571428571429</v>
      </c>
      <c r="AF9" s="92">
        <v>1</v>
      </c>
      <c r="AG9" s="94">
        <f>IFERROR(AF9/AD9,"-")</f>
        <v>0.2</v>
      </c>
      <c r="AH9" s="95">
        <v>16000</v>
      </c>
      <c r="AI9" s="96">
        <f>IFERROR(AH9/AD9,"-")</f>
        <v>3200</v>
      </c>
      <c r="AJ9" s="97"/>
      <c r="AK9" s="97"/>
      <c r="AL9" s="97">
        <v>1</v>
      </c>
      <c r="AM9" s="98">
        <v>38</v>
      </c>
      <c r="AN9" s="99">
        <f>IF(P9=0,"",IF(AM9=0,"",(AM9/P9)))</f>
        <v>0.21714285714286</v>
      </c>
      <c r="AO9" s="98">
        <v>1</v>
      </c>
      <c r="AP9" s="100">
        <f>IFERROR(AO9/AM9,"-")</f>
        <v>0.026315789473684</v>
      </c>
      <c r="AQ9" s="101">
        <v>49000</v>
      </c>
      <c r="AR9" s="102">
        <f>IFERROR(AQ9/AM9,"-")</f>
        <v>1289.4736842105</v>
      </c>
      <c r="AS9" s="103"/>
      <c r="AT9" s="103"/>
      <c r="AU9" s="103">
        <v>1</v>
      </c>
      <c r="AV9" s="104">
        <v>39</v>
      </c>
      <c r="AW9" s="105">
        <f>IF(P9=0,"",IF(AV9=0,"",(AV9/P9)))</f>
        <v>0.22285714285714</v>
      </c>
      <c r="AX9" s="104">
        <v>1</v>
      </c>
      <c r="AY9" s="106">
        <f>IFERROR(AX9/AV9,"-")</f>
        <v>0.025641025641026</v>
      </c>
      <c r="AZ9" s="107">
        <v>30000</v>
      </c>
      <c r="BA9" s="108">
        <f>IFERROR(AZ9/AV9,"-")</f>
        <v>769.23076923077</v>
      </c>
      <c r="BB9" s="109"/>
      <c r="BC9" s="109"/>
      <c r="BD9" s="109">
        <v>1</v>
      </c>
      <c r="BE9" s="110">
        <v>33</v>
      </c>
      <c r="BF9" s="111">
        <f>IF(P9=0,"",IF(BE9=0,"",(BE9/P9)))</f>
        <v>0.18857142857143</v>
      </c>
      <c r="BG9" s="110">
        <v>2</v>
      </c>
      <c r="BH9" s="112">
        <f>IFERROR(BG9/BE9,"-")</f>
        <v>0.060606060606061</v>
      </c>
      <c r="BI9" s="113">
        <v>23000</v>
      </c>
      <c r="BJ9" s="114">
        <f>IFERROR(BI9/BE9,"-")</f>
        <v>696.9696969697</v>
      </c>
      <c r="BK9" s="115">
        <v>1</v>
      </c>
      <c r="BL9" s="115"/>
      <c r="BM9" s="115">
        <v>1</v>
      </c>
      <c r="BN9" s="117">
        <v>34</v>
      </c>
      <c r="BO9" s="118">
        <f>IF(P9=0,"",IF(BN9=0,"",(BN9/P9)))</f>
        <v>0.19428571428571</v>
      </c>
      <c r="BP9" s="119">
        <v>5</v>
      </c>
      <c r="BQ9" s="120">
        <f>IFERROR(BP9/BN9,"-")</f>
        <v>0.14705882352941</v>
      </c>
      <c r="BR9" s="121">
        <v>124000</v>
      </c>
      <c r="BS9" s="122">
        <f>IFERROR(BR9/BN9,"-")</f>
        <v>3647.0588235294</v>
      </c>
      <c r="BT9" s="123">
        <v>1</v>
      </c>
      <c r="BU9" s="123"/>
      <c r="BV9" s="123">
        <v>4</v>
      </c>
      <c r="BW9" s="124">
        <v>22</v>
      </c>
      <c r="BX9" s="125">
        <f>IF(P9=0,"",IF(BW9=0,"",(BW9/P9)))</f>
        <v>0.12571428571429</v>
      </c>
      <c r="BY9" s="126">
        <v>2</v>
      </c>
      <c r="BZ9" s="127">
        <f>IFERROR(BY9/BW9,"-")</f>
        <v>0.090909090909091</v>
      </c>
      <c r="CA9" s="128">
        <v>11000</v>
      </c>
      <c r="CB9" s="129">
        <f>IFERROR(CA9/BW9,"-")</f>
        <v>500</v>
      </c>
      <c r="CC9" s="130">
        <v>1</v>
      </c>
      <c r="CD9" s="130">
        <v>1</v>
      </c>
      <c r="CE9" s="130"/>
      <c r="CF9" s="131">
        <v>4</v>
      </c>
      <c r="CG9" s="132">
        <f>IF(P9=0,"",IF(CF9=0,"",(CF9/P9)))</f>
        <v>0.022857142857143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10</v>
      </c>
      <c r="CP9" s="139">
        <v>155000</v>
      </c>
      <c r="CQ9" s="139">
        <v>63000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5.3201754385965</v>
      </c>
      <c r="B12" s="39"/>
      <c r="C12" s="39"/>
      <c r="D12" s="39"/>
      <c r="E12" s="39"/>
      <c r="F12" s="39"/>
      <c r="G12" s="40" t="s">
        <v>206</v>
      </c>
      <c r="H12" s="40"/>
      <c r="I12" s="40"/>
      <c r="J12" s="333">
        <f>SUM(J6:J11)</f>
        <v>228000</v>
      </c>
      <c r="K12" s="41">
        <f>SUM(K6:K11)</f>
        <v>0</v>
      </c>
      <c r="L12" s="41">
        <f>SUM(L6:L11)</f>
        <v>0</v>
      </c>
      <c r="M12" s="41">
        <f>SUM(M6:M11)</f>
        <v>879</v>
      </c>
      <c r="N12" s="41">
        <f>SUM(N6:N11)</f>
        <v>300</v>
      </c>
      <c r="O12" s="41">
        <f>SUM(O6:O11)</f>
        <v>2</v>
      </c>
      <c r="P12" s="41">
        <f>SUM(P6:P11)</f>
        <v>302</v>
      </c>
      <c r="Q12" s="42">
        <f>IFERROR(P12/M12,"-")</f>
        <v>0.34357224118316</v>
      </c>
      <c r="R12" s="76">
        <f>SUM(R6:R11)</f>
        <v>8</v>
      </c>
      <c r="S12" s="76">
        <f>SUM(S6:S11)</f>
        <v>85</v>
      </c>
      <c r="T12" s="42">
        <f>IFERROR(R12/P12,"-")</f>
        <v>0.026490066225166</v>
      </c>
      <c r="U12" s="338">
        <f>IFERROR(J12/P12,"-")</f>
        <v>754.96688741722</v>
      </c>
      <c r="V12" s="44">
        <f>SUM(V6:V11)</f>
        <v>12</v>
      </c>
      <c r="W12" s="42">
        <f>IFERROR(V12/P12,"-")</f>
        <v>0.039735099337748</v>
      </c>
      <c r="X12" s="333">
        <f>SUM(X6:X11)</f>
        <v>1213000</v>
      </c>
      <c r="Y12" s="333">
        <f>IFERROR(X12/P12,"-")</f>
        <v>4016.5562913907</v>
      </c>
      <c r="Z12" s="333">
        <f>IFERROR(X12/V12,"-")</f>
        <v>101083.33333333</v>
      </c>
      <c r="AA12" s="333">
        <f>X12-J12</f>
        <v>985000</v>
      </c>
      <c r="AB12" s="45">
        <f>X12/J12</f>
        <v>5.3201754385965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4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207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208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209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210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211</v>
      </c>
      <c r="C6" s="347" t="s">
        <v>212</v>
      </c>
      <c r="D6" s="347" t="s">
        <v>213</v>
      </c>
      <c r="E6" s="175" t="s">
        <v>214</v>
      </c>
      <c r="F6" s="175" t="s">
        <v>215</v>
      </c>
      <c r="G6" s="340">
        <v>0</v>
      </c>
      <c r="H6" s="340">
        <v>3000</v>
      </c>
      <c r="I6" s="176">
        <v>0</v>
      </c>
      <c r="J6" s="176">
        <v>0</v>
      </c>
      <c r="K6" s="176">
        <v>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216</v>
      </c>
      <c r="C7" s="347" t="s">
        <v>217</v>
      </c>
      <c r="D7" s="347">
        <v>25</v>
      </c>
      <c r="E7" s="175" t="s">
        <v>218</v>
      </c>
      <c r="F7" s="175" t="s">
        <v>215</v>
      </c>
      <c r="G7" s="340">
        <v>0</v>
      </c>
      <c r="H7" s="340">
        <v>2800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2.3091118800461</v>
      </c>
      <c r="B8" s="347" t="s">
        <v>219</v>
      </c>
      <c r="C8" s="347" t="s">
        <v>212</v>
      </c>
      <c r="D8" s="347" t="s">
        <v>220</v>
      </c>
      <c r="E8" s="175" t="s">
        <v>221</v>
      </c>
      <c r="F8" s="175" t="s">
        <v>215</v>
      </c>
      <c r="G8" s="340">
        <v>433500</v>
      </c>
      <c r="H8" s="340">
        <v>1500</v>
      </c>
      <c r="I8" s="176">
        <v>0</v>
      </c>
      <c r="J8" s="176">
        <v>0</v>
      </c>
      <c r="K8" s="176">
        <v>1741</v>
      </c>
      <c r="L8" s="177">
        <v>289</v>
      </c>
      <c r="M8" s="178">
        <v>250</v>
      </c>
      <c r="N8" s="179">
        <f>IFERROR(L8/K8,"-")</f>
        <v>0.16599655370477</v>
      </c>
      <c r="O8" s="176">
        <v>6</v>
      </c>
      <c r="P8" s="176">
        <v>114</v>
      </c>
      <c r="Q8" s="179">
        <f>IFERROR(O8/L8,"-")</f>
        <v>0.02076124567474</v>
      </c>
      <c r="R8" s="180">
        <f>IFERROR(G8/SUM(L8:L8),"-")</f>
        <v>1500</v>
      </c>
      <c r="S8" s="181">
        <v>36</v>
      </c>
      <c r="T8" s="179">
        <f>IF(L8=0,"-",S8/L8)</f>
        <v>0.12456747404844</v>
      </c>
      <c r="U8" s="345">
        <v>1001000</v>
      </c>
      <c r="V8" s="346">
        <f>IFERROR(U8/L8,"-")</f>
        <v>3463.6678200692</v>
      </c>
      <c r="W8" s="346">
        <f>IFERROR(U8/S8,"-")</f>
        <v>27805.555555556</v>
      </c>
      <c r="X8" s="340">
        <f>SUM(U8:U8)-SUM(G8:G8)</f>
        <v>567500</v>
      </c>
      <c r="Y8" s="183">
        <f>SUM(U8:U8)/SUM(G8:G8)</f>
        <v>2.3091118800461</v>
      </c>
      <c r="AA8" s="184">
        <v>39</v>
      </c>
      <c r="AB8" s="185">
        <f>IF(L8=0,"",IF(AA8=0,"",(AA8/L8)))</f>
        <v>0.13494809688581</v>
      </c>
      <c r="AC8" s="184">
        <v>1</v>
      </c>
      <c r="AD8" s="186">
        <f>IFERROR(AC8/AA8,"-")</f>
        <v>0.025641025641026</v>
      </c>
      <c r="AE8" s="187">
        <v>5000</v>
      </c>
      <c r="AF8" s="188">
        <f>IFERROR(AE8/AA8,"-")</f>
        <v>128.20512820513</v>
      </c>
      <c r="AG8" s="189"/>
      <c r="AH8" s="189">
        <v>1</v>
      </c>
      <c r="AI8" s="189"/>
      <c r="AJ8" s="190">
        <v>36</v>
      </c>
      <c r="AK8" s="191">
        <f>IF(L8=0,"",IF(AJ8=0,"",(AJ8/L8)))</f>
        <v>0.12456747404844</v>
      </c>
      <c r="AL8" s="190">
        <v>1</v>
      </c>
      <c r="AM8" s="192">
        <f>IFERROR(AL8/AJ8,"-")</f>
        <v>0.027777777777778</v>
      </c>
      <c r="AN8" s="193">
        <v>4000</v>
      </c>
      <c r="AO8" s="194">
        <f>IFERROR(AN8/AJ8,"-")</f>
        <v>111.11111111111</v>
      </c>
      <c r="AP8" s="195"/>
      <c r="AQ8" s="195">
        <v>1</v>
      </c>
      <c r="AR8" s="195"/>
      <c r="AS8" s="196">
        <v>31</v>
      </c>
      <c r="AT8" s="197">
        <f>IF(L8=0,"",IF(AS8=0,"",(AS8/L8)))</f>
        <v>0.10726643598616</v>
      </c>
      <c r="AU8" s="196">
        <v>1</v>
      </c>
      <c r="AV8" s="198">
        <f>IFERROR(AU8/AS8,"-")</f>
        <v>0.032258064516129</v>
      </c>
      <c r="AW8" s="199">
        <v>3000</v>
      </c>
      <c r="AX8" s="200">
        <f>IFERROR(AW8/AS8,"-")</f>
        <v>96.774193548387</v>
      </c>
      <c r="AY8" s="201">
        <v>1</v>
      </c>
      <c r="AZ8" s="201"/>
      <c r="BA8" s="201"/>
      <c r="BB8" s="202">
        <v>84</v>
      </c>
      <c r="BC8" s="203">
        <f>IF(L8=0,"",IF(BB8=0,"",(BB8/L8)))</f>
        <v>0.29065743944637</v>
      </c>
      <c r="BD8" s="202">
        <v>9</v>
      </c>
      <c r="BE8" s="204">
        <f>IFERROR(BD8/BB8,"-")</f>
        <v>0.10714285714286</v>
      </c>
      <c r="BF8" s="205">
        <v>392000</v>
      </c>
      <c r="BG8" s="206">
        <f>IFERROR(BF8/BB8,"-")</f>
        <v>4666.6666666667</v>
      </c>
      <c r="BH8" s="207">
        <v>6</v>
      </c>
      <c r="BI8" s="207"/>
      <c r="BJ8" s="207">
        <v>3</v>
      </c>
      <c r="BK8" s="208">
        <v>70</v>
      </c>
      <c r="BL8" s="209">
        <f>IF(L8=0,"",IF(BK8=0,"",(BK8/L8)))</f>
        <v>0.24221453287197</v>
      </c>
      <c r="BM8" s="210">
        <v>16</v>
      </c>
      <c r="BN8" s="211">
        <f>IFERROR(BM8/BK8,"-")</f>
        <v>0.22857142857143</v>
      </c>
      <c r="BO8" s="212">
        <v>513000</v>
      </c>
      <c r="BP8" s="213">
        <f>IFERROR(BO8/BK8,"-")</f>
        <v>7328.5714285714</v>
      </c>
      <c r="BQ8" s="214">
        <v>7</v>
      </c>
      <c r="BR8" s="214">
        <v>2</v>
      </c>
      <c r="BS8" s="214">
        <v>7</v>
      </c>
      <c r="BT8" s="215">
        <v>27</v>
      </c>
      <c r="BU8" s="216">
        <f>IF(L8=0,"",IF(BT8=0,"",(BT8/L8)))</f>
        <v>0.093425605536332</v>
      </c>
      <c r="BV8" s="217">
        <v>8</v>
      </c>
      <c r="BW8" s="218">
        <f>IFERROR(BV8/BT8,"-")</f>
        <v>0.2962962962963</v>
      </c>
      <c r="BX8" s="219">
        <v>84000</v>
      </c>
      <c r="BY8" s="220">
        <f>IFERROR(BX8/BT8,"-")</f>
        <v>3111.1111111111</v>
      </c>
      <c r="BZ8" s="221">
        <v>4</v>
      </c>
      <c r="CA8" s="221">
        <v>3</v>
      </c>
      <c r="CB8" s="221">
        <v>1</v>
      </c>
      <c r="CC8" s="222">
        <v>2</v>
      </c>
      <c r="CD8" s="223">
        <f>IF(L8=0,"",IF(CC8=0,"",(CC8/L8)))</f>
        <v>0.0069204152249135</v>
      </c>
      <c r="CE8" s="224"/>
      <c r="CF8" s="225">
        <f>IFERROR(CE8/CC8,"-")</f>
        <v>0</v>
      </c>
      <c r="CG8" s="226"/>
      <c r="CH8" s="227">
        <f>IFERROR(CG8/CC8,"-")</f>
        <v>0</v>
      </c>
      <c r="CI8" s="228"/>
      <c r="CJ8" s="228"/>
      <c r="CK8" s="228"/>
      <c r="CL8" s="229">
        <v>36</v>
      </c>
      <c r="CM8" s="230">
        <v>1001000</v>
      </c>
      <c r="CN8" s="230">
        <v>341000</v>
      </c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222</v>
      </c>
      <c r="C9" s="347" t="s">
        <v>212</v>
      </c>
      <c r="D9" s="347" t="s">
        <v>223</v>
      </c>
      <c r="E9" s="175" t="s">
        <v>224</v>
      </c>
      <c r="F9" s="175" t="s">
        <v>215</v>
      </c>
      <c r="G9" s="340">
        <v>0</v>
      </c>
      <c r="H9" s="340">
        <v>1500</v>
      </c>
      <c r="I9" s="176">
        <v>0</v>
      </c>
      <c r="J9" s="176">
        <v>0</v>
      </c>
      <c r="K9" s="176">
        <v>0</v>
      </c>
      <c r="L9" s="177">
        <v>0</v>
      </c>
      <c r="M9" s="178">
        <v>0</v>
      </c>
      <c r="N9" s="179" t="str">
        <f>IFERROR(L9/K9,"-")</f>
        <v>-</v>
      </c>
      <c r="O9" s="176">
        <v>0</v>
      </c>
      <c r="P9" s="176">
        <v>0</v>
      </c>
      <c r="Q9" s="179" t="str">
        <f>IFERROR(O9/L9,"-")</f>
        <v>-</v>
      </c>
      <c r="R9" s="180" t="str">
        <f>IFERROR(G9/SUM(L9:L9),"-")</f>
        <v>-</v>
      </c>
      <c r="S9" s="181">
        <v>0</v>
      </c>
      <c r="T9" s="179" t="str">
        <f>IF(L9=0,"-",S9/L9)</f>
        <v>-</v>
      </c>
      <c r="U9" s="345"/>
      <c r="V9" s="346" t="str">
        <f>IFERROR(U9/L9,"-")</f>
        <v>-</v>
      </c>
      <c r="W9" s="346" t="str">
        <f>IFERROR(U9/S9,"-")</f>
        <v>-</v>
      </c>
      <c r="X9" s="340">
        <f>SUM(U9:U9)-SUM(G9:G9)</f>
        <v>0</v>
      </c>
      <c r="Y9" s="183" t="str">
        <f>SUM(U9:U9)/SUM(G9:G9)</f>
        <v>0</v>
      </c>
      <c r="AA9" s="184"/>
      <c r="AB9" s="185" t="str">
        <f>IF(L9=0,"",IF(AA9=0,"",(AA9/L9)))</f>
        <v/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 t="str">
        <f>IF(L9=0,"",IF(AJ9=0,"",(AJ9/L9)))</f>
        <v/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 t="str">
        <f>IF(L9=0,"",IF(AS9=0,"",(AS9/L9)))</f>
        <v/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/>
      <c r="BC9" s="203" t="str">
        <f>IF(L9=0,"",IF(BB9=0,"",(BB9/L9)))</f>
        <v/>
      </c>
      <c r="BD9" s="202"/>
      <c r="BE9" s="204" t="str">
        <f>IFERROR(BD9/BB9,"-")</f>
        <v>-</v>
      </c>
      <c r="BF9" s="205"/>
      <c r="BG9" s="206" t="str">
        <f>IFERROR(BF9/BB9,"-")</f>
        <v>-</v>
      </c>
      <c r="BH9" s="207"/>
      <c r="BI9" s="207"/>
      <c r="BJ9" s="207"/>
      <c r="BK9" s="208"/>
      <c r="BL9" s="209" t="str">
        <f>IF(L9=0,"",IF(BK9=0,"",(BK9/L9)))</f>
        <v/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/>
      <c r="BU9" s="216" t="str">
        <f>IF(L9=0,"",IF(BT9=0,"",(BT9/L9)))</f>
        <v/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 t="str">
        <f>IF(L9=0,"",IF(CC9=0,"",(CC9/L9)))</f>
        <v/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 t="str">
        <f>Y10</f>
        <v>0</v>
      </c>
      <c r="B10" s="347" t="s">
        <v>225</v>
      </c>
      <c r="C10" s="347" t="s">
        <v>226</v>
      </c>
      <c r="D10" s="347" t="s">
        <v>227</v>
      </c>
      <c r="E10" s="175" t="s">
        <v>228</v>
      </c>
      <c r="F10" s="175" t="s">
        <v>215</v>
      </c>
      <c r="G10" s="340">
        <v>0</v>
      </c>
      <c r="H10" s="340">
        <v>2500</v>
      </c>
      <c r="I10" s="176">
        <v>0</v>
      </c>
      <c r="J10" s="176">
        <v>0</v>
      </c>
      <c r="K10" s="176">
        <v>865</v>
      </c>
      <c r="L10" s="177">
        <v>0</v>
      </c>
      <c r="M10" s="178">
        <v>0</v>
      </c>
      <c r="N10" s="179">
        <f>IFERROR(L10/K10,"-")</f>
        <v>0</v>
      </c>
      <c r="O10" s="176">
        <v>0</v>
      </c>
      <c r="P10" s="176">
        <v>0</v>
      </c>
      <c r="Q10" s="179" t="str">
        <f>IFERROR(O10/L10,"-")</f>
        <v>-</v>
      </c>
      <c r="R10" s="180" t="str">
        <f>IFERROR(G10/SUM(L10:L10),"-")</f>
        <v>-</v>
      </c>
      <c r="S10" s="181">
        <v>0</v>
      </c>
      <c r="T10" s="179" t="str">
        <f>IF(L10=0,"-",S10/L10)</f>
        <v>-</v>
      </c>
      <c r="U10" s="345"/>
      <c r="V10" s="346" t="str">
        <f>IFERROR(U10/L10,"-")</f>
        <v>-</v>
      </c>
      <c r="W10" s="346" t="str">
        <f>IFERROR(U10/S10,"-")</f>
        <v>-</v>
      </c>
      <c r="X10" s="340">
        <f>SUM(U10:U10)-SUM(G10:G10)</f>
        <v>0</v>
      </c>
      <c r="Y10" s="183" t="str">
        <f>SUM(U10:U10)/SUM(G10:G10)</f>
        <v>0</v>
      </c>
      <c r="AA10" s="184"/>
      <c r="AB10" s="185" t="str">
        <f>IF(L10=0,"",IF(AA10=0,"",(AA10/L10)))</f>
        <v/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/>
      <c r="AK10" s="191" t="str">
        <f>IF(L10=0,"",IF(AJ10=0,"",(AJ10/L10)))</f>
        <v/>
      </c>
      <c r="AL10" s="190"/>
      <c r="AM10" s="192" t="str">
        <f>IFERROR(AL10/AJ10,"-")</f>
        <v>-</v>
      </c>
      <c r="AN10" s="193"/>
      <c r="AO10" s="194" t="str">
        <f>IFERROR(AN10/AJ10,"-")</f>
        <v>-</v>
      </c>
      <c r="AP10" s="195"/>
      <c r="AQ10" s="195"/>
      <c r="AR10" s="195"/>
      <c r="AS10" s="196"/>
      <c r="AT10" s="197" t="str">
        <f>IF(L10=0,"",IF(AS10=0,"",(AS10/L10)))</f>
        <v/>
      </c>
      <c r="AU10" s="196"/>
      <c r="AV10" s="198" t="str">
        <f>IFERROR(AU10/AS10,"-")</f>
        <v>-</v>
      </c>
      <c r="AW10" s="199"/>
      <c r="AX10" s="200" t="str">
        <f>IFERROR(AW10/AS10,"-")</f>
        <v>-</v>
      </c>
      <c r="AY10" s="201"/>
      <c r="AZ10" s="201"/>
      <c r="BA10" s="201"/>
      <c r="BB10" s="202"/>
      <c r="BC10" s="203" t="str">
        <f>IF(L10=0,"",IF(BB10=0,"",(BB10/L10)))</f>
        <v/>
      </c>
      <c r="BD10" s="202"/>
      <c r="BE10" s="204" t="str">
        <f>IFERROR(BD10/BB10,"-")</f>
        <v>-</v>
      </c>
      <c r="BF10" s="205"/>
      <c r="BG10" s="206" t="str">
        <f>IFERROR(BF10/BB10,"-")</f>
        <v>-</v>
      </c>
      <c r="BH10" s="207"/>
      <c r="BI10" s="207"/>
      <c r="BJ10" s="207"/>
      <c r="BK10" s="208"/>
      <c r="BL10" s="209" t="str">
        <f>IF(L10=0,"",IF(BK10=0,"",(BK10/L10)))</f>
        <v/>
      </c>
      <c r="BM10" s="210"/>
      <c r="BN10" s="211" t="str">
        <f>IFERROR(BM10/BK10,"-")</f>
        <v>-</v>
      </c>
      <c r="BO10" s="212"/>
      <c r="BP10" s="213" t="str">
        <f>IFERROR(BO10/BK10,"-")</f>
        <v>-</v>
      </c>
      <c r="BQ10" s="214"/>
      <c r="BR10" s="214"/>
      <c r="BS10" s="214"/>
      <c r="BT10" s="215"/>
      <c r="BU10" s="216" t="str">
        <f>IF(L10=0,"",IF(BT10=0,"",(BT10/L10)))</f>
        <v/>
      </c>
      <c r="BV10" s="217"/>
      <c r="BW10" s="218" t="str">
        <f>IFERROR(BV10/BT10,"-")</f>
        <v>-</v>
      </c>
      <c r="BX10" s="219"/>
      <c r="BY10" s="220" t="str">
        <f>IFERROR(BX10/BT10,"-")</f>
        <v>-</v>
      </c>
      <c r="BZ10" s="221"/>
      <c r="CA10" s="221"/>
      <c r="CB10" s="221"/>
      <c r="CC10" s="222"/>
      <c r="CD10" s="223" t="str">
        <f>IF(L10=0,"",IF(CC10=0,"",(CC10/L10)))</f>
        <v/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0</v>
      </c>
      <c r="CM10" s="230"/>
      <c r="CN10" s="230"/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174" t="str">
        <f>Y11</f>
        <v>0</v>
      </c>
      <c r="B11" s="347" t="s">
        <v>229</v>
      </c>
      <c r="C11" s="347"/>
      <c r="D11" s="347" t="s">
        <v>230</v>
      </c>
      <c r="E11" s="175" t="s">
        <v>231</v>
      </c>
      <c r="F11" s="175" t="s">
        <v>215</v>
      </c>
      <c r="G11" s="340">
        <v>0</v>
      </c>
      <c r="H11" s="340"/>
      <c r="I11" s="176">
        <v>0</v>
      </c>
      <c r="J11" s="176">
        <v>0</v>
      </c>
      <c r="K11" s="176">
        <v>0</v>
      </c>
      <c r="L11" s="177">
        <v>24</v>
      </c>
      <c r="M11" s="178">
        <v>24</v>
      </c>
      <c r="N11" s="179" t="str">
        <f>IFERROR(L11/K11,"-")</f>
        <v>-</v>
      </c>
      <c r="O11" s="176">
        <v>2</v>
      </c>
      <c r="P11" s="176">
        <v>7</v>
      </c>
      <c r="Q11" s="179">
        <f>IFERROR(O11/L11,"-")</f>
        <v>0.083333333333333</v>
      </c>
      <c r="R11" s="180">
        <f>IFERROR(G11/SUM(L11:L11),"-")</f>
        <v>0</v>
      </c>
      <c r="S11" s="181">
        <v>4</v>
      </c>
      <c r="T11" s="179">
        <f>IF(L11=0,"-",S11/L11)</f>
        <v>0.16666666666667</v>
      </c>
      <c r="U11" s="345">
        <v>23000</v>
      </c>
      <c r="V11" s="346">
        <f>IFERROR(U11/L11,"-")</f>
        <v>958.33333333333</v>
      </c>
      <c r="W11" s="346">
        <f>IFERROR(U11/S11,"-")</f>
        <v>5750</v>
      </c>
      <c r="X11" s="340">
        <f>SUM(U11:U11)-SUM(G11:G11)</f>
        <v>23000</v>
      </c>
      <c r="Y11" s="183" t="str">
        <f>SUM(U11:U11)/SUM(G11:G11)</f>
        <v>0</v>
      </c>
      <c r="AA11" s="184"/>
      <c r="AB11" s="185">
        <f>IF(L11=0,"",IF(AA11=0,"",(AA11/L11)))</f>
        <v>0</v>
      </c>
      <c r="AC11" s="184"/>
      <c r="AD11" s="186" t="str">
        <f>IFERROR(AC11/AA11,"-")</f>
        <v>-</v>
      </c>
      <c r="AE11" s="187"/>
      <c r="AF11" s="188" t="str">
        <f>IFERROR(AE11/AA11,"-")</f>
        <v>-</v>
      </c>
      <c r="AG11" s="189"/>
      <c r="AH11" s="189"/>
      <c r="AI11" s="189"/>
      <c r="AJ11" s="190"/>
      <c r="AK11" s="191">
        <f>IF(L11=0,"",IF(AJ11=0,"",(AJ11/L11)))</f>
        <v>0</v>
      </c>
      <c r="AL11" s="190"/>
      <c r="AM11" s="192" t="str">
        <f>IFERROR(AL11/AJ11,"-")</f>
        <v>-</v>
      </c>
      <c r="AN11" s="193"/>
      <c r="AO11" s="194" t="str">
        <f>IFERROR(AN11/AJ11,"-")</f>
        <v>-</v>
      </c>
      <c r="AP11" s="195"/>
      <c r="AQ11" s="195"/>
      <c r="AR11" s="195"/>
      <c r="AS11" s="196">
        <v>1</v>
      </c>
      <c r="AT11" s="197">
        <f>IF(L11=0,"",IF(AS11=0,"",(AS11/L11)))</f>
        <v>0.041666666666667</v>
      </c>
      <c r="AU11" s="196"/>
      <c r="AV11" s="198">
        <f>IFERROR(AU11/AS11,"-")</f>
        <v>0</v>
      </c>
      <c r="AW11" s="199"/>
      <c r="AX11" s="200">
        <f>IFERROR(AW11/AS11,"-")</f>
        <v>0</v>
      </c>
      <c r="AY11" s="201"/>
      <c r="AZ11" s="201"/>
      <c r="BA11" s="201"/>
      <c r="BB11" s="202">
        <v>6</v>
      </c>
      <c r="BC11" s="203">
        <f>IF(L11=0,"",IF(BB11=0,"",(BB11/L11)))</f>
        <v>0.25</v>
      </c>
      <c r="BD11" s="202"/>
      <c r="BE11" s="204">
        <f>IFERROR(BD11/BB11,"-")</f>
        <v>0</v>
      </c>
      <c r="BF11" s="205"/>
      <c r="BG11" s="206">
        <f>IFERROR(BF11/BB11,"-")</f>
        <v>0</v>
      </c>
      <c r="BH11" s="207"/>
      <c r="BI11" s="207"/>
      <c r="BJ11" s="207"/>
      <c r="BK11" s="208">
        <v>6</v>
      </c>
      <c r="BL11" s="209">
        <f>IF(L11=0,"",IF(BK11=0,"",(BK11/L11)))</f>
        <v>0.25</v>
      </c>
      <c r="BM11" s="210">
        <v>1</v>
      </c>
      <c r="BN11" s="211">
        <f>IFERROR(BM11/BK11,"-")</f>
        <v>0.16666666666667</v>
      </c>
      <c r="BO11" s="212">
        <v>4000</v>
      </c>
      <c r="BP11" s="213">
        <f>IFERROR(BO11/BK11,"-")</f>
        <v>666.66666666667</v>
      </c>
      <c r="BQ11" s="214"/>
      <c r="BR11" s="214">
        <v>1</v>
      </c>
      <c r="BS11" s="214"/>
      <c r="BT11" s="215">
        <v>10</v>
      </c>
      <c r="BU11" s="216">
        <f>IF(L11=0,"",IF(BT11=0,"",(BT11/L11)))</f>
        <v>0.41666666666667</v>
      </c>
      <c r="BV11" s="217">
        <v>3</v>
      </c>
      <c r="BW11" s="218">
        <f>IFERROR(BV11/BT11,"-")</f>
        <v>0.3</v>
      </c>
      <c r="BX11" s="219">
        <v>19000</v>
      </c>
      <c r="BY11" s="220">
        <f>IFERROR(BX11/BT11,"-")</f>
        <v>1900</v>
      </c>
      <c r="BZ11" s="221">
        <v>2</v>
      </c>
      <c r="CA11" s="221"/>
      <c r="CB11" s="221">
        <v>1</v>
      </c>
      <c r="CC11" s="222">
        <v>1</v>
      </c>
      <c r="CD11" s="223">
        <f>IF(L11=0,"",IF(CC11=0,"",(CC11/L11)))</f>
        <v>0.041666666666667</v>
      </c>
      <c r="CE11" s="224"/>
      <c r="CF11" s="225">
        <f>IFERROR(CE11/CC11,"-")</f>
        <v>0</v>
      </c>
      <c r="CG11" s="226"/>
      <c r="CH11" s="227">
        <f>IFERROR(CG11/CC11,"-")</f>
        <v>0</v>
      </c>
      <c r="CI11" s="228"/>
      <c r="CJ11" s="228"/>
      <c r="CK11" s="228"/>
      <c r="CL11" s="229">
        <v>4</v>
      </c>
      <c r="CM11" s="230">
        <v>23000</v>
      </c>
      <c r="CN11" s="230">
        <v>13000</v>
      </c>
      <c r="CO11" s="230"/>
      <c r="CP11" s="231" t="str">
        <f>IF(AND(CN11=0,CO11=0),"",IF(AND(CN11&lt;=100000,CO11&lt;=100000),"",IF(CN11/CM11&gt;0.7,"男高",IF(CO11/CM11&gt;0.7,"女高",""))))</f>
        <v/>
      </c>
    </row>
    <row r="12" spans="1:96">
      <c r="A12" s="232"/>
      <c r="B12" s="151"/>
      <c r="C12" s="233"/>
      <c r="D12" s="234"/>
      <c r="E12" s="175"/>
      <c r="F12" s="175"/>
      <c r="G12" s="341"/>
      <c r="H12" s="341"/>
      <c r="I12" s="235"/>
      <c r="J12" s="235"/>
      <c r="K12" s="176"/>
      <c r="L12" s="176"/>
      <c r="M12" s="176"/>
      <c r="N12" s="236"/>
      <c r="O12" s="236"/>
      <c r="P12" s="176"/>
      <c r="Q12" s="236"/>
      <c r="R12" s="182"/>
      <c r="S12" s="182"/>
      <c r="T12" s="182"/>
      <c r="U12" s="345"/>
      <c r="V12" s="345"/>
      <c r="W12" s="345"/>
      <c r="X12" s="345"/>
      <c r="Y12" s="236"/>
      <c r="Z12" s="172"/>
      <c r="AA12" s="237"/>
      <c r="AB12" s="238"/>
      <c r="AC12" s="237"/>
      <c r="AD12" s="239"/>
      <c r="AE12" s="240"/>
      <c r="AF12" s="241"/>
      <c r="AG12" s="242"/>
      <c r="AH12" s="242"/>
      <c r="AI12" s="242"/>
      <c r="AJ12" s="237"/>
      <c r="AK12" s="238"/>
      <c r="AL12" s="237"/>
      <c r="AM12" s="239"/>
      <c r="AN12" s="240"/>
      <c r="AO12" s="241"/>
      <c r="AP12" s="242"/>
      <c r="AQ12" s="242"/>
      <c r="AR12" s="242"/>
      <c r="AS12" s="237"/>
      <c r="AT12" s="238"/>
      <c r="AU12" s="237"/>
      <c r="AV12" s="239"/>
      <c r="AW12" s="240"/>
      <c r="AX12" s="241"/>
      <c r="AY12" s="242"/>
      <c r="AZ12" s="242"/>
      <c r="BA12" s="242"/>
      <c r="BB12" s="237"/>
      <c r="BC12" s="238"/>
      <c r="BD12" s="237"/>
      <c r="BE12" s="239"/>
      <c r="BF12" s="240"/>
      <c r="BG12" s="241"/>
      <c r="BH12" s="242"/>
      <c r="BI12" s="242"/>
      <c r="BJ12" s="242"/>
      <c r="BK12" s="173"/>
      <c r="BL12" s="243"/>
      <c r="BM12" s="237"/>
      <c r="BN12" s="239"/>
      <c r="BO12" s="240"/>
      <c r="BP12" s="241"/>
      <c r="BQ12" s="242"/>
      <c r="BR12" s="242"/>
      <c r="BS12" s="242"/>
      <c r="BT12" s="173"/>
      <c r="BU12" s="243"/>
      <c r="BV12" s="237"/>
      <c r="BW12" s="239"/>
      <c r="BX12" s="240"/>
      <c r="BY12" s="241"/>
      <c r="BZ12" s="242"/>
      <c r="CA12" s="242"/>
      <c r="CB12" s="242"/>
      <c r="CC12" s="173"/>
      <c r="CD12" s="243"/>
      <c r="CE12" s="237"/>
      <c r="CF12" s="239"/>
      <c r="CG12" s="240"/>
      <c r="CH12" s="241"/>
      <c r="CI12" s="242"/>
      <c r="CJ12" s="242"/>
      <c r="CK12" s="242"/>
      <c r="CL12" s="244"/>
      <c r="CM12" s="240"/>
      <c r="CN12" s="240"/>
      <c r="CO12" s="240"/>
      <c r="CP12" s="245"/>
    </row>
    <row r="13" spans="1:96">
      <c r="A13" s="232"/>
      <c r="B13" s="246"/>
      <c r="C13" s="176"/>
      <c r="D13" s="176"/>
      <c r="E13" s="247"/>
      <c r="F13" s="248"/>
      <c r="G13" s="342"/>
      <c r="H13" s="342"/>
      <c r="I13" s="235"/>
      <c r="J13" s="235"/>
      <c r="K13" s="176"/>
      <c r="L13" s="176"/>
      <c r="M13" s="176"/>
      <c r="N13" s="236"/>
      <c r="O13" s="236"/>
      <c r="P13" s="176"/>
      <c r="Q13" s="236"/>
      <c r="R13" s="182"/>
      <c r="S13" s="182"/>
      <c r="T13" s="182"/>
      <c r="U13" s="345"/>
      <c r="V13" s="345"/>
      <c r="W13" s="345"/>
      <c r="X13" s="345"/>
      <c r="Y13" s="236"/>
      <c r="Z13" s="249"/>
      <c r="AA13" s="237"/>
      <c r="AB13" s="238"/>
      <c r="AC13" s="237"/>
      <c r="AD13" s="239"/>
      <c r="AE13" s="240"/>
      <c r="AF13" s="241"/>
      <c r="AG13" s="242"/>
      <c r="AH13" s="242"/>
      <c r="AI13" s="242"/>
      <c r="AJ13" s="237"/>
      <c r="AK13" s="238"/>
      <c r="AL13" s="237"/>
      <c r="AM13" s="239"/>
      <c r="AN13" s="240"/>
      <c r="AO13" s="241"/>
      <c r="AP13" s="242"/>
      <c r="AQ13" s="242"/>
      <c r="AR13" s="242"/>
      <c r="AS13" s="237"/>
      <c r="AT13" s="238"/>
      <c r="AU13" s="237"/>
      <c r="AV13" s="239"/>
      <c r="AW13" s="240"/>
      <c r="AX13" s="241"/>
      <c r="AY13" s="242"/>
      <c r="AZ13" s="242"/>
      <c r="BA13" s="242"/>
      <c r="BB13" s="237"/>
      <c r="BC13" s="238"/>
      <c r="BD13" s="237"/>
      <c r="BE13" s="239"/>
      <c r="BF13" s="240"/>
      <c r="BG13" s="241"/>
      <c r="BH13" s="242"/>
      <c r="BI13" s="242"/>
      <c r="BJ13" s="242"/>
      <c r="BK13" s="173"/>
      <c r="BL13" s="243"/>
      <c r="BM13" s="237"/>
      <c r="BN13" s="239"/>
      <c r="BO13" s="240"/>
      <c r="BP13" s="241"/>
      <c r="BQ13" s="242"/>
      <c r="BR13" s="242"/>
      <c r="BS13" s="242"/>
      <c r="BT13" s="173"/>
      <c r="BU13" s="243"/>
      <c r="BV13" s="237"/>
      <c r="BW13" s="239"/>
      <c r="BX13" s="240"/>
      <c r="BY13" s="241"/>
      <c r="BZ13" s="242"/>
      <c r="CA13" s="242"/>
      <c r="CB13" s="242"/>
      <c r="CC13" s="173"/>
      <c r="CD13" s="243"/>
      <c r="CE13" s="237"/>
      <c r="CF13" s="239"/>
      <c r="CG13" s="240"/>
      <c r="CH13" s="241"/>
      <c r="CI13" s="242"/>
      <c r="CJ13" s="242"/>
      <c r="CK13" s="242"/>
      <c r="CL13" s="244"/>
      <c r="CM13" s="240"/>
      <c r="CN13" s="240"/>
      <c r="CO13" s="240"/>
      <c r="CP13" s="245"/>
    </row>
    <row r="14" spans="1:96">
      <c r="A14" s="166">
        <f>Y14</f>
        <v>2.3621683967705</v>
      </c>
      <c r="B14" s="250"/>
      <c r="C14" s="250"/>
      <c r="D14" s="250"/>
      <c r="E14" s="251" t="s">
        <v>232</v>
      </c>
      <c r="F14" s="251"/>
      <c r="G14" s="343">
        <f>SUM(G6:G13)</f>
        <v>433500</v>
      </c>
      <c r="H14" s="343"/>
      <c r="I14" s="250">
        <f>SUM(I6:I13)</f>
        <v>0</v>
      </c>
      <c r="J14" s="250">
        <f>SUM(J6:J13)</f>
        <v>0</v>
      </c>
      <c r="K14" s="250">
        <f>SUM(K6:K13)</f>
        <v>2609</v>
      </c>
      <c r="L14" s="250">
        <f>SUM(L6:L13)</f>
        <v>313</v>
      </c>
      <c r="M14" s="250">
        <f>SUM(M6:M13)</f>
        <v>274</v>
      </c>
      <c r="N14" s="252">
        <f>IFERROR(L14/K14,"-")</f>
        <v>0.11996933691069</v>
      </c>
      <c r="O14" s="253">
        <f>SUM(O6:O13)</f>
        <v>8</v>
      </c>
      <c r="P14" s="253">
        <f>SUM(P6:P13)</f>
        <v>121</v>
      </c>
      <c r="Q14" s="252">
        <f>IFERROR(O14/L14,"-")</f>
        <v>0.02555910543131</v>
      </c>
      <c r="R14" s="254">
        <f>IFERROR(G14/L14,"-")</f>
        <v>1384.9840255591</v>
      </c>
      <c r="S14" s="255">
        <f>SUM(S6:S13)</f>
        <v>40</v>
      </c>
      <c r="T14" s="252">
        <f>IFERROR(S14/L14,"-")</f>
        <v>0.12779552715655</v>
      </c>
      <c r="U14" s="343">
        <f>SUM(U6:U13)</f>
        <v>1024000</v>
      </c>
      <c r="V14" s="343">
        <f>IFERROR(U14/L14,"-")</f>
        <v>3271.5654952077</v>
      </c>
      <c r="W14" s="343">
        <f>IFERROR(U14/S14,"-")</f>
        <v>25600</v>
      </c>
      <c r="X14" s="343">
        <f>U14-G14</f>
        <v>590500</v>
      </c>
      <c r="Y14" s="256">
        <f>U14/G14</f>
        <v>2.3621683967705</v>
      </c>
      <c r="Z14" s="257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  <c r="CO14" s="258"/>
      <c r="CP14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  <mergeCell ref="A11:A11"/>
    <mergeCell ref="G11:G11"/>
    <mergeCell ref="H11:H11"/>
    <mergeCell ref="R11:R11"/>
    <mergeCell ref="X11:X11"/>
    <mergeCell ref="Y11:Y11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233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208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1.590522377008</v>
      </c>
      <c r="B6" s="347" t="s">
        <v>234</v>
      </c>
      <c r="C6" s="347" t="s">
        <v>235</v>
      </c>
      <c r="D6" s="347" t="s">
        <v>236</v>
      </c>
      <c r="E6" s="175" t="s">
        <v>237</v>
      </c>
      <c r="F6" s="175" t="s">
        <v>215</v>
      </c>
      <c r="G6" s="340">
        <v>9818158</v>
      </c>
      <c r="H6" s="176">
        <v>0</v>
      </c>
      <c r="I6" s="176">
        <v>0</v>
      </c>
      <c r="J6" s="176">
        <v>636521</v>
      </c>
      <c r="K6" s="177">
        <v>2882</v>
      </c>
      <c r="L6" s="179">
        <f>IFERROR(K6/J6,"-")</f>
        <v>0.0045277374980558</v>
      </c>
      <c r="M6" s="176">
        <v>49</v>
      </c>
      <c r="N6" s="176">
        <v>1227</v>
      </c>
      <c r="O6" s="179">
        <f>IFERROR(M6/(K6),"-")</f>
        <v>0.017002081887578</v>
      </c>
      <c r="P6" s="180">
        <f>IFERROR(G6/SUM(K6:K6),"-")</f>
        <v>3406.7168632894</v>
      </c>
      <c r="Q6" s="181">
        <v>373</v>
      </c>
      <c r="R6" s="179">
        <f>IF(K6=0,"-",Q6/K6)</f>
        <v>0.1294240111034</v>
      </c>
      <c r="S6" s="345">
        <v>15616000</v>
      </c>
      <c r="T6" s="346">
        <f>IFERROR(S6/K6,"-")</f>
        <v>5418.4594031922</v>
      </c>
      <c r="U6" s="346">
        <f>IFERROR(S6/Q6,"-")</f>
        <v>41865.951742627</v>
      </c>
      <c r="V6" s="340">
        <f>SUM(S6:S6)-SUM(G6:G6)</f>
        <v>5797842</v>
      </c>
      <c r="W6" s="183">
        <f>SUM(S6:S6)/SUM(G6:G6)</f>
        <v>1.590522377008</v>
      </c>
      <c r="Y6" s="184">
        <v>176</v>
      </c>
      <c r="Z6" s="185">
        <f>IF(K6=0,"",IF(Y6=0,"",(Y6/K6)))</f>
        <v>0.061068702290076</v>
      </c>
      <c r="AA6" s="184">
        <v>4</v>
      </c>
      <c r="AB6" s="186">
        <f>IFERROR(AA6/Y6,"-")</f>
        <v>0.022727272727273</v>
      </c>
      <c r="AC6" s="187">
        <v>26000</v>
      </c>
      <c r="AD6" s="188">
        <f>IFERROR(AC6/Y6,"-")</f>
        <v>147.72727272727</v>
      </c>
      <c r="AE6" s="189">
        <v>2</v>
      </c>
      <c r="AF6" s="189">
        <v>1</v>
      </c>
      <c r="AG6" s="189">
        <v>1</v>
      </c>
      <c r="AH6" s="190">
        <v>409</v>
      </c>
      <c r="AI6" s="191">
        <f>IF(K6=0,"",IF(AH6=0,"",(AH6/K6)))</f>
        <v>0.14191533657183</v>
      </c>
      <c r="AJ6" s="190">
        <v>31</v>
      </c>
      <c r="AK6" s="192">
        <f>IFERROR(AJ6/AH6,"-")</f>
        <v>0.075794621026895</v>
      </c>
      <c r="AL6" s="193">
        <v>321000</v>
      </c>
      <c r="AM6" s="194">
        <f>IFERROR(AL6/AH6,"-")</f>
        <v>784.84107579462</v>
      </c>
      <c r="AN6" s="195">
        <v>16</v>
      </c>
      <c r="AO6" s="195">
        <v>7</v>
      </c>
      <c r="AP6" s="195">
        <v>8</v>
      </c>
      <c r="AQ6" s="196">
        <v>468</v>
      </c>
      <c r="AR6" s="197">
        <f>IF(K6=0,"",IF(AQ6=0,"",(AQ6/K6)))</f>
        <v>0.16238723108952</v>
      </c>
      <c r="AS6" s="196">
        <v>37</v>
      </c>
      <c r="AT6" s="198">
        <f>IFERROR(AS6/AQ6,"-")</f>
        <v>0.079059829059829</v>
      </c>
      <c r="AU6" s="199">
        <v>403000</v>
      </c>
      <c r="AV6" s="200">
        <f>IFERROR(AU6/AQ6,"-")</f>
        <v>861.11111111111</v>
      </c>
      <c r="AW6" s="201">
        <v>16</v>
      </c>
      <c r="AX6" s="201">
        <v>10</v>
      </c>
      <c r="AY6" s="201">
        <v>11</v>
      </c>
      <c r="AZ6" s="202">
        <v>871</v>
      </c>
      <c r="BA6" s="203">
        <f>IF(K6=0,"",IF(AZ6=0,"",(AZ6/K6)))</f>
        <v>0.30222068008328</v>
      </c>
      <c r="BB6" s="202">
        <v>112</v>
      </c>
      <c r="BC6" s="204">
        <f>IFERROR(BB6/AZ6,"-")</f>
        <v>0.12858783008037</v>
      </c>
      <c r="BD6" s="205">
        <v>3941000</v>
      </c>
      <c r="BE6" s="206">
        <f>IFERROR(BD6/AZ6,"-")</f>
        <v>4524.6842709529</v>
      </c>
      <c r="BF6" s="207">
        <v>55</v>
      </c>
      <c r="BG6" s="207">
        <v>21</v>
      </c>
      <c r="BH6" s="207">
        <v>36</v>
      </c>
      <c r="BI6" s="208">
        <v>680</v>
      </c>
      <c r="BJ6" s="209">
        <f>IF(K6=0,"",IF(BI6=0,"",(BI6/K6)))</f>
        <v>0.23594725884802</v>
      </c>
      <c r="BK6" s="210">
        <v>122</v>
      </c>
      <c r="BL6" s="211">
        <f>IFERROR(BK6/BI6,"-")</f>
        <v>0.17941176470588</v>
      </c>
      <c r="BM6" s="212">
        <v>6077000</v>
      </c>
      <c r="BN6" s="213">
        <f>IFERROR(BM6/BI6,"-")</f>
        <v>8936.7647058824</v>
      </c>
      <c r="BO6" s="214">
        <v>51</v>
      </c>
      <c r="BP6" s="214">
        <v>25</v>
      </c>
      <c r="BQ6" s="214">
        <v>46</v>
      </c>
      <c r="BR6" s="215">
        <v>230</v>
      </c>
      <c r="BS6" s="216">
        <f>IF(K6=0,"",IF(BR6=0,"",(BR6/K6)))</f>
        <v>0.079805690492713</v>
      </c>
      <c r="BT6" s="217">
        <v>54</v>
      </c>
      <c r="BU6" s="218">
        <f>IFERROR(BT6/BR6,"-")</f>
        <v>0.23478260869565</v>
      </c>
      <c r="BV6" s="219">
        <v>3887000</v>
      </c>
      <c r="BW6" s="220">
        <f>IFERROR(BV6/BR6,"-")</f>
        <v>16900</v>
      </c>
      <c r="BX6" s="221">
        <v>12</v>
      </c>
      <c r="BY6" s="221">
        <v>13</v>
      </c>
      <c r="BZ6" s="221">
        <v>29</v>
      </c>
      <c r="CA6" s="222">
        <v>48</v>
      </c>
      <c r="CB6" s="223">
        <f>IF(K6=0,"",IF(CA6=0,"",(CA6/K6)))</f>
        <v>0.016655100624566</v>
      </c>
      <c r="CC6" s="224">
        <v>13</v>
      </c>
      <c r="CD6" s="225">
        <f>IFERROR(CC6/CA6,"-")</f>
        <v>0.27083333333333</v>
      </c>
      <c r="CE6" s="226">
        <v>961000</v>
      </c>
      <c r="CF6" s="227">
        <f>IFERROR(CE6/CA6,"-")</f>
        <v>20020.833333333</v>
      </c>
      <c r="CG6" s="228">
        <v>1</v>
      </c>
      <c r="CH6" s="228">
        <v>1</v>
      </c>
      <c r="CI6" s="228">
        <v>11</v>
      </c>
      <c r="CJ6" s="229">
        <v>373</v>
      </c>
      <c r="CK6" s="230">
        <v>15616000</v>
      </c>
      <c r="CL6" s="230">
        <v>1083000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238</v>
      </c>
      <c r="C7" s="347" t="s">
        <v>235</v>
      </c>
      <c r="D7" s="347" t="s">
        <v>236</v>
      </c>
      <c r="E7" s="175" t="s">
        <v>239</v>
      </c>
      <c r="F7" s="175" t="s">
        <v>215</v>
      </c>
      <c r="G7" s="340">
        <v>0</v>
      </c>
      <c r="H7" s="176">
        <v>0</v>
      </c>
      <c r="I7" s="176">
        <v>0</v>
      </c>
      <c r="J7" s="176">
        <v>5</v>
      </c>
      <c r="K7" s="177">
        <v>0</v>
      </c>
      <c r="L7" s="179">
        <f>IFERROR(K7/J7,"-")</f>
        <v>0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5.2711292400374</v>
      </c>
      <c r="B8" s="347" t="s">
        <v>240</v>
      </c>
      <c r="C8" s="347" t="s">
        <v>212</v>
      </c>
      <c r="D8" s="347" t="s">
        <v>241</v>
      </c>
      <c r="E8" s="175" t="s">
        <v>237</v>
      </c>
      <c r="F8" s="175" t="s">
        <v>215</v>
      </c>
      <c r="G8" s="340">
        <v>4246130</v>
      </c>
      <c r="H8" s="176">
        <v>0</v>
      </c>
      <c r="I8" s="176">
        <v>0</v>
      </c>
      <c r="J8" s="176">
        <v>287458</v>
      </c>
      <c r="K8" s="177">
        <v>2591</v>
      </c>
      <c r="L8" s="179">
        <f>IFERROR(K8/J8,"-")</f>
        <v>0.0090134906664626</v>
      </c>
      <c r="M8" s="176">
        <v>107</v>
      </c>
      <c r="N8" s="176">
        <v>1147</v>
      </c>
      <c r="O8" s="179">
        <f>IFERROR(M8/(K8),"-")</f>
        <v>0.041296796603628</v>
      </c>
      <c r="P8" s="180">
        <f>IFERROR(G8/SUM(K8:K8),"-")</f>
        <v>1638.7996912389</v>
      </c>
      <c r="Q8" s="181">
        <v>418</v>
      </c>
      <c r="R8" s="179">
        <f>IF(K8=0,"-",Q8/K8)</f>
        <v>0.16132767271324</v>
      </c>
      <c r="S8" s="345">
        <v>22381900</v>
      </c>
      <c r="T8" s="346">
        <f>IFERROR(S8/K8,"-")</f>
        <v>8638.3249710536</v>
      </c>
      <c r="U8" s="346">
        <f>IFERROR(S8/Q8,"-")</f>
        <v>53545.215311005</v>
      </c>
      <c r="V8" s="340">
        <f>SUM(S8:S8)-SUM(G8:G8)</f>
        <v>18135770</v>
      </c>
      <c r="W8" s="183">
        <f>SUM(S8:S8)/SUM(G8:G8)</f>
        <v>5.2711292400374</v>
      </c>
      <c r="Y8" s="184">
        <v>23</v>
      </c>
      <c r="Z8" s="185">
        <f>IF(K8=0,"",IF(Y8=0,"",(Y8/K8)))</f>
        <v>0.0088768815129294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10</v>
      </c>
      <c r="AI8" s="191">
        <f>IF(K8=0,"",IF(AH8=0,"",(AH8/K8)))</f>
        <v>0.0038595137012736</v>
      </c>
      <c r="AJ8" s="190">
        <v>1</v>
      </c>
      <c r="AK8" s="192">
        <f>IFERROR(AJ8/AH8,"-")</f>
        <v>0.1</v>
      </c>
      <c r="AL8" s="193">
        <v>6000</v>
      </c>
      <c r="AM8" s="194">
        <f>IFERROR(AL8/AH8,"-")</f>
        <v>600</v>
      </c>
      <c r="AN8" s="195"/>
      <c r="AO8" s="195">
        <v>1</v>
      </c>
      <c r="AP8" s="195"/>
      <c r="AQ8" s="196">
        <v>39</v>
      </c>
      <c r="AR8" s="197">
        <f>IF(K8=0,"",IF(AQ8=0,"",(AQ8/K8)))</f>
        <v>0.015052103434967</v>
      </c>
      <c r="AS8" s="196">
        <v>1</v>
      </c>
      <c r="AT8" s="198">
        <f>IFERROR(AS8/AQ8,"-")</f>
        <v>0.025641025641026</v>
      </c>
      <c r="AU8" s="199">
        <v>152000</v>
      </c>
      <c r="AV8" s="200">
        <f>IFERROR(AU8/AQ8,"-")</f>
        <v>3897.4358974359</v>
      </c>
      <c r="AW8" s="201"/>
      <c r="AX8" s="201"/>
      <c r="AY8" s="201">
        <v>1</v>
      </c>
      <c r="AZ8" s="202">
        <v>1005</v>
      </c>
      <c r="BA8" s="203">
        <f>IF(K8=0,"",IF(AZ8=0,"",(AZ8/K8)))</f>
        <v>0.387881126978</v>
      </c>
      <c r="BB8" s="202">
        <v>121</v>
      </c>
      <c r="BC8" s="204">
        <f>IFERROR(BB8/AZ8,"-")</f>
        <v>0.12039800995025</v>
      </c>
      <c r="BD8" s="205">
        <v>2547000</v>
      </c>
      <c r="BE8" s="206">
        <f>IFERROR(BD8/AZ8,"-")</f>
        <v>2534.328358209</v>
      </c>
      <c r="BF8" s="207">
        <v>62</v>
      </c>
      <c r="BG8" s="207">
        <v>22</v>
      </c>
      <c r="BH8" s="207">
        <v>37</v>
      </c>
      <c r="BI8" s="208">
        <v>1032</v>
      </c>
      <c r="BJ8" s="209">
        <f>IF(K8=0,"",IF(BI8=0,"",(BI8/K8)))</f>
        <v>0.39830181397144</v>
      </c>
      <c r="BK8" s="210">
        <v>164</v>
      </c>
      <c r="BL8" s="211">
        <f>IFERROR(BK8/BI8,"-")</f>
        <v>0.15891472868217</v>
      </c>
      <c r="BM8" s="212">
        <v>7642600</v>
      </c>
      <c r="BN8" s="213">
        <f>IFERROR(BM8/BI8,"-")</f>
        <v>7405.6201550388</v>
      </c>
      <c r="BO8" s="214">
        <v>68</v>
      </c>
      <c r="BP8" s="214">
        <v>30</v>
      </c>
      <c r="BQ8" s="214">
        <v>66</v>
      </c>
      <c r="BR8" s="215">
        <v>396</v>
      </c>
      <c r="BS8" s="216">
        <f>IF(K8=0,"",IF(BR8=0,"",(BR8/K8)))</f>
        <v>0.15283674257044</v>
      </c>
      <c r="BT8" s="217">
        <v>101</v>
      </c>
      <c r="BU8" s="218">
        <f>IFERROR(BT8/BR8,"-")</f>
        <v>0.25505050505051</v>
      </c>
      <c r="BV8" s="219">
        <v>5264000</v>
      </c>
      <c r="BW8" s="220">
        <f>IFERROR(BV8/BR8,"-")</f>
        <v>13292.929292929</v>
      </c>
      <c r="BX8" s="221">
        <v>25</v>
      </c>
      <c r="BY8" s="221">
        <v>14</v>
      </c>
      <c r="BZ8" s="221">
        <v>62</v>
      </c>
      <c r="CA8" s="222">
        <v>86</v>
      </c>
      <c r="CB8" s="223">
        <f>IF(K8=0,"",IF(CA8=0,"",(CA8/K8)))</f>
        <v>0.033191817830953</v>
      </c>
      <c r="CC8" s="224">
        <v>30</v>
      </c>
      <c r="CD8" s="225">
        <f>IFERROR(CC8/CA8,"-")</f>
        <v>0.34883720930233</v>
      </c>
      <c r="CE8" s="226">
        <v>6770300</v>
      </c>
      <c r="CF8" s="227">
        <f>IFERROR(CE8/CA8,"-")</f>
        <v>78724.418604651</v>
      </c>
      <c r="CG8" s="228">
        <v>5</v>
      </c>
      <c r="CH8" s="228">
        <v>3</v>
      </c>
      <c r="CI8" s="228">
        <v>22</v>
      </c>
      <c r="CJ8" s="229">
        <v>418</v>
      </c>
      <c r="CK8" s="230">
        <v>22381900</v>
      </c>
      <c r="CL8" s="230">
        <v>1253000</v>
      </c>
      <c r="CM8" s="230">
        <v>8000</v>
      </c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10.592082890949</v>
      </c>
      <c r="B9" s="347" t="s">
        <v>242</v>
      </c>
      <c r="C9" s="347" t="s">
        <v>212</v>
      </c>
      <c r="D9" s="347" t="s">
        <v>241</v>
      </c>
      <c r="E9" s="175" t="s">
        <v>237</v>
      </c>
      <c r="F9" s="175" t="s">
        <v>215</v>
      </c>
      <c r="G9" s="340">
        <v>914551</v>
      </c>
      <c r="H9" s="176">
        <v>0</v>
      </c>
      <c r="I9" s="176">
        <v>0</v>
      </c>
      <c r="J9" s="176">
        <v>68955</v>
      </c>
      <c r="K9" s="177">
        <v>480</v>
      </c>
      <c r="L9" s="179">
        <f>IFERROR(K9/J9,"-")</f>
        <v>0.0069610615618882</v>
      </c>
      <c r="M9" s="176">
        <v>31</v>
      </c>
      <c r="N9" s="176">
        <v>187</v>
      </c>
      <c r="O9" s="179">
        <f>IFERROR(M9/(K9),"-")</f>
        <v>0.064583333333333</v>
      </c>
      <c r="P9" s="180">
        <f>IFERROR(G9/SUM(K9:K9),"-")</f>
        <v>1905.3145833333</v>
      </c>
      <c r="Q9" s="181">
        <v>110</v>
      </c>
      <c r="R9" s="179">
        <f>IF(K9=0,"-",Q9/K9)</f>
        <v>0.22916666666667</v>
      </c>
      <c r="S9" s="345">
        <v>9687000</v>
      </c>
      <c r="T9" s="346">
        <f>IFERROR(S9/K9,"-")</f>
        <v>20181.25</v>
      </c>
      <c r="U9" s="346">
        <f>IFERROR(S9/Q9,"-")</f>
        <v>88063.636363636</v>
      </c>
      <c r="V9" s="340">
        <f>SUM(S9:S9)-SUM(G9:G9)</f>
        <v>8772449</v>
      </c>
      <c r="W9" s="183">
        <f>SUM(S9:S9)/SUM(G9:G9)</f>
        <v>10.592082890949</v>
      </c>
      <c r="Y9" s="184">
        <v>5</v>
      </c>
      <c r="Z9" s="185">
        <f>IF(K9=0,"",IF(Y9=0,"",(Y9/K9)))</f>
        <v>0.010416666666667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2</v>
      </c>
      <c r="AI9" s="191">
        <f>IF(K9=0,"",IF(AH9=0,"",(AH9/K9)))</f>
        <v>0.0041666666666667</v>
      </c>
      <c r="AJ9" s="190"/>
      <c r="AK9" s="192">
        <f>IFERROR(AJ9/AH9,"-")</f>
        <v>0</v>
      </c>
      <c r="AL9" s="193"/>
      <c r="AM9" s="194">
        <f>IFERROR(AL9/AH9,"-")</f>
        <v>0</v>
      </c>
      <c r="AN9" s="195"/>
      <c r="AO9" s="195"/>
      <c r="AP9" s="195"/>
      <c r="AQ9" s="196">
        <v>5</v>
      </c>
      <c r="AR9" s="197">
        <f>IF(K9=0,"",IF(AQ9=0,"",(AQ9/K9)))</f>
        <v>0.010416666666667</v>
      </c>
      <c r="AS9" s="196"/>
      <c r="AT9" s="198">
        <f>IFERROR(AS9/AQ9,"-")</f>
        <v>0</v>
      </c>
      <c r="AU9" s="199"/>
      <c r="AV9" s="200">
        <f>IFERROR(AU9/AQ9,"-")</f>
        <v>0</v>
      </c>
      <c r="AW9" s="201"/>
      <c r="AX9" s="201"/>
      <c r="AY9" s="201"/>
      <c r="AZ9" s="202">
        <v>22</v>
      </c>
      <c r="BA9" s="203">
        <f>IF(K9=0,"",IF(AZ9=0,"",(AZ9/K9)))</f>
        <v>0.045833333333333</v>
      </c>
      <c r="BB9" s="202">
        <v>5</v>
      </c>
      <c r="BC9" s="204">
        <f>IFERROR(BB9/AZ9,"-")</f>
        <v>0.22727272727273</v>
      </c>
      <c r="BD9" s="205">
        <v>355000</v>
      </c>
      <c r="BE9" s="206">
        <f>IFERROR(BD9/AZ9,"-")</f>
        <v>16136.363636364</v>
      </c>
      <c r="BF9" s="207"/>
      <c r="BG9" s="207"/>
      <c r="BH9" s="207">
        <v>5</v>
      </c>
      <c r="BI9" s="208">
        <v>262</v>
      </c>
      <c r="BJ9" s="209">
        <f>IF(K9=0,"",IF(BI9=0,"",(BI9/K9)))</f>
        <v>0.54583333333333</v>
      </c>
      <c r="BK9" s="210">
        <v>51</v>
      </c>
      <c r="BL9" s="211">
        <f>IFERROR(BK9/BI9,"-")</f>
        <v>0.19465648854962</v>
      </c>
      <c r="BM9" s="212">
        <v>3279000</v>
      </c>
      <c r="BN9" s="213">
        <f>IFERROR(BM9/BI9,"-")</f>
        <v>12515.267175573</v>
      </c>
      <c r="BO9" s="214">
        <v>18</v>
      </c>
      <c r="BP9" s="214">
        <v>7</v>
      </c>
      <c r="BQ9" s="214">
        <v>26</v>
      </c>
      <c r="BR9" s="215">
        <v>147</v>
      </c>
      <c r="BS9" s="216">
        <f>IF(K9=0,"",IF(BR9=0,"",(BR9/K9)))</f>
        <v>0.30625</v>
      </c>
      <c r="BT9" s="217">
        <v>44</v>
      </c>
      <c r="BU9" s="218">
        <f>IFERROR(BT9/BR9,"-")</f>
        <v>0.29931972789116</v>
      </c>
      <c r="BV9" s="219">
        <v>5411000</v>
      </c>
      <c r="BW9" s="220">
        <f>IFERROR(BV9/BR9,"-")</f>
        <v>36809.523809524</v>
      </c>
      <c r="BX9" s="221">
        <v>10</v>
      </c>
      <c r="BY9" s="221">
        <v>9</v>
      </c>
      <c r="BZ9" s="221">
        <v>25</v>
      </c>
      <c r="CA9" s="222">
        <v>37</v>
      </c>
      <c r="CB9" s="223">
        <f>IF(K9=0,"",IF(CA9=0,"",(CA9/K9)))</f>
        <v>0.077083333333333</v>
      </c>
      <c r="CC9" s="224">
        <v>10</v>
      </c>
      <c r="CD9" s="225">
        <f>IFERROR(CC9/CA9,"-")</f>
        <v>0.27027027027027</v>
      </c>
      <c r="CE9" s="226">
        <v>642000</v>
      </c>
      <c r="CF9" s="227">
        <f>IFERROR(CE9/CA9,"-")</f>
        <v>17351.351351351</v>
      </c>
      <c r="CG9" s="228">
        <v>2</v>
      </c>
      <c r="CH9" s="228">
        <v>2</v>
      </c>
      <c r="CI9" s="228">
        <v>6</v>
      </c>
      <c r="CJ9" s="229">
        <v>110</v>
      </c>
      <c r="CK9" s="230">
        <v>9687000</v>
      </c>
      <c r="CL9" s="230">
        <v>1398000</v>
      </c>
      <c r="CM9" s="230">
        <v>17000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243</v>
      </c>
      <c r="F12" s="251"/>
      <c r="G12" s="343">
        <f>SUM(G6:G11)</f>
        <v>14978839</v>
      </c>
      <c r="H12" s="250">
        <f>SUM(H6:H11)</f>
        <v>0</v>
      </c>
      <c r="I12" s="250">
        <f>SUM(I6:I11)</f>
        <v>0</v>
      </c>
      <c r="J12" s="250">
        <f>SUM(J6:J11)</f>
        <v>992939</v>
      </c>
      <c r="K12" s="250">
        <f>SUM(K6:K11)</f>
        <v>5953</v>
      </c>
      <c r="L12" s="252">
        <f>IFERROR(K12/J12,"-")</f>
        <v>0.0059953330466423</v>
      </c>
      <c r="M12" s="253">
        <f>SUM(M6:M11)</f>
        <v>187</v>
      </c>
      <c r="N12" s="253">
        <f>SUM(N6:N11)</f>
        <v>2561</v>
      </c>
      <c r="O12" s="252">
        <f>IFERROR(M12/K12,"-")</f>
        <v>0.03141273307576</v>
      </c>
      <c r="P12" s="254">
        <f>IFERROR(G12/K12,"-")</f>
        <v>2516.18326894</v>
      </c>
      <c r="Q12" s="255">
        <f>SUM(Q6:Q11)</f>
        <v>901</v>
      </c>
      <c r="R12" s="252">
        <f>IFERROR(Q12/K12,"-")</f>
        <v>0.15135225936503</v>
      </c>
      <c r="S12" s="343">
        <f>SUM(S6:S11)</f>
        <v>47684900</v>
      </c>
      <c r="T12" s="343">
        <f>IFERROR(S12/K12,"-")</f>
        <v>8010.2301360658</v>
      </c>
      <c r="U12" s="343">
        <f>IFERROR(S12/Q12,"-")</f>
        <v>52924.417314095</v>
      </c>
      <c r="V12" s="343">
        <f>S12-G12</f>
        <v>32706061</v>
      </c>
      <c r="W12" s="256">
        <f>S12/G12</f>
        <v>3.1834843808656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244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208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245</v>
      </c>
      <c r="C6" s="347" t="s">
        <v>246</v>
      </c>
      <c r="D6" s="347" t="s">
        <v>247</v>
      </c>
      <c r="E6" s="175" t="s">
        <v>248</v>
      </c>
      <c r="F6" s="175" t="s">
        <v>215</v>
      </c>
      <c r="G6" s="340">
        <v>0</v>
      </c>
      <c r="H6" s="176">
        <v>0</v>
      </c>
      <c r="I6" s="176">
        <v>0</v>
      </c>
      <c r="J6" s="176">
        <v>0</v>
      </c>
      <c r="K6" s="177">
        <v>2</v>
      </c>
      <c r="L6" s="179" t="str">
        <f>IFERROR(K6/J6,"-")</f>
        <v>-</v>
      </c>
      <c r="M6" s="176">
        <v>0</v>
      </c>
      <c r="N6" s="176">
        <v>1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1</v>
      </c>
      <c r="AI6" s="191">
        <f>IF(K6=0,"",IF(AH6=0,"",(AH6/K6)))</f>
        <v>0.5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/>
      <c r="AR6" s="197">
        <f>IF(K6=0,"",IF(AQ6=0,"",(AQ6/K6)))</f>
        <v>0</v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>
        <v>1</v>
      </c>
      <c r="BA6" s="203">
        <f>IF(K6=0,"",IF(AZ6=0,"",(AZ6/K6)))</f>
        <v>0.5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249</v>
      </c>
      <c r="C7" s="347" t="s">
        <v>246</v>
      </c>
      <c r="D7" s="347" t="s">
        <v>247</v>
      </c>
      <c r="E7" s="175" t="s">
        <v>250</v>
      </c>
      <c r="F7" s="175" t="s">
        <v>215</v>
      </c>
      <c r="G7" s="340">
        <v>0</v>
      </c>
      <c r="H7" s="176">
        <v>0</v>
      </c>
      <c r="I7" s="176">
        <v>0</v>
      </c>
      <c r="J7" s="176">
        <v>0</v>
      </c>
      <c r="K7" s="177">
        <v>81</v>
      </c>
      <c r="L7" s="179" t="str">
        <f>IFERROR(K7/J7,"-")</f>
        <v>-</v>
      </c>
      <c r="M7" s="176">
        <v>0</v>
      </c>
      <c r="N7" s="176">
        <v>23</v>
      </c>
      <c r="O7" s="179">
        <f>IFERROR(M7/(K7),"-")</f>
        <v>0</v>
      </c>
      <c r="P7" s="180">
        <f>IFERROR(G7/SUM(K7:K7),"-")</f>
        <v>0</v>
      </c>
      <c r="Q7" s="181">
        <v>8</v>
      </c>
      <c r="R7" s="179">
        <f>IF(K7=0,"-",Q7/K7)</f>
        <v>0.098765432098765</v>
      </c>
      <c r="S7" s="345">
        <v>77800</v>
      </c>
      <c r="T7" s="346">
        <f>IFERROR(S7/K7,"-")</f>
        <v>960.49382716049</v>
      </c>
      <c r="U7" s="346">
        <f>IFERROR(S7/Q7,"-")</f>
        <v>9725</v>
      </c>
      <c r="V7" s="340">
        <f>SUM(S7:S7)-SUM(G7:G7)</f>
        <v>77800</v>
      </c>
      <c r="W7" s="183" t="str">
        <f>SUM(S7:S7)/SUM(G7:G7)</f>
        <v>0</v>
      </c>
      <c r="Y7" s="184">
        <v>15</v>
      </c>
      <c r="Z7" s="185">
        <f>IF(K7=0,"",IF(Y7=0,"",(Y7/K7)))</f>
        <v>0.18518518518519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32</v>
      </c>
      <c r="AI7" s="191">
        <f>IF(K7=0,"",IF(AH7=0,"",(AH7/K7)))</f>
        <v>0.39506172839506</v>
      </c>
      <c r="AJ7" s="190">
        <v>3</v>
      </c>
      <c r="AK7" s="192">
        <f>IFERROR(AJ7/AH7,"-")</f>
        <v>0.09375</v>
      </c>
      <c r="AL7" s="193">
        <v>24000</v>
      </c>
      <c r="AM7" s="194">
        <f>IFERROR(AL7/AH7,"-")</f>
        <v>750</v>
      </c>
      <c r="AN7" s="195">
        <v>2</v>
      </c>
      <c r="AO7" s="195"/>
      <c r="AP7" s="195">
        <v>1</v>
      </c>
      <c r="AQ7" s="196">
        <v>12</v>
      </c>
      <c r="AR7" s="197">
        <f>IF(K7=0,"",IF(AQ7=0,"",(AQ7/K7)))</f>
        <v>0.14814814814815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11</v>
      </c>
      <c r="BA7" s="203">
        <f>IF(K7=0,"",IF(AZ7=0,"",(AZ7/K7)))</f>
        <v>0.1358024691358</v>
      </c>
      <c r="BB7" s="202">
        <v>1</v>
      </c>
      <c r="BC7" s="204">
        <f>IFERROR(BB7/AZ7,"-")</f>
        <v>0.090909090909091</v>
      </c>
      <c r="BD7" s="205">
        <v>6000</v>
      </c>
      <c r="BE7" s="206">
        <f>IFERROR(BD7/AZ7,"-")</f>
        <v>545.45454545455</v>
      </c>
      <c r="BF7" s="207"/>
      <c r="BG7" s="207">
        <v>1</v>
      </c>
      <c r="BH7" s="207"/>
      <c r="BI7" s="208">
        <v>10</v>
      </c>
      <c r="BJ7" s="209">
        <f>IF(K7=0,"",IF(BI7=0,"",(BI7/K7)))</f>
        <v>0.12345679012346</v>
      </c>
      <c r="BK7" s="210">
        <v>3</v>
      </c>
      <c r="BL7" s="211">
        <f>IFERROR(BK7/BI7,"-")</f>
        <v>0.3</v>
      </c>
      <c r="BM7" s="212">
        <v>28000</v>
      </c>
      <c r="BN7" s="213">
        <f>IFERROR(BM7/BI7,"-")</f>
        <v>2800</v>
      </c>
      <c r="BO7" s="214">
        <v>1</v>
      </c>
      <c r="BP7" s="214">
        <v>1</v>
      </c>
      <c r="BQ7" s="214">
        <v>1</v>
      </c>
      <c r="BR7" s="215">
        <v>1</v>
      </c>
      <c r="BS7" s="216">
        <f>IF(K7=0,"",IF(BR7=0,"",(BR7/K7)))</f>
        <v>0.012345679012346</v>
      </c>
      <c r="BT7" s="217">
        <v>1</v>
      </c>
      <c r="BU7" s="218">
        <f>IFERROR(BT7/BR7,"-")</f>
        <v>1</v>
      </c>
      <c r="BV7" s="219">
        <v>19800</v>
      </c>
      <c r="BW7" s="220">
        <f>IFERROR(BV7/BR7,"-")</f>
        <v>19800</v>
      </c>
      <c r="BX7" s="221"/>
      <c r="BY7" s="221"/>
      <c r="BZ7" s="221">
        <v>1</v>
      </c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8</v>
      </c>
      <c r="CK7" s="230">
        <v>77800</v>
      </c>
      <c r="CL7" s="230">
        <v>19800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251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83</v>
      </c>
      <c r="L10" s="252" t="str">
        <f>IFERROR(K10/J10,"-")</f>
        <v>-</v>
      </c>
      <c r="M10" s="253">
        <f>SUM(M6:M9)</f>
        <v>0</v>
      </c>
      <c r="N10" s="253">
        <f>SUM(N6:N9)</f>
        <v>24</v>
      </c>
      <c r="O10" s="252">
        <f>IFERROR(M10/K10,"-")</f>
        <v>0</v>
      </c>
      <c r="P10" s="254">
        <f>IFERROR(G10/K10,"-")</f>
        <v>0</v>
      </c>
      <c r="Q10" s="255">
        <f>SUM(Q6:Q9)</f>
        <v>8</v>
      </c>
      <c r="R10" s="252">
        <f>IFERROR(Q10/K10,"-")</f>
        <v>0.096385542168675</v>
      </c>
      <c r="S10" s="343">
        <f>SUM(S6:S9)</f>
        <v>77800</v>
      </c>
      <c r="T10" s="343">
        <f>IFERROR(S10/K10,"-")</f>
        <v>937.34939759036</v>
      </c>
      <c r="U10" s="343">
        <f>IFERROR(S10/Q10,"-")</f>
        <v>9725</v>
      </c>
      <c r="V10" s="343">
        <f>S10-G10</f>
        <v>77800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