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<sst xmlns="http://schemas.openxmlformats.org/spreadsheetml/2006/main" uniqueCount="259">
  <si>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</si>
  <si>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</si>
  <si>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</si>
  <si>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</si>
  <si>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</si>
  <si>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</si>
  <si>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</si>
  <si>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</si>
  <si>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</si>
  <si>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</si>
  <si>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</si>
  <si>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</si>
  <si>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</si>
  <si>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</si>
  <si>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</si>
  <si>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</si>
  <si>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</si>
  <si>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</si>
  <si>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</si>
  <si>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</si>
  <si>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</si>
  <si>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</si>
  <si>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</si>
  <si>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</si>
  <si>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</si>
  <si>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</si>
  <si>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</si>
  <si>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</si>
  <si>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</si>
  <si>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</si>
  <si>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</si>
  <si>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</si>
  <si>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</si>
  <si>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</si>
  <si>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</si>
  <si>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</si>
  <si>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</si>
  <si>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</si>
  <si>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</si>
  <si>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</si>
  <si>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</si>
  <si>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</si>
  <si>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</si>
  <si>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</si>
  <si>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</si>
  <si>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</si>
  <si>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</si>
  <si>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</si>
  <si>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</si>
  <si>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</si>
  <si>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</si>
  <si>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</si>
  <si>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</si>
  <si>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</si>
  <si>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</si>
  <si>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</si>
  <si>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</si>
  <si>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</si>
  <si>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</si>
  <si>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</si>
  <si>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</si>
  <si>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</si>
  <si>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</si>
  <si>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</si>
  <si>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</si>
  <si>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sms_w430</t>
  </si>
  <si>
    <t>デリヘル版2</t>
  </si>
  <si>
    <t>ドンドン出会える？</t>
  </si>
  <si>
    <t>i38</t>
  </si>
  <si>
    <t>サンスポ関東</t>
  </si>
  <si>
    <t>4C終面全5段</t>
  </si>
  <si>
    <t>5月02日(土)</t>
  </si>
  <si>
    <t>smss2118</t>
  </si>
  <si>
    <t>空電</t>
  </si>
  <si>
    <t>sms_w431</t>
  </si>
  <si>
    <t>GOGO(i31)</t>
  </si>
  <si>
    <t>サンスポ関西</t>
  </si>
  <si>
    <t>全5段</t>
  </si>
  <si>
    <t>5月10日(日)</t>
  </si>
  <si>
    <t>smss2119</t>
  </si>
  <si>
    <t>sms_w432</t>
  </si>
  <si>
    <t>大正版</t>
  </si>
  <si>
    <t>i34</t>
  </si>
  <si>
    <t>5月16日(土)</t>
  </si>
  <si>
    <t>smss2120</t>
  </si>
  <si>
    <t>sms_w433</t>
  </si>
  <si>
    <t>スポーツ報知関東</t>
  </si>
  <si>
    <t>全5段つかみ4回</t>
  </si>
  <si>
    <t>smss2121</t>
  </si>
  <si>
    <t>sms_w434</t>
  </si>
  <si>
    <t>新書籍版</t>
  </si>
  <si>
    <t>男の夢をかなえます 超美熟女から逆指名</t>
  </si>
  <si>
    <t>smss2122</t>
  </si>
  <si>
    <t>sms_w435</t>
  </si>
  <si>
    <t>出会い求人</t>
  </si>
  <si>
    <t>5月17日(日)</t>
  </si>
  <si>
    <t>smss2123</t>
  </si>
  <si>
    <t>sms_w436</t>
  </si>
  <si>
    <t>黒：C版</t>
  </si>
  <si>
    <t>求む！50歳以上の女性好き男性</t>
  </si>
  <si>
    <t>5月24日(日)</t>
  </si>
  <si>
    <t>smss2124</t>
  </si>
  <si>
    <t>sms_w437</t>
  </si>
  <si>
    <t>デイリースポーツ関西</t>
  </si>
  <si>
    <t>全5段・半5段段つかみ１0段保証</t>
  </si>
  <si>
    <t>5/1～</t>
  </si>
  <si>
    <t>sms_w438</t>
  </si>
  <si>
    <t>sms_w439</t>
  </si>
  <si>
    <t>sms_w440</t>
  </si>
  <si>
    <t>sms_w441</t>
  </si>
  <si>
    <t>右女3</t>
  </si>
  <si>
    <t>もう50代の熟女だけど、</t>
  </si>
  <si>
    <t>smss2125</t>
  </si>
  <si>
    <t>(空電共通)</t>
  </si>
  <si>
    <t>sms_w442</t>
  </si>
  <si>
    <t>①旧デイリー風</t>
  </si>
  <si>
    <t>①求む！５０歳以上の女性と…</t>
  </si>
  <si>
    <t>半2段・半3段つかみそれぞれ10段保証</t>
  </si>
  <si>
    <t>1～10日</t>
  </si>
  <si>
    <t>sms_w443</t>
  </si>
  <si>
    <t>②大正版</t>
  </si>
  <si>
    <t>②ドンドン出会える？</t>
  </si>
  <si>
    <t>11～20日</t>
  </si>
  <si>
    <t>sms_w444</t>
  </si>
  <si>
    <t>③求人風</t>
  </si>
  <si>
    <t>③今までで一番すごかった</t>
  </si>
  <si>
    <t>21～31日</t>
  </si>
  <si>
    <t>smss2126</t>
  </si>
  <si>
    <t>sms_w445</t>
  </si>
  <si>
    <t>sms_w446</t>
  </si>
  <si>
    <t>sms_w447</t>
  </si>
  <si>
    <t>smss2127</t>
  </si>
  <si>
    <t>sms_w448</t>
  </si>
  <si>
    <t>①求人風</t>
  </si>
  <si>
    <t>ニッカン西部</t>
  </si>
  <si>
    <t>半2段つかみ20段保証</t>
  </si>
  <si>
    <t>sms_w449</t>
  </si>
  <si>
    <t>②旧デイリー風</t>
  </si>
  <si>
    <t>sms_w450</t>
  </si>
  <si>
    <t>③大正版</t>
  </si>
  <si>
    <t>smss2128</t>
  </si>
  <si>
    <t>sms_w451</t>
  </si>
  <si>
    <t>新半5段1</t>
  </si>
  <si>
    <t>スポニチ関東</t>
  </si>
  <si>
    <t>半5段</t>
  </si>
  <si>
    <t>5月03日(日)</t>
  </si>
  <si>
    <t>smss2129</t>
  </si>
  <si>
    <t>sms_w452</t>
  </si>
  <si>
    <t>スポニチ関西</t>
  </si>
  <si>
    <t>smss2130</t>
  </si>
  <si>
    <t>sms_w453</t>
  </si>
  <si>
    <t>東スポ アダルト面 ※特価</t>
  </si>
  <si>
    <t>全3段</t>
  </si>
  <si>
    <t>5月07日(木)</t>
  </si>
  <si>
    <t>smss2131</t>
  </si>
  <si>
    <t>sms_w454</t>
  </si>
  <si>
    <t>5月14日(木)</t>
  </si>
  <si>
    <t>smss2132</t>
  </si>
  <si>
    <t>sms_w455</t>
  </si>
  <si>
    <t>5月21日(木)</t>
  </si>
  <si>
    <t>smss2133</t>
  </si>
  <si>
    <t>sms_w456</t>
  </si>
  <si>
    <t>5月28日(木)</t>
  </si>
  <si>
    <t>smss2134</t>
  </si>
  <si>
    <t>sms_w457</t>
  </si>
  <si>
    <t>東スポ GW特価</t>
  </si>
  <si>
    <t>5月GW(3.4.5.6)</t>
  </si>
  <si>
    <t>smss2135</t>
  </si>
  <si>
    <t>sms_w458</t>
  </si>
  <si>
    <t>九スポ</t>
  </si>
  <si>
    <t>記事枠</t>
  </si>
  <si>
    <t>smss2139</t>
  </si>
  <si>
    <t>新聞 TOTAL</t>
  </si>
  <si>
    <t>●雑誌 広告</t>
  </si>
  <si>
    <t>sms_w429</t>
  </si>
  <si>
    <t>リイド社</t>
  </si>
  <si>
    <t>1604FLASH</t>
  </si>
  <si>
    <t>コミック乱TWINS</t>
  </si>
  <si>
    <t>1C2P</t>
  </si>
  <si>
    <t>5月13日(水)</t>
  </si>
  <si>
    <t>smss2117</t>
  </si>
  <si>
    <t>smss2112</t>
  </si>
  <si>
    <t>いろいろ</t>
  </si>
  <si>
    <t>企画枠ラーメン信夫</t>
  </si>
  <si>
    <t>実話カタログ企画</t>
  </si>
  <si>
    <t>企画枠</t>
  </si>
  <si>
    <t>5月01日(金)</t>
  </si>
  <si>
    <t>sms_a1005</t>
  </si>
  <si>
    <t>コアマガジン</t>
  </si>
  <si>
    <t>2P_対談風原稿_アイ</t>
  </si>
  <si>
    <t>実話BUNKA超タブー</t>
  </si>
  <si>
    <t>4C2P</t>
  </si>
  <si>
    <t>smss2111</t>
  </si>
  <si>
    <t>sms_a1006</t>
  </si>
  <si>
    <t>大洋図書</t>
  </si>
  <si>
    <t>実話ナックルズGOLD</t>
  </si>
  <si>
    <t>5月08日(金)</t>
  </si>
  <si>
    <t>smss2113</t>
  </si>
  <si>
    <t>sms_a1007</t>
  </si>
  <si>
    <t>5P元祖（妃さん）</t>
  </si>
  <si>
    <t>臨増ナックルズDX</t>
  </si>
  <si>
    <t>1C5P</t>
  </si>
  <si>
    <t>5月22日(金)</t>
  </si>
  <si>
    <t>smss2114</t>
  </si>
  <si>
    <t>sms_a1008</t>
  </si>
  <si>
    <t>2Pスポーツ新聞_v02_アイ(下着)桃瀬さん</t>
  </si>
  <si>
    <t>別冊ラヴァーズ</t>
  </si>
  <si>
    <t>smss2115</t>
  </si>
  <si>
    <t>sms_a1009</t>
  </si>
  <si>
    <t>一水社</t>
  </si>
  <si>
    <t>2P逆ナンインタビュー版_アイ</t>
  </si>
  <si>
    <t>EX芸能モンスター</t>
  </si>
  <si>
    <t>smss2116</t>
  </si>
  <si>
    <t>雑誌 TOTAL</t>
  </si>
  <si>
    <t>●DVD 広告</t>
  </si>
  <si>
    <t>sms_a1004</t>
  </si>
  <si>
    <t>DVD4コマ</t>
  </si>
  <si>
    <t>一部CVS・書店売</t>
  </si>
  <si>
    <t>mv20i</t>
  </si>
  <si>
    <t>MAZI!</t>
  </si>
  <si>
    <t>DVD袋裏4C+コンテンツ枠</t>
  </si>
  <si>
    <t>5月19日(火)</t>
  </si>
  <si>
    <t>smss2109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</si>
  <si>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</si>
  <si>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</si>
  <si>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</si>
  <si>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</si>
  <si>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</si>
  <si>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</si>
  <si>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</si>
  <si>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</si>
  <si>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</si>
  <si>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5/1～5/31</t>
  </si>
  <si>
    <t>dsn291</t>
  </si>
  <si>
    <t>MB</t>
  </si>
  <si>
    <t>ドコモ公式SEO</t>
  </si>
  <si>
    <t>sms_frk008</t>
  </si>
  <si>
    <t>おまたせアプリランキング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</si>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</sst>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48</v>
      </c>
      <c r="D6" s="330">
        <v>2790000</v>
      </c>
      <c r="E6" s="79">
        <v>0</v>
      </c>
      <c r="F6" s="79">
        <v>0</v>
      </c>
      <c r="G6" s="79">
        <v>2136</v>
      </c>
      <c r="H6" s="89">
        <v>276</v>
      </c>
      <c r="I6" s="90">
        <v>1</v>
      </c>
      <c r="J6" s="143">
        <f>H6+I6</f>
        <v>277</v>
      </c>
      <c r="K6" s="80">
        <f>IFERROR(J6/G6,"-")</f>
        <v>0.12968164794007</v>
      </c>
      <c r="L6" s="79">
        <v>17</v>
      </c>
      <c r="M6" s="79">
        <v>49</v>
      </c>
      <c r="N6" s="80">
        <f>IFERROR(L6/J6,"-")</f>
        <v>0.061371841155235</v>
      </c>
      <c r="O6" s="81">
        <f>IFERROR(D6/J6,"-")</f>
        <v>10072.202166065</v>
      </c>
      <c r="P6" s="82">
        <v>53</v>
      </c>
      <c r="Q6" s="80">
        <f>IFERROR(P6/J6,"-")</f>
        <v>0.1913357400722</v>
      </c>
      <c r="R6" s="335">
        <v>4198300</v>
      </c>
      <c r="S6" s="336">
        <f>IFERROR(R6/J6,"-")</f>
        <v>15156.317689531</v>
      </c>
      <c r="T6" s="336">
        <f>IFERROR(R6/P6,"-")</f>
        <v>79213.20754717</v>
      </c>
      <c r="U6" s="330">
        <f>IFERROR(R6-D6,"-")</f>
        <v>1408300</v>
      </c>
      <c r="V6" s="83">
        <f>R6/D6</f>
        <v>1.5047670250896</v>
      </c>
      <c r="W6" s="77"/>
      <c r="X6" s="142"/>
    </row>
    <row r="7" spans="1:24">
      <c r="A7" s="78"/>
      <c r="B7" s="84" t="s">
        <v>24</v>
      </c>
      <c r="C7" s="84">
        <v>13</v>
      </c>
      <c r="D7" s="330">
        <v>588000</v>
      </c>
      <c r="E7" s="79">
        <v>0</v>
      </c>
      <c r="F7" s="79">
        <v>0</v>
      </c>
      <c r="G7" s="79">
        <v>497</v>
      </c>
      <c r="H7" s="89">
        <v>117</v>
      </c>
      <c r="I7" s="90">
        <v>1</v>
      </c>
      <c r="J7" s="143">
        <f>H7+I7</f>
        <v>118</v>
      </c>
      <c r="K7" s="80">
        <f>IFERROR(J7/G7,"-")</f>
        <v>0.2374245472837</v>
      </c>
      <c r="L7" s="79">
        <v>12</v>
      </c>
      <c r="M7" s="79">
        <v>21</v>
      </c>
      <c r="N7" s="80">
        <f>IFERROR(L7/J7,"-")</f>
        <v>0.10169491525424</v>
      </c>
      <c r="O7" s="81">
        <f>IFERROR(D7/J7,"-")</f>
        <v>4983.0508474576</v>
      </c>
      <c r="P7" s="82">
        <v>20</v>
      </c>
      <c r="Q7" s="80">
        <f>IFERROR(P7/J7,"-")</f>
        <v>0.16949152542373</v>
      </c>
      <c r="R7" s="335">
        <v>967600</v>
      </c>
      <c r="S7" s="336">
        <f>IFERROR(R7/J7,"-")</f>
        <v>8200</v>
      </c>
      <c r="T7" s="336">
        <f>IFERROR(R7/P7,"-")</f>
        <v>48380</v>
      </c>
      <c r="U7" s="330">
        <f>IFERROR(R7-D7,"-")</f>
        <v>379600</v>
      </c>
      <c r="V7" s="83">
        <f>R7/D7</f>
        <v>1.6455782312925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96000</v>
      </c>
      <c r="E8" s="79">
        <v>0</v>
      </c>
      <c r="F8" s="79">
        <v>0</v>
      </c>
      <c r="G8" s="79">
        <v>186</v>
      </c>
      <c r="H8" s="89">
        <v>78</v>
      </c>
      <c r="I8" s="90">
        <v>2</v>
      </c>
      <c r="J8" s="143">
        <f>H8+I8</f>
        <v>80</v>
      </c>
      <c r="K8" s="80">
        <f>IFERROR(J8/G8,"-")</f>
        <v>0.43010752688172</v>
      </c>
      <c r="L8" s="79">
        <v>6</v>
      </c>
      <c r="M8" s="79">
        <v>14</v>
      </c>
      <c r="N8" s="80">
        <f>IFERROR(L8/J8,"-")</f>
        <v>0.075</v>
      </c>
      <c r="O8" s="81">
        <f>IFERROR(D8/J8,"-")</f>
        <v>1200</v>
      </c>
      <c r="P8" s="82">
        <v>3</v>
      </c>
      <c r="Q8" s="80">
        <f>IFERROR(P8/J8,"-")</f>
        <v>0.0375</v>
      </c>
      <c r="R8" s="335">
        <v>343000</v>
      </c>
      <c r="S8" s="336">
        <f>IFERROR(R8/J8,"-")</f>
        <v>4287.5</v>
      </c>
      <c r="T8" s="336">
        <f>IFERROR(R8/P8,"-")</f>
        <v>114333.33333333</v>
      </c>
      <c r="U8" s="330">
        <f>IFERROR(R8-D8,"-")</f>
        <v>247000</v>
      </c>
      <c r="V8" s="83">
        <f>R8/D8</f>
        <v>3.5729166666667</v>
      </c>
      <c r="W8" s="77"/>
      <c r="X8" s="142"/>
    </row>
    <row r="9" spans="1:24">
      <c r="A9" s="78"/>
      <c r="B9" s="84" t="s">
        <v>26</v>
      </c>
      <c r="C9" s="84">
        <v>4</v>
      </c>
      <c r="D9" s="330">
        <v>462000</v>
      </c>
      <c r="E9" s="79">
        <v>0</v>
      </c>
      <c r="F9" s="79">
        <v>0</v>
      </c>
      <c r="G9" s="79">
        <v>1838</v>
      </c>
      <c r="H9" s="89">
        <v>320</v>
      </c>
      <c r="I9" s="90">
        <v>0</v>
      </c>
      <c r="J9" s="143">
        <f>H9+I9</f>
        <v>320</v>
      </c>
      <c r="K9" s="80">
        <f>IFERROR(J9/G9,"-")</f>
        <v>0.17410228509249</v>
      </c>
      <c r="L9" s="79">
        <v>11</v>
      </c>
      <c r="M9" s="79">
        <v>162</v>
      </c>
      <c r="N9" s="80">
        <f>IFERROR(L9/J9,"-")</f>
        <v>0.034375</v>
      </c>
      <c r="O9" s="81">
        <f>IFERROR(D9/J9,"-")</f>
        <v>1443.75</v>
      </c>
      <c r="P9" s="82">
        <v>47</v>
      </c>
      <c r="Q9" s="80">
        <f>IFERROR(P9/J9,"-")</f>
        <v>0.146875</v>
      </c>
      <c r="R9" s="335">
        <v>1874000</v>
      </c>
      <c r="S9" s="336">
        <f>IFERROR(R9/J9,"-")</f>
        <v>5856.25</v>
      </c>
      <c r="T9" s="336">
        <f>IFERROR(R9/P9,"-")</f>
        <v>39872.340425532</v>
      </c>
      <c r="U9" s="330">
        <f>IFERROR(R9-D9,"-")</f>
        <v>1412000</v>
      </c>
      <c r="V9" s="83">
        <f>R9/D9</f>
        <v>4.0562770562771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16129002</v>
      </c>
      <c r="E10" s="79">
        <v>0</v>
      </c>
      <c r="F10" s="79">
        <v>0</v>
      </c>
      <c r="G10" s="79">
        <v>1513838</v>
      </c>
      <c r="H10" s="89">
        <v>4505</v>
      </c>
      <c r="I10" s="90">
        <v>159</v>
      </c>
      <c r="J10" s="143">
        <f>H10+I10</f>
        <v>4664</v>
      </c>
      <c r="K10" s="80">
        <f>IFERROR(J10/G10,"-")</f>
        <v>0.0030809109032803</v>
      </c>
      <c r="L10" s="79">
        <v>158</v>
      </c>
      <c r="M10" s="79">
        <v>1952</v>
      </c>
      <c r="N10" s="80">
        <f>IFERROR(L10/J10,"-")</f>
        <v>0.033876500857633</v>
      </c>
      <c r="O10" s="81">
        <f>IFERROR(D10/J10,"-")</f>
        <v>3458.1908233276</v>
      </c>
      <c r="P10" s="82">
        <v>626</v>
      </c>
      <c r="Q10" s="80">
        <f>IFERROR(P10/J10,"-")</f>
        <v>0.13421955403087</v>
      </c>
      <c r="R10" s="335">
        <v>43641400</v>
      </c>
      <c r="S10" s="336">
        <f>IFERROR(R10/J10,"-")</f>
        <v>9357.0754716981</v>
      </c>
      <c r="T10" s="336">
        <f>IFERROR(R10/P10,"-")</f>
        <v>69714.696485623</v>
      </c>
      <c r="U10" s="330">
        <f>IFERROR(R10-D10,"-")</f>
        <v>27512398</v>
      </c>
      <c r="V10" s="83">
        <f>R10/D10</f>
        <v>2.705771876028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69</v>
      </c>
      <c r="I11" s="90">
        <v>10</v>
      </c>
      <c r="J11" s="143">
        <f>H11+I11</f>
        <v>79</v>
      </c>
      <c r="K11" s="80" t="str">
        <f>IFERROR(J11/G11,"-")</f>
        <v>-</v>
      </c>
      <c r="L11" s="79">
        <v>0</v>
      </c>
      <c r="M11" s="79">
        <v>14</v>
      </c>
      <c r="N11" s="80">
        <f>IFERROR(L11/J11,"-")</f>
        <v>0</v>
      </c>
      <c r="O11" s="81">
        <f>IFERROR(D11/J11,"-")</f>
        <v>0</v>
      </c>
      <c r="P11" s="82">
        <v>6</v>
      </c>
      <c r="Q11" s="80">
        <f>IFERROR(P11/J11,"-")</f>
        <v>0.075949367088608</v>
      </c>
      <c r="R11" s="335">
        <v>195800</v>
      </c>
      <c r="S11" s="336">
        <f>IFERROR(R11/J11,"-")</f>
        <v>2478.4810126582</v>
      </c>
      <c r="T11" s="336">
        <f>IFERROR(R11/P11,"-")</f>
        <v>32633.333333333</v>
      </c>
      <c r="U11" s="330">
        <f>IFERROR(R11-D11,"-")</f>
        <v>195800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20065002</v>
      </c>
      <c r="E14" s="41">
        <f>SUM(E6:E12)</f>
        <v>0</v>
      </c>
      <c r="F14" s="41">
        <f>SUM(F6:F12)</f>
        <v>0</v>
      </c>
      <c r="G14" s="41">
        <f>SUM(G6:G12)</f>
        <v>1518495</v>
      </c>
      <c r="H14" s="41">
        <f>SUM(H6:H12)</f>
        <v>5365</v>
      </c>
      <c r="I14" s="41">
        <f>SUM(I6:I12)</f>
        <v>173</v>
      </c>
      <c r="J14" s="41">
        <f>SUM(J6:J12)</f>
        <v>5538</v>
      </c>
      <c r="K14" s="42">
        <f>IFERROR(J14/G14,"-")</f>
        <v>0.0036470320942776</v>
      </c>
      <c r="L14" s="76">
        <f>SUM(L6:L12)</f>
        <v>204</v>
      </c>
      <c r="M14" s="76">
        <f>SUM(M6:M12)</f>
        <v>2212</v>
      </c>
      <c r="N14" s="42">
        <f>IFERROR(L14/J14,"-")</f>
        <v>0.036836403033586</v>
      </c>
      <c r="O14" s="43">
        <f>IFERROR(D14/J14,"-")</f>
        <v>3623.1495124594</v>
      </c>
      <c r="P14" s="44">
        <f>SUM(P6:P12)</f>
        <v>755</v>
      </c>
      <c r="Q14" s="42">
        <f>IFERROR(P14/J14,"-")</f>
        <v>0.13633080534489</v>
      </c>
      <c r="R14" s="333">
        <f>SUM(R6:R12)</f>
        <v>51220100</v>
      </c>
      <c r="S14" s="333">
        <f>IFERROR(R14/J14,"-")</f>
        <v>9248.8443481401</v>
      </c>
      <c r="T14" s="333">
        <f>IFERROR(P14/P14,"-")</f>
        <v>1</v>
      </c>
      <c r="U14" s="333">
        <f>SUM(U6:U12)</f>
        <v>31155098</v>
      </c>
      <c r="V14" s="45">
        <f>IFERROR(R14/D14,"-")</f>
        <v>2.5527084422917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1.2236842105263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684000</v>
      </c>
      <c r="K6" s="79">
        <v>0</v>
      </c>
      <c r="L6" s="79">
        <v>0</v>
      </c>
      <c r="M6" s="79">
        <v>113</v>
      </c>
      <c r="N6" s="89">
        <v>13</v>
      </c>
      <c r="O6" s="90">
        <v>0</v>
      </c>
      <c r="P6" s="91">
        <f>N6+O6</f>
        <v>13</v>
      </c>
      <c r="Q6" s="80">
        <f>IFERROR(P6/M6,"-")</f>
        <v>0.11504424778761</v>
      </c>
      <c r="R6" s="79">
        <v>0</v>
      </c>
      <c r="S6" s="79">
        <v>5</v>
      </c>
      <c r="T6" s="80">
        <f>IFERROR(R6/(P6),"-")</f>
        <v>0</v>
      </c>
      <c r="U6" s="336">
        <f>IFERROR(J6/SUM(N6:O11),"-")</f>
        <v>13153.846153846</v>
      </c>
      <c r="V6" s="82">
        <v>4</v>
      </c>
      <c r="W6" s="80">
        <f>IF(P6=0,"-",V6/P6)</f>
        <v>0.30769230769231</v>
      </c>
      <c r="X6" s="335">
        <v>193000</v>
      </c>
      <c r="Y6" s="336">
        <f>IFERROR(X6/P6,"-")</f>
        <v>14846.153846154</v>
      </c>
      <c r="Z6" s="336">
        <f>IFERROR(X6/V6,"-")</f>
        <v>48250</v>
      </c>
      <c r="AA6" s="330">
        <f>SUM(X6:X11)-SUM(J6:J11)</f>
        <v>153000</v>
      </c>
      <c r="AB6" s="83">
        <f>SUM(X6:X11)/SUM(J6:J11)</f>
        <v>1.2236842105263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0.38461538461538</v>
      </c>
      <c r="BG6" s="110">
        <v>2</v>
      </c>
      <c r="BH6" s="112">
        <f>IFERROR(BG6/BE6,"-")</f>
        <v>0.4</v>
      </c>
      <c r="BI6" s="113">
        <v>102000</v>
      </c>
      <c r="BJ6" s="114">
        <f>IFERROR(BI6/BE6,"-")</f>
        <v>20400</v>
      </c>
      <c r="BK6" s="115">
        <v>1</v>
      </c>
      <c r="BL6" s="115"/>
      <c r="BM6" s="115">
        <v>1</v>
      </c>
      <c r="BN6" s="117">
        <v>7</v>
      </c>
      <c r="BO6" s="118">
        <f>IF(P6=0,"",IF(BN6=0,"",(BN6/P6)))</f>
        <v>0.53846153846154</v>
      </c>
      <c r="BP6" s="119">
        <v>3</v>
      </c>
      <c r="BQ6" s="120">
        <f>IFERROR(BP6/BN6,"-")</f>
        <v>0.42857142857143</v>
      </c>
      <c r="BR6" s="121">
        <v>96000</v>
      </c>
      <c r="BS6" s="122">
        <f>IFERROR(BR6/BN6,"-")</f>
        <v>13714.285714286</v>
      </c>
      <c r="BT6" s="123">
        <v>1</v>
      </c>
      <c r="BU6" s="123"/>
      <c r="BV6" s="123">
        <v>2</v>
      </c>
      <c r="BW6" s="124">
        <v>1</v>
      </c>
      <c r="BX6" s="125">
        <f>IF(P6=0,"",IF(BW6=0,"",(BW6/P6)))</f>
        <v>0.076923076923077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193000</v>
      </c>
      <c r="CQ6" s="139">
        <v>99000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15</v>
      </c>
      <c r="N7" s="89">
        <v>12</v>
      </c>
      <c r="O7" s="90">
        <v>0</v>
      </c>
      <c r="P7" s="91">
        <f>N7+O7</f>
        <v>12</v>
      </c>
      <c r="Q7" s="80">
        <f>IFERROR(P7/M7,"-")</f>
        <v>0.8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0.083333333333333</v>
      </c>
      <c r="X7" s="335">
        <v>18000</v>
      </c>
      <c r="Y7" s="336">
        <f>IFERROR(X7/P7,"-")</f>
        <v>1500</v>
      </c>
      <c r="Z7" s="336">
        <f>IFERROR(X7/V7,"-")</f>
        <v>18000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0.083333333333333</v>
      </c>
      <c r="BG7" s="110">
        <v>1</v>
      </c>
      <c r="BH7" s="112">
        <f>IFERROR(BG7/BE7,"-")</f>
        <v>1</v>
      </c>
      <c r="BI7" s="113">
        <v>2000</v>
      </c>
      <c r="BJ7" s="114">
        <f>IFERROR(BI7/BE7,"-")</f>
        <v>2000</v>
      </c>
      <c r="BK7" s="115">
        <v>1</v>
      </c>
      <c r="BL7" s="115"/>
      <c r="BM7" s="115"/>
      <c r="BN7" s="117">
        <v>5</v>
      </c>
      <c r="BO7" s="118">
        <f>IF(P7=0,"",IF(BN7=0,"",(BN7/P7)))</f>
        <v>0.41666666666667</v>
      </c>
      <c r="BP7" s="119">
        <v>1</v>
      </c>
      <c r="BQ7" s="120">
        <f>IFERROR(BP7/BN7,"-")</f>
        <v>0.2</v>
      </c>
      <c r="BR7" s="121">
        <v>3000</v>
      </c>
      <c r="BS7" s="122">
        <f>IFERROR(BR7/BN7,"-")</f>
        <v>600</v>
      </c>
      <c r="BT7" s="123">
        <v>1</v>
      </c>
      <c r="BU7" s="123"/>
      <c r="BV7" s="123"/>
      <c r="BW7" s="124">
        <v>4</v>
      </c>
      <c r="BX7" s="125">
        <f>IF(P7=0,"",IF(BW7=0,"",(BW7/P7)))</f>
        <v>0.33333333333333</v>
      </c>
      <c r="BY7" s="126">
        <v>1</v>
      </c>
      <c r="BZ7" s="127">
        <f>IFERROR(BY7/BW7,"-")</f>
        <v>0.25</v>
      </c>
      <c r="CA7" s="128">
        <v>10000</v>
      </c>
      <c r="CB7" s="129">
        <f>IFERROR(CA7/BW7,"-")</f>
        <v>2500</v>
      </c>
      <c r="CC7" s="130"/>
      <c r="CD7" s="130">
        <v>1</v>
      </c>
      <c r="CE7" s="130"/>
      <c r="CF7" s="131">
        <v>2</v>
      </c>
      <c r="CG7" s="132">
        <f>IF(P7=0,"",IF(CF7=0,"",(CF7/P7)))</f>
        <v>0.16666666666667</v>
      </c>
      <c r="CH7" s="133">
        <v>1</v>
      </c>
      <c r="CI7" s="134">
        <f>IFERROR(CH7/CF7,"-")</f>
        <v>0.5</v>
      </c>
      <c r="CJ7" s="135">
        <v>377000</v>
      </c>
      <c r="CK7" s="136">
        <f>IFERROR(CJ7/CF7,"-")</f>
        <v>188500</v>
      </c>
      <c r="CL7" s="137"/>
      <c r="CM7" s="137"/>
      <c r="CN7" s="137">
        <v>1</v>
      </c>
      <c r="CO7" s="138">
        <v>1</v>
      </c>
      <c r="CP7" s="139">
        <v>18000</v>
      </c>
      <c r="CQ7" s="139">
        <v>377000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75</v>
      </c>
      <c r="G8" s="88" t="s">
        <v>76</v>
      </c>
      <c r="H8" s="88" t="s">
        <v>77</v>
      </c>
      <c r="I8" s="349" t="s">
        <v>78</v>
      </c>
      <c r="J8" s="330"/>
      <c r="K8" s="79">
        <v>0</v>
      </c>
      <c r="L8" s="79">
        <v>0</v>
      </c>
      <c r="M8" s="79">
        <v>65</v>
      </c>
      <c r="N8" s="89">
        <v>7</v>
      </c>
      <c r="O8" s="90">
        <v>0</v>
      </c>
      <c r="P8" s="91">
        <f>N8+O8</f>
        <v>7</v>
      </c>
      <c r="Q8" s="80">
        <f>IFERROR(P8/M8,"-")</f>
        <v>0.10769230769231</v>
      </c>
      <c r="R8" s="79">
        <v>0</v>
      </c>
      <c r="S8" s="79">
        <v>2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0.28571428571429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0.42857142857143</v>
      </c>
      <c r="BY8" s="126">
        <v>1</v>
      </c>
      <c r="BZ8" s="127">
        <f>IFERROR(BY8/BW8,"-")</f>
        <v>0.33333333333333</v>
      </c>
      <c r="CA8" s="128">
        <v>6000</v>
      </c>
      <c r="CB8" s="129">
        <f>IFERROR(CA8/BW8,"-")</f>
        <v>2000</v>
      </c>
      <c r="CC8" s="130"/>
      <c r="CD8" s="130">
        <v>1</v>
      </c>
      <c r="CE8" s="130"/>
      <c r="CF8" s="131">
        <v>1</v>
      </c>
      <c r="CG8" s="132">
        <f>IF(P8=0,"",IF(CF8=0,"",(CF8/P8)))</f>
        <v>0.14285714285714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 t="s">
        <v>66</v>
      </c>
      <c r="E9" s="347" t="s">
        <v>67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36</v>
      </c>
      <c r="N9" s="89">
        <v>11</v>
      </c>
      <c r="O9" s="90">
        <v>1</v>
      </c>
      <c r="P9" s="91">
        <f>N9+O9</f>
        <v>12</v>
      </c>
      <c r="Q9" s="80">
        <f>IFERROR(P9/M9,"-")</f>
        <v>0.33333333333333</v>
      </c>
      <c r="R9" s="79">
        <v>2</v>
      </c>
      <c r="S9" s="79">
        <v>1</v>
      </c>
      <c r="T9" s="80">
        <f>IFERROR(R9/(P9),"-")</f>
        <v>0.16666666666667</v>
      </c>
      <c r="U9" s="336"/>
      <c r="V9" s="82">
        <v>3</v>
      </c>
      <c r="W9" s="80">
        <f>IF(P9=0,"-",V9/P9)</f>
        <v>0.25</v>
      </c>
      <c r="X9" s="335">
        <v>365000</v>
      </c>
      <c r="Y9" s="336">
        <f>IFERROR(X9/P9,"-")</f>
        <v>30416.666666667</v>
      </c>
      <c r="Z9" s="336">
        <f>IFERROR(X9/V9,"-")</f>
        <v>121666.66666667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0.083333333333333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0.41666666666667</v>
      </c>
      <c r="BP9" s="119">
        <v>2</v>
      </c>
      <c r="BQ9" s="120">
        <f>IFERROR(BP9/BN9,"-")</f>
        <v>0.4</v>
      </c>
      <c r="BR9" s="121">
        <v>231000</v>
      </c>
      <c r="BS9" s="122">
        <f>IFERROR(BR9/BN9,"-")</f>
        <v>46200</v>
      </c>
      <c r="BT9" s="123">
        <v>1</v>
      </c>
      <c r="BU9" s="123"/>
      <c r="BV9" s="123">
        <v>1</v>
      </c>
      <c r="BW9" s="124">
        <v>3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3</v>
      </c>
      <c r="CG9" s="132">
        <f>IF(P9=0,"",IF(CF9=0,"",(CF9/P9)))</f>
        <v>0.25</v>
      </c>
      <c r="CH9" s="133">
        <v>2</v>
      </c>
      <c r="CI9" s="134">
        <f>IFERROR(CH9/CF9,"-")</f>
        <v>0.66666666666667</v>
      </c>
      <c r="CJ9" s="135">
        <v>116000</v>
      </c>
      <c r="CK9" s="136">
        <f>IFERROR(CJ9/CF9,"-")</f>
        <v>38666.666666667</v>
      </c>
      <c r="CL9" s="137"/>
      <c r="CM9" s="137"/>
      <c r="CN9" s="137">
        <v>2</v>
      </c>
      <c r="CO9" s="138">
        <v>3</v>
      </c>
      <c r="CP9" s="139">
        <v>365000</v>
      </c>
      <c r="CQ9" s="139">
        <v>103000</v>
      </c>
      <c r="CR9" s="139">
        <v>228000</v>
      </c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/>
      <c r="F10" s="347" t="s">
        <v>82</v>
      </c>
      <c r="G10" s="88" t="s">
        <v>76</v>
      </c>
      <c r="H10" s="88" t="s">
        <v>77</v>
      </c>
      <c r="I10" s="348" t="s">
        <v>83</v>
      </c>
      <c r="J10" s="330"/>
      <c r="K10" s="79">
        <v>0</v>
      </c>
      <c r="L10" s="79">
        <v>0</v>
      </c>
      <c r="M10" s="79">
        <v>43</v>
      </c>
      <c r="N10" s="89">
        <v>6</v>
      </c>
      <c r="O10" s="90">
        <v>0</v>
      </c>
      <c r="P10" s="91">
        <f>N10+O10</f>
        <v>6</v>
      </c>
      <c r="Q10" s="80">
        <f>IFERROR(P10/M10,"-")</f>
        <v>0.13953488372093</v>
      </c>
      <c r="R10" s="79">
        <v>2</v>
      </c>
      <c r="S10" s="79">
        <v>1</v>
      </c>
      <c r="T10" s="80">
        <f>IFERROR(R10/(P10),"-")</f>
        <v>0.33333333333333</v>
      </c>
      <c r="U10" s="336"/>
      <c r="V10" s="82">
        <v>4</v>
      </c>
      <c r="W10" s="80">
        <f>IF(P10=0,"-",V10/P10)</f>
        <v>0.66666666666667</v>
      </c>
      <c r="X10" s="335">
        <v>261000</v>
      </c>
      <c r="Y10" s="336">
        <f>IFERROR(X10/P10,"-")</f>
        <v>43500</v>
      </c>
      <c r="Z10" s="336">
        <f>IFERROR(X10/V10,"-")</f>
        <v>65250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>
        <v>1</v>
      </c>
      <c r="BH10" s="112">
        <f>IFERROR(BG10/BE10,"-")</f>
        <v>1</v>
      </c>
      <c r="BI10" s="113">
        <v>3000</v>
      </c>
      <c r="BJ10" s="114">
        <f>IFERROR(BI10/BE10,"-")</f>
        <v>3000</v>
      </c>
      <c r="BK10" s="115">
        <v>1</v>
      </c>
      <c r="BL10" s="115"/>
      <c r="BM10" s="115"/>
      <c r="BN10" s="117">
        <v>3</v>
      </c>
      <c r="BO10" s="118">
        <f>IF(P10=0,"",IF(BN10=0,"",(BN10/P10)))</f>
        <v>0.5</v>
      </c>
      <c r="BP10" s="119">
        <v>2</v>
      </c>
      <c r="BQ10" s="120">
        <f>IFERROR(BP10/BN10,"-")</f>
        <v>0.66666666666667</v>
      </c>
      <c r="BR10" s="121">
        <v>65000</v>
      </c>
      <c r="BS10" s="122">
        <f>IFERROR(BR10/BN10,"-")</f>
        <v>21666.666666667</v>
      </c>
      <c r="BT10" s="123"/>
      <c r="BU10" s="123"/>
      <c r="BV10" s="123">
        <v>2</v>
      </c>
      <c r="BW10" s="124">
        <v>2</v>
      </c>
      <c r="BX10" s="125">
        <f>IF(P10=0,"",IF(BW10=0,"",(BW10/P10)))</f>
        <v>0.33333333333333</v>
      </c>
      <c r="BY10" s="126">
        <v>1</v>
      </c>
      <c r="BZ10" s="127">
        <f>IFERROR(BY10/BW10,"-")</f>
        <v>0.5</v>
      </c>
      <c r="CA10" s="128">
        <v>193000</v>
      </c>
      <c r="CB10" s="129">
        <f>IFERROR(CA10/BW10,"-")</f>
        <v>96500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261000</v>
      </c>
      <c r="CQ10" s="139">
        <v>193000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84</v>
      </c>
      <c r="C11" s="347"/>
      <c r="D11" s="347" t="s">
        <v>81</v>
      </c>
      <c r="E11" s="347"/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5</v>
      </c>
      <c r="N11" s="89">
        <v>2</v>
      </c>
      <c r="O11" s="90">
        <v>0</v>
      </c>
      <c r="P11" s="91">
        <f>N11+O11</f>
        <v>2</v>
      </c>
      <c r="Q11" s="80">
        <f>IFERROR(P11/M11,"-")</f>
        <v>0.4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1.536858974359</v>
      </c>
      <c r="B12" s="347" t="s">
        <v>85</v>
      </c>
      <c r="C12" s="347"/>
      <c r="D12" s="347" t="s">
        <v>66</v>
      </c>
      <c r="E12" s="347" t="s">
        <v>67</v>
      </c>
      <c r="F12" s="347" t="s">
        <v>68</v>
      </c>
      <c r="G12" s="88" t="s">
        <v>86</v>
      </c>
      <c r="H12" s="88" t="s">
        <v>87</v>
      </c>
      <c r="I12" s="348" t="s">
        <v>71</v>
      </c>
      <c r="J12" s="330">
        <v>624000</v>
      </c>
      <c r="K12" s="79">
        <v>0</v>
      </c>
      <c r="L12" s="79">
        <v>0</v>
      </c>
      <c r="M12" s="79">
        <v>49</v>
      </c>
      <c r="N12" s="89">
        <v>6</v>
      </c>
      <c r="O12" s="90">
        <v>0</v>
      </c>
      <c r="P12" s="91">
        <f>N12+O12</f>
        <v>6</v>
      </c>
      <c r="Q12" s="80">
        <f>IFERROR(P12/M12,"-")</f>
        <v>0.12244897959184</v>
      </c>
      <c r="R12" s="79">
        <v>0</v>
      </c>
      <c r="S12" s="79">
        <v>1</v>
      </c>
      <c r="T12" s="80">
        <f>IFERROR(R12/(P12),"-")</f>
        <v>0</v>
      </c>
      <c r="U12" s="336">
        <f>IFERROR(J12/SUM(N12:O19),"-")</f>
        <v>10758.620689655</v>
      </c>
      <c r="V12" s="82">
        <v>1</v>
      </c>
      <c r="W12" s="80">
        <f>IF(P12=0,"-",V12/P12)</f>
        <v>0.16666666666667</v>
      </c>
      <c r="X12" s="335">
        <v>106000</v>
      </c>
      <c r="Y12" s="336">
        <f>IFERROR(X12/P12,"-")</f>
        <v>17666.666666667</v>
      </c>
      <c r="Z12" s="336">
        <f>IFERROR(X12/V12,"-")</f>
        <v>106000</v>
      </c>
      <c r="AA12" s="330">
        <f>SUM(X12:X19)-SUM(J12:J19)</f>
        <v>335000</v>
      </c>
      <c r="AB12" s="83">
        <f>SUM(X12:X19)/SUM(J12:J19)</f>
        <v>1.536858974359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>
        <v>1</v>
      </c>
      <c r="BQ12" s="120">
        <f>IFERROR(BP12/BN12,"-")</f>
        <v>0.5</v>
      </c>
      <c r="BR12" s="121">
        <v>106000</v>
      </c>
      <c r="BS12" s="122">
        <f>IFERROR(BR12/BN12,"-")</f>
        <v>53000</v>
      </c>
      <c r="BT12" s="123"/>
      <c r="BU12" s="123"/>
      <c r="BV12" s="123">
        <v>1</v>
      </c>
      <c r="BW12" s="124">
        <v>2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106000</v>
      </c>
      <c r="CQ12" s="139">
        <v>106000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66</v>
      </c>
      <c r="E13" s="347" t="s">
        <v>67</v>
      </c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61</v>
      </c>
      <c r="N13" s="89">
        <v>11</v>
      </c>
      <c r="O13" s="90">
        <v>0</v>
      </c>
      <c r="P13" s="91">
        <f>N13+O13</f>
        <v>11</v>
      </c>
      <c r="Q13" s="80">
        <f>IFERROR(P13/M13,"-")</f>
        <v>0.18032786885246</v>
      </c>
      <c r="R13" s="79">
        <v>2</v>
      </c>
      <c r="S13" s="79">
        <v>0</v>
      </c>
      <c r="T13" s="80">
        <f>IFERROR(R13/(P13),"-")</f>
        <v>0.18181818181818</v>
      </c>
      <c r="U13" s="336"/>
      <c r="V13" s="82">
        <v>1</v>
      </c>
      <c r="W13" s="80">
        <f>IF(P13=0,"-",V13/P13)</f>
        <v>0.090909090909091</v>
      </c>
      <c r="X13" s="335">
        <v>130000</v>
      </c>
      <c r="Y13" s="336">
        <f>IFERROR(X13/P13,"-")</f>
        <v>11818.181818182</v>
      </c>
      <c r="Z13" s="336">
        <f>IFERROR(X13/V13,"-")</f>
        <v>130000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5</v>
      </c>
      <c r="BO13" s="118">
        <f>IF(P13=0,"",IF(BN13=0,"",(BN13/P13)))</f>
        <v>0.45454545454545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0.18181818181818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4</v>
      </c>
      <c r="CG13" s="132">
        <f>IF(P13=0,"",IF(CF13=0,"",(CF13/P13)))</f>
        <v>0.36363636363636</v>
      </c>
      <c r="CH13" s="133">
        <v>1</v>
      </c>
      <c r="CI13" s="134">
        <f>IFERROR(CH13/CF13,"-")</f>
        <v>0.25</v>
      </c>
      <c r="CJ13" s="135">
        <v>130000</v>
      </c>
      <c r="CK13" s="136">
        <f>IFERROR(CJ13/CF13,"-")</f>
        <v>32500</v>
      </c>
      <c r="CL13" s="137"/>
      <c r="CM13" s="137"/>
      <c r="CN13" s="137">
        <v>1</v>
      </c>
      <c r="CO13" s="138">
        <v>1</v>
      </c>
      <c r="CP13" s="139">
        <v>130000</v>
      </c>
      <c r="CQ13" s="139">
        <v>130000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89</v>
      </c>
      <c r="C14" s="347"/>
      <c r="D14" s="347" t="s">
        <v>90</v>
      </c>
      <c r="E14" s="347" t="s">
        <v>91</v>
      </c>
      <c r="F14" s="347" t="s">
        <v>75</v>
      </c>
      <c r="G14" s="88" t="s">
        <v>86</v>
      </c>
      <c r="H14" s="88" t="s">
        <v>87</v>
      </c>
      <c r="I14" s="349" t="s">
        <v>78</v>
      </c>
      <c r="J14" s="330"/>
      <c r="K14" s="79">
        <v>0</v>
      </c>
      <c r="L14" s="79">
        <v>0</v>
      </c>
      <c r="M14" s="79">
        <v>74</v>
      </c>
      <c r="N14" s="89">
        <v>4</v>
      </c>
      <c r="O14" s="90">
        <v>0</v>
      </c>
      <c r="P14" s="91">
        <f>N14+O14</f>
        <v>4</v>
      </c>
      <c r="Q14" s="80">
        <f>IFERROR(P14/M14,"-")</f>
        <v>0.054054054054054</v>
      </c>
      <c r="R14" s="79">
        <v>1</v>
      </c>
      <c r="S14" s="79">
        <v>1</v>
      </c>
      <c r="T14" s="80">
        <f>IFERROR(R14/(P14),"-")</f>
        <v>0.25</v>
      </c>
      <c r="U14" s="336"/>
      <c r="V14" s="82">
        <v>1</v>
      </c>
      <c r="W14" s="80">
        <f>IF(P14=0,"-",V14/P14)</f>
        <v>0.25</v>
      </c>
      <c r="X14" s="335">
        <v>9000</v>
      </c>
      <c r="Y14" s="336">
        <f>IFERROR(X14/P14,"-")</f>
        <v>2250</v>
      </c>
      <c r="Z14" s="336">
        <f>IFERROR(X14/V14,"-")</f>
        <v>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2</v>
      </c>
      <c r="CG14" s="132">
        <f>IF(P14=0,"",IF(CF14=0,"",(CF14/P14)))</f>
        <v>0.5</v>
      </c>
      <c r="CH14" s="133">
        <v>1</v>
      </c>
      <c r="CI14" s="134">
        <f>IFERROR(CH14/CF14,"-")</f>
        <v>0.5</v>
      </c>
      <c r="CJ14" s="135">
        <v>9000</v>
      </c>
      <c r="CK14" s="136">
        <f>IFERROR(CJ14/CF14,"-")</f>
        <v>4500</v>
      </c>
      <c r="CL14" s="137"/>
      <c r="CM14" s="137"/>
      <c r="CN14" s="137">
        <v>1</v>
      </c>
      <c r="CO14" s="138">
        <v>1</v>
      </c>
      <c r="CP14" s="139">
        <v>9000</v>
      </c>
      <c r="CQ14" s="139">
        <v>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92</v>
      </c>
      <c r="C15" s="347"/>
      <c r="D15" s="347" t="s">
        <v>90</v>
      </c>
      <c r="E15" s="347" t="s">
        <v>91</v>
      </c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44</v>
      </c>
      <c r="N15" s="89">
        <v>7</v>
      </c>
      <c r="O15" s="90">
        <v>0</v>
      </c>
      <c r="P15" s="91">
        <f>N15+O15</f>
        <v>7</v>
      </c>
      <c r="Q15" s="80">
        <f>IFERROR(P15/M15,"-")</f>
        <v>0.15909090909091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0.42857142857143</v>
      </c>
      <c r="BP15" s="119">
        <v>1</v>
      </c>
      <c r="BQ15" s="120">
        <f>IFERROR(BP15/BN15,"-")</f>
        <v>0.33333333333333</v>
      </c>
      <c r="BR15" s="121">
        <v>1000</v>
      </c>
      <c r="BS15" s="122">
        <f>IFERROR(BR15/BN15,"-")</f>
        <v>333.33333333333</v>
      </c>
      <c r="BT15" s="123">
        <v>1</v>
      </c>
      <c r="BU15" s="123"/>
      <c r="BV15" s="123"/>
      <c r="BW15" s="124">
        <v>3</v>
      </c>
      <c r="BX15" s="125">
        <f>IF(P15=0,"",IF(BW15=0,"",(BW15/P15)))</f>
        <v>0.42857142857143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0.14285714285714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93</v>
      </c>
      <c r="C16" s="347"/>
      <c r="D16" s="347" t="s">
        <v>81</v>
      </c>
      <c r="E16" s="347" t="s">
        <v>94</v>
      </c>
      <c r="F16" s="347" t="s">
        <v>82</v>
      </c>
      <c r="G16" s="88" t="s">
        <v>86</v>
      </c>
      <c r="H16" s="88" t="s">
        <v>87</v>
      </c>
      <c r="I16" s="349" t="s">
        <v>95</v>
      </c>
      <c r="J16" s="330"/>
      <c r="K16" s="79">
        <v>0</v>
      </c>
      <c r="L16" s="79">
        <v>0</v>
      </c>
      <c r="M16" s="79">
        <v>39</v>
      </c>
      <c r="N16" s="89">
        <v>6</v>
      </c>
      <c r="O16" s="90">
        <v>0</v>
      </c>
      <c r="P16" s="91">
        <f>N16+O16</f>
        <v>6</v>
      </c>
      <c r="Q16" s="80">
        <f>IFERROR(P16/M16,"-")</f>
        <v>0.15384615384615</v>
      </c>
      <c r="R16" s="79">
        <v>0</v>
      </c>
      <c r="S16" s="79">
        <v>4</v>
      </c>
      <c r="T16" s="80">
        <f>IFERROR(R16/(P16),"-")</f>
        <v>0</v>
      </c>
      <c r="U16" s="336"/>
      <c r="V16" s="82">
        <v>1</v>
      </c>
      <c r="W16" s="80">
        <f>IF(P16=0,"-",V16/P16)</f>
        <v>0.16666666666667</v>
      </c>
      <c r="X16" s="335">
        <v>570000</v>
      </c>
      <c r="Y16" s="336">
        <f>IFERROR(X16/P16,"-")</f>
        <v>95000</v>
      </c>
      <c r="Z16" s="336">
        <f>IFERROR(X16/V16,"-")</f>
        <v>570000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0.33333333333333</v>
      </c>
      <c r="BY16" s="126">
        <v>1</v>
      </c>
      <c r="BZ16" s="127">
        <f>IFERROR(BY16/BW16,"-")</f>
        <v>0.5</v>
      </c>
      <c r="CA16" s="128">
        <v>570000</v>
      </c>
      <c r="CB16" s="129">
        <f>IFERROR(CA16/BW16,"-")</f>
        <v>285000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570000</v>
      </c>
      <c r="CQ16" s="139">
        <v>570000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96</v>
      </c>
      <c r="C17" s="347"/>
      <c r="D17" s="347" t="s">
        <v>81</v>
      </c>
      <c r="E17" s="347" t="s">
        <v>94</v>
      </c>
      <c r="F17" s="347" t="s">
        <v>73</v>
      </c>
      <c r="G17" s="88"/>
      <c r="H17" s="88"/>
      <c r="I17" s="88"/>
      <c r="J17" s="330"/>
      <c r="K17" s="79">
        <v>0</v>
      </c>
      <c r="L17" s="79">
        <v>0</v>
      </c>
      <c r="M17" s="79">
        <v>44</v>
      </c>
      <c r="N17" s="89">
        <v>11</v>
      </c>
      <c r="O17" s="90">
        <v>0</v>
      </c>
      <c r="P17" s="91">
        <f>N17+O17</f>
        <v>11</v>
      </c>
      <c r="Q17" s="80">
        <f>IFERROR(P17/M17,"-")</f>
        <v>0.25</v>
      </c>
      <c r="R17" s="79">
        <v>1</v>
      </c>
      <c r="S17" s="79">
        <v>1</v>
      </c>
      <c r="T17" s="80">
        <f>IFERROR(R17/(P17),"-")</f>
        <v>0.090909090909091</v>
      </c>
      <c r="U17" s="336"/>
      <c r="V17" s="82">
        <v>3</v>
      </c>
      <c r="W17" s="80">
        <f>IF(P17=0,"-",V17/P17)</f>
        <v>0.27272727272727</v>
      </c>
      <c r="X17" s="335">
        <v>111000</v>
      </c>
      <c r="Y17" s="336">
        <f>IFERROR(X17/P17,"-")</f>
        <v>10090.909090909</v>
      </c>
      <c r="Z17" s="336">
        <f>IFERROR(X17/V17,"-")</f>
        <v>37000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0.090909090909091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0.45454545454545</v>
      </c>
      <c r="BP17" s="119">
        <v>3</v>
      </c>
      <c r="BQ17" s="120">
        <f>IFERROR(BP17/BN17,"-")</f>
        <v>0.6</v>
      </c>
      <c r="BR17" s="121">
        <v>42000</v>
      </c>
      <c r="BS17" s="122">
        <f>IFERROR(BR17/BN17,"-")</f>
        <v>8400</v>
      </c>
      <c r="BT17" s="123"/>
      <c r="BU17" s="123">
        <v>1</v>
      </c>
      <c r="BV17" s="123">
        <v>2</v>
      </c>
      <c r="BW17" s="124">
        <v>3</v>
      </c>
      <c r="BX17" s="125">
        <f>IF(P17=0,"",IF(BW17=0,"",(BW17/P17)))</f>
        <v>0.27272727272727</v>
      </c>
      <c r="BY17" s="126">
        <v>1</v>
      </c>
      <c r="BZ17" s="127">
        <f>IFERROR(BY17/BW17,"-")</f>
        <v>0.33333333333333</v>
      </c>
      <c r="CA17" s="128">
        <v>138000</v>
      </c>
      <c r="CB17" s="129">
        <f>IFERROR(CA17/BW17,"-")</f>
        <v>46000</v>
      </c>
      <c r="CC17" s="130"/>
      <c r="CD17" s="130"/>
      <c r="CE17" s="130">
        <v>1</v>
      </c>
      <c r="CF17" s="131">
        <v>2</v>
      </c>
      <c r="CG17" s="132">
        <f>IF(P17=0,"",IF(CF17=0,"",(CF17/P17)))</f>
        <v>0.18181818181818</v>
      </c>
      <c r="CH17" s="133">
        <v>1</v>
      </c>
      <c r="CI17" s="134">
        <f>IFERROR(CH17/CF17,"-")</f>
        <v>0.5</v>
      </c>
      <c r="CJ17" s="135">
        <v>80000</v>
      </c>
      <c r="CK17" s="136">
        <f>IFERROR(CJ17/CF17,"-")</f>
        <v>40000</v>
      </c>
      <c r="CL17" s="137"/>
      <c r="CM17" s="137"/>
      <c r="CN17" s="137">
        <v>1</v>
      </c>
      <c r="CO17" s="138">
        <v>3</v>
      </c>
      <c r="CP17" s="139">
        <v>111000</v>
      </c>
      <c r="CQ17" s="139">
        <v>138000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7" t="s">
        <v>97</v>
      </c>
      <c r="C18" s="347"/>
      <c r="D18" s="347" t="s">
        <v>98</v>
      </c>
      <c r="E18" s="347" t="s">
        <v>99</v>
      </c>
      <c r="F18" s="347" t="s">
        <v>75</v>
      </c>
      <c r="G18" s="88" t="s">
        <v>86</v>
      </c>
      <c r="H18" s="88" t="s">
        <v>87</v>
      </c>
      <c r="I18" s="349" t="s">
        <v>100</v>
      </c>
      <c r="J18" s="330"/>
      <c r="K18" s="79">
        <v>0</v>
      </c>
      <c r="L18" s="79">
        <v>0</v>
      </c>
      <c r="M18" s="79">
        <v>64</v>
      </c>
      <c r="N18" s="89">
        <v>2</v>
      </c>
      <c r="O18" s="90">
        <v>0</v>
      </c>
      <c r="P18" s="91">
        <f>N18+O18</f>
        <v>2</v>
      </c>
      <c r="Q18" s="80">
        <f>IFERROR(P18/M18,"-")</f>
        <v>0.03125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0.5</v>
      </c>
      <c r="X18" s="335">
        <v>25000</v>
      </c>
      <c r="Y18" s="336">
        <f>IFERROR(X18/P18,"-")</f>
        <v>12500</v>
      </c>
      <c r="Z18" s="336">
        <f>IFERROR(X18/V18,"-")</f>
        <v>25000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>
        <v>1</v>
      </c>
      <c r="BZ18" s="127">
        <f>IFERROR(BY18/BW18,"-")</f>
        <v>1</v>
      </c>
      <c r="CA18" s="128">
        <v>25000</v>
      </c>
      <c r="CB18" s="129">
        <f>IFERROR(CA18/BW18,"-")</f>
        <v>25000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25000</v>
      </c>
      <c r="CQ18" s="139">
        <v>25000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101</v>
      </c>
      <c r="C19" s="347"/>
      <c r="D19" s="347" t="s">
        <v>98</v>
      </c>
      <c r="E19" s="347" t="s">
        <v>99</v>
      </c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53</v>
      </c>
      <c r="N19" s="89">
        <v>11</v>
      </c>
      <c r="O19" s="90">
        <v>0</v>
      </c>
      <c r="P19" s="91">
        <f>N19+O19</f>
        <v>11</v>
      </c>
      <c r="Q19" s="80">
        <f>IFERROR(P19/M19,"-")</f>
        <v>0.20754716981132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0.090909090909091</v>
      </c>
      <c r="X19" s="335">
        <v>8000</v>
      </c>
      <c r="Y19" s="336">
        <f>IFERROR(X19/P19,"-")</f>
        <v>727.27272727273</v>
      </c>
      <c r="Z19" s="336">
        <f>IFERROR(X19/V19,"-")</f>
        <v>8000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0.18181818181818</v>
      </c>
      <c r="BP19" s="119">
        <v>1</v>
      </c>
      <c r="BQ19" s="120">
        <f>IFERROR(BP19/BN19,"-")</f>
        <v>0.5</v>
      </c>
      <c r="BR19" s="121">
        <v>587000</v>
      </c>
      <c r="BS19" s="122">
        <f>IFERROR(BR19/BN19,"-")</f>
        <v>293500</v>
      </c>
      <c r="BT19" s="123"/>
      <c r="BU19" s="123"/>
      <c r="BV19" s="123">
        <v>1</v>
      </c>
      <c r="BW19" s="124">
        <v>7</v>
      </c>
      <c r="BX19" s="125">
        <f>IF(P19=0,"",IF(BW19=0,"",(BW19/P19)))</f>
        <v>0.63636363636364</v>
      </c>
      <c r="BY19" s="126">
        <v>1</v>
      </c>
      <c r="BZ19" s="127">
        <f>IFERROR(BY19/BW19,"-")</f>
        <v>0.14285714285714</v>
      </c>
      <c r="CA19" s="128">
        <v>13000</v>
      </c>
      <c r="CB19" s="129">
        <f>IFERROR(CA19/BW19,"-")</f>
        <v>1857.1428571429</v>
      </c>
      <c r="CC19" s="130"/>
      <c r="CD19" s="130"/>
      <c r="CE19" s="130">
        <v>1</v>
      </c>
      <c r="CF19" s="131">
        <v>2</v>
      </c>
      <c r="CG19" s="132">
        <f>IF(P19=0,"",IF(CF19=0,"",(CF19/P19)))</f>
        <v>0.18181818181818</v>
      </c>
      <c r="CH19" s="133">
        <v>1</v>
      </c>
      <c r="CI19" s="134">
        <f>IFERROR(CH19/CF19,"-")</f>
        <v>0.5</v>
      </c>
      <c r="CJ19" s="135">
        <v>8000</v>
      </c>
      <c r="CK19" s="136">
        <f>IFERROR(CJ19/CF19,"-")</f>
        <v>4000</v>
      </c>
      <c r="CL19" s="137"/>
      <c r="CM19" s="137"/>
      <c r="CN19" s="137">
        <v>1</v>
      </c>
      <c r="CO19" s="138">
        <v>1</v>
      </c>
      <c r="CP19" s="139">
        <v>8000</v>
      </c>
      <c r="CQ19" s="139">
        <v>587000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4.97625</v>
      </c>
      <c r="B20" s="347" t="s">
        <v>102</v>
      </c>
      <c r="C20" s="347"/>
      <c r="D20" s="347" t="s">
        <v>66</v>
      </c>
      <c r="E20" s="347" t="s">
        <v>67</v>
      </c>
      <c r="F20" s="347" t="s">
        <v>82</v>
      </c>
      <c r="G20" s="88" t="s">
        <v>103</v>
      </c>
      <c r="H20" s="88" t="s">
        <v>104</v>
      </c>
      <c r="I20" s="88" t="s">
        <v>105</v>
      </c>
      <c r="J20" s="330">
        <v>240000</v>
      </c>
      <c r="K20" s="79">
        <v>0</v>
      </c>
      <c r="L20" s="79">
        <v>0</v>
      </c>
      <c r="M20" s="79">
        <v>53</v>
      </c>
      <c r="N20" s="89">
        <v>6</v>
      </c>
      <c r="O20" s="90">
        <v>0</v>
      </c>
      <c r="P20" s="91">
        <f>N20+O20</f>
        <v>6</v>
      </c>
      <c r="Q20" s="80">
        <f>IFERROR(P20/M20,"-")</f>
        <v>0.11320754716981</v>
      </c>
      <c r="R20" s="79">
        <v>0</v>
      </c>
      <c r="S20" s="79">
        <v>1</v>
      </c>
      <c r="T20" s="80">
        <f>IFERROR(R20/(P20),"-")</f>
        <v>0</v>
      </c>
      <c r="U20" s="336">
        <f>IFERROR(J20/SUM(N20:O25),"-")</f>
        <v>4210.5263157895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SUM(X20:X25)-SUM(J20:J25)</f>
        <v>954300</v>
      </c>
      <c r="AB20" s="83">
        <f>SUM(X20:X25)/SUM(J20:J25)</f>
        <v>4.97625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106</v>
      </c>
      <c r="C21" s="347"/>
      <c r="D21" s="347" t="s">
        <v>90</v>
      </c>
      <c r="E21" s="347" t="s">
        <v>91</v>
      </c>
      <c r="F21" s="347" t="s">
        <v>82</v>
      </c>
      <c r="G21" s="88"/>
      <c r="H21" s="88" t="s">
        <v>104</v>
      </c>
      <c r="I21" s="88"/>
      <c r="J21" s="330"/>
      <c r="K21" s="79">
        <v>0</v>
      </c>
      <c r="L21" s="79">
        <v>0</v>
      </c>
      <c r="M21" s="79">
        <v>50</v>
      </c>
      <c r="N21" s="89">
        <v>3</v>
      </c>
      <c r="O21" s="90">
        <v>0</v>
      </c>
      <c r="P21" s="91">
        <f>N21+O21</f>
        <v>3</v>
      </c>
      <c r="Q21" s="80">
        <f>IFERROR(P21/M21,"-")</f>
        <v>0.06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0.66666666666667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107</v>
      </c>
      <c r="C22" s="347"/>
      <c r="D22" s="347" t="s">
        <v>81</v>
      </c>
      <c r="E22" s="347" t="s">
        <v>94</v>
      </c>
      <c r="F22" s="347" t="s">
        <v>82</v>
      </c>
      <c r="G22" s="88"/>
      <c r="H22" s="88" t="s">
        <v>104</v>
      </c>
      <c r="I22" s="88"/>
      <c r="J22" s="330"/>
      <c r="K22" s="79">
        <v>0</v>
      </c>
      <c r="L22" s="79">
        <v>0</v>
      </c>
      <c r="M22" s="79">
        <v>75</v>
      </c>
      <c r="N22" s="89">
        <v>1</v>
      </c>
      <c r="O22" s="90">
        <v>0</v>
      </c>
      <c r="P22" s="91">
        <f>N22+O22</f>
        <v>1</v>
      </c>
      <c r="Q22" s="80">
        <f>IFERROR(P22/M22,"-")</f>
        <v>0.013333333333333</v>
      </c>
      <c r="R22" s="79">
        <v>0</v>
      </c>
      <c r="S22" s="79">
        <v>0</v>
      </c>
      <c r="T22" s="80">
        <f>IFERROR(R22/(P22),"-")</f>
        <v>0</v>
      </c>
      <c r="U22" s="336"/>
      <c r="V22" s="82">
        <v>1</v>
      </c>
      <c r="W22" s="80">
        <f>IF(P22=0,"-",V22/P22)</f>
        <v>1</v>
      </c>
      <c r="X22" s="335">
        <v>15000</v>
      </c>
      <c r="Y22" s="336">
        <f>IFERROR(X22/P22,"-")</f>
        <v>15000</v>
      </c>
      <c r="Z22" s="336">
        <f>IFERROR(X22/V22,"-")</f>
        <v>15000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>
        <v>1</v>
      </c>
      <c r="BZ22" s="127">
        <f>IFERROR(BY22/BW22,"-")</f>
        <v>1</v>
      </c>
      <c r="CA22" s="128">
        <v>15000</v>
      </c>
      <c r="CB22" s="129">
        <f>IFERROR(CA22/BW22,"-")</f>
        <v>15000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15000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108</v>
      </c>
      <c r="C23" s="347"/>
      <c r="D23" s="347" t="s">
        <v>98</v>
      </c>
      <c r="E23" s="347" t="s">
        <v>99</v>
      </c>
      <c r="F23" s="347" t="s">
        <v>82</v>
      </c>
      <c r="G23" s="88"/>
      <c r="H23" s="88" t="s">
        <v>104</v>
      </c>
      <c r="I23" s="88"/>
      <c r="J23" s="330"/>
      <c r="K23" s="79">
        <v>0</v>
      </c>
      <c r="L23" s="79">
        <v>0</v>
      </c>
      <c r="M23" s="79">
        <v>159</v>
      </c>
      <c r="N23" s="89">
        <v>5</v>
      </c>
      <c r="O23" s="90">
        <v>0</v>
      </c>
      <c r="P23" s="91">
        <f>N23+O23</f>
        <v>5</v>
      </c>
      <c r="Q23" s="80">
        <f>IFERROR(P23/M23,"-")</f>
        <v>0.031446540880503</v>
      </c>
      <c r="R23" s="79">
        <v>0</v>
      </c>
      <c r="S23" s="79">
        <v>0</v>
      </c>
      <c r="T23" s="80">
        <f>IFERROR(R23/(P23),"-")</f>
        <v>0</v>
      </c>
      <c r="U23" s="336"/>
      <c r="V23" s="82">
        <v>1</v>
      </c>
      <c r="W23" s="80">
        <f>IF(P23=0,"-",V23/P23)</f>
        <v>0.2</v>
      </c>
      <c r="X23" s="335">
        <v>14000</v>
      </c>
      <c r="Y23" s="336">
        <f>IFERROR(X23/P23,"-")</f>
        <v>2800</v>
      </c>
      <c r="Z23" s="336">
        <f>IFERROR(X23/V23,"-")</f>
        <v>14000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>
        <v>1</v>
      </c>
      <c r="AP23" s="100">
        <f>IFERROR(AO23/AM23,"-")</f>
        <v>1</v>
      </c>
      <c r="AQ23" s="101">
        <v>14000</v>
      </c>
      <c r="AR23" s="102">
        <f>IFERROR(AQ23/AM23,"-")</f>
        <v>14000</v>
      </c>
      <c r="AS23" s="103"/>
      <c r="AT23" s="103">
        <v>1</v>
      </c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0.2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14000</v>
      </c>
      <c r="CQ23" s="139">
        <v>14000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109</v>
      </c>
      <c r="C24" s="347"/>
      <c r="D24" s="347" t="s">
        <v>110</v>
      </c>
      <c r="E24" s="347" t="s">
        <v>111</v>
      </c>
      <c r="F24" s="347" t="s">
        <v>82</v>
      </c>
      <c r="G24" s="88"/>
      <c r="H24" s="88" t="s">
        <v>104</v>
      </c>
      <c r="I24" s="88"/>
      <c r="J24" s="330"/>
      <c r="K24" s="79">
        <v>0</v>
      </c>
      <c r="L24" s="79">
        <v>0</v>
      </c>
      <c r="M24" s="79">
        <v>70</v>
      </c>
      <c r="N24" s="89">
        <v>4</v>
      </c>
      <c r="O24" s="90">
        <v>0</v>
      </c>
      <c r="P24" s="91">
        <f>N24+O24</f>
        <v>4</v>
      </c>
      <c r="Q24" s="80">
        <f>IFERROR(P24/M24,"-")</f>
        <v>0.057142857142857</v>
      </c>
      <c r="R24" s="79">
        <v>3</v>
      </c>
      <c r="S24" s="79">
        <v>3</v>
      </c>
      <c r="T24" s="80">
        <f>IFERROR(R24/(P24),"-")</f>
        <v>0.75</v>
      </c>
      <c r="U24" s="336"/>
      <c r="V24" s="82">
        <v>3</v>
      </c>
      <c r="W24" s="80">
        <f>IF(P24=0,"-",V24/P24)</f>
        <v>0.75</v>
      </c>
      <c r="X24" s="335">
        <v>695300</v>
      </c>
      <c r="Y24" s="336">
        <f>IFERROR(X24/P24,"-")</f>
        <v>173825</v>
      </c>
      <c r="Z24" s="336">
        <f>IFERROR(X24/V24,"-")</f>
        <v>231766.66666667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>
        <v>2</v>
      </c>
      <c r="BQ24" s="120">
        <f>IFERROR(BP24/BN24,"-")</f>
        <v>1</v>
      </c>
      <c r="BR24" s="121">
        <v>513000</v>
      </c>
      <c r="BS24" s="122">
        <f>IFERROR(BR24/BN24,"-")</f>
        <v>256500</v>
      </c>
      <c r="BT24" s="123"/>
      <c r="BU24" s="123"/>
      <c r="BV24" s="123">
        <v>2</v>
      </c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0.25</v>
      </c>
      <c r="CH24" s="133">
        <v>1</v>
      </c>
      <c r="CI24" s="134">
        <f>IFERROR(CH24/CF24,"-")</f>
        <v>1</v>
      </c>
      <c r="CJ24" s="135">
        <v>182300</v>
      </c>
      <c r="CK24" s="136">
        <f>IFERROR(CJ24/CF24,"-")</f>
        <v>182300</v>
      </c>
      <c r="CL24" s="137"/>
      <c r="CM24" s="137"/>
      <c r="CN24" s="137">
        <v>1</v>
      </c>
      <c r="CO24" s="138">
        <v>3</v>
      </c>
      <c r="CP24" s="139">
        <v>695300</v>
      </c>
      <c r="CQ24" s="139">
        <v>448000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112</v>
      </c>
      <c r="C25" s="347"/>
      <c r="D25" s="347" t="s">
        <v>113</v>
      </c>
      <c r="E25" s="347" t="s">
        <v>113</v>
      </c>
      <c r="F25" s="347" t="s">
        <v>73</v>
      </c>
      <c r="G25" s="88"/>
      <c r="H25" s="88"/>
      <c r="I25" s="88"/>
      <c r="J25" s="330"/>
      <c r="K25" s="79">
        <v>0</v>
      </c>
      <c r="L25" s="79">
        <v>0</v>
      </c>
      <c r="M25" s="79">
        <v>114</v>
      </c>
      <c r="N25" s="89">
        <v>38</v>
      </c>
      <c r="O25" s="90">
        <v>0</v>
      </c>
      <c r="P25" s="91">
        <f>N25+O25</f>
        <v>38</v>
      </c>
      <c r="Q25" s="80">
        <f>IFERROR(P25/M25,"-")</f>
        <v>0.33333333333333</v>
      </c>
      <c r="R25" s="79">
        <v>1</v>
      </c>
      <c r="S25" s="79">
        <v>5</v>
      </c>
      <c r="T25" s="80">
        <f>IFERROR(R25/(P25),"-")</f>
        <v>0.026315789473684</v>
      </c>
      <c r="U25" s="336"/>
      <c r="V25" s="82">
        <v>3</v>
      </c>
      <c r="W25" s="80">
        <f>IF(P25=0,"-",V25/P25)</f>
        <v>0.078947368421053</v>
      </c>
      <c r="X25" s="335">
        <v>470000</v>
      </c>
      <c r="Y25" s="336">
        <f>IFERROR(X25/P25,"-")</f>
        <v>12368.421052632</v>
      </c>
      <c r="Z25" s="336">
        <f>IFERROR(X25/V25,"-")</f>
        <v>156666.66666667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5</v>
      </c>
      <c r="BF25" s="111">
        <f>IF(P25=0,"",IF(BE25=0,"",(BE25/P25)))</f>
        <v>0.13157894736842</v>
      </c>
      <c r="BG25" s="110">
        <v>1</v>
      </c>
      <c r="BH25" s="112">
        <f>IFERROR(BG25/BE25,"-")</f>
        <v>0.2</v>
      </c>
      <c r="BI25" s="113">
        <v>18000</v>
      </c>
      <c r="BJ25" s="114">
        <f>IFERROR(BI25/BE25,"-")</f>
        <v>3600</v>
      </c>
      <c r="BK25" s="115"/>
      <c r="BL25" s="115"/>
      <c r="BM25" s="115">
        <v>1</v>
      </c>
      <c r="BN25" s="117">
        <v>12</v>
      </c>
      <c r="BO25" s="118">
        <f>IF(P25=0,"",IF(BN25=0,"",(BN25/P25)))</f>
        <v>0.31578947368421</v>
      </c>
      <c r="BP25" s="119">
        <v>3</v>
      </c>
      <c r="BQ25" s="120">
        <f>IFERROR(BP25/BN25,"-")</f>
        <v>0.25</v>
      </c>
      <c r="BR25" s="121">
        <v>309000</v>
      </c>
      <c r="BS25" s="122">
        <f>IFERROR(BR25/BN25,"-")</f>
        <v>25750</v>
      </c>
      <c r="BT25" s="123"/>
      <c r="BU25" s="123"/>
      <c r="BV25" s="123">
        <v>3</v>
      </c>
      <c r="BW25" s="124">
        <v>18</v>
      </c>
      <c r="BX25" s="125">
        <f>IF(P25=0,"",IF(BW25=0,"",(BW25/P25)))</f>
        <v>0.47368421052632</v>
      </c>
      <c r="BY25" s="126">
        <v>5</v>
      </c>
      <c r="BZ25" s="127">
        <f>IFERROR(BY25/BW25,"-")</f>
        <v>0.27777777777778</v>
      </c>
      <c r="CA25" s="128">
        <v>651000</v>
      </c>
      <c r="CB25" s="129">
        <f>IFERROR(CA25/BW25,"-")</f>
        <v>36166.666666667</v>
      </c>
      <c r="CC25" s="130"/>
      <c r="CD25" s="130"/>
      <c r="CE25" s="130">
        <v>5</v>
      </c>
      <c r="CF25" s="131">
        <v>3</v>
      </c>
      <c r="CG25" s="132">
        <f>IF(P25=0,"",IF(CF25=0,"",(CF25/P25)))</f>
        <v>0.078947368421053</v>
      </c>
      <c r="CH25" s="133">
        <v>1</v>
      </c>
      <c r="CI25" s="134">
        <f>IFERROR(CH25/CF25,"-")</f>
        <v>0.33333333333333</v>
      </c>
      <c r="CJ25" s="135">
        <v>768000</v>
      </c>
      <c r="CK25" s="136">
        <f>IFERROR(CJ25/CF25,"-")</f>
        <v>256000</v>
      </c>
      <c r="CL25" s="137"/>
      <c r="CM25" s="137"/>
      <c r="CN25" s="137">
        <v>1</v>
      </c>
      <c r="CO25" s="138">
        <v>3</v>
      </c>
      <c r="CP25" s="139">
        <v>470000</v>
      </c>
      <c r="CQ25" s="139">
        <v>768000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0.54</v>
      </c>
      <c r="B26" s="347" t="s">
        <v>114</v>
      </c>
      <c r="C26" s="347"/>
      <c r="D26" s="347" t="s">
        <v>115</v>
      </c>
      <c r="E26" s="347" t="s">
        <v>116</v>
      </c>
      <c r="F26" s="347" t="s">
        <v>68</v>
      </c>
      <c r="G26" s="88" t="s">
        <v>69</v>
      </c>
      <c r="H26" s="88" t="s">
        <v>117</v>
      </c>
      <c r="I26" s="88" t="s">
        <v>118</v>
      </c>
      <c r="J26" s="330">
        <v>450000</v>
      </c>
      <c r="K26" s="79">
        <v>0</v>
      </c>
      <c r="L26" s="79">
        <v>0</v>
      </c>
      <c r="M26" s="79">
        <v>38</v>
      </c>
      <c r="N26" s="89">
        <v>1</v>
      </c>
      <c r="O26" s="90">
        <v>0</v>
      </c>
      <c r="P26" s="91">
        <f>N26+O26</f>
        <v>1</v>
      </c>
      <c r="Q26" s="80">
        <f>IFERROR(P26/M26,"-")</f>
        <v>0.026315789473684</v>
      </c>
      <c r="R26" s="79">
        <v>0</v>
      </c>
      <c r="S26" s="79">
        <v>0</v>
      </c>
      <c r="T26" s="80">
        <f>IFERROR(R26/(P26),"-")</f>
        <v>0</v>
      </c>
      <c r="U26" s="336">
        <f>IFERROR(J26/SUM(N26:O33),"-")</f>
        <v>9574.4680851064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SUM(X26:X33)-SUM(J26:J33)</f>
        <v>-207000</v>
      </c>
      <c r="AB26" s="83">
        <f>SUM(X26:X33)/SUM(J26:J33)</f>
        <v>0.54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119</v>
      </c>
      <c r="C27" s="347"/>
      <c r="D27" s="347" t="s">
        <v>120</v>
      </c>
      <c r="E27" s="347" t="s">
        <v>121</v>
      </c>
      <c r="F27" s="347" t="s">
        <v>68</v>
      </c>
      <c r="G27" s="88"/>
      <c r="H27" s="88" t="s">
        <v>117</v>
      </c>
      <c r="I27" s="88" t="s">
        <v>122</v>
      </c>
      <c r="J27" s="330"/>
      <c r="K27" s="79">
        <v>0</v>
      </c>
      <c r="L27" s="79">
        <v>0</v>
      </c>
      <c r="M27" s="79">
        <v>65</v>
      </c>
      <c r="N27" s="89">
        <v>3</v>
      </c>
      <c r="O27" s="90">
        <v>0</v>
      </c>
      <c r="P27" s="91">
        <f>N27+O27</f>
        <v>3</v>
      </c>
      <c r="Q27" s="80">
        <f>IFERROR(P27/M27,"-")</f>
        <v>0.046153846153846</v>
      </c>
      <c r="R27" s="79">
        <v>0</v>
      </c>
      <c r="S27" s="79">
        <v>1</v>
      </c>
      <c r="T27" s="80">
        <f>IFERROR(R27/(P27),"-")</f>
        <v>0</v>
      </c>
      <c r="U27" s="336"/>
      <c r="V27" s="82">
        <v>1</v>
      </c>
      <c r="W27" s="80">
        <f>IF(P27=0,"-",V27/P27)</f>
        <v>0.33333333333333</v>
      </c>
      <c r="X27" s="335">
        <v>49000</v>
      </c>
      <c r="Y27" s="336">
        <f>IFERROR(X27/P27,"-")</f>
        <v>16333.333333333</v>
      </c>
      <c r="Z27" s="336">
        <f>IFERROR(X27/V27,"-")</f>
        <v>49000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>
        <v>1</v>
      </c>
      <c r="BQ27" s="120">
        <f>IFERROR(BP27/BN27,"-")</f>
        <v>1</v>
      </c>
      <c r="BR27" s="121">
        <v>49000</v>
      </c>
      <c r="BS27" s="122">
        <f>IFERROR(BR27/BN27,"-")</f>
        <v>49000</v>
      </c>
      <c r="BT27" s="123"/>
      <c r="BU27" s="123"/>
      <c r="BV27" s="123">
        <v>1</v>
      </c>
      <c r="BW27" s="124">
        <v>1</v>
      </c>
      <c r="BX27" s="125">
        <f>IF(P27=0,"",IF(BW27=0,"",(BW27/P27)))</f>
        <v>0.33333333333333</v>
      </c>
      <c r="BY27" s="126">
        <v>1</v>
      </c>
      <c r="BZ27" s="127">
        <f>IFERROR(BY27/BW27,"-")</f>
        <v>1</v>
      </c>
      <c r="CA27" s="128">
        <v>54000</v>
      </c>
      <c r="CB27" s="129">
        <f>IFERROR(CA27/BW27,"-")</f>
        <v>54000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49000</v>
      </c>
      <c r="CQ27" s="139">
        <v>54000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123</v>
      </c>
      <c r="C28" s="347"/>
      <c r="D28" s="347" t="s">
        <v>124</v>
      </c>
      <c r="E28" s="347" t="s">
        <v>125</v>
      </c>
      <c r="F28" s="347" t="s">
        <v>68</v>
      </c>
      <c r="G28" s="88"/>
      <c r="H28" s="88" t="s">
        <v>117</v>
      </c>
      <c r="I28" s="88" t="s">
        <v>126</v>
      </c>
      <c r="J28" s="330"/>
      <c r="K28" s="79">
        <v>0</v>
      </c>
      <c r="L28" s="79">
        <v>0</v>
      </c>
      <c r="M28" s="79">
        <v>62</v>
      </c>
      <c r="N28" s="89">
        <v>2</v>
      </c>
      <c r="O28" s="90">
        <v>0</v>
      </c>
      <c r="P28" s="91">
        <f>N28+O28</f>
        <v>2</v>
      </c>
      <c r="Q28" s="80">
        <f>IFERROR(P28/M28,"-")</f>
        <v>0.032258064516129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127</v>
      </c>
      <c r="C29" s="347"/>
      <c r="D29" s="347" t="s">
        <v>113</v>
      </c>
      <c r="E29" s="347" t="s">
        <v>113</v>
      </c>
      <c r="F29" s="347" t="s">
        <v>73</v>
      </c>
      <c r="G29" s="88"/>
      <c r="H29" s="88"/>
      <c r="I29" s="88"/>
      <c r="J29" s="330"/>
      <c r="K29" s="79">
        <v>0</v>
      </c>
      <c r="L29" s="79">
        <v>0</v>
      </c>
      <c r="M29" s="79">
        <v>51</v>
      </c>
      <c r="N29" s="89">
        <v>15</v>
      </c>
      <c r="O29" s="90">
        <v>0</v>
      </c>
      <c r="P29" s="91">
        <f>N29+O29</f>
        <v>15</v>
      </c>
      <c r="Q29" s="80">
        <f>IFERROR(P29/M29,"-")</f>
        <v>0.29411764705882</v>
      </c>
      <c r="R29" s="79">
        <v>0</v>
      </c>
      <c r="S29" s="79">
        <v>1</v>
      </c>
      <c r="T29" s="80">
        <f>IFERROR(R29/(P29),"-")</f>
        <v>0</v>
      </c>
      <c r="U29" s="336"/>
      <c r="V29" s="82">
        <v>1</v>
      </c>
      <c r="W29" s="80">
        <f>IF(P29=0,"-",V29/P29)</f>
        <v>0.066666666666667</v>
      </c>
      <c r="X29" s="335">
        <v>15000</v>
      </c>
      <c r="Y29" s="336">
        <f>IFERROR(X29/P29,"-")</f>
        <v>1000</v>
      </c>
      <c r="Z29" s="336">
        <f>IFERROR(X29/V29,"-")</f>
        <v>15000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2</v>
      </c>
      <c r="AN29" s="99">
        <f>IF(P29=0,"",IF(AM29=0,"",(AM29/P29)))</f>
        <v>0.13333333333333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0.13333333333333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6</v>
      </c>
      <c r="BO29" s="118">
        <f>IF(P29=0,"",IF(BN29=0,"",(BN29/P29)))</f>
        <v>0.4</v>
      </c>
      <c r="BP29" s="119">
        <v>1</v>
      </c>
      <c r="BQ29" s="120">
        <f>IFERROR(BP29/BN29,"-")</f>
        <v>0.16666666666667</v>
      </c>
      <c r="BR29" s="121">
        <v>15000</v>
      </c>
      <c r="BS29" s="122">
        <f>IFERROR(BR29/BN29,"-")</f>
        <v>2500</v>
      </c>
      <c r="BT29" s="123">
        <v>1</v>
      </c>
      <c r="BU29" s="123"/>
      <c r="BV29" s="123"/>
      <c r="BW29" s="124">
        <v>5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15000</v>
      </c>
      <c r="CQ29" s="139">
        <v>15000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128</v>
      </c>
      <c r="C30" s="347"/>
      <c r="D30" s="347" t="s">
        <v>115</v>
      </c>
      <c r="E30" s="347" t="s">
        <v>116</v>
      </c>
      <c r="F30" s="347" t="s">
        <v>68</v>
      </c>
      <c r="G30" s="88" t="s">
        <v>76</v>
      </c>
      <c r="H30" s="88" t="s">
        <v>117</v>
      </c>
      <c r="I30" s="88" t="s">
        <v>118</v>
      </c>
      <c r="J30" s="330"/>
      <c r="K30" s="79">
        <v>0</v>
      </c>
      <c r="L30" s="79">
        <v>0</v>
      </c>
      <c r="M30" s="79">
        <v>20</v>
      </c>
      <c r="N30" s="89">
        <v>1</v>
      </c>
      <c r="O30" s="90">
        <v>0</v>
      </c>
      <c r="P30" s="91">
        <f>N30+O30</f>
        <v>1</v>
      </c>
      <c r="Q30" s="80">
        <f>IFERROR(P30/M30,"-")</f>
        <v>0.05</v>
      </c>
      <c r="R30" s="79">
        <v>0</v>
      </c>
      <c r="S30" s="79">
        <v>0</v>
      </c>
      <c r="T30" s="80">
        <f>IFERROR(R30/(P30),"-")</f>
        <v>0</v>
      </c>
      <c r="U30" s="336"/>
      <c r="V30" s="82">
        <v>1</v>
      </c>
      <c r="W30" s="80">
        <f>IF(P30=0,"-",V30/P30)</f>
        <v>1</v>
      </c>
      <c r="X30" s="335">
        <v>9000</v>
      </c>
      <c r="Y30" s="336">
        <f>IFERROR(X30/P30,"-")</f>
        <v>9000</v>
      </c>
      <c r="Z30" s="336">
        <f>IFERROR(X30/V30,"-")</f>
        <v>9000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>
        <v>1</v>
      </c>
      <c r="BZ30" s="127">
        <f>IFERROR(BY30/BW30,"-")</f>
        <v>1</v>
      </c>
      <c r="CA30" s="128">
        <v>9000</v>
      </c>
      <c r="CB30" s="129">
        <f>IFERROR(CA30/BW30,"-")</f>
        <v>9000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9000</v>
      </c>
      <c r="CQ30" s="139">
        <v>9000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120</v>
      </c>
      <c r="E31" s="347" t="s">
        <v>121</v>
      </c>
      <c r="F31" s="347" t="s">
        <v>68</v>
      </c>
      <c r="G31" s="88"/>
      <c r="H31" s="88" t="s">
        <v>117</v>
      </c>
      <c r="I31" s="88" t="s">
        <v>122</v>
      </c>
      <c r="J31" s="330"/>
      <c r="K31" s="79">
        <v>0</v>
      </c>
      <c r="L31" s="79">
        <v>0</v>
      </c>
      <c r="M31" s="79">
        <v>81</v>
      </c>
      <c r="N31" s="89">
        <v>6</v>
      </c>
      <c r="O31" s="90">
        <v>0</v>
      </c>
      <c r="P31" s="91">
        <f>N31+O31</f>
        <v>6</v>
      </c>
      <c r="Q31" s="80">
        <f>IFERROR(P31/M31,"-")</f>
        <v>0.074074074074074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0.16666666666667</v>
      </c>
      <c r="CH31" s="133">
        <v>1</v>
      </c>
      <c r="CI31" s="134">
        <f>IFERROR(CH31/CF31,"-")</f>
        <v>1</v>
      </c>
      <c r="CJ31" s="135">
        <v>5000</v>
      </c>
      <c r="CK31" s="136">
        <f>IFERROR(CJ31/CF31,"-")</f>
        <v>5000</v>
      </c>
      <c r="CL31" s="137">
        <v>1</v>
      </c>
      <c r="CM31" s="137"/>
      <c r="CN31" s="137"/>
      <c r="CO31" s="138">
        <v>0</v>
      </c>
      <c r="CP31" s="139">
        <v>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124</v>
      </c>
      <c r="E32" s="347" t="s">
        <v>125</v>
      </c>
      <c r="F32" s="347" t="s">
        <v>68</v>
      </c>
      <c r="G32" s="88"/>
      <c r="H32" s="88" t="s">
        <v>117</v>
      </c>
      <c r="I32" s="88" t="s">
        <v>126</v>
      </c>
      <c r="J32" s="330"/>
      <c r="K32" s="79">
        <v>0</v>
      </c>
      <c r="L32" s="79">
        <v>0</v>
      </c>
      <c r="M32" s="79">
        <v>27</v>
      </c>
      <c r="N32" s="89">
        <v>3</v>
      </c>
      <c r="O32" s="90">
        <v>0</v>
      </c>
      <c r="P32" s="91">
        <f>N32+O32</f>
        <v>3</v>
      </c>
      <c r="Q32" s="80">
        <f>IFERROR(P32/M32,"-")</f>
        <v>0.11111111111111</v>
      </c>
      <c r="R32" s="79">
        <v>1</v>
      </c>
      <c r="S32" s="79">
        <v>0</v>
      </c>
      <c r="T32" s="80">
        <f>IFERROR(R32/(P32),"-")</f>
        <v>0.33333333333333</v>
      </c>
      <c r="U32" s="336"/>
      <c r="V32" s="82">
        <v>2</v>
      </c>
      <c r="W32" s="80">
        <f>IF(P32=0,"-",V32/P32)</f>
        <v>0.66666666666667</v>
      </c>
      <c r="X32" s="335">
        <v>18000</v>
      </c>
      <c r="Y32" s="336">
        <f>IFERROR(X32/P32,"-")</f>
        <v>6000</v>
      </c>
      <c r="Z32" s="336">
        <f>IFERROR(X32/V32,"-")</f>
        <v>9000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>
        <v>2</v>
      </c>
      <c r="BQ32" s="120">
        <f>IFERROR(BP32/BN32,"-")</f>
        <v>1</v>
      </c>
      <c r="BR32" s="121">
        <v>24000</v>
      </c>
      <c r="BS32" s="122">
        <f>IFERROR(BR32/BN32,"-")</f>
        <v>12000</v>
      </c>
      <c r="BT32" s="123">
        <v>1</v>
      </c>
      <c r="BU32" s="123"/>
      <c r="BV32" s="123">
        <v>1</v>
      </c>
      <c r="BW32" s="124">
        <v>1</v>
      </c>
      <c r="BX32" s="125">
        <f>IF(P32=0,"",IF(BW32=0,"",(BW32/P32)))</f>
        <v>0.33333333333333</v>
      </c>
      <c r="BY32" s="126">
        <v>1</v>
      </c>
      <c r="BZ32" s="127">
        <f>IFERROR(BY32/BW32,"-")</f>
        <v>1</v>
      </c>
      <c r="CA32" s="128">
        <v>2000</v>
      </c>
      <c r="CB32" s="129">
        <f>IFERROR(CA32/BW32,"-")</f>
        <v>2000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18000</v>
      </c>
      <c r="CQ32" s="139">
        <v>16000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113</v>
      </c>
      <c r="E33" s="347" t="s">
        <v>113</v>
      </c>
      <c r="F33" s="347" t="s">
        <v>73</v>
      </c>
      <c r="G33" s="88"/>
      <c r="H33" s="88"/>
      <c r="I33" s="88"/>
      <c r="J33" s="330"/>
      <c r="K33" s="79">
        <v>0</v>
      </c>
      <c r="L33" s="79">
        <v>0</v>
      </c>
      <c r="M33" s="79">
        <v>74</v>
      </c>
      <c r="N33" s="89">
        <v>16</v>
      </c>
      <c r="O33" s="90">
        <v>0</v>
      </c>
      <c r="P33" s="91">
        <f>N33+O33</f>
        <v>16</v>
      </c>
      <c r="Q33" s="80">
        <f>IFERROR(P33/M33,"-")</f>
        <v>0.21621621621622</v>
      </c>
      <c r="R33" s="79">
        <v>0</v>
      </c>
      <c r="S33" s="79">
        <v>2</v>
      </c>
      <c r="T33" s="80">
        <f>IFERROR(R33/(P33),"-")</f>
        <v>0</v>
      </c>
      <c r="U33" s="336"/>
      <c r="V33" s="82">
        <v>5</v>
      </c>
      <c r="W33" s="80">
        <f>IF(P33=0,"-",V33/P33)</f>
        <v>0.3125</v>
      </c>
      <c r="X33" s="335">
        <v>152000</v>
      </c>
      <c r="Y33" s="336">
        <f>IFERROR(X33/P33,"-")</f>
        <v>9500</v>
      </c>
      <c r="Z33" s="336">
        <f>IFERROR(X33/V33,"-")</f>
        <v>30400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0.0625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6</v>
      </c>
      <c r="BO33" s="118">
        <f>IF(P33=0,"",IF(BN33=0,"",(BN33/P33)))</f>
        <v>0.375</v>
      </c>
      <c r="BP33" s="119">
        <v>2</v>
      </c>
      <c r="BQ33" s="120">
        <f>IFERROR(BP33/BN33,"-")</f>
        <v>0.33333333333333</v>
      </c>
      <c r="BR33" s="121">
        <v>3437000</v>
      </c>
      <c r="BS33" s="122">
        <f>IFERROR(BR33/BN33,"-")</f>
        <v>572833.33333333</v>
      </c>
      <c r="BT33" s="123"/>
      <c r="BU33" s="123"/>
      <c r="BV33" s="123">
        <v>2</v>
      </c>
      <c r="BW33" s="124">
        <v>7</v>
      </c>
      <c r="BX33" s="125">
        <f>IF(P33=0,"",IF(BW33=0,"",(BW33/P33)))</f>
        <v>0.4375</v>
      </c>
      <c r="BY33" s="126">
        <v>4</v>
      </c>
      <c r="BZ33" s="127">
        <f>IFERROR(BY33/BW33,"-")</f>
        <v>0.57142857142857</v>
      </c>
      <c r="CA33" s="128">
        <v>72000</v>
      </c>
      <c r="CB33" s="129">
        <f>IFERROR(CA33/BW33,"-")</f>
        <v>10285.714285714</v>
      </c>
      <c r="CC33" s="130">
        <v>1</v>
      </c>
      <c r="CD33" s="130"/>
      <c r="CE33" s="130">
        <v>3</v>
      </c>
      <c r="CF33" s="131">
        <v>2</v>
      </c>
      <c r="CG33" s="132">
        <f>IF(P33=0,"",IF(CF33=0,"",(CF33/P33)))</f>
        <v>0.125</v>
      </c>
      <c r="CH33" s="133">
        <v>1</v>
      </c>
      <c r="CI33" s="134">
        <f>IFERROR(CH33/CF33,"-")</f>
        <v>0.5</v>
      </c>
      <c r="CJ33" s="135">
        <v>69000</v>
      </c>
      <c r="CK33" s="136">
        <f>IFERROR(CJ33/CF33,"-")</f>
        <v>34500</v>
      </c>
      <c r="CL33" s="137"/>
      <c r="CM33" s="137"/>
      <c r="CN33" s="137">
        <v>1</v>
      </c>
      <c r="CO33" s="138">
        <v>5</v>
      </c>
      <c r="CP33" s="139">
        <v>152000</v>
      </c>
      <c r="CQ33" s="139">
        <v>3424000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0.19166666666667</v>
      </c>
      <c r="B34" s="347" t="s">
        <v>132</v>
      </c>
      <c r="C34" s="347"/>
      <c r="D34" s="347" t="s">
        <v>133</v>
      </c>
      <c r="E34" s="347" t="s">
        <v>116</v>
      </c>
      <c r="F34" s="347" t="s">
        <v>68</v>
      </c>
      <c r="G34" s="88" t="s">
        <v>134</v>
      </c>
      <c r="H34" s="88" t="s">
        <v>135</v>
      </c>
      <c r="I34" s="88" t="s">
        <v>118</v>
      </c>
      <c r="J34" s="330">
        <v>240000</v>
      </c>
      <c r="K34" s="79">
        <v>0</v>
      </c>
      <c r="L34" s="79">
        <v>0</v>
      </c>
      <c r="M34" s="79">
        <v>89</v>
      </c>
      <c r="N34" s="89">
        <v>7</v>
      </c>
      <c r="O34" s="90">
        <v>0</v>
      </c>
      <c r="P34" s="91">
        <f>N34+O34</f>
        <v>7</v>
      </c>
      <c r="Q34" s="80">
        <f>IFERROR(P34/M34,"-")</f>
        <v>0.078651685393258</v>
      </c>
      <c r="R34" s="79">
        <v>0</v>
      </c>
      <c r="S34" s="79">
        <v>1</v>
      </c>
      <c r="T34" s="80">
        <f>IFERROR(R34/(P34),"-")</f>
        <v>0</v>
      </c>
      <c r="U34" s="336">
        <f>IFERROR(J34/SUM(N34:O37),"-")</f>
        <v>7741.935483871</v>
      </c>
      <c r="V34" s="82">
        <v>1</v>
      </c>
      <c r="W34" s="80">
        <f>IF(P34=0,"-",V34/P34)</f>
        <v>0.14285714285714</v>
      </c>
      <c r="X34" s="335">
        <v>15000</v>
      </c>
      <c r="Y34" s="336">
        <f>IFERROR(X34/P34,"-")</f>
        <v>2142.8571428571</v>
      </c>
      <c r="Z34" s="336">
        <f>IFERROR(X34/V34,"-")</f>
        <v>15000</v>
      </c>
      <c r="AA34" s="330">
        <f>SUM(X34:X37)-SUM(J34:J37)</f>
        <v>-194000</v>
      </c>
      <c r="AB34" s="83">
        <f>SUM(X34:X37)/SUM(J34:J37)</f>
        <v>0.19166666666667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0.14285714285714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3</v>
      </c>
      <c r="BF34" s="111">
        <f>IF(P34=0,"",IF(BE34=0,"",(BE34/P34)))</f>
        <v>0.42857142857143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0.28571428571429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0.14285714285714</v>
      </c>
      <c r="BY34" s="126">
        <v>1</v>
      </c>
      <c r="BZ34" s="127">
        <f>IFERROR(BY34/BW34,"-")</f>
        <v>1</v>
      </c>
      <c r="CA34" s="128">
        <v>15000</v>
      </c>
      <c r="CB34" s="129">
        <f>IFERROR(CA34/BW34,"-")</f>
        <v>15000</v>
      </c>
      <c r="CC34" s="130"/>
      <c r="CD34" s="130">
        <v>1</v>
      </c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15000</v>
      </c>
      <c r="CQ34" s="139">
        <v>15000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136</v>
      </c>
      <c r="C35" s="347"/>
      <c r="D35" s="347" t="s">
        <v>137</v>
      </c>
      <c r="E35" s="347" t="s">
        <v>121</v>
      </c>
      <c r="F35" s="347" t="s">
        <v>68</v>
      </c>
      <c r="G35" s="88"/>
      <c r="H35" s="88" t="s">
        <v>135</v>
      </c>
      <c r="I35" s="88" t="s">
        <v>122</v>
      </c>
      <c r="J35" s="330"/>
      <c r="K35" s="79">
        <v>0</v>
      </c>
      <c r="L35" s="79">
        <v>0</v>
      </c>
      <c r="M35" s="79">
        <v>35</v>
      </c>
      <c r="N35" s="89">
        <v>2</v>
      </c>
      <c r="O35" s="90">
        <v>0</v>
      </c>
      <c r="P35" s="91">
        <f>N35+O35</f>
        <v>2</v>
      </c>
      <c r="Q35" s="80">
        <f>IFERROR(P35/M35,"-")</f>
        <v>0.057142857142857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139</v>
      </c>
      <c r="E36" s="347" t="s">
        <v>125</v>
      </c>
      <c r="F36" s="347" t="s">
        <v>68</v>
      </c>
      <c r="G36" s="88"/>
      <c r="H36" s="88" t="s">
        <v>135</v>
      </c>
      <c r="I36" s="88" t="s">
        <v>126</v>
      </c>
      <c r="J36" s="330"/>
      <c r="K36" s="79">
        <v>0</v>
      </c>
      <c r="L36" s="79">
        <v>0</v>
      </c>
      <c r="M36" s="79">
        <v>101</v>
      </c>
      <c r="N36" s="89">
        <v>8</v>
      </c>
      <c r="O36" s="90">
        <v>0</v>
      </c>
      <c r="P36" s="91">
        <f>N36+O36</f>
        <v>8</v>
      </c>
      <c r="Q36" s="80">
        <f>IFERROR(P36/M36,"-")</f>
        <v>0.079207920792079</v>
      </c>
      <c r="R36" s="79">
        <v>0</v>
      </c>
      <c r="S36" s="79">
        <v>4</v>
      </c>
      <c r="T36" s="80">
        <f>IFERROR(R36/(P36),"-")</f>
        <v>0</v>
      </c>
      <c r="U36" s="336"/>
      <c r="V36" s="82">
        <v>3</v>
      </c>
      <c r="W36" s="80">
        <f>IF(P36=0,"-",V36/P36)</f>
        <v>0.375</v>
      </c>
      <c r="X36" s="335">
        <v>12000</v>
      </c>
      <c r="Y36" s="336">
        <f>IFERROR(X36/P36,"-")</f>
        <v>1500</v>
      </c>
      <c r="Z36" s="336">
        <f>IFERROR(X36/V36,"-")</f>
        <v>4000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0.125</v>
      </c>
      <c r="AO36" s="98">
        <v>1</v>
      </c>
      <c r="AP36" s="100">
        <f>IFERROR(AO36/AM36,"-")</f>
        <v>1</v>
      </c>
      <c r="AQ36" s="101">
        <v>3000</v>
      </c>
      <c r="AR36" s="102">
        <f>IFERROR(AQ36/AM36,"-")</f>
        <v>3000</v>
      </c>
      <c r="AS36" s="103">
        <v>1</v>
      </c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0.375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0.25</v>
      </c>
      <c r="BY36" s="126">
        <v>2</v>
      </c>
      <c r="BZ36" s="127">
        <f>IFERROR(BY36/BW36,"-")</f>
        <v>1</v>
      </c>
      <c r="CA36" s="128">
        <v>9000</v>
      </c>
      <c r="CB36" s="129">
        <f>IFERROR(CA36/BW36,"-")</f>
        <v>4500</v>
      </c>
      <c r="CC36" s="130">
        <v>1</v>
      </c>
      <c r="CD36" s="130">
        <v>1</v>
      </c>
      <c r="CE36" s="130"/>
      <c r="CF36" s="131">
        <v>1</v>
      </c>
      <c r="CG36" s="132">
        <f>IF(P36=0,"",IF(CF36=0,"",(CF36/P36)))</f>
        <v>0.125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3</v>
      </c>
      <c r="CP36" s="139">
        <v>12000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140</v>
      </c>
      <c r="C37" s="347"/>
      <c r="D37" s="347" t="s">
        <v>113</v>
      </c>
      <c r="E37" s="347" t="s">
        <v>113</v>
      </c>
      <c r="F37" s="347" t="s">
        <v>73</v>
      </c>
      <c r="G37" s="88"/>
      <c r="H37" s="88"/>
      <c r="I37" s="88"/>
      <c r="J37" s="330"/>
      <c r="K37" s="79">
        <v>0</v>
      </c>
      <c r="L37" s="79">
        <v>0</v>
      </c>
      <c r="M37" s="79">
        <v>14</v>
      </c>
      <c r="N37" s="89">
        <v>14</v>
      </c>
      <c r="O37" s="90">
        <v>0</v>
      </c>
      <c r="P37" s="91">
        <f>N37+O37</f>
        <v>14</v>
      </c>
      <c r="Q37" s="80">
        <f>IFERROR(P37/M37,"-")</f>
        <v>1</v>
      </c>
      <c r="R37" s="79">
        <v>0</v>
      </c>
      <c r="S37" s="79">
        <v>2</v>
      </c>
      <c r="T37" s="80">
        <f>IFERROR(R37/(P37),"-")</f>
        <v>0</v>
      </c>
      <c r="U37" s="336"/>
      <c r="V37" s="82">
        <v>2</v>
      </c>
      <c r="W37" s="80">
        <f>IF(P37=0,"-",V37/P37)</f>
        <v>0.14285714285714</v>
      </c>
      <c r="X37" s="335">
        <v>19000</v>
      </c>
      <c r="Y37" s="336">
        <f>IFERROR(X37/P37,"-")</f>
        <v>1357.1428571429</v>
      </c>
      <c r="Z37" s="336">
        <f>IFERROR(X37/V37,"-")</f>
        <v>9500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0.21428571428571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5</v>
      </c>
      <c r="BO37" s="118">
        <f>IF(P37=0,"",IF(BN37=0,"",(BN37/P37)))</f>
        <v>0.35714285714286</v>
      </c>
      <c r="BP37" s="119">
        <v>3</v>
      </c>
      <c r="BQ37" s="120">
        <f>IFERROR(BP37/BN37,"-")</f>
        <v>0.6</v>
      </c>
      <c r="BR37" s="121">
        <v>27000</v>
      </c>
      <c r="BS37" s="122">
        <f>IFERROR(BR37/BN37,"-")</f>
        <v>5400</v>
      </c>
      <c r="BT37" s="123">
        <v>2</v>
      </c>
      <c r="BU37" s="123"/>
      <c r="BV37" s="123">
        <v>1</v>
      </c>
      <c r="BW37" s="124">
        <v>4</v>
      </c>
      <c r="BX37" s="125">
        <f>IF(P37=0,"",IF(BW37=0,"",(BW37/P37)))</f>
        <v>0.28571428571429</v>
      </c>
      <c r="BY37" s="126">
        <v>2</v>
      </c>
      <c r="BZ37" s="127">
        <f>IFERROR(BY37/BW37,"-")</f>
        <v>0.5</v>
      </c>
      <c r="CA37" s="128">
        <v>19000</v>
      </c>
      <c r="CB37" s="129">
        <f>IFERROR(CA37/BW37,"-")</f>
        <v>4750</v>
      </c>
      <c r="CC37" s="130"/>
      <c r="CD37" s="130">
        <v>1</v>
      </c>
      <c r="CE37" s="130">
        <v>1</v>
      </c>
      <c r="CF37" s="131">
        <v>2</v>
      </c>
      <c r="CG37" s="132">
        <f>IF(P37=0,"",IF(CF37=0,"",(CF37/P37)))</f>
        <v>0.14285714285714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2</v>
      </c>
      <c r="CP37" s="139">
        <v>19000</v>
      </c>
      <c r="CQ37" s="139">
        <v>22000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0.37254901960784</v>
      </c>
      <c r="B38" s="347" t="s">
        <v>141</v>
      </c>
      <c r="C38" s="347"/>
      <c r="D38" s="347" t="s">
        <v>142</v>
      </c>
      <c r="E38" s="347"/>
      <c r="F38" s="347" t="s">
        <v>82</v>
      </c>
      <c r="G38" s="88" t="s">
        <v>143</v>
      </c>
      <c r="H38" s="88" t="s">
        <v>144</v>
      </c>
      <c r="I38" s="349" t="s">
        <v>145</v>
      </c>
      <c r="J38" s="330">
        <v>102000</v>
      </c>
      <c r="K38" s="79">
        <v>0</v>
      </c>
      <c r="L38" s="79">
        <v>0</v>
      </c>
      <c r="M38" s="79">
        <v>42</v>
      </c>
      <c r="N38" s="89">
        <v>1</v>
      </c>
      <c r="O38" s="90">
        <v>0</v>
      </c>
      <c r="P38" s="91">
        <f>N38+O38</f>
        <v>1</v>
      </c>
      <c r="Q38" s="80">
        <f>IFERROR(P38/M38,"-")</f>
        <v>0.023809523809524</v>
      </c>
      <c r="R38" s="79">
        <v>0</v>
      </c>
      <c r="S38" s="79">
        <v>0</v>
      </c>
      <c r="T38" s="80">
        <f>IFERROR(R38/(P38),"-")</f>
        <v>0</v>
      </c>
      <c r="U38" s="336">
        <f>IFERROR(J38/SUM(N38:O39),"-")</f>
        <v>34000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SUM(X38:X39)-SUM(J38:J39)</f>
        <v>-64000</v>
      </c>
      <c r="AB38" s="83">
        <f>SUM(X38:X39)/SUM(J38:J39)</f>
        <v>0.37254901960784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142</v>
      </c>
      <c r="E39" s="347"/>
      <c r="F39" s="347" t="s">
        <v>73</v>
      </c>
      <c r="G39" s="88"/>
      <c r="H39" s="88"/>
      <c r="I39" s="88"/>
      <c r="J39" s="330"/>
      <c r="K39" s="79">
        <v>0</v>
      </c>
      <c r="L39" s="79">
        <v>0</v>
      </c>
      <c r="M39" s="79">
        <v>7</v>
      </c>
      <c r="N39" s="89">
        <v>2</v>
      </c>
      <c r="O39" s="90">
        <v>0</v>
      </c>
      <c r="P39" s="91">
        <f>N39+O39</f>
        <v>2</v>
      </c>
      <c r="Q39" s="80">
        <f>IFERROR(P39/M39,"-")</f>
        <v>0.28571428571429</v>
      </c>
      <c r="R39" s="79">
        <v>0</v>
      </c>
      <c r="S39" s="79">
        <v>1</v>
      </c>
      <c r="T39" s="80">
        <f>IFERROR(R39/(P39),"-")</f>
        <v>0</v>
      </c>
      <c r="U39" s="336"/>
      <c r="V39" s="82">
        <v>1</v>
      </c>
      <c r="W39" s="80">
        <f>IF(P39=0,"-",V39/P39)</f>
        <v>0.5</v>
      </c>
      <c r="X39" s="335">
        <v>38000</v>
      </c>
      <c r="Y39" s="336">
        <f>IFERROR(X39/P39,"-")</f>
        <v>19000</v>
      </c>
      <c r="Z39" s="336">
        <f>IFERROR(X39/V39,"-")</f>
        <v>38000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0.5</v>
      </c>
      <c r="CH39" s="133">
        <v>1</v>
      </c>
      <c r="CI39" s="134">
        <f>IFERROR(CH39/CF39,"-")</f>
        <v>1</v>
      </c>
      <c r="CJ39" s="135">
        <v>38000</v>
      </c>
      <c r="CK39" s="136">
        <f>IFERROR(CJ39/CF39,"-")</f>
        <v>38000</v>
      </c>
      <c r="CL39" s="137"/>
      <c r="CM39" s="137"/>
      <c r="CN39" s="137">
        <v>1</v>
      </c>
      <c r="CO39" s="138">
        <v>1</v>
      </c>
      <c r="CP39" s="139">
        <v>38000</v>
      </c>
      <c r="CQ39" s="139">
        <v>38000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1.8627450980392</v>
      </c>
      <c r="B40" s="347" t="s">
        <v>147</v>
      </c>
      <c r="C40" s="347"/>
      <c r="D40" s="347" t="s">
        <v>142</v>
      </c>
      <c r="E40" s="347"/>
      <c r="F40" s="347" t="s">
        <v>82</v>
      </c>
      <c r="G40" s="88" t="s">
        <v>148</v>
      </c>
      <c r="H40" s="88" t="s">
        <v>144</v>
      </c>
      <c r="I40" s="349" t="s">
        <v>78</v>
      </c>
      <c r="J40" s="330">
        <v>102000</v>
      </c>
      <c r="K40" s="79">
        <v>0</v>
      </c>
      <c r="L40" s="79">
        <v>0</v>
      </c>
      <c r="M40" s="79">
        <v>33</v>
      </c>
      <c r="N40" s="89">
        <v>1</v>
      </c>
      <c r="O40" s="90">
        <v>0</v>
      </c>
      <c r="P40" s="91">
        <f>N40+O40</f>
        <v>1</v>
      </c>
      <c r="Q40" s="80">
        <f>IFERROR(P40/M40,"-")</f>
        <v>0.03030303030303</v>
      </c>
      <c r="R40" s="79">
        <v>0</v>
      </c>
      <c r="S40" s="79">
        <v>0</v>
      </c>
      <c r="T40" s="80">
        <f>IFERROR(R40/(P40),"-")</f>
        <v>0</v>
      </c>
      <c r="U40" s="336">
        <f>IFERROR(J40/SUM(N40:O41),"-")</f>
        <v>17000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88000</v>
      </c>
      <c r="AB40" s="83">
        <f>SUM(X40:X41)/SUM(J40:J41)</f>
        <v>1.8627450980392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149</v>
      </c>
      <c r="C41" s="347"/>
      <c r="D41" s="347" t="s">
        <v>142</v>
      </c>
      <c r="E41" s="347"/>
      <c r="F41" s="347" t="s">
        <v>73</v>
      </c>
      <c r="G41" s="88"/>
      <c r="H41" s="88"/>
      <c r="I41" s="88"/>
      <c r="J41" s="330"/>
      <c r="K41" s="79">
        <v>0</v>
      </c>
      <c r="L41" s="79">
        <v>0</v>
      </c>
      <c r="M41" s="79">
        <v>27</v>
      </c>
      <c r="N41" s="89">
        <v>5</v>
      </c>
      <c r="O41" s="90">
        <v>0</v>
      </c>
      <c r="P41" s="91">
        <f>N41+O41</f>
        <v>5</v>
      </c>
      <c r="Q41" s="80">
        <f>IFERROR(P41/M41,"-")</f>
        <v>0.18518518518519</v>
      </c>
      <c r="R41" s="79">
        <v>0</v>
      </c>
      <c r="S41" s="79">
        <v>0</v>
      </c>
      <c r="T41" s="80">
        <f>IFERROR(R41/(P41),"-")</f>
        <v>0</v>
      </c>
      <c r="U41" s="336"/>
      <c r="V41" s="82">
        <v>1</v>
      </c>
      <c r="W41" s="80">
        <f>IF(P41=0,"-",V41/P41)</f>
        <v>0.2</v>
      </c>
      <c r="X41" s="335">
        <v>190000</v>
      </c>
      <c r="Y41" s="336">
        <f>IFERROR(X41/P41,"-")</f>
        <v>38000</v>
      </c>
      <c r="Z41" s="336">
        <f>IFERROR(X41/V41,"-")</f>
        <v>190000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4</v>
      </c>
      <c r="BX41" s="125">
        <f>IF(P41=0,"",IF(BW41=0,"",(BW41/P41)))</f>
        <v>0.8</v>
      </c>
      <c r="BY41" s="126">
        <v>3</v>
      </c>
      <c r="BZ41" s="127">
        <f>IFERROR(BY41/BW41,"-")</f>
        <v>0.75</v>
      </c>
      <c r="CA41" s="128">
        <v>198000</v>
      </c>
      <c r="CB41" s="129">
        <f>IFERROR(CA41/BW41,"-")</f>
        <v>49500</v>
      </c>
      <c r="CC41" s="130">
        <v>1</v>
      </c>
      <c r="CD41" s="130">
        <v>1</v>
      </c>
      <c r="CE41" s="130">
        <v>1</v>
      </c>
      <c r="CF41" s="131">
        <v>1</v>
      </c>
      <c r="CG41" s="132">
        <f>IF(P41=0,"",IF(CF41=0,"",(CF41/P41)))</f>
        <v>0.2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190000</v>
      </c>
      <c r="CQ41" s="139">
        <v>185000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0.43333333333333</v>
      </c>
      <c r="B42" s="347" t="s">
        <v>150</v>
      </c>
      <c r="C42" s="347"/>
      <c r="D42" s="347" t="s">
        <v>66</v>
      </c>
      <c r="E42" s="347" t="s">
        <v>67</v>
      </c>
      <c r="F42" s="347" t="s">
        <v>68</v>
      </c>
      <c r="G42" s="88" t="s">
        <v>151</v>
      </c>
      <c r="H42" s="88" t="s">
        <v>152</v>
      </c>
      <c r="I42" s="88" t="s">
        <v>153</v>
      </c>
      <c r="J42" s="330">
        <v>60000</v>
      </c>
      <c r="K42" s="79">
        <v>0</v>
      </c>
      <c r="L42" s="79">
        <v>0</v>
      </c>
      <c r="M42" s="79">
        <v>11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>
        <f>IFERROR(J42/SUM(N42:O43),"-")</f>
        <v>30000</v>
      </c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>
        <f>SUM(X42:X43)-SUM(J42:J43)</f>
        <v>-34000</v>
      </c>
      <c r="AB42" s="83">
        <f>SUM(X42:X43)/SUM(J42:J43)</f>
        <v>0.43333333333333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154</v>
      </c>
      <c r="C43" s="347"/>
      <c r="D43" s="347" t="s">
        <v>66</v>
      </c>
      <c r="E43" s="347" t="s">
        <v>67</v>
      </c>
      <c r="F43" s="347" t="s">
        <v>73</v>
      </c>
      <c r="G43" s="88"/>
      <c r="H43" s="88"/>
      <c r="I43" s="88"/>
      <c r="J43" s="330"/>
      <c r="K43" s="79">
        <v>0</v>
      </c>
      <c r="L43" s="79">
        <v>0</v>
      </c>
      <c r="M43" s="79">
        <v>3</v>
      </c>
      <c r="N43" s="89">
        <v>2</v>
      </c>
      <c r="O43" s="90">
        <v>0</v>
      </c>
      <c r="P43" s="91">
        <f>N43+O43</f>
        <v>2</v>
      </c>
      <c r="Q43" s="80">
        <f>IFERROR(P43/M43,"-")</f>
        <v>0.66666666666667</v>
      </c>
      <c r="R43" s="79">
        <v>0</v>
      </c>
      <c r="S43" s="79">
        <v>1</v>
      </c>
      <c r="T43" s="80">
        <f>IFERROR(R43/(P43),"-")</f>
        <v>0</v>
      </c>
      <c r="U43" s="336"/>
      <c r="V43" s="82">
        <v>1</v>
      </c>
      <c r="W43" s="80">
        <f>IF(P43=0,"-",V43/P43)</f>
        <v>0.5</v>
      </c>
      <c r="X43" s="335">
        <v>26000</v>
      </c>
      <c r="Y43" s="336">
        <f>IFERROR(X43/P43,"-")</f>
        <v>13000</v>
      </c>
      <c r="Z43" s="336">
        <f>IFERROR(X43/V43,"-")</f>
        <v>26000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0.5</v>
      </c>
      <c r="BY43" s="126">
        <v>1</v>
      </c>
      <c r="BZ43" s="127">
        <f>IFERROR(BY43/BW43,"-")</f>
        <v>1</v>
      </c>
      <c r="CA43" s="128">
        <v>26000</v>
      </c>
      <c r="CB43" s="129">
        <f>IFERROR(CA43/BW43,"-")</f>
        <v>26000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26000</v>
      </c>
      <c r="CQ43" s="139">
        <v>26000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347" t="s">
        <v>155</v>
      </c>
      <c r="C44" s="347"/>
      <c r="D44" s="347" t="s">
        <v>90</v>
      </c>
      <c r="E44" s="347" t="s">
        <v>91</v>
      </c>
      <c r="F44" s="347" t="s">
        <v>68</v>
      </c>
      <c r="G44" s="88" t="s">
        <v>151</v>
      </c>
      <c r="H44" s="88" t="s">
        <v>152</v>
      </c>
      <c r="I44" s="88" t="s">
        <v>156</v>
      </c>
      <c r="J44" s="330">
        <v>60000</v>
      </c>
      <c r="K44" s="79">
        <v>0</v>
      </c>
      <c r="L44" s="79">
        <v>0</v>
      </c>
      <c r="M44" s="79">
        <v>15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6" t="str">
        <f>IFERROR(J44/SUM(N44:O45),"-")</f>
        <v>-</v>
      </c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>
        <f>SUM(X44:X45)-SUM(J44:J45)</f>
        <v>-60000</v>
      </c>
      <c r="AB44" s="83">
        <f>SUM(X44:X45)/SUM(J44:J45)</f>
        <v>0</v>
      </c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90</v>
      </c>
      <c r="E45" s="347" t="s">
        <v>91</v>
      </c>
      <c r="F45" s="347" t="s">
        <v>73</v>
      </c>
      <c r="G45" s="88"/>
      <c r="H45" s="88"/>
      <c r="I45" s="88"/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0.16666666666667</v>
      </c>
      <c r="B46" s="347" t="s">
        <v>158</v>
      </c>
      <c r="C46" s="347"/>
      <c r="D46" s="347" t="s">
        <v>98</v>
      </c>
      <c r="E46" s="347" t="s">
        <v>99</v>
      </c>
      <c r="F46" s="347" t="s">
        <v>68</v>
      </c>
      <c r="G46" s="88" t="s">
        <v>151</v>
      </c>
      <c r="H46" s="88" t="s">
        <v>152</v>
      </c>
      <c r="I46" s="88" t="s">
        <v>159</v>
      </c>
      <c r="J46" s="330">
        <v>60000</v>
      </c>
      <c r="K46" s="79">
        <v>0</v>
      </c>
      <c r="L46" s="79">
        <v>0</v>
      </c>
      <c r="M46" s="79">
        <v>14</v>
      </c>
      <c r="N46" s="89">
        <v>1</v>
      </c>
      <c r="O46" s="90">
        <v>0</v>
      </c>
      <c r="P46" s="91">
        <f>N46+O46</f>
        <v>1</v>
      </c>
      <c r="Q46" s="80">
        <f>IFERROR(P46/M46,"-")</f>
        <v>0.071428571428571</v>
      </c>
      <c r="R46" s="79">
        <v>0</v>
      </c>
      <c r="S46" s="79">
        <v>1</v>
      </c>
      <c r="T46" s="80">
        <f>IFERROR(R46/(P46),"-")</f>
        <v>0</v>
      </c>
      <c r="U46" s="336">
        <f>IFERROR(J46/SUM(N46:O47),"-")</f>
        <v>30000</v>
      </c>
      <c r="V46" s="82">
        <v>1</v>
      </c>
      <c r="W46" s="80">
        <f>IF(P46=0,"-",V46/P46)</f>
        <v>1</v>
      </c>
      <c r="X46" s="335">
        <v>10000</v>
      </c>
      <c r="Y46" s="336">
        <f>IFERROR(X46/P46,"-")</f>
        <v>10000</v>
      </c>
      <c r="Z46" s="336">
        <f>IFERROR(X46/V46,"-")</f>
        <v>10000</v>
      </c>
      <c r="AA46" s="330">
        <f>SUM(X46:X47)-SUM(J46:J47)</f>
        <v>-50000</v>
      </c>
      <c r="AB46" s="83">
        <f>SUM(X46:X47)/SUM(J46:J47)</f>
        <v>0.16666666666667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>
        <v>1</v>
      </c>
      <c r="BZ46" s="127">
        <f>IFERROR(BY46/BW46,"-")</f>
        <v>1</v>
      </c>
      <c r="CA46" s="128">
        <v>10000</v>
      </c>
      <c r="CB46" s="129">
        <f>IFERROR(CA46/BW46,"-")</f>
        <v>10000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10000</v>
      </c>
      <c r="CQ46" s="139">
        <v>10000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160</v>
      </c>
      <c r="C47" s="347"/>
      <c r="D47" s="347" t="s">
        <v>98</v>
      </c>
      <c r="E47" s="347" t="s">
        <v>99</v>
      </c>
      <c r="F47" s="347" t="s">
        <v>73</v>
      </c>
      <c r="G47" s="88"/>
      <c r="H47" s="88"/>
      <c r="I47" s="88"/>
      <c r="J47" s="330"/>
      <c r="K47" s="79">
        <v>0</v>
      </c>
      <c r="L47" s="79">
        <v>0</v>
      </c>
      <c r="M47" s="79">
        <v>6</v>
      </c>
      <c r="N47" s="89">
        <v>1</v>
      </c>
      <c r="O47" s="90">
        <v>0</v>
      </c>
      <c r="P47" s="91">
        <f>N47+O47</f>
        <v>1</v>
      </c>
      <c r="Q47" s="80">
        <f>IFERROR(P47/M47,"-")</f>
        <v>0.16666666666667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1</v>
      </c>
      <c r="CH47" s="133">
        <v>1</v>
      </c>
      <c r="CI47" s="134">
        <f>IFERROR(CH47/CF47,"-")</f>
        <v>1</v>
      </c>
      <c r="CJ47" s="135">
        <v>5000</v>
      </c>
      <c r="CK47" s="136">
        <f>IFERROR(CJ47/CF47,"-")</f>
        <v>5000</v>
      </c>
      <c r="CL47" s="137"/>
      <c r="CM47" s="137">
        <v>1</v>
      </c>
      <c r="CN47" s="137"/>
      <c r="CO47" s="138">
        <v>0</v>
      </c>
      <c r="CP47" s="139">
        <v>0</v>
      </c>
      <c r="CQ47" s="139">
        <v>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9.8166666666667</v>
      </c>
      <c r="B48" s="347" t="s">
        <v>161</v>
      </c>
      <c r="C48" s="347"/>
      <c r="D48" s="347" t="s">
        <v>110</v>
      </c>
      <c r="E48" s="347" t="s">
        <v>111</v>
      </c>
      <c r="F48" s="347" t="s">
        <v>68</v>
      </c>
      <c r="G48" s="88" t="s">
        <v>151</v>
      </c>
      <c r="H48" s="88" t="s">
        <v>152</v>
      </c>
      <c r="I48" s="88" t="s">
        <v>162</v>
      </c>
      <c r="J48" s="330">
        <v>60000</v>
      </c>
      <c r="K48" s="79">
        <v>0</v>
      </c>
      <c r="L48" s="79">
        <v>0</v>
      </c>
      <c r="M48" s="79">
        <v>26</v>
      </c>
      <c r="N48" s="89">
        <v>2</v>
      </c>
      <c r="O48" s="90">
        <v>0</v>
      </c>
      <c r="P48" s="91">
        <f>N48+O48</f>
        <v>2</v>
      </c>
      <c r="Q48" s="80">
        <f>IFERROR(P48/M48,"-")</f>
        <v>0.076923076923077</v>
      </c>
      <c r="R48" s="79">
        <v>1</v>
      </c>
      <c r="S48" s="79">
        <v>0</v>
      </c>
      <c r="T48" s="80">
        <f>IFERROR(R48/(P48),"-")</f>
        <v>0.5</v>
      </c>
      <c r="U48" s="336">
        <f>IFERROR(J48/SUM(N48:O49),"-")</f>
        <v>10000</v>
      </c>
      <c r="V48" s="82">
        <v>0</v>
      </c>
      <c r="W48" s="80">
        <f>IF(P48=0,"-",V48/P48)</f>
        <v>0</v>
      </c>
      <c r="X48" s="335">
        <v>18000</v>
      </c>
      <c r="Y48" s="336">
        <f>IFERROR(X48/P48,"-")</f>
        <v>9000</v>
      </c>
      <c r="Z48" s="336" t="str">
        <f>IFERROR(X48/V48,"-")</f>
        <v>-</v>
      </c>
      <c r="AA48" s="330">
        <f>SUM(X48:X49)-SUM(J48:J49)</f>
        <v>529000</v>
      </c>
      <c r="AB48" s="83">
        <f>SUM(X48:X49)/SUM(J48:J49)</f>
        <v>9.8166666666667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>
        <v>1</v>
      </c>
      <c r="BQ48" s="120">
        <f>IFERROR(BP48/BN48,"-")</f>
        <v>1</v>
      </c>
      <c r="BR48" s="121">
        <v>33000</v>
      </c>
      <c r="BS48" s="122">
        <f>IFERROR(BR48/BN48,"-")</f>
        <v>33000</v>
      </c>
      <c r="BT48" s="123"/>
      <c r="BU48" s="123"/>
      <c r="BV48" s="123">
        <v>1</v>
      </c>
      <c r="BW48" s="124">
        <v>1</v>
      </c>
      <c r="BX48" s="125">
        <f>IF(P48=0,"",IF(BW48=0,"",(BW48/P48)))</f>
        <v>0.5</v>
      </c>
      <c r="BY48" s="126">
        <v>1</v>
      </c>
      <c r="BZ48" s="127">
        <f>IFERROR(BY48/BW48,"-")</f>
        <v>1</v>
      </c>
      <c r="CA48" s="128">
        <v>5000</v>
      </c>
      <c r="CB48" s="129">
        <f>IFERROR(CA48/BW48,"-")</f>
        <v>5000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18000</v>
      </c>
      <c r="CQ48" s="139">
        <v>33000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163</v>
      </c>
      <c r="C49" s="347"/>
      <c r="D49" s="347" t="s">
        <v>110</v>
      </c>
      <c r="E49" s="347" t="s">
        <v>111</v>
      </c>
      <c r="F49" s="347" t="s">
        <v>73</v>
      </c>
      <c r="G49" s="88"/>
      <c r="H49" s="88"/>
      <c r="I49" s="88"/>
      <c r="J49" s="330"/>
      <c r="K49" s="79">
        <v>0</v>
      </c>
      <c r="L49" s="79">
        <v>0</v>
      </c>
      <c r="M49" s="79">
        <v>9</v>
      </c>
      <c r="N49" s="89">
        <v>4</v>
      </c>
      <c r="O49" s="90">
        <v>0</v>
      </c>
      <c r="P49" s="91">
        <f>N49+O49</f>
        <v>4</v>
      </c>
      <c r="Q49" s="80">
        <f>IFERROR(P49/M49,"-")</f>
        <v>0.44444444444444</v>
      </c>
      <c r="R49" s="79">
        <v>1</v>
      </c>
      <c r="S49" s="79">
        <v>1</v>
      </c>
      <c r="T49" s="80">
        <f>IFERROR(R49/(P49),"-")</f>
        <v>0.25</v>
      </c>
      <c r="U49" s="336"/>
      <c r="V49" s="82">
        <v>3</v>
      </c>
      <c r="W49" s="80">
        <f>IF(P49=0,"-",V49/P49)</f>
        <v>0.75</v>
      </c>
      <c r="X49" s="335">
        <v>571000</v>
      </c>
      <c r="Y49" s="336">
        <f>IFERROR(X49/P49,"-")</f>
        <v>142750</v>
      </c>
      <c r="Z49" s="336">
        <f>IFERROR(X49/V49,"-")</f>
        <v>190333.33333333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3</v>
      </c>
      <c r="BO49" s="118">
        <f>IF(P49=0,"",IF(BN49=0,"",(BN49/P49)))</f>
        <v>0.75</v>
      </c>
      <c r="BP49" s="119">
        <v>2</v>
      </c>
      <c r="BQ49" s="120">
        <f>IFERROR(BP49/BN49,"-")</f>
        <v>0.66666666666667</v>
      </c>
      <c r="BR49" s="121">
        <v>118000</v>
      </c>
      <c r="BS49" s="122">
        <f>IFERROR(BR49/BN49,"-")</f>
        <v>39333.333333333</v>
      </c>
      <c r="BT49" s="123"/>
      <c r="BU49" s="123">
        <v>1</v>
      </c>
      <c r="BV49" s="123">
        <v>1</v>
      </c>
      <c r="BW49" s="124">
        <v>1</v>
      </c>
      <c r="BX49" s="125">
        <f>IF(P49=0,"",IF(BW49=0,"",(BW49/P49)))</f>
        <v>0.25</v>
      </c>
      <c r="BY49" s="126">
        <v>1</v>
      </c>
      <c r="BZ49" s="127">
        <f>IFERROR(BY49/BW49,"-")</f>
        <v>1</v>
      </c>
      <c r="CA49" s="128">
        <v>453000</v>
      </c>
      <c r="CB49" s="129">
        <f>IFERROR(CA49/BW49,"-")</f>
        <v>453000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3</v>
      </c>
      <c r="CP49" s="139">
        <v>571000</v>
      </c>
      <c r="CQ49" s="139">
        <v>453000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0.61111111111111</v>
      </c>
      <c r="B50" s="347" t="s">
        <v>164</v>
      </c>
      <c r="C50" s="347"/>
      <c r="D50" s="347" t="s">
        <v>110</v>
      </c>
      <c r="E50" s="347" t="s">
        <v>111</v>
      </c>
      <c r="F50" s="347" t="s">
        <v>68</v>
      </c>
      <c r="G50" s="88" t="s">
        <v>165</v>
      </c>
      <c r="H50" s="88" t="s">
        <v>77</v>
      </c>
      <c r="I50" s="88" t="s">
        <v>166</v>
      </c>
      <c r="J50" s="330">
        <v>108000</v>
      </c>
      <c r="K50" s="79">
        <v>0</v>
      </c>
      <c r="L50" s="79">
        <v>0</v>
      </c>
      <c r="M50" s="79">
        <v>40</v>
      </c>
      <c r="N50" s="89">
        <v>3</v>
      </c>
      <c r="O50" s="90">
        <v>0</v>
      </c>
      <c r="P50" s="91">
        <f>N50+O50</f>
        <v>3</v>
      </c>
      <c r="Q50" s="80">
        <f>IFERROR(P50/M50,"-")</f>
        <v>0.075</v>
      </c>
      <c r="R50" s="79">
        <v>0</v>
      </c>
      <c r="S50" s="79">
        <v>0</v>
      </c>
      <c r="T50" s="80">
        <f>IFERROR(R50/(P50),"-")</f>
        <v>0</v>
      </c>
      <c r="U50" s="336">
        <f>IFERROR(J50/SUM(N50:O51),"-")</f>
        <v>8307.6923076923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SUM(X50:X51)-SUM(J50:J51)</f>
        <v>-42000</v>
      </c>
      <c r="AB50" s="83">
        <f>SUM(X50:X51)/SUM(J50:J51)</f>
        <v>0.61111111111111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0.33333333333333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>
        <v>1</v>
      </c>
      <c r="BQ50" s="120">
        <f>IFERROR(BP50/BN50,"-")</f>
        <v>1</v>
      </c>
      <c r="BR50" s="121">
        <v>3000</v>
      </c>
      <c r="BS50" s="122">
        <f>IFERROR(BR50/BN50,"-")</f>
        <v>3000</v>
      </c>
      <c r="BT50" s="123">
        <v>1</v>
      </c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0.33333333333333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>
        <v>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167</v>
      </c>
      <c r="C51" s="347"/>
      <c r="D51" s="347" t="s">
        <v>110</v>
      </c>
      <c r="E51" s="347" t="s">
        <v>111</v>
      </c>
      <c r="F51" s="347" t="s">
        <v>73</v>
      </c>
      <c r="G51" s="88"/>
      <c r="H51" s="88"/>
      <c r="I51" s="88"/>
      <c r="J51" s="330"/>
      <c r="K51" s="79">
        <v>0</v>
      </c>
      <c r="L51" s="79">
        <v>0</v>
      </c>
      <c r="M51" s="79">
        <v>20</v>
      </c>
      <c r="N51" s="89">
        <v>10</v>
      </c>
      <c r="O51" s="90">
        <v>0</v>
      </c>
      <c r="P51" s="91">
        <f>N51+O51</f>
        <v>10</v>
      </c>
      <c r="Q51" s="80">
        <f>IFERROR(P51/M51,"-")</f>
        <v>0.5</v>
      </c>
      <c r="R51" s="79">
        <v>2</v>
      </c>
      <c r="S51" s="79">
        <v>2</v>
      </c>
      <c r="T51" s="80">
        <f>IFERROR(R51/(P51),"-")</f>
        <v>0.2</v>
      </c>
      <c r="U51" s="336"/>
      <c r="V51" s="82">
        <v>1</v>
      </c>
      <c r="W51" s="80">
        <f>IF(P51=0,"-",V51/P51)</f>
        <v>0.1</v>
      </c>
      <c r="X51" s="335">
        <v>66000</v>
      </c>
      <c r="Y51" s="336">
        <f>IFERROR(X51/P51,"-")</f>
        <v>6600</v>
      </c>
      <c r="Z51" s="336">
        <f>IFERROR(X51/V51,"-")</f>
        <v>66000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0.1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3</v>
      </c>
      <c r="BF51" s="111">
        <f>IF(P51=0,"",IF(BE51=0,"",(BE51/P51)))</f>
        <v>0.3</v>
      </c>
      <c r="BG51" s="110">
        <v>1</v>
      </c>
      <c r="BH51" s="112">
        <f>IFERROR(BG51/BE51,"-")</f>
        <v>0.33333333333333</v>
      </c>
      <c r="BI51" s="113">
        <v>63000</v>
      </c>
      <c r="BJ51" s="114">
        <f>IFERROR(BI51/BE51,"-")</f>
        <v>21000</v>
      </c>
      <c r="BK51" s="115"/>
      <c r="BL51" s="115"/>
      <c r="BM51" s="115">
        <v>1</v>
      </c>
      <c r="BN51" s="117">
        <v>3</v>
      </c>
      <c r="BO51" s="118">
        <f>IF(P51=0,"",IF(BN51=0,"",(BN51/P51)))</f>
        <v>0.3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0.2</v>
      </c>
      <c r="BY51" s="126">
        <v>1</v>
      </c>
      <c r="BZ51" s="127">
        <f>IFERROR(BY51/BW51,"-")</f>
        <v>0.5</v>
      </c>
      <c r="CA51" s="128">
        <v>524000</v>
      </c>
      <c r="CB51" s="129">
        <f>IFERROR(CA51/BW51,"-")</f>
        <v>262000</v>
      </c>
      <c r="CC51" s="130"/>
      <c r="CD51" s="130"/>
      <c r="CE51" s="130">
        <v>1</v>
      </c>
      <c r="CF51" s="131">
        <v>1</v>
      </c>
      <c r="CG51" s="132">
        <f>IF(P51=0,"",IF(CF51=0,"",(CF51/P51)))</f>
        <v>0.1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1</v>
      </c>
      <c r="CP51" s="139">
        <v>66000</v>
      </c>
      <c r="CQ51" s="139">
        <v>524000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 t="str">
        <f>AB52</f>
        <v>0</v>
      </c>
      <c r="B52" s="347" t="s">
        <v>168</v>
      </c>
      <c r="C52" s="347"/>
      <c r="D52" s="347"/>
      <c r="E52" s="347"/>
      <c r="F52" s="347" t="s">
        <v>68</v>
      </c>
      <c r="G52" s="88" t="s">
        <v>169</v>
      </c>
      <c r="H52" s="88" t="s">
        <v>170</v>
      </c>
      <c r="I52" s="349" t="s">
        <v>95</v>
      </c>
      <c r="J52" s="330">
        <v>0</v>
      </c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 t="str">
        <f>IFERROR(J52/SUM(N52:O53),"-")</f>
        <v>-</v>
      </c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>
        <f>SUM(X52:X53)-SUM(J52:J53)</f>
        <v>0</v>
      </c>
      <c r="AB52" s="83" t="str">
        <f>SUM(X52:X53)/SUM(J52:J53)</f>
        <v>0</v>
      </c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171</v>
      </c>
      <c r="C53" s="347"/>
      <c r="D53" s="347"/>
      <c r="E53" s="347"/>
      <c r="F53" s="347" t="s">
        <v>73</v>
      </c>
      <c r="G53" s="88"/>
      <c r="H53" s="88"/>
      <c r="I53" s="88"/>
      <c r="J53" s="330"/>
      <c r="K53" s="79">
        <v>0</v>
      </c>
      <c r="L53" s="79">
        <v>0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30"/>
      <c r="B54" s="85"/>
      <c r="C54" s="86"/>
      <c r="D54" s="86"/>
      <c r="E54" s="86"/>
      <c r="F54" s="87"/>
      <c r="G54" s="88"/>
      <c r="H54" s="88"/>
      <c r="I54" s="88"/>
      <c r="J54" s="331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337"/>
      <c r="V54" s="25"/>
      <c r="W54" s="25"/>
      <c r="X54" s="337"/>
      <c r="Y54" s="337"/>
      <c r="Z54" s="337"/>
      <c r="AA54" s="337"/>
      <c r="AB54" s="33"/>
      <c r="AC54" s="57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30"/>
      <c r="B55" s="37"/>
      <c r="C55" s="21"/>
      <c r="D55" s="21"/>
      <c r="E55" s="21"/>
      <c r="F55" s="22"/>
      <c r="G55" s="36"/>
      <c r="H55" s="36"/>
      <c r="I55" s="73"/>
      <c r="J55" s="332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337"/>
      <c r="V55" s="25"/>
      <c r="W55" s="25"/>
      <c r="X55" s="337"/>
      <c r="Y55" s="337"/>
      <c r="Z55" s="337"/>
      <c r="AA55" s="337"/>
      <c r="AB55" s="33"/>
      <c r="AC55" s="59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19">
        <f>AB56</f>
        <v>1.5047670250896</v>
      </c>
      <c r="B56" s="39"/>
      <c r="C56" s="39"/>
      <c r="D56" s="39"/>
      <c r="E56" s="39"/>
      <c r="F56" s="39"/>
      <c r="G56" s="40" t="s">
        <v>172</v>
      </c>
      <c r="H56" s="40"/>
      <c r="I56" s="40"/>
      <c r="J56" s="333">
        <f>SUM(J6:J55)</f>
        <v>2790000</v>
      </c>
      <c r="K56" s="41">
        <f>SUM(K6:K55)</f>
        <v>0</v>
      </c>
      <c r="L56" s="41">
        <f>SUM(L6:L55)</f>
        <v>0</v>
      </c>
      <c r="M56" s="41">
        <f>SUM(M6:M55)</f>
        <v>2136</v>
      </c>
      <c r="N56" s="41">
        <f>SUM(N6:N55)</f>
        <v>276</v>
      </c>
      <c r="O56" s="41">
        <f>SUM(O6:O55)</f>
        <v>1</v>
      </c>
      <c r="P56" s="41">
        <f>SUM(P6:P55)</f>
        <v>277</v>
      </c>
      <c r="Q56" s="42">
        <f>IFERROR(P56/M56,"-")</f>
        <v>0.12968164794007</v>
      </c>
      <c r="R56" s="76">
        <f>SUM(R6:R55)</f>
        <v>17</v>
      </c>
      <c r="S56" s="76">
        <f>SUM(S6:S55)</f>
        <v>49</v>
      </c>
      <c r="T56" s="42">
        <f>IFERROR(R56/P56,"-")</f>
        <v>0.061371841155235</v>
      </c>
      <c r="U56" s="338">
        <f>IFERROR(J56/P56,"-")</f>
        <v>10072.202166065</v>
      </c>
      <c r="V56" s="44">
        <f>SUM(V6:V55)</f>
        <v>53</v>
      </c>
      <c r="W56" s="42">
        <f>IFERROR(V56/P56,"-")</f>
        <v>0.1913357400722</v>
      </c>
      <c r="X56" s="333">
        <f>SUM(X6:X55)</f>
        <v>4198300</v>
      </c>
      <c r="Y56" s="333">
        <f>IFERROR(X56/P56,"-")</f>
        <v>15156.317689531</v>
      </c>
      <c r="Z56" s="333">
        <f>IFERROR(X56/V56,"-")</f>
        <v>79213.20754717</v>
      </c>
      <c r="AA56" s="333">
        <f>X56-J56</f>
        <v>1408300</v>
      </c>
      <c r="AB56" s="45">
        <f>X56/J56</f>
        <v>1.5047670250896</v>
      </c>
      <c r="AC56" s="58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5"/>
    <mergeCell ref="J20:J25"/>
    <mergeCell ref="U20:U25"/>
    <mergeCell ref="AA20:AA25"/>
    <mergeCell ref="AB20:AB25"/>
    <mergeCell ref="A26:A33"/>
    <mergeCell ref="J26:J33"/>
    <mergeCell ref="U26:U33"/>
    <mergeCell ref="AA26:AA33"/>
    <mergeCell ref="AB26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173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0.046296296296296</v>
      </c>
      <c r="B6" s="347" t="s">
        <v>174</v>
      </c>
      <c r="C6" s="347" t="s">
        <v>175</v>
      </c>
      <c r="D6" s="347" t="s">
        <v>176</v>
      </c>
      <c r="E6" s="347"/>
      <c r="F6" s="347" t="s">
        <v>68</v>
      </c>
      <c r="G6" s="88" t="s">
        <v>177</v>
      </c>
      <c r="H6" s="88" t="s">
        <v>178</v>
      </c>
      <c r="I6" s="88" t="s">
        <v>179</v>
      </c>
      <c r="J6" s="330">
        <v>108000</v>
      </c>
      <c r="K6" s="79">
        <v>0</v>
      </c>
      <c r="L6" s="79">
        <v>0</v>
      </c>
      <c r="M6" s="79">
        <v>11</v>
      </c>
      <c r="N6" s="89">
        <v>3</v>
      </c>
      <c r="O6" s="90">
        <v>0</v>
      </c>
      <c r="P6" s="91">
        <f>N6+O6</f>
        <v>3</v>
      </c>
      <c r="Q6" s="80">
        <f>IFERROR(P6/M6,"-")</f>
        <v>0.27272727272727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15428.571428571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-103000</v>
      </c>
      <c r="AB6" s="83">
        <f>SUM(X6:X7)/SUM(J6:J7)</f>
        <v>0.046296296296296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180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8</v>
      </c>
      <c r="N7" s="89">
        <v>4</v>
      </c>
      <c r="O7" s="90">
        <v>0</v>
      </c>
      <c r="P7" s="91">
        <f>N7+O7</f>
        <v>4</v>
      </c>
      <c r="Q7" s="80">
        <f>IFERROR(P7/M7,"-")</f>
        <v>0.5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0.25</v>
      </c>
      <c r="X7" s="335">
        <v>5000</v>
      </c>
      <c r="Y7" s="336">
        <f>IFERROR(X7/P7,"-")</f>
        <v>1250</v>
      </c>
      <c r="Z7" s="336">
        <f>IFERROR(X7/V7,"-")</f>
        <v>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>
        <v>1</v>
      </c>
      <c r="BQ7" s="120">
        <f>IFERROR(BP7/BN7,"-")</f>
        <v>0.5</v>
      </c>
      <c r="BR7" s="121">
        <v>5000</v>
      </c>
      <c r="BS7" s="122">
        <f>IFERROR(BR7/BN7,"-")</f>
        <v>2500</v>
      </c>
      <c r="BT7" s="123">
        <v>1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5.3194444444444</v>
      </c>
      <c r="B8" s="347" t="s">
        <v>181</v>
      </c>
      <c r="C8" s="347" t="s">
        <v>182</v>
      </c>
      <c r="D8" s="347" t="s">
        <v>183</v>
      </c>
      <c r="E8" s="347"/>
      <c r="F8" s="347" t="s">
        <v>73</v>
      </c>
      <c r="G8" s="88" t="s">
        <v>184</v>
      </c>
      <c r="H8" s="88" t="s">
        <v>185</v>
      </c>
      <c r="I8" s="88" t="s">
        <v>186</v>
      </c>
      <c r="J8" s="330">
        <v>72000</v>
      </c>
      <c r="K8" s="79">
        <v>0</v>
      </c>
      <c r="L8" s="79">
        <v>0</v>
      </c>
      <c r="M8" s="79">
        <v>126</v>
      </c>
      <c r="N8" s="89">
        <v>36</v>
      </c>
      <c r="O8" s="90">
        <v>1</v>
      </c>
      <c r="P8" s="91">
        <f>N8+O8</f>
        <v>37</v>
      </c>
      <c r="Q8" s="80">
        <f>IFERROR(P8/M8,"-")</f>
        <v>0.29365079365079</v>
      </c>
      <c r="R8" s="79">
        <v>3</v>
      </c>
      <c r="S8" s="79">
        <v>6</v>
      </c>
      <c r="T8" s="80">
        <f>IFERROR(R8/(P8),"-")</f>
        <v>0.081081081081081</v>
      </c>
      <c r="U8" s="336">
        <f>IFERROR(J8/SUM(N8:O8),"-")</f>
        <v>1945.9459459459</v>
      </c>
      <c r="V8" s="82">
        <v>5</v>
      </c>
      <c r="W8" s="80">
        <f>IF(P8=0,"-",V8/P8)</f>
        <v>0.13513513513514</v>
      </c>
      <c r="X8" s="335">
        <v>383000</v>
      </c>
      <c r="Y8" s="336">
        <f>IFERROR(X8/P8,"-")</f>
        <v>10351.351351351</v>
      </c>
      <c r="Z8" s="336">
        <f>IFERROR(X8/V8,"-")</f>
        <v>76600</v>
      </c>
      <c r="AA8" s="330">
        <f>SUM(X8:X8)-SUM(J8:J8)</f>
        <v>311000</v>
      </c>
      <c r="AB8" s="83">
        <f>SUM(X8:X8)/SUM(J8:J8)</f>
        <v>5.3194444444444</v>
      </c>
      <c r="AC8" s="77"/>
      <c r="AD8" s="92">
        <v>1</v>
      </c>
      <c r="AE8" s="93">
        <f>IF(P8=0,"",IF(AD8=0,"",(AD8/P8)))</f>
        <v>0.027027027027027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0.10810810810811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0.10810810810811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15</v>
      </c>
      <c r="BF8" s="111">
        <f>IF(P8=0,"",IF(BE8=0,"",(BE8/P8)))</f>
        <v>0.40540540540541</v>
      </c>
      <c r="BG8" s="110">
        <v>3</v>
      </c>
      <c r="BH8" s="112">
        <f>IFERROR(BG8/BE8,"-")</f>
        <v>0.2</v>
      </c>
      <c r="BI8" s="113">
        <v>164000</v>
      </c>
      <c r="BJ8" s="114">
        <f>IFERROR(BI8/BE8,"-")</f>
        <v>10933.333333333</v>
      </c>
      <c r="BK8" s="115">
        <v>1</v>
      </c>
      <c r="BL8" s="115"/>
      <c r="BM8" s="115">
        <v>2</v>
      </c>
      <c r="BN8" s="117">
        <v>12</v>
      </c>
      <c r="BO8" s="118">
        <f>IF(P8=0,"",IF(BN8=0,"",(BN8/P8)))</f>
        <v>0.32432432432432</v>
      </c>
      <c r="BP8" s="119">
        <v>3</v>
      </c>
      <c r="BQ8" s="120">
        <f>IFERROR(BP8/BN8,"-")</f>
        <v>0.25</v>
      </c>
      <c r="BR8" s="121">
        <v>35000</v>
      </c>
      <c r="BS8" s="122">
        <f>IFERROR(BR8/BN8,"-")</f>
        <v>2916.6666666667</v>
      </c>
      <c r="BT8" s="123">
        <v>1</v>
      </c>
      <c r="BU8" s="123"/>
      <c r="BV8" s="123">
        <v>2</v>
      </c>
      <c r="BW8" s="124">
        <v>1</v>
      </c>
      <c r="BX8" s="125">
        <f>IF(P8=0,"",IF(BW8=0,"",(BW8/P8)))</f>
        <v>0.027027027027027</v>
      </c>
      <c r="BY8" s="126">
        <v>1</v>
      </c>
      <c r="BZ8" s="127">
        <f>IFERROR(BY8/BW8,"-")</f>
        <v>1</v>
      </c>
      <c r="CA8" s="128">
        <v>210000</v>
      </c>
      <c r="CB8" s="129">
        <f>IFERROR(CA8/BW8,"-")</f>
        <v>210000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5</v>
      </c>
      <c r="CP8" s="139">
        <v>383000</v>
      </c>
      <c r="CQ8" s="139">
        <v>210000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5.1060606060606</v>
      </c>
      <c r="B9" s="347" t="s">
        <v>187</v>
      </c>
      <c r="C9" s="347" t="s">
        <v>188</v>
      </c>
      <c r="D9" s="347" t="s">
        <v>189</v>
      </c>
      <c r="E9" s="347"/>
      <c r="F9" s="347" t="s">
        <v>68</v>
      </c>
      <c r="G9" s="88" t="s">
        <v>190</v>
      </c>
      <c r="H9" s="88" t="s">
        <v>191</v>
      </c>
      <c r="I9" s="88" t="s">
        <v>186</v>
      </c>
      <c r="J9" s="330">
        <v>66000</v>
      </c>
      <c r="K9" s="79">
        <v>0</v>
      </c>
      <c r="L9" s="79">
        <v>0</v>
      </c>
      <c r="M9" s="79">
        <v>19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>
        <f>IFERROR(J9/SUM(N9:O10),"-")</f>
        <v>7333.3333333333</v>
      </c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>
        <f>SUM(X9:X10)-SUM(J9:J10)</f>
        <v>271000</v>
      </c>
      <c r="AB9" s="83">
        <f>SUM(X9:X10)/SUM(J9:J10)</f>
        <v>5.1060606060606</v>
      </c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192</v>
      </c>
      <c r="C10" s="347"/>
      <c r="D10" s="347"/>
      <c r="E10" s="347"/>
      <c r="F10" s="347" t="s">
        <v>73</v>
      </c>
      <c r="G10" s="88"/>
      <c r="H10" s="88"/>
      <c r="I10" s="88"/>
      <c r="J10" s="330"/>
      <c r="K10" s="79">
        <v>0</v>
      </c>
      <c r="L10" s="79">
        <v>0</v>
      </c>
      <c r="M10" s="79">
        <v>36</v>
      </c>
      <c r="N10" s="89">
        <v>9</v>
      </c>
      <c r="O10" s="90">
        <v>0</v>
      </c>
      <c r="P10" s="91">
        <f>N10+O10</f>
        <v>9</v>
      </c>
      <c r="Q10" s="80">
        <f>IFERROR(P10/M10,"-")</f>
        <v>0.25</v>
      </c>
      <c r="R10" s="79">
        <v>1</v>
      </c>
      <c r="S10" s="79">
        <v>1</v>
      </c>
      <c r="T10" s="80">
        <f>IFERROR(R10/(P10),"-")</f>
        <v>0.11111111111111</v>
      </c>
      <c r="U10" s="336"/>
      <c r="V10" s="82">
        <v>2</v>
      </c>
      <c r="W10" s="80">
        <f>IF(P10=0,"-",V10/P10)</f>
        <v>0.22222222222222</v>
      </c>
      <c r="X10" s="335">
        <v>337000</v>
      </c>
      <c r="Y10" s="336">
        <f>IFERROR(X10/P10,"-")</f>
        <v>37444.444444444</v>
      </c>
      <c r="Z10" s="336">
        <f>IFERROR(X10/V10,"-")</f>
        <v>168500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0.11111111111111</v>
      </c>
      <c r="BG10" s="110">
        <v>1</v>
      </c>
      <c r="BH10" s="112">
        <f>IFERROR(BG10/BE10,"-")</f>
        <v>1</v>
      </c>
      <c r="BI10" s="113">
        <v>242000</v>
      </c>
      <c r="BJ10" s="114">
        <f>IFERROR(BI10/BE10,"-")</f>
        <v>242000</v>
      </c>
      <c r="BK10" s="115"/>
      <c r="BL10" s="115"/>
      <c r="BM10" s="115">
        <v>1</v>
      </c>
      <c r="BN10" s="117">
        <v>3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5</v>
      </c>
      <c r="BX10" s="125">
        <f>IF(P10=0,"",IF(BW10=0,"",(BW10/P10)))</f>
        <v>0.55555555555556</v>
      </c>
      <c r="BY10" s="126">
        <v>3</v>
      </c>
      <c r="BZ10" s="127">
        <f>IFERROR(BY10/BW10,"-")</f>
        <v>0.6</v>
      </c>
      <c r="CA10" s="128">
        <v>337000</v>
      </c>
      <c r="CB10" s="129">
        <f>IFERROR(CA10/BW10,"-")</f>
        <v>67400</v>
      </c>
      <c r="CC10" s="130"/>
      <c r="CD10" s="130">
        <v>2</v>
      </c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337000</v>
      </c>
      <c r="CQ10" s="139">
        <v>323000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0.76078431372549</v>
      </c>
      <c r="B11" s="347" t="s">
        <v>193</v>
      </c>
      <c r="C11" s="347" t="s">
        <v>194</v>
      </c>
      <c r="D11" s="347" t="s">
        <v>189</v>
      </c>
      <c r="E11" s="347"/>
      <c r="F11" s="347" t="s">
        <v>68</v>
      </c>
      <c r="G11" s="88" t="s">
        <v>195</v>
      </c>
      <c r="H11" s="88" t="s">
        <v>191</v>
      </c>
      <c r="I11" s="88" t="s">
        <v>196</v>
      </c>
      <c r="J11" s="330">
        <v>102000</v>
      </c>
      <c r="K11" s="79">
        <v>0</v>
      </c>
      <c r="L11" s="79">
        <v>0</v>
      </c>
      <c r="M11" s="79">
        <v>67</v>
      </c>
      <c r="N11" s="89">
        <v>2</v>
      </c>
      <c r="O11" s="90">
        <v>0</v>
      </c>
      <c r="P11" s="91">
        <f>N11+O11</f>
        <v>2</v>
      </c>
      <c r="Q11" s="80">
        <f>IFERROR(P11/M11,"-")</f>
        <v>0.029850746268657</v>
      </c>
      <c r="R11" s="79">
        <v>2</v>
      </c>
      <c r="S11" s="79">
        <v>0</v>
      </c>
      <c r="T11" s="80">
        <f>IFERROR(R11/(P11),"-")</f>
        <v>1</v>
      </c>
      <c r="U11" s="336">
        <f>IFERROR(J11/SUM(N11:O12),"-")</f>
        <v>7846.1538461538</v>
      </c>
      <c r="V11" s="82">
        <v>1</v>
      </c>
      <c r="W11" s="80">
        <f>IF(P11=0,"-",V11/P11)</f>
        <v>0.5</v>
      </c>
      <c r="X11" s="335">
        <v>34500</v>
      </c>
      <c r="Y11" s="336">
        <f>IFERROR(X11/P11,"-")</f>
        <v>17250</v>
      </c>
      <c r="Z11" s="336">
        <f>IFERROR(X11/V11,"-")</f>
        <v>34500</v>
      </c>
      <c r="AA11" s="330">
        <f>SUM(X11:X12)-SUM(J11:J12)</f>
        <v>-24400</v>
      </c>
      <c r="AB11" s="83">
        <f>SUM(X11:X12)/SUM(J11:J12)</f>
        <v>0.76078431372549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>
        <v>1</v>
      </c>
      <c r="BH11" s="112">
        <f>IFERROR(BG11/BE11,"-")</f>
        <v>1</v>
      </c>
      <c r="BI11" s="113">
        <v>34500</v>
      </c>
      <c r="BJ11" s="114">
        <f>IFERROR(BI11/BE11,"-")</f>
        <v>34500</v>
      </c>
      <c r="BK11" s="115"/>
      <c r="BL11" s="115"/>
      <c r="BM11" s="115">
        <v>1</v>
      </c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34500</v>
      </c>
      <c r="CQ11" s="139">
        <v>34500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197</v>
      </c>
      <c r="C12" s="347"/>
      <c r="D12" s="347"/>
      <c r="E12" s="347"/>
      <c r="F12" s="347" t="s">
        <v>73</v>
      </c>
      <c r="G12" s="88"/>
      <c r="H12" s="88"/>
      <c r="I12" s="88"/>
      <c r="J12" s="330"/>
      <c r="K12" s="79">
        <v>0</v>
      </c>
      <c r="L12" s="79">
        <v>0</v>
      </c>
      <c r="M12" s="79">
        <v>16</v>
      </c>
      <c r="N12" s="89">
        <v>11</v>
      </c>
      <c r="O12" s="90">
        <v>0</v>
      </c>
      <c r="P12" s="91">
        <f>N12+O12</f>
        <v>11</v>
      </c>
      <c r="Q12" s="80">
        <f>IFERROR(P12/M12,"-")</f>
        <v>0.6875</v>
      </c>
      <c r="R12" s="79">
        <v>1</v>
      </c>
      <c r="S12" s="79">
        <v>3</v>
      </c>
      <c r="T12" s="80">
        <f>IFERROR(R12/(P12),"-")</f>
        <v>0.090909090909091</v>
      </c>
      <c r="U12" s="336"/>
      <c r="V12" s="82">
        <v>4</v>
      </c>
      <c r="W12" s="80">
        <f>IF(P12=0,"-",V12/P12)</f>
        <v>0.36363636363636</v>
      </c>
      <c r="X12" s="335">
        <v>43100</v>
      </c>
      <c r="Y12" s="336">
        <f>IFERROR(X12/P12,"-")</f>
        <v>3918.1818181818</v>
      </c>
      <c r="Z12" s="336">
        <f>IFERROR(X12/V12,"-")</f>
        <v>10775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0.18181818181818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0.45454545454545</v>
      </c>
      <c r="BP12" s="119">
        <v>3</v>
      </c>
      <c r="BQ12" s="120">
        <f>IFERROR(BP12/BN12,"-")</f>
        <v>0.6</v>
      </c>
      <c r="BR12" s="121">
        <v>29100</v>
      </c>
      <c r="BS12" s="122">
        <f>IFERROR(BR12/BN12,"-")</f>
        <v>5820</v>
      </c>
      <c r="BT12" s="123">
        <v>1</v>
      </c>
      <c r="BU12" s="123">
        <v>1</v>
      </c>
      <c r="BV12" s="123">
        <v>1</v>
      </c>
      <c r="BW12" s="124">
        <v>3</v>
      </c>
      <c r="BX12" s="125">
        <f>IF(P12=0,"",IF(BW12=0,"",(BW12/P12)))</f>
        <v>0.27272727272727</v>
      </c>
      <c r="BY12" s="126">
        <v>2</v>
      </c>
      <c r="BZ12" s="127">
        <f>IFERROR(BY12/BW12,"-")</f>
        <v>0.66666666666667</v>
      </c>
      <c r="CA12" s="128">
        <v>40000</v>
      </c>
      <c r="CB12" s="129">
        <f>IFERROR(CA12/BW12,"-")</f>
        <v>13333.333333333</v>
      </c>
      <c r="CC12" s="130"/>
      <c r="CD12" s="130"/>
      <c r="CE12" s="130">
        <v>2</v>
      </c>
      <c r="CF12" s="131">
        <v>1</v>
      </c>
      <c r="CG12" s="132">
        <f>IF(P12=0,"",IF(CF12=0,"",(CF12/P12)))</f>
        <v>0.090909090909091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4</v>
      </c>
      <c r="CP12" s="139">
        <v>43100</v>
      </c>
      <c r="CQ12" s="139">
        <v>26000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1.2941176470588</v>
      </c>
      <c r="B13" s="347" t="s">
        <v>198</v>
      </c>
      <c r="C13" s="347" t="s">
        <v>194</v>
      </c>
      <c r="D13" s="347" t="s">
        <v>199</v>
      </c>
      <c r="E13" s="347"/>
      <c r="F13" s="347" t="s">
        <v>68</v>
      </c>
      <c r="G13" s="88" t="s">
        <v>200</v>
      </c>
      <c r="H13" s="88" t="s">
        <v>201</v>
      </c>
      <c r="I13" s="88" t="s">
        <v>202</v>
      </c>
      <c r="J13" s="330">
        <v>102000</v>
      </c>
      <c r="K13" s="79">
        <v>0</v>
      </c>
      <c r="L13" s="79">
        <v>0</v>
      </c>
      <c r="M13" s="79">
        <v>23</v>
      </c>
      <c r="N13" s="89">
        <v>1</v>
      </c>
      <c r="O13" s="90">
        <v>0</v>
      </c>
      <c r="P13" s="91">
        <f>N13+O13</f>
        <v>1</v>
      </c>
      <c r="Q13" s="80">
        <f>IFERROR(P13/M13,"-")</f>
        <v>0.043478260869565</v>
      </c>
      <c r="R13" s="79">
        <v>0</v>
      </c>
      <c r="S13" s="79">
        <v>1</v>
      </c>
      <c r="T13" s="80">
        <f>IFERROR(R13/(P13),"-")</f>
        <v>0</v>
      </c>
      <c r="U13" s="336">
        <f>IFERROR(J13/SUM(N13:O14),"-")</f>
        <v>12750</v>
      </c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>
        <f>SUM(X13:X14)-SUM(J13:J14)</f>
        <v>30000</v>
      </c>
      <c r="AB13" s="83">
        <f>SUM(X13:X14)/SUM(J13:J14)</f>
        <v>1.2941176470588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203</v>
      </c>
      <c r="C14" s="347"/>
      <c r="D14" s="347"/>
      <c r="E14" s="347"/>
      <c r="F14" s="347" t="s">
        <v>73</v>
      </c>
      <c r="G14" s="88"/>
      <c r="H14" s="88"/>
      <c r="I14" s="88"/>
      <c r="J14" s="330"/>
      <c r="K14" s="79">
        <v>0</v>
      </c>
      <c r="L14" s="79">
        <v>0</v>
      </c>
      <c r="M14" s="79">
        <v>13</v>
      </c>
      <c r="N14" s="89">
        <v>7</v>
      </c>
      <c r="O14" s="90">
        <v>0</v>
      </c>
      <c r="P14" s="91">
        <f>N14+O14</f>
        <v>7</v>
      </c>
      <c r="Q14" s="80">
        <f>IFERROR(P14/M14,"-")</f>
        <v>0.53846153846154</v>
      </c>
      <c r="R14" s="79">
        <v>1</v>
      </c>
      <c r="S14" s="79">
        <v>1</v>
      </c>
      <c r="T14" s="80">
        <f>IFERROR(R14/(P14),"-")</f>
        <v>0.14285714285714</v>
      </c>
      <c r="U14" s="336"/>
      <c r="V14" s="82">
        <v>2</v>
      </c>
      <c r="W14" s="80">
        <f>IF(P14=0,"-",V14/P14)</f>
        <v>0.28571428571429</v>
      </c>
      <c r="X14" s="335">
        <v>132000</v>
      </c>
      <c r="Y14" s="336">
        <f>IFERROR(X14/P14,"-")</f>
        <v>18857.142857143</v>
      </c>
      <c r="Z14" s="336">
        <f>IFERROR(X14/V14,"-")</f>
        <v>66000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0.42857142857143</v>
      </c>
      <c r="BP14" s="119">
        <v>2</v>
      </c>
      <c r="BQ14" s="120">
        <f>IFERROR(BP14/BN14,"-")</f>
        <v>0.66666666666667</v>
      </c>
      <c r="BR14" s="121">
        <v>132000</v>
      </c>
      <c r="BS14" s="122">
        <f>IFERROR(BR14/BN14,"-")</f>
        <v>44000</v>
      </c>
      <c r="BT14" s="123"/>
      <c r="BU14" s="123"/>
      <c r="BV14" s="123">
        <v>2</v>
      </c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132000</v>
      </c>
      <c r="CQ14" s="139">
        <v>123000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0.36666666666667</v>
      </c>
      <c r="B15" s="347" t="s">
        <v>204</v>
      </c>
      <c r="C15" s="347" t="s">
        <v>194</v>
      </c>
      <c r="D15" s="347" t="s">
        <v>205</v>
      </c>
      <c r="E15" s="347"/>
      <c r="F15" s="347" t="s">
        <v>68</v>
      </c>
      <c r="G15" s="88" t="s">
        <v>206</v>
      </c>
      <c r="H15" s="88" t="s">
        <v>191</v>
      </c>
      <c r="I15" s="88" t="s">
        <v>202</v>
      </c>
      <c r="J15" s="330">
        <v>90000</v>
      </c>
      <c r="K15" s="79">
        <v>0</v>
      </c>
      <c r="L15" s="79">
        <v>0</v>
      </c>
      <c r="M15" s="79">
        <v>113</v>
      </c>
      <c r="N15" s="89">
        <v>18</v>
      </c>
      <c r="O15" s="90">
        <v>0</v>
      </c>
      <c r="P15" s="91">
        <f>N15+O15</f>
        <v>18</v>
      </c>
      <c r="Q15" s="80">
        <f>IFERROR(P15/M15,"-")</f>
        <v>0.15929203539823</v>
      </c>
      <c r="R15" s="79">
        <v>2</v>
      </c>
      <c r="S15" s="79">
        <v>3</v>
      </c>
      <c r="T15" s="80">
        <f>IFERROR(R15/(P15),"-")</f>
        <v>0.11111111111111</v>
      </c>
      <c r="U15" s="336">
        <f>IFERROR(J15/SUM(N15:O16),"-")</f>
        <v>2432.4324324324</v>
      </c>
      <c r="V15" s="82">
        <v>3</v>
      </c>
      <c r="W15" s="80">
        <f>IF(P15=0,"-",V15/P15)</f>
        <v>0.16666666666667</v>
      </c>
      <c r="X15" s="335">
        <v>25000</v>
      </c>
      <c r="Y15" s="336">
        <f>IFERROR(X15/P15,"-")</f>
        <v>1388.8888888889</v>
      </c>
      <c r="Z15" s="336">
        <f>IFERROR(X15/V15,"-")</f>
        <v>8333.3333333333</v>
      </c>
      <c r="AA15" s="330">
        <f>SUM(X15:X16)-SUM(J15:J16)</f>
        <v>-57000</v>
      </c>
      <c r="AB15" s="83">
        <f>SUM(X15:X16)/SUM(J15:J16)</f>
        <v>0.36666666666667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7</v>
      </c>
      <c r="BF15" s="111">
        <f>IF(P15=0,"",IF(BE15=0,"",(BE15/P15)))</f>
        <v>0.38888888888889</v>
      </c>
      <c r="BG15" s="110">
        <v>1</v>
      </c>
      <c r="BH15" s="112">
        <f>IFERROR(BG15/BE15,"-")</f>
        <v>0.14285714285714</v>
      </c>
      <c r="BI15" s="113">
        <v>10000</v>
      </c>
      <c r="BJ15" s="114">
        <f>IFERROR(BI15/BE15,"-")</f>
        <v>1428.5714285714</v>
      </c>
      <c r="BK15" s="115"/>
      <c r="BL15" s="115">
        <v>1</v>
      </c>
      <c r="BM15" s="115"/>
      <c r="BN15" s="117">
        <v>8</v>
      </c>
      <c r="BO15" s="118">
        <f>IF(P15=0,"",IF(BN15=0,"",(BN15/P15)))</f>
        <v>0.44444444444444</v>
      </c>
      <c r="BP15" s="119">
        <v>2</v>
      </c>
      <c r="BQ15" s="120">
        <f>IFERROR(BP15/BN15,"-")</f>
        <v>0.25</v>
      </c>
      <c r="BR15" s="121">
        <v>15000</v>
      </c>
      <c r="BS15" s="122">
        <f>IFERROR(BR15/BN15,"-")</f>
        <v>1875</v>
      </c>
      <c r="BT15" s="123">
        <v>1</v>
      </c>
      <c r="BU15" s="123">
        <v>1</v>
      </c>
      <c r="BV15" s="123"/>
      <c r="BW15" s="124">
        <v>3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25000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207</v>
      </c>
      <c r="C16" s="347"/>
      <c r="D16" s="347"/>
      <c r="E16" s="347"/>
      <c r="F16" s="347" t="s">
        <v>73</v>
      </c>
      <c r="G16" s="88"/>
      <c r="H16" s="88"/>
      <c r="I16" s="88"/>
      <c r="J16" s="330"/>
      <c r="K16" s="79">
        <v>0</v>
      </c>
      <c r="L16" s="79">
        <v>0</v>
      </c>
      <c r="M16" s="79">
        <v>43</v>
      </c>
      <c r="N16" s="89">
        <v>19</v>
      </c>
      <c r="O16" s="90">
        <v>0</v>
      </c>
      <c r="P16" s="91">
        <f>N16+O16</f>
        <v>19</v>
      </c>
      <c r="Q16" s="80">
        <f>IFERROR(P16/M16,"-")</f>
        <v>0.44186046511628</v>
      </c>
      <c r="R16" s="79">
        <v>2</v>
      </c>
      <c r="S16" s="79">
        <v>3</v>
      </c>
      <c r="T16" s="80">
        <f>IFERROR(R16/(P16),"-")</f>
        <v>0.10526315789474</v>
      </c>
      <c r="U16" s="336"/>
      <c r="V16" s="82">
        <v>2</v>
      </c>
      <c r="W16" s="80">
        <f>IF(P16=0,"-",V16/P16)</f>
        <v>0.10526315789474</v>
      </c>
      <c r="X16" s="335">
        <v>8000</v>
      </c>
      <c r="Y16" s="336">
        <f>IFERROR(X16/P16,"-")</f>
        <v>421.05263157895</v>
      </c>
      <c r="Z16" s="336">
        <f>IFERROR(X16/V16,"-")</f>
        <v>4000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6</v>
      </c>
      <c r="BF16" s="111">
        <f>IF(P16=0,"",IF(BE16=0,"",(BE16/P16)))</f>
        <v>0.31578947368421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8</v>
      </c>
      <c r="BO16" s="118">
        <f>IF(P16=0,"",IF(BN16=0,"",(BN16/P16)))</f>
        <v>0.42105263157895</v>
      </c>
      <c r="BP16" s="119">
        <v>1</v>
      </c>
      <c r="BQ16" s="120">
        <f>IFERROR(BP16/BN16,"-")</f>
        <v>0.125</v>
      </c>
      <c r="BR16" s="121">
        <v>5000</v>
      </c>
      <c r="BS16" s="122">
        <f>IFERROR(BR16/BN16,"-")</f>
        <v>625</v>
      </c>
      <c r="BT16" s="123">
        <v>1</v>
      </c>
      <c r="BU16" s="123"/>
      <c r="BV16" s="123"/>
      <c r="BW16" s="124">
        <v>2</v>
      </c>
      <c r="BX16" s="125">
        <f>IF(P16=0,"",IF(BW16=0,"",(BW16/P16)))</f>
        <v>0.10526315789474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>
        <v>3</v>
      </c>
      <c r="CG16" s="132">
        <f>IF(P16=0,"",IF(CF16=0,"",(CF16/P16)))</f>
        <v>0.15789473684211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8000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</v>
      </c>
      <c r="B17" s="347" t="s">
        <v>208</v>
      </c>
      <c r="C17" s="347" t="s">
        <v>209</v>
      </c>
      <c r="D17" s="347" t="s">
        <v>210</v>
      </c>
      <c r="E17" s="347"/>
      <c r="F17" s="347" t="s">
        <v>68</v>
      </c>
      <c r="G17" s="88" t="s">
        <v>211</v>
      </c>
      <c r="H17" s="88" t="s">
        <v>191</v>
      </c>
      <c r="I17" s="88" t="s">
        <v>162</v>
      </c>
      <c r="J17" s="330">
        <v>48000</v>
      </c>
      <c r="K17" s="79">
        <v>0</v>
      </c>
      <c r="L17" s="79">
        <v>0</v>
      </c>
      <c r="M17" s="79">
        <v>14</v>
      </c>
      <c r="N17" s="89">
        <v>3</v>
      </c>
      <c r="O17" s="90">
        <v>0</v>
      </c>
      <c r="P17" s="91">
        <f>N17+O17</f>
        <v>3</v>
      </c>
      <c r="Q17" s="80">
        <f>IFERROR(P17/M17,"-")</f>
        <v>0.21428571428571</v>
      </c>
      <c r="R17" s="79">
        <v>0</v>
      </c>
      <c r="S17" s="79">
        <v>1</v>
      </c>
      <c r="T17" s="80">
        <f>IFERROR(R17/(P17),"-")</f>
        <v>0</v>
      </c>
      <c r="U17" s="336">
        <f>IFERROR(J17/SUM(N17:O18),"-")</f>
        <v>6857.1428571429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-48000</v>
      </c>
      <c r="AB17" s="83">
        <f>SUM(X17:X18)/SUM(J17:J18)</f>
        <v>0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0.33333333333333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0.33333333333333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212</v>
      </c>
      <c r="C18" s="347"/>
      <c r="D18" s="347"/>
      <c r="E18" s="347"/>
      <c r="F18" s="347" t="s">
        <v>73</v>
      </c>
      <c r="G18" s="88"/>
      <c r="H18" s="88"/>
      <c r="I18" s="88"/>
      <c r="J18" s="330"/>
      <c r="K18" s="79">
        <v>0</v>
      </c>
      <c r="L18" s="79">
        <v>0</v>
      </c>
      <c r="M18" s="79">
        <v>8</v>
      </c>
      <c r="N18" s="89">
        <v>4</v>
      </c>
      <c r="O18" s="90">
        <v>0</v>
      </c>
      <c r="P18" s="91">
        <f>N18+O18</f>
        <v>4</v>
      </c>
      <c r="Q18" s="80">
        <f>IFERROR(P18/M18,"-")</f>
        <v>0.5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>
        <v>1</v>
      </c>
      <c r="AE18" s="93">
        <f>IF(P18=0,"",IF(AD18=0,"",(AD18/P18)))</f>
        <v>0.25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30"/>
      <c r="B19" s="85"/>
      <c r="C19" s="86"/>
      <c r="D19" s="86"/>
      <c r="E19" s="86"/>
      <c r="F19" s="87"/>
      <c r="G19" s="88"/>
      <c r="H19" s="88"/>
      <c r="I19" s="88"/>
      <c r="J19" s="33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7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30"/>
      <c r="B20" s="37"/>
      <c r="C20" s="21"/>
      <c r="D20" s="21"/>
      <c r="E20" s="21"/>
      <c r="F20" s="22"/>
      <c r="G20" s="36"/>
      <c r="H20" s="36"/>
      <c r="I20" s="73"/>
      <c r="J20" s="332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9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19">
        <f>AB21</f>
        <v>1.6455782312925</v>
      </c>
      <c r="B21" s="39"/>
      <c r="C21" s="39"/>
      <c r="D21" s="39"/>
      <c r="E21" s="39"/>
      <c r="F21" s="39"/>
      <c r="G21" s="40" t="s">
        <v>213</v>
      </c>
      <c r="H21" s="40"/>
      <c r="I21" s="40"/>
      <c r="J21" s="333">
        <f>SUM(J6:J20)</f>
        <v>588000</v>
      </c>
      <c r="K21" s="41">
        <f>SUM(K6:K20)</f>
        <v>0</v>
      </c>
      <c r="L21" s="41">
        <f>SUM(L6:L20)</f>
        <v>0</v>
      </c>
      <c r="M21" s="41">
        <f>SUM(M6:M20)</f>
        <v>497</v>
      </c>
      <c r="N21" s="41">
        <f>SUM(N6:N20)</f>
        <v>117</v>
      </c>
      <c r="O21" s="41">
        <f>SUM(O6:O20)</f>
        <v>1</v>
      </c>
      <c r="P21" s="41">
        <f>SUM(P6:P20)</f>
        <v>118</v>
      </c>
      <c r="Q21" s="42">
        <f>IFERROR(P21/M21,"-")</f>
        <v>0.2374245472837</v>
      </c>
      <c r="R21" s="76">
        <f>SUM(R6:R20)</f>
        <v>12</v>
      </c>
      <c r="S21" s="76">
        <f>SUM(S6:S20)</f>
        <v>21</v>
      </c>
      <c r="T21" s="42">
        <f>IFERROR(R21/P21,"-")</f>
        <v>0.10169491525424</v>
      </c>
      <c r="U21" s="338">
        <f>IFERROR(J21/P21,"-")</f>
        <v>4983.0508474576</v>
      </c>
      <c r="V21" s="44">
        <f>SUM(V6:V20)</f>
        <v>20</v>
      </c>
      <c r="W21" s="42">
        <f>IFERROR(V21/P21,"-")</f>
        <v>0.16949152542373</v>
      </c>
      <c r="X21" s="333">
        <f>SUM(X6:X20)</f>
        <v>967600</v>
      </c>
      <c r="Y21" s="333">
        <f>IFERROR(X21/P21,"-")</f>
        <v>8200</v>
      </c>
      <c r="Z21" s="333">
        <f>IFERROR(X21/V21,"-")</f>
        <v>48380</v>
      </c>
      <c r="AA21" s="333">
        <f>X21-J21</f>
        <v>379600</v>
      </c>
      <c r="AB21" s="45">
        <f>X21/J21</f>
        <v>1.6455782312925</v>
      </c>
      <c r="AC21" s="58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214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3.5729166666667</v>
      </c>
      <c r="B6" s="347" t="s">
        <v>215</v>
      </c>
      <c r="C6" s="347" t="s">
        <v>194</v>
      </c>
      <c r="D6" s="347" t="s">
        <v>216</v>
      </c>
      <c r="E6" s="347" t="s">
        <v>217</v>
      </c>
      <c r="F6" s="347" t="s">
        <v>218</v>
      </c>
      <c r="G6" s="88" t="s">
        <v>219</v>
      </c>
      <c r="H6" s="88" t="s">
        <v>220</v>
      </c>
      <c r="I6" s="88" t="s">
        <v>221</v>
      </c>
      <c r="J6" s="330">
        <v>96000</v>
      </c>
      <c r="K6" s="79">
        <v>0</v>
      </c>
      <c r="L6" s="79">
        <v>0</v>
      </c>
      <c r="M6" s="79">
        <v>22</v>
      </c>
      <c r="N6" s="89">
        <v>4</v>
      </c>
      <c r="O6" s="90">
        <v>0</v>
      </c>
      <c r="P6" s="91">
        <f>N6+O6</f>
        <v>4</v>
      </c>
      <c r="Q6" s="80">
        <f>IFERROR(P6/M6,"-")</f>
        <v>0.18181818181818</v>
      </c>
      <c r="R6" s="79">
        <v>1</v>
      </c>
      <c r="S6" s="79">
        <v>0</v>
      </c>
      <c r="T6" s="80">
        <f>IFERROR(R6/(P6),"-")</f>
        <v>0.25</v>
      </c>
      <c r="U6" s="336">
        <f>IFERROR(J6/SUM(N6:O7),"-")</f>
        <v>1200</v>
      </c>
      <c r="V6" s="82">
        <v>1</v>
      </c>
      <c r="W6" s="80">
        <f>IF(P6=0,"-",V6/P6)</f>
        <v>0.25</v>
      </c>
      <c r="X6" s="335">
        <v>210000</v>
      </c>
      <c r="Y6" s="336">
        <f>IFERROR(X6/P6,"-")</f>
        <v>52500</v>
      </c>
      <c r="Z6" s="336">
        <f>IFERROR(X6/V6,"-")</f>
        <v>210000</v>
      </c>
      <c r="AA6" s="330">
        <f>SUM(X6:X7)-SUM(J6:J7)</f>
        <v>247000</v>
      </c>
      <c r="AB6" s="83">
        <f>SUM(X6:X7)/SUM(J6:J7)</f>
        <v>3.5729166666667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>
        <v>1</v>
      </c>
      <c r="BZ6" s="127">
        <f>IFERROR(BY6/BW6,"-")</f>
        <v>1</v>
      </c>
      <c r="CA6" s="128">
        <v>210000</v>
      </c>
      <c r="CB6" s="129">
        <f>IFERROR(CA6/BW6,"-")</f>
        <v>210000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210000</v>
      </c>
      <c r="CQ6" s="139">
        <v>210000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222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164</v>
      </c>
      <c r="N7" s="89">
        <v>74</v>
      </c>
      <c r="O7" s="90">
        <v>2</v>
      </c>
      <c r="P7" s="91">
        <f>N7+O7</f>
        <v>76</v>
      </c>
      <c r="Q7" s="80">
        <f>IFERROR(P7/M7,"-")</f>
        <v>0.46341463414634</v>
      </c>
      <c r="R7" s="79">
        <v>5</v>
      </c>
      <c r="S7" s="79">
        <v>14</v>
      </c>
      <c r="T7" s="80">
        <f>IFERROR(R7/(P7),"-")</f>
        <v>0.065789473684211</v>
      </c>
      <c r="U7" s="336"/>
      <c r="V7" s="82">
        <v>2</v>
      </c>
      <c r="W7" s="80">
        <f>IF(P7=0,"-",V7/P7)</f>
        <v>0.026315789473684</v>
      </c>
      <c r="X7" s="335">
        <v>133000</v>
      </c>
      <c r="Y7" s="336">
        <f>IFERROR(X7/P7,"-")</f>
        <v>1750</v>
      </c>
      <c r="Z7" s="336">
        <f>IFERROR(X7/V7,"-")</f>
        <v>66500</v>
      </c>
      <c r="AA7" s="330"/>
      <c r="AB7" s="83"/>
      <c r="AC7" s="77"/>
      <c r="AD7" s="92">
        <v>1</v>
      </c>
      <c r="AE7" s="93">
        <f>IF(P7=0,"",IF(AD7=0,"",(AD7/P7)))</f>
        <v>0.013157894736842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13</v>
      </c>
      <c r="AN7" s="99">
        <f>IF(P7=0,"",IF(AM7=0,"",(AM7/P7)))</f>
        <v>0.17105263157895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12</v>
      </c>
      <c r="AW7" s="105">
        <f>IF(P7=0,"",IF(AV7=0,"",(AV7/P7)))</f>
        <v>0.15789473684211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0.14473684210526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23</v>
      </c>
      <c r="BO7" s="118">
        <f>IF(P7=0,"",IF(BN7=0,"",(BN7/P7)))</f>
        <v>0.30263157894737</v>
      </c>
      <c r="BP7" s="119">
        <v>2</v>
      </c>
      <c r="BQ7" s="120">
        <f>IFERROR(BP7/BN7,"-")</f>
        <v>0.08695652173913</v>
      </c>
      <c r="BR7" s="121">
        <v>133000</v>
      </c>
      <c r="BS7" s="122">
        <f>IFERROR(BR7/BN7,"-")</f>
        <v>5782.6086956522</v>
      </c>
      <c r="BT7" s="123"/>
      <c r="BU7" s="123"/>
      <c r="BV7" s="123">
        <v>2</v>
      </c>
      <c r="BW7" s="124">
        <v>12</v>
      </c>
      <c r="BX7" s="125">
        <f>IF(P7=0,"",IF(BW7=0,"",(BW7/P7)))</f>
        <v>0.15789473684211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4</v>
      </c>
      <c r="CG7" s="132">
        <f>IF(P7=0,"",IF(CF7=0,"",(CF7/P7)))</f>
        <v>0.052631578947368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133000</v>
      </c>
      <c r="CQ7" s="139">
        <v>111000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3.5729166666667</v>
      </c>
      <c r="B10" s="39"/>
      <c r="C10" s="39"/>
      <c r="D10" s="39"/>
      <c r="E10" s="39"/>
      <c r="F10" s="39"/>
      <c r="G10" s="40" t="s">
        <v>223</v>
      </c>
      <c r="H10" s="40"/>
      <c r="I10" s="40"/>
      <c r="J10" s="333">
        <f>SUM(J6:J9)</f>
        <v>96000</v>
      </c>
      <c r="K10" s="41">
        <f>SUM(K6:K9)</f>
        <v>0</v>
      </c>
      <c r="L10" s="41">
        <f>SUM(L6:L9)</f>
        <v>0</v>
      </c>
      <c r="M10" s="41">
        <f>SUM(M6:M9)</f>
        <v>186</v>
      </c>
      <c r="N10" s="41">
        <f>SUM(N6:N9)</f>
        <v>78</v>
      </c>
      <c r="O10" s="41">
        <f>SUM(O6:O9)</f>
        <v>2</v>
      </c>
      <c r="P10" s="41">
        <f>SUM(P6:P9)</f>
        <v>80</v>
      </c>
      <c r="Q10" s="42">
        <f>IFERROR(P10/M10,"-")</f>
        <v>0.43010752688172</v>
      </c>
      <c r="R10" s="76">
        <f>SUM(R6:R9)</f>
        <v>6</v>
      </c>
      <c r="S10" s="76">
        <f>SUM(S6:S9)</f>
        <v>14</v>
      </c>
      <c r="T10" s="42">
        <f>IFERROR(R10/P10,"-")</f>
        <v>0.075</v>
      </c>
      <c r="U10" s="338">
        <f>IFERROR(J10/P10,"-")</f>
        <v>1200</v>
      </c>
      <c r="V10" s="44">
        <f>SUM(V6:V9)</f>
        <v>3</v>
      </c>
      <c r="W10" s="42">
        <f>IFERROR(V10/P10,"-")</f>
        <v>0.0375</v>
      </c>
      <c r="X10" s="333">
        <f>SUM(X6:X9)</f>
        <v>343000</v>
      </c>
      <c r="Y10" s="333">
        <f>IFERROR(X10/P10,"-")</f>
        <v>4287.5</v>
      </c>
      <c r="Z10" s="333">
        <f>IFERROR(X10/V10,"-")</f>
        <v>114333.33333333</v>
      </c>
      <c r="AA10" s="333">
        <f>X10-J10</f>
        <v>247000</v>
      </c>
      <c r="AB10" s="45">
        <f>X10/J10</f>
        <v>3.5729166666667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224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225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226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227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228</v>
      </c>
      <c r="C6" s="347" t="s">
        <v>229</v>
      </c>
      <c r="D6" s="347" t="s">
        <v>230</v>
      </c>
      <c r="E6" s="175" t="s">
        <v>231</v>
      </c>
      <c r="F6" s="175" t="s">
        <v>232</v>
      </c>
      <c r="G6" s="340">
        <v>0</v>
      </c>
      <c r="H6" s="340">
        <v>3000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233</v>
      </c>
      <c r="C7" s="347" t="s">
        <v>234</v>
      </c>
      <c r="D7" s="347">
        <v>25</v>
      </c>
      <c r="E7" s="175" t="s">
        <v>235</v>
      </c>
      <c r="F7" s="175" t="s">
        <v>232</v>
      </c>
      <c r="G7" s="340">
        <v>0</v>
      </c>
      <c r="H7" s="340">
        <v>2800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3.7792207792208</v>
      </c>
      <c r="B8" s="347" t="s">
        <v>236</v>
      </c>
      <c r="C8" s="347" t="s">
        <v>229</v>
      </c>
      <c r="D8" s="347" t="s">
        <v>75</v>
      </c>
      <c r="E8" s="175" t="s">
        <v>237</v>
      </c>
      <c r="F8" s="175" t="s">
        <v>232</v>
      </c>
      <c r="G8" s="340">
        <v>462000</v>
      </c>
      <c r="H8" s="340">
        <v>1500</v>
      </c>
      <c r="I8" s="176">
        <v>0</v>
      </c>
      <c r="J8" s="176">
        <v>0</v>
      </c>
      <c r="K8" s="176">
        <v>1834</v>
      </c>
      <c r="L8" s="177">
        <v>308</v>
      </c>
      <c r="M8" s="178">
        <v>281</v>
      </c>
      <c r="N8" s="179">
        <f>IFERROR(L8/K8,"-")</f>
        <v>0.16793893129771</v>
      </c>
      <c r="O8" s="176">
        <v>10</v>
      </c>
      <c r="P8" s="176">
        <v>157</v>
      </c>
      <c r="Q8" s="179">
        <f>IFERROR(O8/L8,"-")</f>
        <v>0.032467532467532</v>
      </c>
      <c r="R8" s="180">
        <f>IFERROR(G8/SUM(L8:L8),"-")</f>
        <v>1500</v>
      </c>
      <c r="S8" s="181">
        <v>42</v>
      </c>
      <c r="T8" s="179">
        <f>IF(L8=0,"-",S8/L8)</f>
        <v>0.13636363636364</v>
      </c>
      <c r="U8" s="345">
        <v>1746000</v>
      </c>
      <c r="V8" s="346">
        <f>IFERROR(U8/L8,"-")</f>
        <v>5668.8311688312</v>
      </c>
      <c r="W8" s="346">
        <f>IFERROR(U8/S8,"-")</f>
        <v>41571.428571429</v>
      </c>
      <c r="X8" s="340">
        <f>SUM(U8:U8)-SUM(G8:G8)</f>
        <v>1284000</v>
      </c>
      <c r="Y8" s="183">
        <f>SUM(U8:U8)/SUM(G8:G8)</f>
        <v>3.7792207792208</v>
      </c>
      <c r="AA8" s="184">
        <v>27</v>
      </c>
      <c r="AB8" s="185">
        <f>IF(L8=0,"",IF(AA8=0,"",(AA8/L8)))</f>
        <v>0.087662337662338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31</v>
      </c>
      <c r="AK8" s="191">
        <f>IF(L8=0,"",IF(AJ8=0,"",(AJ8/L8)))</f>
        <v>0.10064935064935</v>
      </c>
      <c r="AL8" s="190">
        <v>1</v>
      </c>
      <c r="AM8" s="192">
        <f>IFERROR(AL8/AJ8,"-")</f>
        <v>0.032258064516129</v>
      </c>
      <c r="AN8" s="193">
        <v>6000</v>
      </c>
      <c r="AO8" s="194">
        <f>IFERROR(AN8/AJ8,"-")</f>
        <v>193.54838709677</v>
      </c>
      <c r="AP8" s="195"/>
      <c r="AQ8" s="195">
        <v>1</v>
      </c>
      <c r="AR8" s="195"/>
      <c r="AS8" s="196">
        <v>23</v>
      </c>
      <c r="AT8" s="197">
        <f>IF(L8=0,"",IF(AS8=0,"",(AS8/L8)))</f>
        <v>0.074675324675325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104</v>
      </c>
      <c r="BC8" s="203">
        <f>IF(L8=0,"",IF(BB8=0,"",(BB8/L8)))</f>
        <v>0.33766233766234</v>
      </c>
      <c r="BD8" s="202">
        <v>11</v>
      </c>
      <c r="BE8" s="204">
        <f>IFERROR(BD8/BB8,"-")</f>
        <v>0.10576923076923</v>
      </c>
      <c r="BF8" s="205">
        <v>362000</v>
      </c>
      <c r="BG8" s="206">
        <f>IFERROR(BF8/BB8,"-")</f>
        <v>3480.7692307692</v>
      </c>
      <c r="BH8" s="207">
        <v>3</v>
      </c>
      <c r="BI8" s="207">
        <v>4</v>
      </c>
      <c r="BJ8" s="207">
        <v>4</v>
      </c>
      <c r="BK8" s="208">
        <v>82</v>
      </c>
      <c r="BL8" s="209">
        <f>IF(L8=0,"",IF(BK8=0,"",(BK8/L8)))</f>
        <v>0.26623376623377</v>
      </c>
      <c r="BM8" s="210">
        <v>20</v>
      </c>
      <c r="BN8" s="211">
        <f>IFERROR(BM8/BK8,"-")</f>
        <v>0.24390243902439</v>
      </c>
      <c r="BO8" s="212">
        <v>1046000</v>
      </c>
      <c r="BP8" s="213">
        <f>IFERROR(BO8/BK8,"-")</f>
        <v>12756.097560976</v>
      </c>
      <c r="BQ8" s="214">
        <v>6</v>
      </c>
      <c r="BR8" s="214">
        <v>9</v>
      </c>
      <c r="BS8" s="214">
        <v>5</v>
      </c>
      <c r="BT8" s="215">
        <v>38</v>
      </c>
      <c r="BU8" s="216">
        <f>IF(L8=0,"",IF(BT8=0,"",(BT8/L8)))</f>
        <v>0.12337662337662</v>
      </c>
      <c r="BV8" s="217">
        <v>8</v>
      </c>
      <c r="BW8" s="218">
        <f>IFERROR(BV8/BT8,"-")</f>
        <v>0.21052631578947</v>
      </c>
      <c r="BX8" s="219">
        <v>133000</v>
      </c>
      <c r="BY8" s="220">
        <f>IFERROR(BX8/BT8,"-")</f>
        <v>3500</v>
      </c>
      <c r="BZ8" s="221">
        <v>1</v>
      </c>
      <c r="CA8" s="221">
        <v>3</v>
      </c>
      <c r="CB8" s="221">
        <v>4</v>
      </c>
      <c r="CC8" s="222">
        <v>3</v>
      </c>
      <c r="CD8" s="223">
        <f>IF(L8=0,"",IF(CC8=0,"",(CC8/L8)))</f>
        <v>0.0097402597402597</v>
      </c>
      <c r="CE8" s="224">
        <v>2</v>
      </c>
      <c r="CF8" s="225">
        <f>IFERROR(CE8/CC8,"-")</f>
        <v>0.66666666666667</v>
      </c>
      <c r="CG8" s="226">
        <v>199000</v>
      </c>
      <c r="CH8" s="227">
        <f>IFERROR(CG8/CC8,"-")</f>
        <v>66333.333333333</v>
      </c>
      <c r="CI8" s="228"/>
      <c r="CJ8" s="228">
        <v>1</v>
      </c>
      <c r="CK8" s="228">
        <v>1</v>
      </c>
      <c r="CL8" s="229">
        <v>42</v>
      </c>
      <c r="CM8" s="230">
        <v>1746000</v>
      </c>
      <c r="CN8" s="230">
        <v>553000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238</v>
      </c>
      <c r="C9" s="347"/>
      <c r="D9" s="347" t="s">
        <v>239</v>
      </c>
      <c r="E9" s="175" t="s">
        <v>240</v>
      </c>
      <c r="F9" s="175" t="s">
        <v>232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12</v>
      </c>
      <c r="M9" s="178">
        <v>12</v>
      </c>
      <c r="N9" s="179" t="str">
        <f>IFERROR(L9/K9,"-")</f>
        <v>-</v>
      </c>
      <c r="O9" s="176">
        <v>1</v>
      </c>
      <c r="P9" s="176">
        <v>5</v>
      </c>
      <c r="Q9" s="179">
        <f>IFERROR(O9/L9,"-")</f>
        <v>0.083333333333333</v>
      </c>
      <c r="R9" s="180">
        <f>IFERROR(G9/SUM(L9:L9),"-")</f>
        <v>0</v>
      </c>
      <c r="S9" s="181">
        <v>5</v>
      </c>
      <c r="T9" s="179">
        <f>IF(L9=0,"-",S9/L9)</f>
        <v>0.41666666666667</v>
      </c>
      <c r="U9" s="345">
        <v>128000</v>
      </c>
      <c r="V9" s="346">
        <f>IFERROR(U9/L9,"-")</f>
        <v>10666.666666667</v>
      </c>
      <c r="W9" s="346">
        <f>IFERROR(U9/S9,"-")</f>
        <v>25600</v>
      </c>
      <c r="X9" s="340">
        <f>SUM(U9:U9)-SUM(G9:G9)</f>
        <v>128000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2</v>
      </c>
      <c r="BC9" s="203">
        <f>IF(L9=0,"",IF(BB9=0,"",(BB9/L9)))</f>
        <v>0.16666666666667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2</v>
      </c>
      <c r="BL9" s="209">
        <f>IF(L9=0,"",IF(BK9=0,"",(BK9/L9)))</f>
        <v>0.16666666666667</v>
      </c>
      <c r="BM9" s="210">
        <v>1</v>
      </c>
      <c r="BN9" s="211">
        <f>IFERROR(BM9/BK9,"-")</f>
        <v>0.5</v>
      </c>
      <c r="BO9" s="212">
        <v>55000</v>
      </c>
      <c r="BP9" s="213">
        <f>IFERROR(BO9/BK9,"-")</f>
        <v>27500</v>
      </c>
      <c r="BQ9" s="214"/>
      <c r="BR9" s="214">
        <v>1</v>
      </c>
      <c r="BS9" s="214"/>
      <c r="BT9" s="215">
        <v>7</v>
      </c>
      <c r="BU9" s="216">
        <f>IF(L9=0,"",IF(BT9=0,"",(BT9/L9)))</f>
        <v>0.58333333333333</v>
      </c>
      <c r="BV9" s="217">
        <v>4</v>
      </c>
      <c r="BW9" s="218">
        <f>IFERROR(BV9/BT9,"-")</f>
        <v>0.57142857142857</v>
      </c>
      <c r="BX9" s="219">
        <v>73000</v>
      </c>
      <c r="BY9" s="220">
        <f>IFERROR(BX9/BT9,"-")</f>
        <v>10428.571428571</v>
      </c>
      <c r="BZ9" s="221">
        <v>1</v>
      </c>
      <c r="CA9" s="221"/>
      <c r="CB9" s="221">
        <v>3</v>
      </c>
      <c r="CC9" s="222">
        <v>1</v>
      </c>
      <c r="CD9" s="223">
        <f>IF(L9=0,"",IF(CC9=0,"",(CC9/L9)))</f>
        <v>0.083333333333333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5</v>
      </c>
      <c r="CM9" s="230">
        <v>128000</v>
      </c>
      <c r="CN9" s="230">
        <v>55000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4.0562770562771</v>
      </c>
      <c r="B12" s="250"/>
      <c r="C12" s="250"/>
      <c r="D12" s="250"/>
      <c r="E12" s="251" t="s">
        <v>241</v>
      </c>
      <c r="F12" s="251"/>
      <c r="G12" s="343">
        <f>SUM(G6:G11)</f>
        <v>462000</v>
      </c>
      <c r="H12" s="343"/>
      <c r="I12" s="250">
        <f>SUM(I6:I11)</f>
        <v>0</v>
      </c>
      <c r="J12" s="250">
        <f>SUM(J6:J11)</f>
        <v>0</v>
      </c>
      <c r="K12" s="250">
        <f>SUM(K6:K11)</f>
        <v>1838</v>
      </c>
      <c r="L12" s="250">
        <f>SUM(L6:L11)</f>
        <v>320</v>
      </c>
      <c r="M12" s="250">
        <f>SUM(M6:M11)</f>
        <v>293</v>
      </c>
      <c r="N12" s="252">
        <f>IFERROR(L12/K12,"-")</f>
        <v>0.17410228509249</v>
      </c>
      <c r="O12" s="253">
        <f>SUM(O6:O11)</f>
        <v>11</v>
      </c>
      <c r="P12" s="253">
        <f>SUM(P6:P11)</f>
        <v>162</v>
      </c>
      <c r="Q12" s="252">
        <f>IFERROR(O12/L12,"-")</f>
        <v>0.034375</v>
      </c>
      <c r="R12" s="254">
        <f>IFERROR(G12/L12,"-")</f>
        <v>1443.75</v>
      </c>
      <c r="S12" s="255">
        <f>SUM(S6:S11)</f>
        <v>47</v>
      </c>
      <c r="T12" s="252">
        <f>IFERROR(S12/L12,"-")</f>
        <v>0.146875</v>
      </c>
      <c r="U12" s="343">
        <f>SUM(U6:U11)</f>
        <v>1874000</v>
      </c>
      <c r="V12" s="343">
        <f>IFERROR(U12/L12,"-")</f>
        <v>5856.25</v>
      </c>
      <c r="W12" s="343">
        <f>IFERROR(U12/S12,"-")</f>
        <v>39872.340425532</v>
      </c>
      <c r="X12" s="343">
        <f>U12-G12</f>
        <v>1412000</v>
      </c>
      <c r="Y12" s="256">
        <f>U12/G12</f>
        <v>4.0562770562771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242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225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2.705771876028</v>
      </c>
      <c r="B6" s="347" t="s">
        <v>243</v>
      </c>
      <c r="C6" s="347" t="s">
        <v>244</v>
      </c>
      <c r="D6" s="347" t="s">
        <v>245</v>
      </c>
      <c r="E6" s="175" t="s">
        <v>246</v>
      </c>
      <c r="F6" s="175" t="s">
        <v>232</v>
      </c>
      <c r="G6" s="340">
        <v>16129002</v>
      </c>
      <c r="H6" s="176">
        <v>0</v>
      </c>
      <c r="I6" s="176">
        <v>0</v>
      </c>
      <c r="J6" s="176">
        <v>1513834</v>
      </c>
      <c r="K6" s="177">
        <v>4664</v>
      </c>
      <c r="L6" s="179">
        <f>IFERROR(K6/J6,"-")</f>
        <v>0.0030809190439639</v>
      </c>
      <c r="M6" s="176">
        <v>158</v>
      </c>
      <c r="N6" s="176">
        <v>1952</v>
      </c>
      <c r="O6" s="179">
        <f>IFERROR(M6/(K6),"-")</f>
        <v>0.033876500857633</v>
      </c>
      <c r="P6" s="180">
        <f>IFERROR(G6/SUM(K6:K6),"-")</f>
        <v>3458.1908233276</v>
      </c>
      <c r="Q6" s="181">
        <v>626</v>
      </c>
      <c r="R6" s="179">
        <f>IF(K6=0,"-",Q6/K6)</f>
        <v>0.13421955403087</v>
      </c>
      <c r="S6" s="345">
        <v>43641400</v>
      </c>
      <c r="T6" s="346">
        <f>IFERROR(S6/K6,"-")</f>
        <v>9357.0754716981</v>
      </c>
      <c r="U6" s="346">
        <f>IFERROR(S6/Q6,"-")</f>
        <v>69714.696485623</v>
      </c>
      <c r="V6" s="340">
        <f>SUM(S6:S6)-SUM(G6:G6)</f>
        <v>27512398</v>
      </c>
      <c r="W6" s="183">
        <f>SUM(S6:S6)/SUM(G6:G6)</f>
        <v>2.705771876028</v>
      </c>
      <c r="Y6" s="184">
        <v>327</v>
      </c>
      <c r="Z6" s="185">
        <f>IF(K6=0,"",IF(Y6=0,"",(Y6/K6)))</f>
        <v>0.070111492281304</v>
      </c>
      <c r="AA6" s="184">
        <v>8</v>
      </c>
      <c r="AB6" s="186">
        <f>IFERROR(AA6/Y6,"-")</f>
        <v>0.024464831804281</v>
      </c>
      <c r="AC6" s="187">
        <v>52000</v>
      </c>
      <c r="AD6" s="188">
        <f>IFERROR(AC6/Y6,"-")</f>
        <v>159.02140672783</v>
      </c>
      <c r="AE6" s="189">
        <v>2</v>
      </c>
      <c r="AF6" s="189">
        <v>4</v>
      </c>
      <c r="AG6" s="189">
        <v>2</v>
      </c>
      <c r="AH6" s="190">
        <v>485</v>
      </c>
      <c r="AI6" s="191">
        <f>IF(K6=0,"",IF(AH6=0,"",(AH6/K6)))</f>
        <v>0.10398799313894</v>
      </c>
      <c r="AJ6" s="190">
        <v>37</v>
      </c>
      <c r="AK6" s="192">
        <f>IFERROR(AJ6/AH6,"-")</f>
        <v>0.076288659793814</v>
      </c>
      <c r="AL6" s="193">
        <v>926000</v>
      </c>
      <c r="AM6" s="194">
        <f>IFERROR(AL6/AH6,"-")</f>
        <v>1909.2783505155</v>
      </c>
      <c r="AN6" s="195">
        <v>13</v>
      </c>
      <c r="AO6" s="195">
        <v>12</v>
      </c>
      <c r="AP6" s="195">
        <v>12</v>
      </c>
      <c r="AQ6" s="196">
        <v>654</v>
      </c>
      <c r="AR6" s="197">
        <f>IF(K6=0,"",IF(AQ6=0,"",(AQ6/K6)))</f>
        <v>0.14022298456261</v>
      </c>
      <c r="AS6" s="196">
        <v>43</v>
      </c>
      <c r="AT6" s="198">
        <f>IFERROR(AS6/AQ6,"-")</f>
        <v>0.065749235474006</v>
      </c>
      <c r="AU6" s="199">
        <v>1070000</v>
      </c>
      <c r="AV6" s="200">
        <f>IFERROR(AU6/AQ6,"-")</f>
        <v>1636.0856269113</v>
      </c>
      <c r="AW6" s="201">
        <v>27</v>
      </c>
      <c r="AX6" s="201">
        <v>7</v>
      </c>
      <c r="AY6" s="201">
        <v>9</v>
      </c>
      <c r="AZ6" s="202">
        <v>1380</v>
      </c>
      <c r="BA6" s="203">
        <f>IF(K6=0,"",IF(AZ6=0,"",(AZ6/K6)))</f>
        <v>0.2958833619211</v>
      </c>
      <c r="BB6" s="202">
        <v>173</v>
      </c>
      <c r="BC6" s="204">
        <f>IFERROR(BB6/AZ6,"-")</f>
        <v>0.12536231884058</v>
      </c>
      <c r="BD6" s="205">
        <v>5959440</v>
      </c>
      <c r="BE6" s="206">
        <f>IFERROR(BD6/AZ6,"-")</f>
        <v>4318.4347826087</v>
      </c>
      <c r="BF6" s="207">
        <v>77</v>
      </c>
      <c r="BG6" s="207">
        <v>28</v>
      </c>
      <c r="BH6" s="207">
        <v>68</v>
      </c>
      <c r="BI6" s="208">
        <v>1148</v>
      </c>
      <c r="BJ6" s="209">
        <f>IF(K6=0,"",IF(BI6=0,"",(BI6/K6)))</f>
        <v>0.24614065180103</v>
      </c>
      <c r="BK6" s="210">
        <v>199</v>
      </c>
      <c r="BL6" s="211">
        <f>IFERROR(BK6/BI6,"-")</f>
        <v>0.17334494773519</v>
      </c>
      <c r="BM6" s="212">
        <v>10103000</v>
      </c>
      <c r="BN6" s="213">
        <f>IFERROR(BM6/BI6,"-")</f>
        <v>8800.5226480836</v>
      </c>
      <c r="BO6" s="214">
        <v>70</v>
      </c>
      <c r="BP6" s="214">
        <v>40</v>
      </c>
      <c r="BQ6" s="214">
        <v>89</v>
      </c>
      <c r="BR6" s="215">
        <v>536</v>
      </c>
      <c r="BS6" s="216">
        <f>IF(K6=0,"",IF(BR6=0,"",(BR6/K6)))</f>
        <v>0.11492281303602</v>
      </c>
      <c r="BT6" s="217">
        <v>127</v>
      </c>
      <c r="BU6" s="218">
        <f>IFERROR(BT6/BR6,"-")</f>
        <v>0.23694029850746</v>
      </c>
      <c r="BV6" s="219">
        <v>14015960</v>
      </c>
      <c r="BW6" s="220">
        <f>IFERROR(BV6/BR6,"-")</f>
        <v>26149.179104478</v>
      </c>
      <c r="BX6" s="221">
        <v>32</v>
      </c>
      <c r="BY6" s="221">
        <v>13</v>
      </c>
      <c r="BZ6" s="221">
        <v>82</v>
      </c>
      <c r="CA6" s="222">
        <v>134</v>
      </c>
      <c r="CB6" s="223">
        <f>IF(K6=0,"",IF(CA6=0,"",(CA6/K6)))</f>
        <v>0.028730703259005</v>
      </c>
      <c r="CC6" s="224">
        <v>39</v>
      </c>
      <c r="CD6" s="225">
        <f>IFERROR(CC6/CA6,"-")</f>
        <v>0.2910447761194</v>
      </c>
      <c r="CE6" s="226">
        <v>11515000</v>
      </c>
      <c r="CF6" s="227">
        <f>IFERROR(CE6/CA6,"-")</f>
        <v>85932.835820896</v>
      </c>
      <c r="CG6" s="228">
        <v>6</v>
      </c>
      <c r="CH6" s="228">
        <v>2</v>
      </c>
      <c r="CI6" s="228">
        <v>31</v>
      </c>
      <c r="CJ6" s="229">
        <v>626</v>
      </c>
      <c r="CK6" s="230">
        <v>43641400</v>
      </c>
      <c r="CL6" s="230">
        <v>3056000</v>
      </c>
      <c r="CM6" s="230">
        <v>135000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247</v>
      </c>
      <c r="C7" s="347" t="s">
        <v>244</v>
      </c>
      <c r="D7" s="347" t="s">
        <v>248</v>
      </c>
      <c r="E7" s="175" t="s">
        <v>249</v>
      </c>
      <c r="F7" s="175" t="s">
        <v>232</v>
      </c>
      <c r="G7" s="340">
        <v>0</v>
      </c>
      <c r="H7" s="176">
        <v>0</v>
      </c>
      <c r="I7" s="176">
        <v>0</v>
      </c>
      <c r="J7" s="176">
        <v>4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250</v>
      </c>
      <c r="F10" s="251"/>
      <c r="G10" s="343">
        <f>SUM(G6:G9)</f>
        <v>16129002</v>
      </c>
      <c r="H10" s="250">
        <f>SUM(H6:H9)</f>
        <v>0</v>
      </c>
      <c r="I10" s="250">
        <f>SUM(I6:I9)</f>
        <v>0</v>
      </c>
      <c r="J10" s="250">
        <f>SUM(J6:J9)</f>
        <v>1513838</v>
      </c>
      <c r="K10" s="250">
        <f>SUM(K6:K9)</f>
        <v>4664</v>
      </c>
      <c r="L10" s="252">
        <f>IFERROR(K10/J10,"-")</f>
        <v>0.0030809109032803</v>
      </c>
      <c r="M10" s="253">
        <f>SUM(M6:M9)</f>
        <v>158</v>
      </c>
      <c r="N10" s="253">
        <f>SUM(N6:N9)</f>
        <v>1952</v>
      </c>
      <c r="O10" s="252">
        <f>IFERROR(M10/K10,"-")</f>
        <v>0.033876500857633</v>
      </c>
      <c r="P10" s="254">
        <f>IFERROR(G10/K10,"-")</f>
        <v>3458.1908233276</v>
      </c>
      <c r="Q10" s="255">
        <f>SUM(Q6:Q9)</f>
        <v>626</v>
      </c>
      <c r="R10" s="252">
        <f>IFERROR(Q10/K10,"-")</f>
        <v>0.13421955403087</v>
      </c>
      <c r="S10" s="343">
        <f>SUM(S6:S9)</f>
        <v>43641400</v>
      </c>
      <c r="T10" s="343">
        <f>IFERROR(S10/K10,"-")</f>
        <v>9357.0754716981</v>
      </c>
      <c r="U10" s="343">
        <f>IFERROR(S10/Q10,"-")</f>
        <v>69714.696485623</v>
      </c>
      <c r="V10" s="343">
        <f>S10-G10</f>
        <v>27512398</v>
      </c>
      <c r="W10" s="256">
        <f>S10/G10</f>
        <v>2.705771876028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251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225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252</v>
      </c>
      <c r="C6" s="347" t="s">
        <v>253</v>
      </c>
      <c r="D6" s="347" t="s">
        <v>254</v>
      </c>
      <c r="E6" s="175" t="s">
        <v>255</v>
      </c>
      <c r="F6" s="175" t="s">
        <v>232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2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0.2</v>
      </c>
      <c r="S6" s="345">
        <v>3000</v>
      </c>
      <c r="T6" s="346">
        <f>IFERROR(S6/K6,"-")</f>
        <v>600</v>
      </c>
      <c r="U6" s="346">
        <f>IFERROR(S6/Q6,"-")</f>
        <v>3000</v>
      </c>
      <c r="V6" s="340">
        <f>SUM(S6:S6)-SUM(G6:G6)</f>
        <v>3000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3</v>
      </c>
      <c r="AI6" s="191">
        <f>IF(K6=0,"",IF(AH6=0,"",(AH6/K6)))</f>
        <v>0.6</v>
      </c>
      <c r="AJ6" s="190">
        <v>1</v>
      </c>
      <c r="AK6" s="192">
        <f>IFERROR(AJ6/AH6,"-")</f>
        <v>0.33333333333333</v>
      </c>
      <c r="AL6" s="193">
        <v>3000</v>
      </c>
      <c r="AM6" s="194">
        <f>IFERROR(AL6/AH6,"-")</f>
        <v>1000</v>
      </c>
      <c r="AN6" s="195">
        <v>1</v>
      </c>
      <c r="AO6" s="195"/>
      <c r="AP6" s="195"/>
      <c r="AQ6" s="196">
        <v>2</v>
      </c>
      <c r="AR6" s="197">
        <f>IF(K6=0,"",IF(AQ6=0,"",(AQ6/K6)))</f>
        <v>0.4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3000</v>
      </c>
      <c r="CL6" s="230">
        <v>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256</v>
      </c>
      <c r="C7" s="347" t="s">
        <v>253</v>
      </c>
      <c r="D7" s="347" t="s">
        <v>254</v>
      </c>
      <c r="E7" s="175" t="s">
        <v>257</v>
      </c>
      <c r="F7" s="175" t="s">
        <v>232</v>
      </c>
      <c r="G7" s="340">
        <v>0</v>
      </c>
      <c r="H7" s="176">
        <v>0</v>
      </c>
      <c r="I7" s="176">
        <v>0</v>
      </c>
      <c r="J7" s="176">
        <v>0</v>
      </c>
      <c r="K7" s="177">
        <v>74</v>
      </c>
      <c r="L7" s="179" t="str">
        <f>IFERROR(K7/J7,"-")</f>
        <v>-</v>
      </c>
      <c r="M7" s="176">
        <v>0</v>
      </c>
      <c r="N7" s="176">
        <v>12</v>
      </c>
      <c r="O7" s="179">
        <f>IFERROR(M7/(K7),"-")</f>
        <v>0</v>
      </c>
      <c r="P7" s="180">
        <f>IFERROR(G7/SUM(K7:K7),"-")</f>
        <v>0</v>
      </c>
      <c r="Q7" s="181">
        <v>5</v>
      </c>
      <c r="R7" s="179">
        <f>IF(K7=0,"-",Q7/K7)</f>
        <v>0.067567567567568</v>
      </c>
      <c r="S7" s="345">
        <v>192800</v>
      </c>
      <c r="T7" s="346">
        <f>IFERROR(S7/K7,"-")</f>
        <v>2605.4054054054</v>
      </c>
      <c r="U7" s="346">
        <f>IFERROR(S7/Q7,"-")</f>
        <v>38560</v>
      </c>
      <c r="V7" s="340">
        <f>SUM(S7:S7)-SUM(G7:G7)</f>
        <v>192800</v>
      </c>
      <c r="W7" s="183" t="str">
        <f>SUM(S7:S7)/SUM(G7:G7)</f>
        <v>0</v>
      </c>
      <c r="Y7" s="184">
        <v>18</v>
      </c>
      <c r="Z7" s="185">
        <f>IF(K7=0,"",IF(Y7=0,"",(Y7/K7)))</f>
        <v>0.24324324324324</v>
      </c>
      <c r="AA7" s="184">
        <v>1</v>
      </c>
      <c r="AB7" s="186">
        <f>IFERROR(AA7/Y7,"-")</f>
        <v>0.055555555555556</v>
      </c>
      <c r="AC7" s="187">
        <v>17000</v>
      </c>
      <c r="AD7" s="188">
        <f>IFERROR(AC7/Y7,"-")</f>
        <v>944.44444444444</v>
      </c>
      <c r="AE7" s="189"/>
      <c r="AF7" s="189"/>
      <c r="AG7" s="189">
        <v>1</v>
      </c>
      <c r="AH7" s="190">
        <v>27</v>
      </c>
      <c r="AI7" s="191">
        <f>IF(K7=0,"",IF(AH7=0,"",(AH7/K7)))</f>
        <v>0.36486486486486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0.094594594594595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14</v>
      </c>
      <c r="BA7" s="203">
        <f>IF(K7=0,"",IF(AZ7=0,"",(AZ7/K7)))</f>
        <v>0.18918918918919</v>
      </c>
      <c r="BB7" s="202">
        <v>1</v>
      </c>
      <c r="BC7" s="204">
        <f>IFERROR(BB7/AZ7,"-")</f>
        <v>0.071428571428571</v>
      </c>
      <c r="BD7" s="205">
        <v>18000</v>
      </c>
      <c r="BE7" s="206">
        <f>IFERROR(BD7/AZ7,"-")</f>
        <v>1285.7142857143</v>
      </c>
      <c r="BF7" s="207"/>
      <c r="BG7" s="207"/>
      <c r="BH7" s="207">
        <v>1</v>
      </c>
      <c r="BI7" s="208">
        <v>7</v>
      </c>
      <c r="BJ7" s="209">
        <f>IF(K7=0,"",IF(BI7=0,"",(BI7/K7)))</f>
        <v>0.094594594594595</v>
      </c>
      <c r="BK7" s="210">
        <v>2</v>
      </c>
      <c r="BL7" s="211">
        <f>IFERROR(BK7/BI7,"-")</f>
        <v>0.28571428571429</v>
      </c>
      <c r="BM7" s="212">
        <v>154800</v>
      </c>
      <c r="BN7" s="213">
        <f>IFERROR(BM7/BI7,"-")</f>
        <v>22114.285714286</v>
      </c>
      <c r="BO7" s="214"/>
      <c r="BP7" s="214"/>
      <c r="BQ7" s="214">
        <v>2</v>
      </c>
      <c r="BR7" s="215">
        <v>1</v>
      </c>
      <c r="BS7" s="216">
        <f>IF(K7=0,"",IF(BR7=0,"",(BR7/K7)))</f>
        <v>0.013513513513514</v>
      </c>
      <c r="BT7" s="217">
        <v>1</v>
      </c>
      <c r="BU7" s="218">
        <f>IFERROR(BT7/BR7,"-")</f>
        <v>1</v>
      </c>
      <c r="BV7" s="219">
        <v>3000</v>
      </c>
      <c r="BW7" s="220">
        <f>IFERROR(BV7/BR7,"-")</f>
        <v>3000</v>
      </c>
      <c r="BX7" s="221">
        <v>1</v>
      </c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192800</v>
      </c>
      <c r="CL7" s="230">
        <v>18000</v>
      </c>
      <c r="CM7" s="230">
        <v>141800</v>
      </c>
      <c r="CN7" s="231" t="str">
        <f>IF(AND(CL7=0,CM7=0),"",IF(AND(CL7&lt;=100000,CM7&lt;=100000),"",IF(CL7/CK7&gt;0.7,"男高",IF(CM7/CK7&gt;0.7,"女高",""))))</f>
        <v>女高</v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258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79</v>
      </c>
      <c r="L10" s="252" t="str">
        <f>IFERROR(K10/J10,"-")</f>
        <v>-</v>
      </c>
      <c r="M10" s="253">
        <f>SUM(M6:M9)</f>
        <v>0</v>
      </c>
      <c r="N10" s="253">
        <f>SUM(N6:N9)</f>
        <v>14</v>
      </c>
      <c r="O10" s="252">
        <f>IFERROR(M10/K10,"-")</f>
        <v>0</v>
      </c>
      <c r="P10" s="254">
        <f>IFERROR(G10/K10,"-")</f>
        <v>0</v>
      </c>
      <c r="Q10" s="255">
        <f>SUM(Q6:Q9)</f>
        <v>6</v>
      </c>
      <c r="R10" s="252">
        <f>IFERROR(Q10/K10,"-")</f>
        <v>0.075949367088608</v>
      </c>
      <c r="S10" s="343">
        <f>SUM(S6:S9)</f>
        <v>195800</v>
      </c>
      <c r="T10" s="343">
        <f>IFERROR(S10/K10,"-")</f>
        <v>2478.4810126582</v>
      </c>
      <c r="U10" s="343">
        <f>IFERROR(S10/Q10,"-")</f>
        <v>32633.333333333</v>
      </c>
      <c r="V10" s="343">
        <f>S10-G10</f>
        <v>195800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