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<sst xmlns="http://schemas.openxmlformats.org/spreadsheetml/2006/main" uniqueCount="233">
  <si>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</si>
  <si>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</si>
  <si>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</si>
  <si>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</si>
  <si>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</si>
  <si>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</si>
  <si>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</si>
  <si>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</si>
  <si>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</si>
  <si>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</si>
  <si>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</si>
  <si>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</si>
  <si>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</si>
  <si>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</si>
  <si>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</si>
  <si>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</si>
  <si>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</si>
  <si>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</si>
  <si>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</si>
  <si>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</si>
  <si>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</si>
  <si>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</si>
  <si>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</si>
  <si>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</si>
  <si>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</si>
  <si>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</si>
  <si>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</si>
  <si>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</si>
  <si>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</si>
  <si>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04月</t>
  </si>
  <si>
    <t>アイメール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</si>
  <si>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</si>
  <si>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</si>
  <si>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</si>
  <si>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</si>
  <si>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</si>
  <si>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</si>
  <si>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</si>
  <si>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</si>
  <si>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</si>
  <si>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</si>
  <si>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</si>
  <si>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</si>
  <si>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</si>
  <si>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</si>
  <si>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</si>
  <si>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</si>
  <si>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</si>
  <si>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</si>
  <si>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</si>
  <si>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</si>
  <si>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</si>
  <si>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</si>
  <si>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</si>
  <si>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</si>
  <si>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</si>
  <si>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</si>
  <si>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</si>
  <si>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</si>
  <si>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</si>
  <si>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</si>
  <si>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</si>
  <si>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</si>
  <si>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</si>
  <si>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</si>
  <si>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sms_w410</t>
  </si>
  <si>
    <t>C版</t>
  </si>
  <si>
    <t>70歳までの出会いリクルート</t>
  </si>
  <si>
    <t>i38</t>
  </si>
  <si>
    <t>サンスポ関西</t>
  </si>
  <si>
    <t>4C終面全5段</t>
  </si>
  <si>
    <t>4月04日(土)</t>
  </si>
  <si>
    <t>smss2101</t>
  </si>
  <si>
    <t>空電</t>
  </si>
  <si>
    <t>sms_w411</t>
  </si>
  <si>
    <t>GOGO(i31)</t>
  </si>
  <si>
    <t>サンスポ関東</t>
  </si>
  <si>
    <t>全5段</t>
  </si>
  <si>
    <t>4月05日(日)</t>
  </si>
  <si>
    <t>smss2102</t>
  </si>
  <si>
    <t>sms_w412</t>
  </si>
  <si>
    <t>エビデンス版</t>
  </si>
  <si>
    <t>今時は、ネットで出会うのが常識！！</t>
  </si>
  <si>
    <t>4月12日(日)</t>
  </si>
  <si>
    <t>smss2103</t>
  </si>
  <si>
    <t>sms_w413</t>
  </si>
  <si>
    <t>①求人風</t>
  </si>
  <si>
    <t>①求む！５０歳以上の女性と…</t>
  </si>
  <si>
    <t>半2段・半3段つかみそれぞれ10段保証</t>
  </si>
  <si>
    <t>1～10日</t>
  </si>
  <si>
    <t>sms_w414</t>
  </si>
  <si>
    <t>②旧デイリー風</t>
  </si>
  <si>
    <t>②学生いません！ギャルもいません！熟女！熟女！熟女！熟女！</t>
  </si>
  <si>
    <t>11～20日</t>
  </si>
  <si>
    <t>sms_w415</t>
  </si>
  <si>
    <t>③大正版</t>
  </si>
  <si>
    <t>③70歳までの出会いリクルート</t>
  </si>
  <si>
    <t>21～31日</t>
  </si>
  <si>
    <t>smss2104</t>
  </si>
  <si>
    <t>(空電共通)</t>
  </si>
  <si>
    <t>sms_w416</t>
  </si>
  <si>
    <t>sms_w417</t>
  </si>
  <si>
    <t>sms_w418</t>
  </si>
  <si>
    <t>smss2105</t>
  </si>
  <si>
    <t>sms_w419</t>
  </si>
  <si>
    <t>i34</t>
  </si>
  <si>
    <t>スポニチ関西</t>
  </si>
  <si>
    <t>半2段つかみ20段保証</t>
  </si>
  <si>
    <t>20段保証</t>
  </si>
  <si>
    <t>sms_w420</t>
  </si>
  <si>
    <t>sms_w421</t>
  </si>
  <si>
    <t>sms_w422</t>
  </si>
  <si>
    <t>④黒：右女3</t>
  </si>
  <si>
    <t>④もう50代の熟女だけど試しに私と付き合ってみる？</t>
  </si>
  <si>
    <t>smss2106</t>
  </si>
  <si>
    <t>sms_w423</t>
  </si>
  <si>
    <t>スポニチ関東</t>
  </si>
  <si>
    <t>sms_w424</t>
  </si>
  <si>
    <t>sms_w425</t>
  </si>
  <si>
    <t>sms_w426</t>
  </si>
  <si>
    <t>smss2107</t>
  </si>
  <si>
    <t>sms_w427</t>
  </si>
  <si>
    <t>ニッカン関西</t>
  </si>
  <si>
    <t>4C煙突</t>
  </si>
  <si>
    <t>4月25日(土)</t>
  </si>
  <si>
    <t>smss2108</t>
  </si>
  <si>
    <t>sms_w428</t>
  </si>
  <si>
    <t>九スポ</t>
  </si>
  <si>
    <t>記事枠</t>
  </si>
  <si>
    <t>4月13日(月)</t>
  </si>
  <si>
    <t>smss2110</t>
  </si>
  <si>
    <t>新聞 TOTAL</t>
  </si>
  <si>
    <t>●雑誌 広告</t>
  </si>
  <si>
    <t>sms_w409</t>
  </si>
  <si>
    <t>ぶんか社</t>
  </si>
  <si>
    <t>サプリ版2</t>
  </si>
  <si>
    <t>男の自身復活</t>
  </si>
  <si>
    <t>EXMAX</t>
  </si>
  <si>
    <t>表4</t>
  </si>
  <si>
    <t>smss2100</t>
  </si>
  <si>
    <t>sms_a995</t>
  </si>
  <si>
    <t>コアマガジン</t>
  </si>
  <si>
    <t>2Pスポーツ新聞_v02_アイ(下着)桃瀬さん</t>
  </si>
  <si>
    <t>実話BUNKA超タブー</t>
  </si>
  <si>
    <t>1C2P</t>
  </si>
  <si>
    <t>4月01日(水)</t>
  </si>
  <si>
    <t>smss2091</t>
  </si>
  <si>
    <t>sms_a997</t>
  </si>
  <si>
    <t>大洋図書</t>
  </si>
  <si>
    <t>実話ナックルズ ウルトラ</t>
  </si>
  <si>
    <t>4月15日(水)</t>
  </si>
  <si>
    <t>smss2093</t>
  </si>
  <si>
    <t>sms_a996</t>
  </si>
  <si>
    <t>2P逆ナンインタビュー版_アイ</t>
  </si>
  <si>
    <t>実話BUNKAタブー</t>
  </si>
  <si>
    <t>4C2P</t>
  </si>
  <si>
    <t>4月16日(木)</t>
  </si>
  <si>
    <t>smss2092</t>
  </si>
  <si>
    <t>sms_a1000</t>
  </si>
  <si>
    <t>メディアソフト</t>
  </si>
  <si>
    <t>ありえない芸能界お宝スキャンダル大放出!</t>
  </si>
  <si>
    <t>4月17日(金)</t>
  </si>
  <si>
    <t>smss2096</t>
  </si>
  <si>
    <t>sms_a1001</t>
  </si>
  <si>
    <t>一水社</t>
  </si>
  <si>
    <t>5P元祖（妃さん）</t>
  </si>
  <si>
    <t>昭和39年の俺たち</t>
  </si>
  <si>
    <t>1C5P</t>
  </si>
  <si>
    <t>4月21日(火)</t>
  </si>
  <si>
    <t>smss2097</t>
  </si>
  <si>
    <t>sms_a1002</t>
  </si>
  <si>
    <t>臨時増刊ラヴァーズ</t>
  </si>
  <si>
    <t>4月22日(水)</t>
  </si>
  <si>
    <t>smss2098</t>
  </si>
  <si>
    <t>sms_a1003</t>
  </si>
  <si>
    <t>三和出版</t>
  </si>
  <si>
    <t>5P_着エロ画像メイン(妃ひかり)</t>
  </si>
  <si>
    <t>MEN'S DVD</t>
  </si>
  <si>
    <t>4月27日(月)</t>
  </si>
  <si>
    <t>smss2099</t>
  </si>
  <si>
    <t>雑誌 TOTAL</t>
  </si>
  <si>
    <t>●DVD 広告</t>
  </si>
  <si>
    <t>sms_a998</t>
  </si>
  <si>
    <t>DVD4コマ</t>
  </si>
  <si>
    <t>A4判、全国書店売、1320円、4c48P、3万部</t>
  </si>
  <si>
    <t>mv20i</t>
  </si>
  <si>
    <t>究極美女プレステージSP</t>
  </si>
  <si>
    <t>DVD袋表4C</t>
  </si>
  <si>
    <t>smss2094</t>
  </si>
  <si>
    <t>sms_a999</t>
  </si>
  <si>
    <t>若生出版</t>
  </si>
  <si>
    <t>DVD漫画まさお</t>
  </si>
  <si>
    <t>書店売</t>
  </si>
  <si>
    <t>ゲッチュ</t>
  </si>
  <si>
    <t>DVD袋表4C+コンテンツ枠</t>
  </si>
  <si>
    <t>4月26日(日)</t>
  </si>
  <si>
    <t>smss2095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</si>
  <si>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</si>
  <si>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</si>
  <si>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</si>
  <si>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</si>
  <si>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</si>
  <si>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</si>
  <si>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</si>
  <si>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</si>
  <si>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</si>
  <si>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4/1～4/30</t>
  </si>
  <si>
    <t>dsn291</t>
  </si>
  <si>
    <t>MB</t>
  </si>
  <si>
    <t>ドコモ公式SEO</t>
  </si>
  <si>
    <t>sms_frk008</t>
  </si>
  <si>
    <t>おまたせアプリランキング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</si>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</sst>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28</v>
      </c>
      <c r="D6" s="330">
        <v>2478000</v>
      </c>
      <c r="E6" s="79">
        <v>0</v>
      </c>
      <c r="F6" s="79">
        <v>0</v>
      </c>
      <c r="G6" s="79">
        <v>1997</v>
      </c>
      <c r="H6" s="89">
        <v>254</v>
      </c>
      <c r="I6" s="90">
        <v>1</v>
      </c>
      <c r="J6" s="143">
        <f>H6+I6</f>
        <v>255</v>
      </c>
      <c r="K6" s="80">
        <f>IFERROR(J6/G6,"-")</f>
        <v>0.12769153730596</v>
      </c>
      <c r="L6" s="79">
        <v>24</v>
      </c>
      <c r="M6" s="79">
        <v>61</v>
      </c>
      <c r="N6" s="80">
        <f>IFERROR(L6/J6,"-")</f>
        <v>0.094117647058824</v>
      </c>
      <c r="O6" s="81">
        <f>IFERROR(D6/J6,"-")</f>
        <v>9717.6470588235</v>
      </c>
      <c r="P6" s="82">
        <v>55</v>
      </c>
      <c r="Q6" s="80">
        <f>IFERROR(P6/J6,"-")</f>
        <v>0.2156862745098</v>
      </c>
      <c r="R6" s="335">
        <v>6067701</v>
      </c>
      <c r="S6" s="336">
        <f>IFERROR(R6/J6,"-")</f>
        <v>23794.905882353</v>
      </c>
      <c r="T6" s="336">
        <f>IFERROR(R6/P6,"-")</f>
        <v>110321.83636364</v>
      </c>
      <c r="U6" s="330">
        <f>IFERROR(R6-D6,"-")</f>
        <v>3589701</v>
      </c>
      <c r="V6" s="83">
        <f>R6/D6</f>
        <v>2.4486283292978</v>
      </c>
      <c r="W6" s="77"/>
      <c r="X6" s="142"/>
    </row>
    <row r="7" spans="1:24">
      <c r="A7" s="78"/>
      <c r="B7" s="84" t="s">
        <v>24</v>
      </c>
      <c r="C7" s="84">
        <v>16</v>
      </c>
      <c r="D7" s="330">
        <v>612000</v>
      </c>
      <c r="E7" s="79">
        <v>0</v>
      </c>
      <c r="F7" s="79">
        <v>0</v>
      </c>
      <c r="G7" s="79">
        <v>700</v>
      </c>
      <c r="H7" s="89">
        <v>169</v>
      </c>
      <c r="I7" s="90">
        <v>2</v>
      </c>
      <c r="J7" s="143">
        <f>H7+I7</f>
        <v>171</v>
      </c>
      <c r="K7" s="80">
        <f>IFERROR(J7/G7,"-")</f>
        <v>0.24428571428571</v>
      </c>
      <c r="L7" s="79">
        <v>14</v>
      </c>
      <c r="M7" s="79">
        <v>41</v>
      </c>
      <c r="N7" s="80">
        <f>IFERROR(L7/J7,"-")</f>
        <v>0.08187134502924</v>
      </c>
      <c r="O7" s="81">
        <f>IFERROR(D7/J7,"-")</f>
        <v>3578.9473684211</v>
      </c>
      <c r="P7" s="82">
        <v>22</v>
      </c>
      <c r="Q7" s="80">
        <f>IFERROR(P7/J7,"-")</f>
        <v>0.12865497076023</v>
      </c>
      <c r="R7" s="335">
        <v>1114000</v>
      </c>
      <c r="S7" s="336">
        <f>IFERROR(R7/J7,"-")</f>
        <v>6514.6198830409</v>
      </c>
      <c r="T7" s="336">
        <f>IFERROR(R7/P7,"-")</f>
        <v>50636.363636364</v>
      </c>
      <c r="U7" s="330">
        <f>IFERROR(R7-D7,"-")</f>
        <v>502000</v>
      </c>
      <c r="V7" s="83">
        <f>R7/D7</f>
        <v>1.8202614379085</v>
      </c>
      <c r="W7" s="77"/>
      <c r="X7" s="142"/>
    </row>
    <row r="8" spans="1:24">
      <c r="A8" s="78"/>
      <c r="B8" s="84" t="s">
        <v>25</v>
      </c>
      <c r="C8" s="84">
        <v>4</v>
      </c>
      <c r="D8" s="330">
        <v>168000</v>
      </c>
      <c r="E8" s="79">
        <v>0</v>
      </c>
      <c r="F8" s="79">
        <v>0</v>
      </c>
      <c r="G8" s="79">
        <v>262</v>
      </c>
      <c r="H8" s="89">
        <v>121</v>
      </c>
      <c r="I8" s="90">
        <v>2</v>
      </c>
      <c r="J8" s="143">
        <f>H8+I8</f>
        <v>123</v>
      </c>
      <c r="K8" s="80">
        <f>IFERROR(J8/G8,"-")</f>
        <v>0.46946564885496</v>
      </c>
      <c r="L8" s="79">
        <v>7</v>
      </c>
      <c r="M8" s="79">
        <v>28</v>
      </c>
      <c r="N8" s="80">
        <f>IFERROR(L8/J8,"-")</f>
        <v>0.056910569105691</v>
      </c>
      <c r="O8" s="81">
        <f>IFERROR(D8/J8,"-")</f>
        <v>1365.8536585366</v>
      </c>
      <c r="P8" s="82">
        <v>5</v>
      </c>
      <c r="Q8" s="80">
        <f>IFERROR(P8/J8,"-")</f>
        <v>0.040650406504065</v>
      </c>
      <c r="R8" s="335">
        <v>149000</v>
      </c>
      <c r="S8" s="336">
        <f>IFERROR(R8/J8,"-")</f>
        <v>1211.3821138211</v>
      </c>
      <c r="T8" s="336">
        <f>IFERROR(R8/P8,"-")</f>
        <v>29800</v>
      </c>
      <c r="U8" s="330">
        <f>IFERROR(R8-D8,"-")</f>
        <v>-19000</v>
      </c>
      <c r="V8" s="83">
        <f>R8/D8</f>
        <v>0.88690476190476</v>
      </c>
      <c r="W8" s="77"/>
      <c r="X8" s="142"/>
    </row>
    <row r="9" spans="1:24">
      <c r="A9" s="78"/>
      <c r="B9" s="84" t="s">
        <v>26</v>
      </c>
      <c r="C9" s="84">
        <v>4</v>
      </c>
      <c r="D9" s="330">
        <v>468000</v>
      </c>
      <c r="E9" s="79">
        <v>0</v>
      </c>
      <c r="F9" s="79">
        <v>0</v>
      </c>
      <c r="G9" s="79">
        <v>1700</v>
      </c>
      <c r="H9" s="89">
        <v>327</v>
      </c>
      <c r="I9" s="90">
        <v>1</v>
      </c>
      <c r="J9" s="143">
        <f>H9+I9</f>
        <v>328</v>
      </c>
      <c r="K9" s="80">
        <f>IFERROR(J9/G9,"-")</f>
        <v>0.19294117647059</v>
      </c>
      <c r="L9" s="79">
        <v>6</v>
      </c>
      <c r="M9" s="79">
        <v>164</v>
      </c>
      <c r="N9" s="80">
        <f>IFERROR(L9/J9,"-")</f>
        <v>0.018292682926829</v>
      </c>
      <c r="O9" s="81">
        <f>IFERROR(D9/J9,"-")</f>
        <v>1426.8292682927</v>
      </c>
      <c r="P9" s="82">
        <v>35</v>
      </c>
      <c r="Q9" s="80">
        <f>IFERROR(P9/J9,"-")</f>
        <v>0.10670731707317</v>
      </c>
      <c r="R9" s="335">
        <v>960000</v>
      </c>
      <c r="S9" s="336">
        <f>IFERROR(R9/J9,"-")</f>
        <v>2926.8292682927</v>
      </c>
      <c r="T9" s="336">
        <f>IFERROR(R9/P9,"-")</f>
        <v>27428.571428571</v>
      </c>
      <c r="U9" s="330">
        <f>IFERROR(R9-D9,"-")</f>
        <v>492000</v>
      </c>
      <c r="V9" s="83">
        <f>R9/D9</f>
        <v>2.0512820512821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19062889</v>
      </c>
      <c r="E10" s="79">
        <v>0</v>
      </c>
      <c r="F10" s="79">
        <v>0</v>
      </c>
      <c r="G10" s="79">
        <v>1755276</v>
      </c>
      <c r="H10" s="89">
        <v>5975</v>
      </c>
      <c r="I10" s="90">
        <v>164</v>
      </c>
      <c r="J10" s="143">
        <f>H10+I10</f>
        <v>6139</v>
      </c>
      <c r="K10" s="80">
        <f>IFERROR(J10/G10,"-")</f>
        <v>0.0034974556707891</v>
      </c>
      <c r="L10" s="79">
        <v>205</v>
      </c>
      <c r="M10" s="79">
        <v>2751</v>
      </c>
      <c r="N10" s="80">
        <f>IFERROR(L10/J10,"-")</f>
        <v>0.033393060759081</v>
      </c>
      <c r="O10" s="81">
        <f>IFERROR(D10/J10,"-")</f>
        <v>3105.2107835152</v>
      </c>
      <c r="P10" s="82">
        <v>718</v>
      </c>
      <c r="Q10" s="80">
        <f>IFERROR(P10/J10,"-")</f>
        <v>0.11695715914644</v>
      </c>
      <c r="R10" s="335">
        <v>37672005</v>
      </c>
      <c r="S10" s="336">
        <f>IFERROR(R10/J10,"-")</f>
        <v>6136.5051311288</v>
      </c>
      <c r="T10" s="336">
        <f>IFERROR(R10/P10,"-")</f>
        <v>52467.973537604</v>
      </c>
      <c r="U10" s="330">
        <f>IFERROR(R10-D10,"-")</f>
        <v>18609116</v>
      </c>
      <c r="V10" s="83">
        <f>R10/D10</f>
        <v>1.9761960005118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96</v>
      </c>
      <c r="I11" s="90">
        <v>6</v>
      </c>
      <c r="J11" s="143">
        <f>H11+I11</f>
        <v>102</v>
      </c>
      <c r="K11" s="80" t="str">
        <f>IFERROR(J11/G11,"-")</f>
        <v>-</v>
      </c>
      <c r="L11" s="79">
        <v>2</v>
      </c>
      <c r="M11" s="79">
        <v>29</v>
      </c>
      <c r="N11" s="80">
        <f>IFERROR(L11/J11,"-")</f>
        <v>0.019607843137255</v>
      </c>
      <c r="O11" s="81">
        <f>IFERROR(D11/J11,"-")</f>
        <v>0</v>
      </c>
      <c r="P11" s="82">
        <v>3</v>
      </c>
      <c r="Q11" s="80">
        <f>IFERROR(P11/J11,"-")</f>
        <v>0.029411764705882</v>
      </c>
      <c r="R11" s="335">
        <v>8400</v>
      </c>
      <c r="S11" s="336">
        <f>IFERROR(R11/J11,"-")</f>
        <v>82.352941176471</v>
      </c>
      <c r="T11" s="336">
        <f>IFERROR(R11/P11,"-")</f>
        <v>2800</v>
      </c>
      <c r="U11" s="330">
        <f>IFERROR(R11-D11,"-")</f>
        <v>8400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22788889</v>
      </c>
      <c r="E14" s="41">
        <f>SUM(E6:E12)</f>
        <v>0</v>
      </c>
      <c r="F14" s="41">
        <f>SUM(F6:F12)</f>
        <v>0</v>
      </c>
      <c r="G14" s="41">
        <f>SUM(G6:G12)</f>
        <v>1759935</v>
      </c>
      <c r="H14" s="41">
        <f>SUM(H6:H12)</f>
        <v>6942</v>
      </c>
      <c r="I14" s="41">
        <f>SUM(I6:I12)</f>
        <v>176</v>
      </c>
      <c r="J14" s="41">
        <f>SUM(J6:J12)</f>
        <v>7118</v>
      </c>
      <c r="K14" s="42">
        <f>IFERROR(J14/G14,"-")</f>
        <v>0.0040444675513584</v>
      </c>
      <c r="L14" s="76">
        <f>SUM(L6:L12)</f>
        <v>258</v>
      </c>
      <c r="M14" s="76">
        <f>SUM(M6:M12)</f>
        <v>3074</v>
      </c>
      <c r="N14" s="42">
        <f>IFERROR(L14/J14,"-")</f>
        <v>0.036246136555212</v>
      </c>
      <c r="O14" s="43">
        <f>IFERROR(D14/J14,"-")</f>
        <v>3201.5859792076</v>
      </c>
      <c r="P14" s="44">
        <f>SUM(P6:P12)</f>
        <v>838</v>
      </c>
      <c r="Q14" s="42">
        <f>IFERROR(P14/J14,"-")</f>
        <v>0.11772969935375</v>
      </c>
      <c r="R14" s="333">
        <f>SUM(R6:R12)</f>
        <v>45971106</v>
      </c>
      <c r="S14" s="333">
        <f>IFERROR(R14/J14,"-")</f>
        <v>6458.430177016</v>
      </c>
      <c r="T14" s="333">
        <f>IFERROR(P14/P14,"-")</f>
        <v>1</v>
      </c>
      <c r="U14" s="333">
        <f>SUM(U6:U12)</f>
        <v>23182217</v>
      </c>
      <c r="V14" s="45">
        <f>IFERROR(R14/D14,"-")</f>
        <v>2.0172596391162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2.6271929824561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348" t="s">
        <v>71</v>
      </c>
      <c r="J6" s="330">
        <v>684000</v>
      </c>
      <c r="K6" s="79">
        <v>0</v>
      </c>
      <c r="L6" s="79">
        <v>0</v>
      </c>
      <c r="M6" s="79">
        <v>100</v>
      </c>
      <c r="N6" s="89">
        <v>13</v>
      </c>
      <c r="O6" s="90">
        <v>0</v>
      </c>
      <c r="P6" s="91">
        <f>N6+O6</f>
        <v>13</v>
      </c>
      <c r="Q6" s="80">
        <f>IFERROR(P6/M6,"-")</f>
        <v>0.13</v>
      </c>
      <c r="R6" s="79">
        <v>0</v>
      </c>
      <c r="S6" s="79">
        <v>4</v>
      </c>
      <c r="T6" s="80">
        <f>IFERROR(R6/(P6),"-")</f>
        <v>0</v>
      </c>
      <c r="U6" s="336">
        <f>IFERROR(J6/SUM(N6:O11),"-")</f>
        <v>14869.565217391</v>
      </c>
      <c r="V6" s="82">
        <v>3</v>
      </c>
      <c r="W6" s="80">
        <f>IF(P6=0,"-",V6/P6)</f>
        <v>0.23076923076923</v>
      </c>
      <c r="X6" s="335">
        <v>10000</v>
      </c>
      <c r="Y6" s="336">
        <f>IFERROR(X6/P6,"-")</f>
        <v>769.23076923077</v>
      </c>
      <c r="Z6" s="336">
        <f>IFERROR(X6/V6,"-")</f>
        <v>3333.3333333333</v>
      </c>
      <c r="AA6" s="330">
        <f>SUM(X6:X11)-SUM(J6:J11)</f>
        <v>1113000</v>
      </c>
      <c r="AB6" s="83">
        <f>SUM(X6:X11)/SUM(J6:J11)</f>
        <v>2.6271929824561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0.30769230769231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0.38461538461538</v>
      </c>
      <c r="BP6" s="119">
        <v>3</v>
      </c>
      <c r="BQ6" s="120">
        <f>IFERROR(BP6/BN6,"-")</f>
        <v>0.6</v>
      </c>
      <c r="BR6" s="121">
        <v>11000</v>
      </c>
      <c r="BS6" s="122">
        <f>IFERROR(BR6/BN6,"-")</f>
        <v>2200</v>
      </c>
      <c r="BT6" s="123">
        <v>3</v>
      </c>
      <c r="BU6" s="123"/>
      <c r="BV6" s="123"/>
      <c r="BW6" s="124">
        <v>2</v>
      </c>
      <c r="BX6" s="125">
        <f>IF(P6=0,"",IF(BW6=0,"",(BW6/P6)))</f>
        <v>0.15384615384615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0.15384615384615</v>
      </c>
      <c r="CH6" s="133">
        <v>1</v>
      </c>
      <c r="CI6" s="134">
        <f>IFERROR(CH6/CF6,"-")</f>
        <v>0.5</v>
      </c>
      <c r="CJ6" s="135">
        <v>2000</v>
      </c>
      <c r="CK6" s="136">
        <f>IFERROR(CJ6/CF6,"-")</f>
        <v>1000</v>
      </c>
      <c r="CL6" s="137">
        <v>1</v>
      </c>
      <c r="CM6" s="137"/>
      <c r="CN6" s="137"/>
      <c r="CO6" s="138">
        <v>3</v>
      </c>
      <c r="CP6" s="139">
        <v>10000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72</v>
      </c>
      <c r="C7" s="347"/>
      <c r="D7" s="347" t="s">
        <v>66</v>
      </c>
      <c r="E7" s="347" t="s">
        <v>67</v>
      </c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35</v>
      </c>
      <c r="N7" s="89">
        <v>18</v>
      </c>
      <c r="O7" s="90">
        <v>0</v>
      </c>
      <c r="P7" s="91">
        <f>N7+O7</f>
        <v>18</v>
      </c>
      <c r="Q7" s="80">
        <f>IFERROR(P7/M7,"-")</f>
        <v>0.51428571428571</v>
      </c>
      <c r="R7" s="79">
        <v>2</v>
      </c>
      <c r="S7" s="79">
        <v>1</v>
      </c>
      <c r="T7" s="80">
        <f>IFERROR(R7/(P7),"-")</f>
        <v>0.11111111111111</v>
      </c>
      <c r="U7" s="336"/>
      <c r="V7" s="82">
        <v>5</v>
      </c>
      <c r="W7" s="80">
        <f>IF(P7=0,"-",V7/P7)</f>
        <v>0.27777777777778</v>
      </c>
      <c r="X7" s="335">
        <v>621000</v>
      </c>
      <c r="Y7" s="336">
        <f>IFERROR(X7/P7,"-")</f>
        <v>34500</v>
      </c>
      <c r="Z7" s="336">
        <f>IFERROR(X7/V7,"-")</f>
        <v>124200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10</v>
      </c>
      <c r="BX7" s="125">
        <f>IF(P7=0,"",IF(BW7=0,"",(BW7/P7)))</f>
        <v>0.55555555555556</v>
      </c>
      <c r="BY7" s="126">
        <v>4</v>
      </c>
      <c r="BZ7" s="127">
        <f>IFERROR(BY7/BW7,"-")</f>
        <v>0.4</v>
      </c>
      <c r="CA7" s="128">
        <v>427000</v>
      </c>
      <c r="CB7" s="129">
        <f>IFERROR(CA7/BW7,"-")</f>
        <v>42700</v>
      </c>
      <c r="CC7" s="130">
        <v>1</v>
      </c>
      <c r="CD7" s="130"/>
      <c r="CE7" s="130">
        <v>3</v>
      </c>
      <c r="CF7" s="131">
        <v>4</v>
      </c>
      <c r="CG7" s="132">
        <f>IF(P7=0,"",IF(CF7=0,"",(CF7/P7)))</f>
        <v>0.22222222222222</v>
      </c>
      <c r="CH7" s="133">
        <v>3</v>
      </c>
      <c r="CI7" s="134">
        <f>IFERROR(CH7/CF7,"-")</f>
        <v>0.75</v>
      </c>
      <c r="CJ7" s="135">
        <v>1097003</v>
      </c>
      <c r="CK7" s="136">
        <f>IFERROR(CJ7/CF7,"-")</f>
        <v>274250.75</v>
      </c>
      <c r="CL7" s="137">
        <v>1</v>
      </c>
      <c r="CM7" s="137"/>
      <c r="CN7" s="137">
        <v>2</v>
      </c>
      <c r="CO7" s="138">
        <v>5</v>
      </c>
      <c r="CP7" s="139">
        <v>621000</v>
      </c>
      <c r="CQ7" s="139">
        <v>885003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74</v>
      </c>
      <c r="C8" s="347"/>
      <c r="D8" s="347" t="s">
        <v>66</v>
      </c>
      <c r="E8" s="347" t="s">
        <v>67</v>
      </c>
      <c r="F8" s="347" t="s">
        <v>75</v>
      </c>
      <c r="G8" s="88" t="s">
        <v>76</v>
      </c>
      <c r="H8" s="88" t="s">
        <v>77</v>
      </c>
      <c r="I8" s="349" t="s">
        <v>78</v>
      </c>
      <c r="J8" s="330"/>
      <c r="K8" s="79">
        <v>0</v>
      </c>
      <c r="L8" s="79">
        <v>0</v>
      </c>
      <c r="M8" s="79">
        <v>35</v>
      </c>
      <c r="N8" s="89">
        <v>5</v>
      </c>
      <c r="O8" s="90">
        <v>0</v>
      </c>
      <c r="P8" s="91">
        <f>N8+O8</f>
        <v>5</v>
      </c>
      <c r="Q8" s="80">
        <f>IFERROR(P8/M8,"-")</f>
        <v>0.14285714285714</v>
      </c>
      <c r="R8" s="79">
        <v>1</v>
      </c>
      <c r="S8" s="79">
        <v>1</v>
      </c>
      <c r="T8" s="80">
        <f>IFERROR(R8/(P8),"-")</f>
        <v>0.2</v>
      </c>
      <c r="U8" s="336"/>
      <c r="V8" s="82">
        <v>1</v>
      </c>
      <c r="W8" s="80">
        <f>IF(P8=0,"-",V8/P8)</f>
        <v>0.2</v>
      </c>
      <c r="X8" s="335">
        <v>652000</v>
      </c>
      <c r="Y8" s="336">
        <f>IFERROR(X8/P8,"-")</f>
        <v>130400</v>
      </c>
      <c r="Z8" s="336">
        <f>IFERROR(X8/V8,"-")</f>
        <v>652000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3</v>
      </c>
      <c r="BX8" s="125">
        <f>IF(P8=0,"",IF(BW8=0,"",(BW8/P8)))</f>
        <v>0.6</v>
      </c>
      <c r="BY8" s="126">
        <v>1</v>
      </c>
      <c r="BZ8" s="127">
        <f>IFERROR(BY8/BW8,"-")</f>
        <v>0.33333333333333</v>
      </c>
      <c r="CA8" s="128">
        <v>652000</v>
      </c>
      <c r="CB8" s="129">
        <f>IFERROR(CA8/BW8,"-")</f>
        <v>217333.33333333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652000</v>
      </c>
      <c r="CQ8" s="139">
        <v>652000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347" t="s">
        <v>79</v>
      </c>
      <c r="C9" s="347"/>
      <c r="D9" s="347" t="s">
        <v>66</v>
      </c>
      <c r="E9" s="347" t="s">
        <v>67</v>
      </c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8</v>
      </c>
      <c r="N9" s="89">
        <v>6</v>
      </c>
      <c r="O9" s="90">
        <v>0</v>
      </c>
      <c r="P9" s="91">
        <f>N9+O9</f>
        <v>6</v>
      </c>
      <c r="Q9" s="80">
        <f>IFERROR(P9/M9,"-")</f>
        <v>0.75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65000</v>
      </c>
      <c r="Y9" s="336">
        <f>IFERROR(X9/P9,"-")</f>
        <v>10833.333333333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0.33333333333333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0.33333333333333</v>
      </c>
      <c r="BY9" s="126">
        <v>1</v>
      </c>
      <c r="BZ9" s="127">
        <f>IFERROR(BY9/BW9,"-")</f>
        <v>0.5</v>
      </c>
      <c r="CA9" s="128">
        <v>20000</v>
      </c>
      <c r="CB9" s="129">
        <f>IFERROR(CA9/BW9,"-")</f>
        <v>10000</v>
      </c>
      <c r="CC9" s="130"/>
      <c r="CD9" s="130">
        <v>1</v>
      </c>
      <c r="CE9" s="130"/>
      <c r="CF9" s="131">
        <v>2</v>
      </c>
      <c r="CG9" s="132">
        <f>IF(P9=0,"",IF(CF9=0,"",(CF9/P9)))</f>
        <v>0.33333333333333</v>
      </c>
      <c r="CH9" s="133">
        <v>2</v>
      </c>
      <c r="CI9" s="134">
        <f>IFERROR(CH9/CF9,"-")</f>
        <v>1</v>
      </c>
      <c r="CJ9" s="135">
        <v>105000</v>
      </c>
      <c r="CK9" s="136">
        <f>IFERROR(CJ9/CF9,"-")</f>
        <v>52500</v>
      </c>
      <c r="CL9" s="137">
        <v>1</v>
      </c>
      <c r="CM9" s="137"/>
      <c r="CN9" s="137">
        <v>1</v>
      </c>
      <c r="CO9" s="138">
        <v>0</v>
      </c>
      <c r="CP9" s="139">
        <v>65000</v>
      </c>
      <c r="CQ9" s="139">
        <v>95000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80</v>
      </c>
      <c r="C10" s="347"/>
      <c r="D10" s="347" t="s">
        <v>81</v>
      </c>
      <c r="E10" s="347" t="s">
        <v>82</v>
      </c>
      <c r="F10" s="347" t="s">
        <v>68</v>
      </c>
      <c r="G10" s="88" t="s">
        <v>76</v>
      </c>
      <c r="H10" s="88" t="s">
        <v>77</v>
      </c>
      <c r="I10" s="349" t="s">
        <v>83</v>
      </c>
      <c r="J10" s="330"/>
      <c r="K10" s="79">
        <v>0</v>
      </c>
      <c r="L10" s="79">
        <v>0</v>
      </c>
      <c r="M10" s="79">
        <v>39</v>
      </c>
      <c r="N10" s="89">
        <v>2</v>
      </c>
      <c r="O10" s="90">
        <v>0</v>
      </c>
      <c r="P10" s="91">
        <f>N10+O10</f>
        <v>2</v>
      </c>
      <c r="Q10" s="80">
        <f>IFERROR(P10/M10,"-")</f>
        <v>0.051282051282051</v>
      </c>
      <c r="R10" s="79">
        <v>0</v>
      </c>
      <c r="S10" s="79">
        <v>0</v>
      </c>
      <c r="T10" s="80">
        <f>IFERROR(R10/(P10),"-")</f>
        <v>0</v>
      </c>
      <c r="U10" s="336"/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84</v>
      </c>
      <c r="C11" s="347"/>
      <c r="D11" s="347" t="s">
        <v>81</v>
      </c>
      <c r="E11" s="347" t="s">
        <v>82</v>
      </c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9</v>
      </c>
      <c r="N11" s="89">
        <v>2</v>
      </c>
      <c r="O11" s="90">
        <v>0</v>
      </c>
      <c r="P11" s="91">
        <f>N11+O11</f>
        <v>2</v>
      </c>
      <c r="Q11" s="80">
        <f>IFERROR(P11/M11,"-")</f>
        <v>0.22222222222222</v>
      </c>
      <c r="R11" s="79">
        <v>0</v>
      </c>
      <c r="S11" s="79">
        <v>1</v>
      </c>
      <c r="T11" s="80">
        <f>IFERROR(R11/(P11),"-")</f>
        <v>0</v>
      </c>
      <c r="U11" s="336"/>
      <c r="V11" s="82">
        <v>1</v>
      </c>
      <c r="W11" s="80">
        <f>IF(P11=0,"-",V11/P11)</f>
        <v>0.5</v>
      </c>
      <c r="X11" s="335">
        <v>449000</v>
      </c>
      <c r="Y11" s="336">
        <f>IFERROR(X11/P11,"-")</f>
        <v>224500</v>
      </c>
      <c r="Z11" s="336">
        <f>IFERROR(X11/V11,"-")</f>
        <v>449000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1</v>
      </c>
      <c r="BP11" s="119">
        <v>2</v>
      </c>
      <c r="BQ11" s="120">
        <f>IFERROR(BP11/BN11,"-")</f>
        <v>1</v>
      </c>
      <c r="BR11" s="121">
        <v>455000</v>
      </c>
      <c r="BS11" s="122">
        <f>IFERROR(BR11/BN11,"-")</f>
        <v>227500</v>
      </c>
      <c r="BT11" s="123"/>
      <c r="BU11" s="123">
        <v>1</v>
      </c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449000</v>
      </c>
      <c r="CQ11" s="139">
        <v>449000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2</v>
      </c>
      <c r="B12" s="347" t="s">
        <v>85</v>
      </c>
      <c r="C12" s="347"/>
      <c r="D12" s="347" t="s">
        <v>86</v>
      </c>
      <c r="E12" s="347" t="s">
        <v>87</v>
      </c>
      <c r="F12" s="347" t="s">
        <v>68</v>
      </c>
      <c r="G12" s="88" t="s">
        <v>76</v>
      </c>
      <c r="H12" s="88" t="s">
        <v>88</v>
      </c>
      <c r="I12" s="88" t="s">
        <v>89</v>
      </c>
      <c r="J12" s="330">
        <v>450000</v>
      </c>
      <c r="K12" s="79">
        <v>0</v>
      </c>
      <c r="L12" s="79">
        <v>0</v>
      </c>
      <c r="M12" s="79">
        <v>61</v>
      </c>
      <c r="N12" s="89">
        <v>4</v>
      </c>
      <c r="O12" s="90">
        <v>0</v>
      </c>
      <c r="P12" s="91">
        <f>N12+O12</f>
        <v>4</v>
      </c>
      <c r="Q12" s="80">
        <f>IFERROR(P12/M12,"-")</f>
        <v>0.065573770491803</v>
      </c>
      <c r="R12" s="79">
        <v>0</v>
      </c>
      <c r="S12" s="79">
        <v>2</v>
      </c>
      <c r="T12" s="80">
        <f>IFERROR(R12/(P12),"-")</f>
        <v>0</v>
      </c>
      <c r="U12" s="336">
        <f>IFERROR(J12/SUM(N12:O19),"-")</f>
        <v>7031.25</v>
      </c>
      <c r="V12" s="82">
        <v>1</v>
      </c>
      <c r="W12" s="80">
        <f>IF(P12=0,"-",V12/P12)</f>
        <v>0.25</v>
      </c>
      <c r="X12" s="335">
        <v>24000</v>
      </c>
      <c r="Y12" s="336">
        <f>IFERROR(X12/P12,"-")</f>
        <v>6000</v>
      </c>
      <c r="Z12" s="336">
        <f>IFERROR(X12/V12,"-")</f>
        <v>24000</v>
      </c>
      <c r="AA12" s="330">
        <f>SUM(X12:X19)-SUM(J12:J19)</f>
        <v>450000</v>
      </c>
      <c r="AB12" s="83">
        <f>SUM(X12:X19)/SUM(J12:J19)</f>
        <v>2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0.5</v>
      </c>
      <c r="BP12" s="119">
        <v>1</v>
      </c>
      <c r="BQ12" s="120">
        <f>IFERROR(BP12/BN12,"-")</f>
        <v>0.5</v>
      </c>
      <c r="BR12" s="121">
        <v>24000</v>
      </c>
      <c r="BS12" s="122">
        <f>IFERROR(BR12/BN12,"-")</f>
        <v>12000</v>
      </c>
      <c r="BT12" s="123"/>
      <c r="BU12" s="123"/>
      <c r="BV12" s="123">
        <v>1</v>
      </c>
      <c r="BW12" s="124">
        <v>2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24000</v>
      </c>
      <c r="CQ12" s="139">
        <v>24000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90</v>
      </c>
      <c r="C13" s="347"/>
      <c r="D13" s="347" t="s">
        <v>91</v>
      </c>
      <c r="E13" s="347" t="s">
        <v>92</v>
      </c>
      <c r="F13" s="347" t="s">
        <v>68</v>
      </c>
      <c r="G13" s="88"/>
      <c r="H13" s="88" t="s">
        <v>88</v>
      </c>
      <c r="I13" s="88" t="s">
        <v>93</v>
      </c>
      <c r="J13" s="330"/>
      <c r="K13" s="79">
        <v>0</v>
      </c>
      <c r="L13" s="79">
        <v>0</v>
      </c>
      <c r="M13" s="79">
        <v>27</v>
      </c>
      <c r="N13" s="89">
        <v>1</v>
      </c>
      <c r="O13" s="90">
        <v>0</v>
      </c>
      <c r="P13" s="91">
        <f>N13+O13</f>
        <v>1</v>
      </c>
      <c r="Q13" s="80">
        <f>IFERROR(P13/M13,"-")</f>
        <v>0.037037037037037</v>
      </c>
      <c r="R13" s="79">
        <v>0</v>
      </c>
      <c r="S13" s="79">
        <v>0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0</v>
      </c>
      <c r="Y13" s="336">
        <f>IFERROR(X13/P13,"-")</f>
        <v>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94</v>
      </c>
      <c r="C14" s="347"/>
      <c r="D14" s="347" t="s">
        <v>95</v>
      </c>
      <c r="E14" s="347" t="s">
        <v>96</v>
      </c>
      <c r="F14" s="347" t="s">
        <v>68</v>
      </c>
      <c r="G14" s="88"/>
      <c r="H14" s="88" t="s">
        <v>88</v>
      </c>
      <c r="I14" s="88" t="s">
        <v>97</v>
      </c>
      <c r="J14" s="330"/>
      <c r="K14" s="79">
        <v>0</v>
      </c>
      <c r="L14" s="79">
        <v>0</v>
      </c>
      <c r="M14" s="79">
        <v>120</v>
      </c>
      <c r="N14" s="89">
        <v>11</v>
      </c>
      <c r="O14" s="90">
        <v>0</v>
      </c>
      <c r="P14" s="91">
        <f>N14+O14</f>
        <v>11</v>
      </c>
      <c r="Q14" s="80">
        <f>IFERROR(P14/M14,"-")</f>
        <v>0.091666666666667</v>
      </c>
      <c r="R14" s="79">
        <v>0</v>
      </c>
      <c r="S14" s="79">
        <v>4</v>
      </c>
      <c r="T14" s="80">
        <f>IFERROR(R14/(P14),"-")</f>
        <v>0</v>
      </c>
      <c r="U14" s="336"/>
      <c r="V14" s="82">
        <v>2</v>
      </c>
      <c r="W14" s="80">
        <f>IF(P14=0,"-",V14/P14)</f>
        <v>0.18181818181818</v>
      </c>
      <c r="X14" s="335">
        <v>110000</v>
      </c>
      <c r="Y14" s="336">
        <f>IFERROR(X14/P14,"-")</f>
        <v>10000</v>
      </c>
      <c r="Z14" s="336">
        <f>IFERROR(X14/V14,"-")</f>
        <v>55000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0.27272727272727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2</v>
      </c>
      <c r="BO14" s="118">
        <f>IF(P14=0,"",IF(BN14=0,"",(BN14/P14)))</f>
        <v>0.18181818181818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4</v>
      </c>
      <c r="BX14" s="125">
        <f>IF(P14=0,"",IF(BW14=0,"",(BW14/P14)))</f>
        <v>0.36363636363636</v>
      </c>
      <c r="BY14" s="126">
        <v>1</v>
      </c>
      <c r="BZ14" s="127">
        <f>IFERROR(BY14/BW14,"-")</f>
        <v>0.25</v>
      </c>
      <c r="CA14" s="128">
        <v>40000</v>
      </c>
      <c r="CB14" s="129">
        <f>IFERROR(CA14/BW14,"-")</f>
        <v>10000</v>
      </c>
      <c r="CC14" s="130"/>
      <c r="CD14" s="130">
        <v>1</v>
      </c>
      <c r="CE14" s="130"/>
      <c r="CF14" s="131">
        <v>2</v>
      </c>
      <c r="CG14" s="132">
        <f>IF(P14=0,"",IF(CF14=0,"",(CF14/P14)))</f>
        <v>0.18181818181818</v>
      </c>
      <c r="CH14" s="133">
        <v>1</v>
      </c>
      <c r="CI14" s="134">
        <f>IFERROR(CH14/CF14,"-")</f>
        <v>0.5</v>
      </c>
      <c r="CJ14" s="135">
        <v>70000</v>
      </c>
      <c r="CK14" s="136">
        <f>IFERROR(CJ14/CF14,"-")</f>
        <v>35000</v>
      </c>
      <c r="CL14" s="137"/>
      <c r="CM14" s="137"/>
      <c r="CN14" s="137">
        <v>1</v>
      </c>
      <c r="CO14" s="138">
        <v>2</v>
      </c>
      <c r="CP14" s="139">
        <v>110000</v>
      </c>
      <c r="CQ14" s="139">
        <v>70000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98</v>
      </c>
      <c r="C15" s="347"/>
      <c r="D15" s="347" t="s">
        <v>99</v>
      </c>
      <c r="E15" s="347" t="s">
        <v>99</v>
      </c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52</v>
      </c>
      <c r="N15" s="89">
        <v>12</v>
      </c>
      <c r="O15" s="90">
        <v>0</v>
      </c>
      <c r="P15" s="91">
        <f>N15+O15</f>
        <v>12</v>
      </c>
      <c r="Q15" s="80">
        <f>IFERROR(P15/M15,"-")</f>
        <v>0.23076923076923</v>
      </c>
      <c r="R15" s="79">
        <v>2</v>
      </c>
      <c r="S15" s="79">
        <v>1</v>
      </c>
      <c r="T15" s="80">
        <f>IFERROR(R15/(P15),"-")</f>
        <v>0.16666666666667</v>
      </c>
      <c r="U15" s="336"/>
      <c r="V15" s="82">
        <v>3</v>
      </c>
      <c r="W15" s="80">
        <f>IF(P15=0,"-",V15/P15)</f>
        <v>0.25</v>
      </c>
      <c r="X15" s="335">
        <v>659000</v>
      </c>
      <c r="Y15" s="336">
        <f>IFERROR(X15/P15,"-")</f>
        <v>54916.666666667</v>
      </c>
      <c r="Z15" s="336">
        <f>IFERROR(X15/V15,"-")</f>
        <v>219666.66666667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0.083333333333333</v>
      </c>
      <c r="BG15" s="110">
        <v>1</v>
      </c>
      <c r="BH15" s="112">
        <f>IFERROR(BG15/BE15,"-")</f>
        <v>1</v>
      </c>
      <c r="BI15" s="113">
        <v>55000</v>
      </c>
      <c r="BJ15" s="114">
        <f>IFERROR(BI15/BE15,"-")</f>
        <v>55000</v>
      </c>
      <c r="BK15" s="115"/>
      <c r="BL15" s="115"/>
      <c r="BM15" s="115">
        <v>1</v>
      </c>
      <c r="BN15" s="117">
        <v>2</v>
      </c>
      <c r="BO15" s="118">
        <f>IF(P15=0,"",IF(BN15=0,"",(BN15/P15)))</f>
        <v>0.16666666666667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>
        <v>6</v>
      </c>
      <c r="BX15" s="125">
        <f>IF(P15=0,"",IF(BW15=0,"",(BW15/P15)))</f>
        <v>0.5</v>
      </c>
      <c r="BY15" s="126">
        <v>2</v>
      </c>
      <c r="BZ15" s="127">
        <f>IFERROR(BY15/BW15,"-")</f>
        <v>0.33333333333333</v>
      </c>
      <c r="CA15" s="128">
        <v>169000</v>
      </c>
      <c r="CB15" s="129">
        <f>IFERROR(CA15/BW15,"-")</f>
        <v>28166.666666667</v>
      </c>
      <c r="CC15" s="130"/>
      <c r="CD15" s="130">
        <v>1</v>
      </c>
      <c r="CE15" s="130">
        <v>1</v>
      </c>
      <c r="CF15" s="131">
        <v>3</v>
      </c>
      <c r="CG15" s="132">
        <f>IF(P15=0,"",IF(CF15=0,"",(CF15/P15)))</f>
        <v>0.25</v>
      </c>
      <c r="CH15" s="133">
        <v>2</v>
      </c>
      <c r="CI15" s="134">
        <f>IFERROR(CH15/CF15,"-")</f>
        <v>0.66666666666667</v>
      </c>
      <c r="CJ15" s="135">
        <v>596000</v>
      </c>
      <c r="CK15" s="136">
        <f>IFERROR(CJ15/CF15,"-")</f>
        <v>198666.66666667</v>
      </c>
      <c r="CL15" s="137"/>
      <c r="CM15" s="137"/>
      <c r="CN15" s="137">
        <v>2</v>
      </c>
      <c r="CO15" s="138">
        <v>3</v>
      </c>
      <c r="CP15" s="139">
        <v>659000</v>
      </c>
      <c r="CQ15" s="139">
        <v>535000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100</v>
      </c>
      <c r="C16" s="347"/>
      <c r="D16" s="347" t="s">
        <v>86</v>
      </c>
      <c r="E16" s="347" t="s">
        <v>87</v>
      </c>
      <c r="F16" s="347" t="s">
        <v>68</v>
      </c>
      <c r="G16" s="88" t="s">
        <v>69</v>
      </c>
      <c r="H16" s="88" t="s">
        <v>88</v>
      </c>
      <c r="I16" s="88" t="s">
        <v>89</v>
      </c>
      <c r="J16" s="330"/>
      <c r="K16" s="79">
        <v>0</v>
      </c>
      <c r="L16" s="79">
        <v>0</v>
      </c>
      <c r="M16" s="79">
        <v>72</v>
      </c>
      <c r="N16" s="89">
        <v>10</v>
      </c>
      <c r="O16" s="90">
        <v>0</v>
      </c>
      <c r="P16" s="91">
        <f>N16+O16</f>
        <v>10</v>
      </c>
      <c r="Q16" s="80">
        <f>IFERROR(P16/M16,"-")</f>
        <v>0.13888888888889</v>
      </c>
      <c r="R16" s="79">
        <v>1</v>
      </c>
      <c r="S16" s="79">
        <v>5</v>
      </c>
      <c r="T16" s="80">
        <f>IFERROR(R16/(P16),"-")</f>
        <v>0.1</v>
      </c>
      <c r="U16" s="336"/>
      <c r="V16" s="82">
        <v>2</v>
      </c>
      <c r="W16" s="80">
        <f>IF(P16=0,"-",V16/P16)</f>
        <v>0.2</v>
      </c>
      <c r="X16" s="335">
        <v>15000</v>
      </c>
      <c r="Y16" s="336">
        <f>IFERROR(X16/P16,"-")</f>
        <v>1500</v>
      </c>
      <c r="Z16" s="336">
        <f>IFERROR(X16/V16,"-")</f>
        <v>7500</v>
      </c>
      <c r="AA16" s="330"/>
      <c r="AB16" s="83"/>
      <c r="AC16" s="77"/>
      <c r="AD16" s="92">
        <v>1</v>
      </c>
      <c r="AE16" s="93">
        <f>IF(P16=0,"",IF(AD16=0,"",(AD16/P16)))</f>
        <v>0.1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</v>
      </c>
      <c r="BP16" s="119">
        <v>1</v>
      </c>
      <c r="BQ16" s="120">
        <f>IFERROR(BP16/BN16,"-")</f>
        <v>0.33333333333333</v>
      </c>
      <c r="BR16" s="121">
        <v>12000</v>
      </c>
      <c r="BS16" s="122">
        <f>IFERROR(BR16/BN16,"-")</f>
        <v>4000</v>
      </c>
      <c r="BT16" s="123"/>
      <c r="BU16" s="123"/>
      <c r="BV16" s="123">
        <v>1</v>
      </c>
      <c r="BW16" s="124">
        <v>2</v>
      </c>
      <c r="BX16" s="125">
        <f>IF(P16=0,"",IF(BW16=0,"",(BW16/P16)))</f>
        <v>0.2</v>
      </c>
      <c r="BY16" s="126">
        <v>2</v>
      </c>
      <c r="BZ16" s="127">
        <f>IFERROR(BY16/BW16,"-")</f>
        <v>1</v>
      </c>
      <c r="CA16" s="128">
        <v>33000</v>
      </c>
      <c r="CB16" s="129">
        <f>IFERROR(CA16/BW16,"-")</f>
        <v>16500</v>
      </c>
      <c r="CC16" s="130">
        <v>1</v>
      </c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15000</v>
      </c>
      <c r="CQ16" s="139">
        <v>30000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101</v>
      </c>
      <c r="C17" s="347"/>
      <c r="D17" s="347" t="s">
        <v>91</v>
      </c>
      <c r="E17" s="347" t="s">
        <v>92</v>
      </c>
      <c r="F17" s="347" t="s">
        <v>68</v>
      </c>
      <c r="G17" s="88"/>
      <c r="H17" s="88" t="s">
        <v>88</v>
      </c>
      <c r="I17" s="88" t="s">
        <v>93</v>
      </c>
      <c r="J17" s="330"/>
      <c r="K17" s="79">
        <v>0</v>
      </c>
      <c r="L17" s="79">
        <v>0</v>
      </c>
      <c r="M17" s="79">
        <v>71</v>
      </c>
      <c r="N17" s="89">
        <v>3</v>
      </c>
      <c r="O17" s="90">
        <v>0</v>
      </c>
      <c r="P17" s="91">
        <f>N17+O17</f>
        <v>3</v>
      </c>
      <c r="Q17" s="80">
        <f>IFERROR(P17/M17,"-")</f>
        <v>0.042253521126761</v>
      </c>
      <c r="R17" s="79">
        <v>0</v>
      </c>
      <c r="S17" s="79">
        <v>2</v>
      </c>
      <c r="T17" s="80">
        <f>IFERROR(R17/(P17),"-")</f>
        <v>0</v>
      </c>
      <c r="U17" s="336"/>
      <c r="V17" s="82">
        <v>1</v>
      </c>
      <c r="W17" s="80">
        <f>IF(P17=0,"-",V17/P17)</f>
        <v>0.33333333333333</v>
      </c>
      <c r="X17" s="335">
        <v>3000</v>
      </c>
      <c r="Y17" s="336">
        <f>IFERROR(X17/P17,"-")</f>
        <v>1000</v>
      </c>
      <c r="Z17" s="336">
        <f>IFERROR(X17/V17,"-")</f>
        <v>3000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0.66666666666667</v>
      </c>
      <c r="BP17" s="119">
        <v>1</v>
      </c>
      <c r="BQ17" s="120">
        <f>IFERROR(BP17/BN17,"-")</f>
        <v>0.5</v>
      </c>
      <c r="BR17" s="121">
        <v>3000</v>
      </c>
      <c r="BS17" s="122">
        <f>IFERROR(BR17/BN17,"-")</f>
        <v>1500</v>
      </c>
      <c r="BT17" s="123">
        <v>1</v>
      </c>
      <c r="BU17" s="123"/>
      <c r="BV17" s="123"/>
      <c r="BW17" s="124">
        <v>1</v>
      </c>
      <c r="BX17" s="125">
        <f>IF(P17=0,"",IF(BW17=0,"",(BW17/P17)))</f>
        <v>0.33333333333333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102</v>
      </c>
      <c r="C18" s="347"/>
      <c r="D18" s="347" t="s">
        <v>95</v>
      </c>
      <c r="E18" s="347" t="s">
        <v>96</v>
      </c>
      <c r="F18" s="347" t="s">
        <v>68</v>
      </c>
      <c r="G18" s="88"/>
      <c r="H18" s="88" t="s">
        <v>88</v>
      </c>
      <c r="I18" s="88" t="s">
        <v>97</v>
      </c>
      <c r="J18" s="330"/>
      <c r="K18" s="79">
        <v>0</v>
      </c>
      <c r="L18" s="79">
        <v>0</v>
      </c>
      <c r="M18" s="79">
        <v>39</v>
      </c>
      <c r="N18" s="89">
        <v>4</v>
      </c>
      <c r="O18" s="90">
        <v>0</v>
      </c>
      <c r="P18" s="91">
        <f>N18+O18</f>
        <v>4</v>
      </c>
      <c r="Q18" s="80">
        <f>IFERROR(P18/M18,"-")</f>
        <v>0.1025641025641</v>
      </c>
      <c r="R18" s="79">
        <v>1</v>
      </c>
      <c r="S18" s="79">
        <v>0</v>
      </c>
      <c r="T18" s="80">
        <f>IFERROR(R18/(P18),"-")</f>
        <v>0.25</v>
      </c>
      <c r="U18" s="336"/>
      <c r="V18" s="82">
        <v>0</v>
      </c>
      <c r="W18" s="80">
        <f>IF(P18=0,"-",V18/P18)</f>
        <v>0</v>
      </c>
      <c r="X18" s="335">
        <v>15000</v>
      </c>
      <c r="Y18" s="336">
        <f>IFERROR(X18/P18,"-")</f>
        <v>3750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0.5</v>
      </c>
      <c r="BY18" s="126">
        <v>1</v>
      </c>
      <c r="BZ18" s="127">
        <f>IFERROR(BY18/BW18,"-")</f>
        <v>0.5</v>
      </c>
      <c r="CA18" s="128">
        <v>122000</v>
      </c>
      <c r="CB18" s="129">
        <f>IFERROR(CA18/BW18,"-")</f>
        <v>61000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15000</v>
      </c>
      <c r="CQ18" s="139">
        <v>122000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103</v>
      </c>
      <c r="C19" s="347"/>
      <c r="D19" s="347" t="s">
        <v>99</v>
      </c>
      <c r="E19" s="347" t="s">
        <v>99</v>
      </c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43</v>
      </c>
      <c r="N19" s="89">
        <v>19</v>
      </c>
      <c r="O19" s="90">
        <v>0</v>
      </c>
      <c r="P19" s="91">
        <f>N19+O19</f>
        <v>19</v>
      </c>
      <c r="Q19" s="80">
        <f>IFERROR(P19/M19,"-")</f>
        <v>0.44186046511628</v>
      </c>
      <c r="R19" s="79">
        <v>1</v>
      </c>
      <c r="S19" s="79">
        <v>2</v>
      </c>
      <c r="T19" s="80">
        <f>IFERROR(R19/(P19),"-")</f>
        <v>0.052631578947368</v>
      </c>
      <c r="U19" s="336"/>
      <c r="V19" s="82">
        <v>4</v>
      </c>
      <c r="W19" s="80">
        <f>IF(P19=0,"-",V19/P19)</f>
        <v>0.21052631578947</v>
      </c>
      <c r="X19" s="335">
        <v>74000</v>
      </c>
      <c r="Y19" s="336">
        <f>IFERROR(X19/P19,"-")</f>
        <v>3894.7368421053</v>
      </c>
      <c r="Z19" s="336">
        <f>IFERROR(X19/V19,"-")</f>
        <v>18500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5</v>
      </c>
      <c r="BF19" s="111">
        <f>IF(P19=0,"",IF(BE19=0,"",(BE19/P19)))</f>
        <v>0.26315789473684</v>
      </c>
      <c r="BG19" s="110">
        <v>2</v>
      </c>
      <c r="BH19" s="112">
        <f>IFERROR(BG19/BE19,"-")</f>
        <v>0.4</v>
      </c>
      <c r="BI19" s="113">
        <v>22000</v>
      </c>
      <c r="BJ19" s="114">
        <f>IFERROR(BI19/BE19,"-")</f>
        <v>4400</v>
      </c>
      <c r="BK19" s="115"/>
      <c r="BL19" s="115">
        <v>1</v>
      </c>
      <c r="BM19" s="115">
        <v>1</v>
      </c>
      <c r="BN19" s="117">
        <v>5</v>
      </c>
      <c r="BO19" s="118">
        <f>IF(P19=0,"",IF(BN19=0,"",(BN19/P19)))</f>
        <v>0.26315789473684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5</v>
      </c>
      <c r="BX19" s="125">
        <f>IF(P19=0,"",IF(BW19=0,"",(BW19/P19)))</f>
        <v>0.26315789473684</v>
      </c>
      <c r="BY19" s="126">
        <v>2</v>
      </c>
      <c r="BZ19" s="127">
        <f>IFERROR(BY19/BW19,"-")</f>
        <v>0.4</v>
      </c>
      <c r="CA19" s="128">
        <v>298000</v>
      </c>
      <c r="CB19" s="129">
        <f>IFERROR(CA19/BW19,"-")</f>
        <v>59600</v>
      </c>
      <c r="CC19" s="130"/>
      <c r="CD19" s="130"/>
      <c r="CE19" s="130">
        <v>2</v>
      </c>
      <c r="CF19" s="131">
        <v>4</v>
      </c>
      <c r="CG19" s="132">
        <f>IF(P19=0,"",IF(CF19=0,"",(CF19/P19)))</f>
        <v>0.21052631578947</v>
      </c>
      <c r="CH19" s="133">
        <v>2</v>
      </c>
      <c r="CI19" s="134">
        <f>IFERROR(CH19/CF19,"-")</f>
        <v>0.5</v>
      </c>
      <c r="CJ19" s="135">
        <v>34000</v>
      </c>
      <c r="CK19" s="136">
        <f>IFERROR(CJ19/CF19,"-")</f>
        <v>8500</v>
      </c>
      <c r="CL19" s="137"/>
      <c r="CM19" s="137"/>
      <c r="CN19" s="137">
        <v>2</v>
      </c>
      <c r="CO19" s="138">
        <v>4</v>
      </c>
      <c r="CP19" s="139">
        <v>74000</v>
      </c>
      <c r="CQ19" s="139">
        <v>280000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1.53125</v>
      </c>
      <c r="B20" s="347" t="s">
        <v>104</v>
      </c>
      <c r="C20" s="347"/>
      <c r="D20" s="347" t="s">
        <v>86</v>
      </c>
      <c r="E20" s="347" t="s">
        <v>87</v>
      </c>
      <c r="F20" s="347" t="s">
        <v>105</v>
      </c>
      <c r="G20" s="88" t="s">
        <v>106</v>
      </c>
      <c r="H20" s="88" t="s">
        <v>107</v>
      </c>
      <c r="I20" s="88" t="s">
        <v>108</v>
      </c>
      <c r="J20" s="330">
        <v>480000</v>
      </c>
      <c r="K20" s="79">
        <v>0</v>
      </c>
      <c r="L20" s="79">
        <v>0</v>
      </c>
      <c r="M20" s="79">
        <v>166</v>
      </c>
      <c r="N20" s="89">
        <v>9</v>
      </c>
      <c r="O20" s="90">
        <v>0</v>
      </c>
      <c r="P20" s="91">
        <f>N20+O20</f>
        <v>9</v>
      </c>
      <c r="Q20" s="80">
        <f>IFERROR(P20/M20,"-")</f>
        <v>0.05421686746988</v>
      </c>
      <c r="R20" s="79">
        <v>0</v>
      </c>
      <c r="S20" s="79">
        <v>5</v>
      </c>
      <c r="T20" s="80">
        <f>IFERROR(R20/(P20),"-")</f>
        <v>0</v>
      </c>
      <c r="U20" s="336">
        <f>IFERROR(J20/SUM(N20:O24),"-")</f>
        <v>8000</v>
      </c>
      <c r="V20" s="82">
        <v>3</v>
      </c>
      <c r="W20" s="80">
        <f>IF(P20=0,"-",V20/P20)</f>
        <v>0.33333333333333</v>
      </c>
      <c r="X20" s="335">
        <v>184000</v>
      </c>
      <c r="Y20" s="336">
        <f>IFERROR(X20/P20,"-")</f>
        <v>20444.444444444</v>
      </c>
      <c r="Z20" s="336">
        <f>IFERROR(X20/V20,"-")</f>
        <v>61333.333333333</v>
      </c>
      <c r="AA20" s="330">
        <f>SUM(X20:X24)-SUM(J20:J24)</f>
        <v>255000</v>
      </c>
      <c r="AB20" s="83">
        <f>SUM(X20:X24)/SUM(J20:J24)</f>
        <v>1.53125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0.11111111111111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0.55555555555556</v>
      </c>
      <c r="BP20" s="119">
        <v>2</v>
      </c>
      <c r="BQ20" s="120">
        <f>IFERROR(BP20/BN20,"-")</f>
        <v>0.4</v>
      </c>
      <c r="BR20" s="121">
        <v>9000</v>
      </c>
      <c r="BS20" s="122">
        <f>IFERROR(BR20/BN20,"-")</f>
        <v>1800</v>
      </c>
      <c r="BT20" s="123">
        <v>1</v>
      </c>
      <c r="BU20" s="123">
        <v>1</v>
      </c>
      <c r="BV20" s="123"/>
      <c r="BW20" s="124">
        <v>1</v>
      </c>
      <c r="BX20" s="125">
        <f>IF(P20=0,"",IF(BW20=0,"",(BW20/P20)))</f>
        <v>0.11111111111111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0.11111111111111</v>
      </c>
      <c r="CH20" s="133">
        <v>1</v>
      </c>
      <c r="CI20" s="134">
        <f>IFERROR(CH20/CF20,"-")</f>
        <v>1</v>
      </c>
      <c r="CJ20" s="135">
        <v>175000</v>
      </c>
      <c r="CK20" s="136">
        <f>IFERROR(CJ20/CF20,"-")</f>
        <v>175000</v>
      </c>
      <c r="CL20" s="137"/>
      <c r="CM20" s="137"/>
      <c r="CN20" s="137">
        <v>1</v>
      </c>
      <c r="CO20" s="138">
        <v>3</v>
      </c>
      <c r="CP20" s="139">
        <v>184000</v>
      </c>
      <c r="CQ20" s="139">
        <v>175000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347" t="s">
        <v>109</v>
      </c>
      <c r="C21" s="347"/>
      <c r="D21" s="347" t="s">
        <v>91</v>
      </c>
      <c r="E21" s="347" t="s">
        <v>92</v>
      </c>
      <c r="F21" s="347" t="s">
        <v>105</v>
      </c>
      <c r="G21" s="88"/>
      <c r="H21" s="88" t="s">
        <v>107</v>
      </c>
      <c r="I21" s="88"/>
      <c r="J21" s="330"/>
      <c r="K21" s="79">
        <v>0</v>
      </c>
      <c r="L21" s="79">
        <v>0</v>
      </c>
      <c r="M21" s="79">
        <v>150</v>
      </c>
      <c r="N21" s="89">
        <v>6</v>
      </c>
      <c r="O21" s="90">
        <v>0</v>
      </c>
      <c r="P21" s="91">
        <f>N21+O21</f>
        <v>6</v>
      </c>
      <c r="Q21" s="80">
        <f>IFERROR(P21/M21,"-")</f>
        <v>0.04</v>
      </c>
      <c r="R21" s="79">
        <v>0</v>
      </c>
      <c r="S21" s="79">
        <v>2</v>
      </c>
      <c r="T21" s="80">
        <f>IFERROR(R21/(P21),"-")</f>
        <v>0</v>
      </c>
      <c r="U21" s="336"/>
      <c r="V21" s="82">
        <v>2</v>
      </c>
      <c r="W21" s="80">
        <f>IF(P21=0,"-",V21/P21)</f>
        <v>0.33333333333333</v>
      </c>
      <c r="X21" s="335">
        <v>23000</v>
      </c>
      <c r="Y21" s="336">
        <f>IFERROR(X21/P21,"-")</f>
        <v>3833.3333333333</v>
      </c>
      <c r="Z21" s="336">
        <f>IFERROR(X21/V21,"-")</f>
        <v>11500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0.16666666666667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0.16666666666667</v>
      </c>
      <c r="BP21" s="119">
        <v>1</v>
      </c>
      <c r="BQ21" s="120">
        <f>IFERROR(BP21/BN21,"-")</f>
        <v>1</v>
      </c>
      <c r="BR21" s="121">
        <v>3000</v>
      </c>
      <c r="BS21" s="122">
        <f>IFERROR(BR21/BN21,"-")</f>
        <v>3000</v>
      </c>
      <c r="BT21" s="123">
        <v>1</v>
      </c>
      <c r="BU21" s="123"/>
      <c r="BV21" s="123"/>
      <c r="BW21" s="124">
        <v>4</v>
      </c>
      <c r="BX21" s="125">
        <f>IF(P21=0,"",IF(BW21=0,"",(BW21/P21)))</f>
        <v>0.66666666666667</v>
      </c>
      <c r="BY21" s="126">
        <v>3</v>
      </c>
      <c r="BZ21" s="127">
        <f>IFERROR(BY21/BW21,"-")</f>
        <v>0.75</v>
      </c>
      <c r="CA21" s="128">
        <v>92000</v>
      </c>
      <c r="CB21" s="129">
        <f>IFERROR(CA21/BW21,"-")</f>
        <v>23000</v>
      </c>
      <c r="CC21" s="130">
        <v>1</v>
      </c>
      <c r="CD21" s="130"/>
      <c r="CE21" s="130">
        <v>2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23000</v>
      </c>
      <c r="CQ21" s="139">
        <v>69000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110</v>
      </c>
      <c r="C22" s="347"/>
      <c r="D22" s="347" t="s">
        <v>95</v>
      </c>
      <c r="E22" s="347" t="s">
        <v>96</v>
      </c>
      <c r="F22" s="347" t="s">
        <v>105</v>
      </c>
      <c r="G22" s="88"/>
      <c r="H22" s="88" t="s">
        <v>107</v>
      </c>
      <c r="I22" s="88"/>
      <c r="J22" s="330"/>
      <c r="K22" s="79">
        <v>0</v>
      </c>
      <c r="L22" s="79">
        <v>0</v>
      </c>
      <c r="M22" s="79">
        <v>87</v>
      </c>
      <c r="N22" s="89">
        <v>3</v>
      </c>
      <c r="O22" s="90">
        <v>0</v>
      </c>
      <c r="P22" s="91">
        <f>N22+O22</f>
        <v>3</v>
      </c>
      <c r="Q22" s="80">
        <f>IFERROR(P22/M22,"-")</f>
        <v>0.03448275862069</v>
      </c>
      <c r="R22" s="79">
        <v>0</v>
      </c>
      <c r="S22" s="79">
        <v>1</v>
      </c>
      <c r="T22" s="80">
        <f>IFERROR(R22/(P22),"-")</f>
        <v>0</v>
      </c>
      <c r="U22" s="336"/>
      <c r="V22" s="82">
        <v>1</v>
      </c>
      <c r="W22" s="80">
        <f>IF(P22=0,"-",V22/P22)</f>
        <v>0.33333333333333</v>
      </c>
      <c r="X22" s="335">
        <v>13000</v>
      </c>
      <c r="Y22" s="336">
        <f>IFERROR(X22/P22,"-")</f>
        <v>4333.3333333333</v>
      </c>
      <c r="Z22" s="336">
        <f>IFERROR(X22/V22,"-")</f>
        <v>13000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>
        <v>1</v>
      </c>
      <c r="BQ22" s="120">
        <f>IFERROR(BP22/BN22,"-")</f>
        <v>1</v>
      </c>
      <c r="BR22" s="121">
        <v>13000</v>
      </c>
      <c r="BS22" s="122">
        <f>IFERROR(BR22/BN22,"-")</f>
        <v>13000</v>
      </c>
      <c r="BT22" s="123"/>
      <c r="BU22" s="123"/>
      <c r="BV22" s="123">
        <v>1</v>
      </c>
      <c r="BW22" s="124">
        <v>1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13000</v>
      </c>
      <c r="CQ22" s="139">
        <v>13000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111</v>
      </c>
      <c r="C23" s="347"/>
      <c r="D23" s="347" t="s">
        <v>112</v>
      </c>
      <c r="E23" s="347" t="s">
        <v>113</v>
      </c>
      <c r="F23" s="347" t="s">
        <v>105</v>
      </c>
      <c r="G23" s="88"/>
      <c r="H23" s="88" t="s">
        <v>107</v>
      </c>
      <c r="I23" s="88"/>
      <c r="J23" s="330"/>
      <c r="K23" s="79">
        <v>0</v>
      </c>
      <c r="L23" s="79">
        <v>0</v>
      </c>
      <c r="M23" s="79">
        <v>92</v>
      </c>
      <c r="N23" s="89">
        <v>4</v>
      </c>
      <c r="O23" s="90">
        <v>0</v>
      </c>
      <c r="P23" s="91">
        <f>N23+O23</f>
        <v>4</v>
      </c>
      <c r="Q23" s="80">
        <f>IFERROR(P23/M23,"-")</f>
        <v>0.043478260869565</v>
      </c>
      <c r="R23" s="79">
        <v>0</v>
      </c>
      <c r="S23" s="79">
        <v>2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0.25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114</v>
      </c>
      <c r="C24" s="347"/>
      <c r="D24" s="347" t="s">
        <v>99</v>
      </c>
      <c r="E24" s="347" t="s">
        <v>99</v>
      </c>
      <c r="F24" s="347" t="s">
        <v>73</v>
      </c>
      <c r="G24" s="88"/>
      <c r="H24" s="88"/>
      <c r="I24" s="88"/>
      <c r="J24" s="330"/>
      <c r="K24" s="79">
        <v>0</v>
      </c>
      <c r="L24" s="79">
        <v>0</v>
      </c>
      <c r="M24" s="79">
        <v>171</v>
      </c>
      <c r="N24" s="89">
        <v>38</v>
      </c>
      <c r="O24" s="90">
        <v>0</v>
      </c>
      <c r="P24" s="91">
        <f>N24+O24</f>
        <v>38</v>
      </c>
      <c r="Q24" s="80">
        <f>IFERROR(P24/M24,"-")</f>
        <v>0.22222222222222</v>
      </c>
      <c r="R24" s="79">
        <v>4</v>
      </c>
      <c r="S24" s="79">
        <v>8</v>
      </c>
      <c r="T24" s="80">
        <f>IFERROR(R24/(P24),"-")</f>
        <v>0.10526315789474</v>
      </c>
      <c r="U24" s="336"/>
      <c r="V24" s="82">
        <v>8</v>
      </c>
      <c r="W24" s="80">
        <f>IF(P24=0,"-",V24/P24)</f>
        <v>0.21052631578947</v>
      </c>
      <c r="X24" s="335">
        <v>515000</v>
      </c>
      <c r="Y24" s="336">
        <f>IFERROR(X24/P24,"-")</f>
        <v>13552.631578947</v>
      </c>
      <c r="Z24" s="336">
        <f>IFERROR(X24/V24,"-")</f>
        <v>64375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0.026315789473684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7</v>
      </c>
      <c r="BF24" s="111">
        <f>IF(P24=0,"",IF(BE24=0,"",(BE24/P24)))</f>
        <v>0.18421052631579</v>
      </c>
      <c r="BG24" s="110">
        <v>1</v>
      </c>
      <c r="BH24" s="112">
        <f>IFERROR(BG24/BE24,"-")</f>
        <v>0.14285714285714</v>
      </c>
      <c r="BI24" s="113">
        <v>2000</v>
      </c>
      <c r="BJ24" s="114">
        <f>IFERROR(BI24/BE24,"-")</f>
        <v>285.71428571429</v>
      </c>
      <c r="BK24" s="115">
        <v>1</v>
      </c>
      <c r="BL24" s="115"/>
      <c r="BM24" s="115"/>
      <c r="BN24" s="117">
        <v>17</v>
      </c>
      <c r="BO24" s="118">
        <f>IF(P24=0,"",IF(BN24=0,"",(BN24/P24)))</f>
        <v>0.44736842105263</v>
      </c>
      <c r="BP24" s="119">
        <v>2</v>
      </c>
      <c r="BQ24" s="120">
        <f>IFERROR(BP24/BN24,"-")</f>
        <v>0.11764705882353</v>
      </c>
      <c r="BR24" s="121">
        <v>422000</v>
      </c>
      <c r="BS24" s="122">
        <f>IFERROR(BR24/BN24,"-")</f>
        <v>24823.529411765</v>
      </c>
      <c r="BT24" s="123"/>
      <c r="BU24" s="123"/>
      <c r="BV24" s="123">
        <v>2</v>
      </c>
      <c r="BW24" s="124">
        <v>12</v>
      </c>
      <c r="BX24" s="125">
        <f>IF(P24=0,"",IF(BW24=0,"",(BW24/P24)))</f>
        <v>0.31578947368421</v>
      </c>
      <c r="BY24" s="126">
        <v>6</v>
      </c>
      <c r="BZ24" s="127">
        <f>IFERROR(BY24/BW24,"-")</f>
        <v>0.5</v>
      </c>
      <c r="CA24" s="128">
        <v>96000</v>
      </c>
      <c r="CB24" s="129">
        <f>IFERROR(CA24/BW24,"-")</f>
        <v>8000</v>
      </c>
      <c r="CC24" s="130">
        <v>3</v>
      </c>
      <c r="CD24" s="130"/>
      <c r="CE24" s="130">
        <v>3</v>
      </c>
      <c r="CF24" s="131">
        <v>1</v>
      </c>
      <c r="CG24" s="132">
        <f>IF(P24=0,"",IF(CF24=0,"",(CF24/P24)))</f>
        <v>0.026315789473684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8</v>
      </c>
      <c r="CP24" s="139">
        <v>515000</v>
      </c>
      <c r="CQ24" s="139">
        <v>321000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5.33479375</v>
      </c>
      <c r="B25" s="347" t="s">
        <v>115</v>
      </c>
      <c r="C25" s="347"/>
      <c r="D25" s="347" t="s">
        <v>86</v>
      </c>
      <c r="E25" s="347" t="s">
        <v>87</v>
      </c>
      <c r="F25" s="347" t="s">
        <v>68</v>
      </c>
      <c r="G25" s="88" t="s">
        <v>116</v>
      </c>
      <c r="H25" s="88" t="s">
        <v>107</v>
      </c>
      <c r="I25" s="88" t="s">
        <v>108</v>
      </c>
      <c r="J25" s="330">
        <v>480000</v>
      </c>
      <c r="K25" s="79">
        <v>0</v>
      </c>
      <c r="L25" s="79">
        <v>0</v>
      </c>
      <c r="M25" s="79">
        <v>115</v>
      </c>
      <c r="N25" s="89">
        <v>5</v>
      </c>
      <c r="O25" s="90">
        <v>1</v>
      </c>
      <c r="P25" s="91">
        <f>N25+O25</f>
        <v>6</v>
      </c>
      <c r="Q25" s="80">
        <f>IFERROR(P25/M25,"-")</f>
        <v>0.052173913043478</v>
      </c>
      <c r="R25" s="79">
        <v>1</v>
      </c>
      <c r="S25" s="79">
        <v>2</v>
      </c>
      <c r="T25" s="80">
        <f>IFERROR(R25/(P25),"-")</f>
        <v>0.16666666666667</v>
      </c>
      <c r="U25" s="336">
        <f>IFERROR(J25/SUM(N25:O29),"-")</f>
        <v>7741.935483871</v>
      </c>
      <c r="V25" s="82">
        <v>2</v>
      </c>
      <c r="W25" s="80">
        <f>IF(P25=0,"-",V25/P25)</f>
        <v>0.33333333333333</v>
      </c>
      <c r="X25" s="335">
        <v>305000</v>
      </c>
      <c r="Y25" s="336">
        <f>IFERROR(X25/P25,"-")</f>
        <v>50833.333333333</v>
      </c>
      <c r="Z25" s="336">
        <f>IFERROR(X25/V25,"-")</f>
        <v>152500</v>
      </c>
      <c r="AA25" s="330">
        <f>SUM(X25:X29)-SUM(J25:J29)</f>
        <v>2080701</v>
      </c>
      <c r="AB25" s="83">
        <f>SUM(X25:X29)/SUM(J25:J29)</f>
        <v>5.33479375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1</v>
      </c>
      <c r="BO25" s="118">
        <f>IF(P25=0,"",IF(BN25=0,"",(BN25/P25)))</f>
        <v>0.16666666666667</v>
      </c>
      <c r="BP25" s="119">
        <v>1</v>
      </c>
      <c r="BQ25" s="120">
        <f>IFERROR(BP25/BN25,"-")</f>
        <v>1</v>
      </c>
      <c r="BR25" s="121">
        <v>15000</v>
      </c>
      <c r="BS25" s="122">
        <f>IFERROR(BR25/BN25,"-")</f>
        <v>15000</v>
      </c>
      <c r="BT25" s="123"/>
      <c r="BU25" s="123"/>
      <c r="BV25" s="123">
        <v>1</v>
      </c>
      <c r="BW25" s="124">
        <v>1</v>
      </c>
      <c r="BX25" s="125">
        <f>IF(P25=0,"",IF(BW25=0,"",(BW25/P25)))</f>
        <v>0.16666666666667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2</v>
      </c>
      <c r="CG25" s="132">
        <f>IF(P25=0,"",IF(CF25=0,"",(CF25/P25)))</f>
        <v>0.33333333333333</v>
      </c>
      <c r="CH25" s="133">
        <v>1</v>
      </c>
      <c r="CI25" s="134">
        <f>IFERROR(CH25/CF25,"-")</f>
        <v>0.5</v>
      </c>
      <c r="CJ25" s="135">
        <v>290000</v>
      </c>
      <c r="CK25" s="136">
        <f>IFERROR(CJ25/CF25,"-")</f>
        <v>145000</v>
      </c>
      <c r="CL25" s="137"/>
      <c r="CM25" s="137"/>
      <c r="CN25" s="137">
        <v>1</v>
      </c>
      <c r="CO25" s="138">
        <v>2</v>
      </c>
      <c r="CP25" s="139">
        <v>305000</v>
      </c>
      <c r="CQ25" s="139">
        <v>290000</v>
      </c>
      <c r="CR25" s="139">
        <v>15000</v>
      </c>
      <c r="CS25" s="140" t="str">
        <f>IF(AND(CQ25=0,CR25=0),"",IF(AND(CQ25&lt;=100000,CR25&lt;=100000),"",IF(CQ25/CP25&gt;0.7,"男高",IF(CR25/CP25&gt;0.7,"女高",""))))</f>
        <v>男高</v>
      </c>
    </row>
    <row r="26" spans="1:98">
      <c r="A26" s="78"/>
      <c r="B26" s="347" t="s">
        <v>117</v>
      </c>
      <c r="C26" s="347"/>
      <c r="D26" s="347" t="s">
        <v>91</v>
      </c>
      <c r="E26" s="347" t="s">
        <v>92</v>
      </c>
      <c r="F26" s="347" t="s">
        <v>68</v>
      </c>
      <c r="G26" s="88"/>
      <c r="H26" s="88" t="s">
        <v>107</v>
      </c>
      <c r="I26" s="88"/>
      <c r="J26" s="330"/>
      <c r="K26" s="79">
        <v>0</v>
      </c>
      <c r="L26" s="79">
        <v>0</v>
      </c>
      <c r="M26" s="79">
        <v>122</v>
      </c>
      <c r="N26" s="89">
        <v>8</v>
      </c>
      <c r="O26" s="90">
        <v>0</v>
      </c>
      <c r="P26" s="91">
        <f>N26+O26</f>
        <v>8</v>
      </c>
      <c r="Q26" s="80">
        <f>IFERROR(P26/M26,"-")</f>
        <v>0.065573770491803</v>
      </c>
      <c r="R26" s="79">
        <v>1</v>
      </c>
      <c r="S26" s="79">
        <v>3</v>
      </c>
      <c r="T26" s="80">
        <f>IFERROR(R26/(P26),"-")</f>
        <v>0.125</v>
      </c>
      <c r="U26" s="336"/>
      <c r="V26" s="82">
        <v>0</v>
      </c>
      <c r="W26" s="80">
        <f>IF(P26=0,"-",V26/P26)</f>
        <v>0</v>
      </c>
      <c r="X26" s="335">
        <v>0</v>
      </c>
      <c r="Y26" s="336">
        <f>IFERROR(X26/P26,"-")</f>
        <v>0</v>
      </c>
      <c r="Z26" s="336" t="str">
        <f>IFERROR(X26/V26,"-")</f>
        <v>-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0.25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0.375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2</v>
      </c>
      <c r="CG26" s="132">
        <f>IF(P26=0,"",IF(CF26=0,"",(CF26/P26)))</f>
        <v>0.25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118</v>
      </c>
      <c r="C27" s="347"/>
      <c r="D27" s="347" t="s">
        <v>95</v>
      </c>
      <c r="E27" s="347" t="s">
        <v>96</v>
      </c>
      <c r="F27" s="347" t="s">
        <v>68</v>
      </c>
      <c r="G27" s="88"/>
      <c r="H27" s="88" t="s">
        <v>107</v>
      </c>
      <c r="I27" s="88"/>
      <c r="J27" s="330"/>
      <c r="K27" s="79">
        <v>0</v>
      </c>
      <c r="L27" s="79">
        <v>0</v>
      </c>
      <c r="M27" s="79">
        <v>117</v>
      </c>
      <c r="N27" s="89">
        <v>9</v>
      </c>
      <c r="O27" s="90">
        <v>0</v>
      </c>
      <c r="P27" s="91">
        <f>N27+O27</f>
        <v>9</v>
      </c>
      <c r="Q27" s="80">
        <f>IFERROR(P27/M27,"-")</f>
        <v>0.076923076923077</v>
      </c>
      <c r="R27" s="79">
        <v>1</v>
      </c>
      <c r="S27" s="79">
        <v>1</v>
      </c>
      <c r="T27" s="80">
        <f>IFERROR(R27/(P27),"-")</f>
        <v>0.11111111111111</v>
      </c>
      <c r="U27" s="336"/>
      <c r="V27" s="82">
        <v>3</v>
      </c>
      <c r="W27" s="80">
        <f>IF(P27=0,"-",V27/P27)</f>
        <v>0.33333333333333</v>
      </c>
      <c r="X27" s="335">
        <v>41000</v>
      </c>
      <c r="Y27" s="336">
        <f>IFERROR(X27/P27,"-")</f>
        <v>4555.5555555556</v>
      </c>
      <c r="Z27" s="336">
        <f>IFERROR(X27/V27,"-")</f>
        <v>13666.666666667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4</v>
      </c>
      <c r="BO27" s="118">
        <f>IF(P27=0,"",IF(BN27=0,"",(BN27/P27)))</f>
        <v>0.44444444444444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3</v>
      </c>
      <c r="BX27" s="125">
        <f>IF(P27=0,"",IF(BW27=0,"",(BW27/P27)))</f>
        <v>0.33333333333333</v>
      </c>
      <c r="BY27" s="126">
        <v>3</v>
      </c>
      <c r="BZ27" s="127">
        <f>IFERROR(BY27/BW27,"-")</f>
        <v>1</v>
      </c>
      <c r="CA27" s="128">
        <v>14000</v>
      </c>
      <c r="CB27" s="129">
        <f>IFERROR(CA27/BW27,"-")</f>
        <v>4666.6666666667</v>
      </c>
      <c r="CC27" s="130">
        <v>2</v>
      </c>
      <c r="CD27" s="130">
        <v>1</v>
      </c>
      <c r="CE27" s="130"/>
      <c r="CF27" s="131">
        <v>2</v>
      </c>
      <c r="CG27" s="132">
        <f>IF(P27=0,"",IF(CF27=0,"",(CF27/P27)))</f>
        <v>0.22222222222222</v>
      </c>
      <c r="CH27" s="133">
        <v>2</v>
      </c>
      <c r="CI27" s="134">
        <f>IFERROR(CH27/CF27,"-")</f>
        <v>1</v>
      </c>
      <c r="CJ27" s="135">
        <v>47000</v>
      </c>
      <c r="CK27" s="136">
        <f>IFERROR(CJ27/CF27,"-")</f>
        <v>23500</v>
      </c>
      <c r="CL27" s="137"/>
      <c r="CM27" s="137"/>
      <c r="CN27" s="137">
        <v>2</v>
      </c>
      <c r="CO27" s="138">
        <v>3</v>
      </c>
      <c r="CP27" s="139">
        <v>41000</v>
      </c>
      <c r="CQ27" s="139">
        <v>35000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119</v>
      </c>
      <c r="C28" s="347"/>
      <c r="D28" s="347" t="s">
        <v>112</v>
      </c>
      <c r="E28" s="347" t="s">
        <v>113</v>
      </c>
      <c r="F28" s="347" t="s">
        <v>68</v>
      </c>
      <c r="G28" s="88"/>
      <c r="H28" s="88" t="s">
        <v>107</v>
      </c>
      <c r="I28" s="88"/>
      <c r="J28" s="330"/>
      <c r="K28" s="79">
        <v>0</v>
      </c>
      <c r="L28" s="79">
        <v>0</v>
      </c>
      <c r="M28" s="79">
        <v>61</v>
      </c>
      <c r="N28" s="89">
        <v>5</v>
      </c>
      <c r="O28" s="90">
        <v>0</v>
      </c>
      <c r="P28" s="91">
        <f>N28+O28</f>
        <v>5</v>
      </c>
      <c r="Q28" s="80">
        <f>IFERROR(P28/M28,"-")</f>
        <v>0.081967213114754</v>
      </c>
      <c r="R28" s="79">
        <v>0</v>
      </c>
      <c r="S28" s="79">
        <v>0</v>
      </c>
      <c r="T28" s="80">
        <f>IFERROR(R28/(P28),"-")</f>
        <v>0</v>
      </c>
      <c r="U28" s="336"/>
      <c r="V28" s="82">
        <v>1</v>
      </c>
      <c r="W28" s="80">
        <f>IF(P28=0,"-",V28/P28)</f>
        <v>0.2</v>
      </c>
      <c r="X28" s="335">
        <v>6000</v>
      </c>
      <c r="Y28" s="336">
        <f>IFERROR(X28/P28,"-")</f>
        <v>1200</v>
      </c>
      <c r="Z28" s="336">
        <f>IFERROR(X28/V28,"-")</f>
        <v>6000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4</v>
      </c>
      <c r="BO28" s="118">
        <f>IF(P28=0,"",IF(BN28=0,"",(BN28/P28)))</f>
        <v>0.8</v>
      </c>
      <c r="BP28" s="119">
        <v>1</v>
      </c>
      <c r="BQ28" s="120">
        <f>IFERROR(BP28/BN28,"-")</f>
        <v>0.25</v>
      </c>
      <c r="BR28" s="121">
        <v>6000</v>
      </c>
      <c r="BS28" s="122">
        <f>IFERROR(BR28/BN28,"-")</f>
        <v>1500</v>
      </c>
      <c r="BT28" s="123"/>
      <c r="BU28" s="123">
        <v>1</v>
      </c>
      <c r="BV28" s="123"/>
      <c r="BW28" s="124">
        <v>1</v>
      </c>
      <c r="BX28" s="125">
        <f>IF(P28=0,"",IF(BW28=0,"",(BW28/P28)))</f>
        <v>0.2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6000</v>
      </c>
      <c r="CQ28" s="139">
        <v>6000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120</v>
      </c>
      <c r="C29" s="347"/>
      <c r="D29" s="347" t="s">
        <v>99</v>
      </c>
      <c r="E29" s="347" t="s">
        <v>99</v>
      </c>
      <c r="F29" s="347" t="s">
        <v>73</v>
      </c>
      <c r="G29" s="88"/>
      <c r="H29" s="88"/>
      <c r="I29" s="88"/>
      <c r="J29" s="330"/>
      <c r="K29" s="79">
        <v>0</v>
      </c>
      <c r="L29" s="79">
        <v>0</v>
      </c>
      <c r="M29" s="79">
        <v>69</v>
      </c>
      <c r="N29" s="89">
        <v>34</v>
      </c>
      <c r="O29" s="90">
        <v>0</v>
      </c>
      <c r="P29" s="91">
        <f>N29+O29</f>
        <v>34</v>
      </c>
      <c r="Q29" s="80">
        <f>IFERROR(P29/M29,"-")</f>
        <v>0.49275362318841</v>
      </c>
      <c r="R29" s="79">
        <v>8</v>
      </c>
      <c r="S29" s="79">
        <v>4</v>
      </c>
      <c r="T29" s="80">
        <f>IFERROR(R29/(P29),"-")</f>
        <v>0.23529411764706</v>
      </c>
      <c r="U29" s="336"/>
      <c r="V29" s="82">
        <v>7</v>
      </c>
      <c r="W29" s="80">
        <f>IF(P29=0,"-",V29/P29)</f>
        <v>0.20588235294118</v>
      </c>
      <c r="X29" s="335">
        <v>2208701</v>
      </c>
      <c r="Y29" s="336">
        <f>IFERROR(X29/P29,"-")</f>
        <v>64961.794117647</v>
      </c>
      <c r="Z29" s="336">
        <f>IFERROR(X29/V29,"-")</f>
        <v>315528.71428571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2</v>
      </c>
      <c r="AW29" s="105">
        <f>IF(P29=0,"",IF(AV29=0,"",(AV29/P29)))</f>
        <v>0.058823529411765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5</v>
      </c>
      <c r="BF29" s="111">
        <f>IF(P29=0,"",IF(BE29=0,"",(BE29/P29)))</f>
        <v>0.14705882352941</v>
      </c>
      <c r="BG29" s="110">
        <v>2</v>
      </c>
      <c r="BH29" s="112">
        <f>IFERROR(BG29/BE29,"-")</f>
        <v>0.4</v>
      </c>
      <c r="BI29" s="113">
        <v>103000</v>
      </c>
      <c r="BJ29" s="114">
        <f>IFERROR(BI29/BE29,"-")</f>
        <v>20600</v>
      </c>
      <c r="BK29" s="115"/>
      <c r="BL29" s="115"/>
      <c r="BM29" s="115">
        <v>2</v>
      </c>
      <c r="BN29" s="117">
        <v>9</v>
      </c>
      <c r="BO29" s="118">
        <f>IF(P29=0,"",IF(BN29=0,"",(BN29/P29)))</f>
        <v>0.26470588235294</v>
      </c>
      <c r="BP29" s="119">
        <v>5</v>
      </c>
      <c r="BQ29" s="120">
        <f>IFERROR(BP29/BN29,"-")</f>
        <v>0.55555555555556</v>
      </c>
      <c r="BR29" s="121">
        <v>95700</v>
      </c>
      <c r="BS29" s="122">
        <f>IFERROR(BR29/BN29,"-")</f>
        <v>10633.333333333</v>
      </c>
      <c r="BT29" s="123">
        <v>2</v>
      </c>
      <c r="BU29" s="123"/>
      <c r="BV29" s="123">
        <v>3</v>
      </c>
      <c r="BW29" s="124">
        <v>16</v>
      </c>
      <c r="BX29" s="125">
        <f>IF(P29=0,"",IF(BW29=0,"",(BW29/P29)))</f>
        <v>0.47058823529412</v>
      </c>
      <c r="BY29" s="126">
        <v>5</v>
      </c>
      <c r="BZ29" s="127">
        <f>IFERROR(BY29/BW29,"-")</f>
        <v>0.3125</v>
      </c>
      <c r="CA29" s="128">
        <v>2087001</v>
      </c>
      <c r="CB29" s="129">
        <f>IFERROR(CA29/BW29,"-")</f>
        <v>130437.5625</v>
      </c>
      <c r="CC29" s="130">
        <v>1</v>
      </c>
      <c r="CD29" s="130"/>
      <c r="CE29" s="130">
        <v>4</v>
      </c>
      <c r="CF29" s="131">
        <v>2</v>
      </c>
      <c r="CG29" s="132">
        <f>IF(P29=0,"",IF(CF29=0,"",(CF29/P29)))</f>
        <v>0.058823529411765</v>
      </c>
      <c r="CH29" s="133">
        <v>2</v>
      </c>
      <c r="CI29" s="134">
        <f>IFERROR(CH29/CF29,"-")</f>
        <v>1</v>
      </c>
      <c r="CJ29" s="135">
        <v>146000</v>
      </c>
      <c r="CK29" s="136">
        <f>IFERROR(CJ29/CF29,"-")</f>
        <v>73000</v>
      </c>
      <c r="CL29" s="137"/>
      <c r="CM29" s="137">
        <v>1</v>
      </c>
      <c r="CN29" s="137">
        <v>1</v>
      </c>
      <c r="CO29" s="138">
        <v>7</v>
      </c>
      <c r="CP29" s="139">
        <v>2208701</v>
      </c>
      <c r="CQ29" s="139">
        <v>1635000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0.096354166666667</v>
      </c>
      <c r="B30" s="347" t="s">
        <v>121</v>
      </c>
      <c r="C30" s="347"/>
      <c r="D30" s="347"/>
      <c r="E30" s="347"/>
      <c r="F30" s="347" t="s">
        <v>68</v>
      </c>
      <c r="G30" s="88" t="s">
        <v>122</v>
      </c>
      <c r="H30" s="88" t="s">
        <v>123</v>
      </c>
      <c r="I30" s="348" t="s">
        <v>124</v>
      </c>
      <c r="J30" s="330">
        <v>384000</v>
      </c>
      <c r="K30" s="79">
        <v>0</v>
      </c>
      <c r="L30" s="79">
        <v>0</v>
      </c>
      <c r="M30" s="79">
        <v>65</v>
      </c>
      <c r="N30" s="89">
        <v>9</v>
      </c>
      <c r="O30" s="90">
        <v>0</v>
      </c>
      <c r="P30" s="91">
        <f>N30+O30</f>
        <v>9</v>
      </c>
      <c r="Q30" s="80">
        <f>IFERROR(P30/M30,"-")</f>
        <v>0.13846153846154</v>
      </c>
      <c r="R30" s="79">
        <v>0</v>
      </c>
      <c r="S30" s="79">
        <v>9</v>
      </c>
      <c r="T30" s="80">
        <f>IFERROR(R30/(P30),"-")</f>
        <v>0</v>
      </c>
      <c r="U30" s="336">
        <f>IFERROR(J30/SUM(N30:O31),"-")</f>
        <v>21333.333333333</v>
      </c>
      <c r="V30" s="82">
        <v>3</v>
      </c>
      <c r="W30" s="80">
        <f>IF(P30=0,"-",V30/P30)</f>
        <v>0.33333333333333</v>
      </c>
      <c r="X30" s="335">
        <v>32000</v>
      </c>
      <c r="Y30" s="336">
        <f>IFERROR(X30/P30,"-")</f>
        <v>3555.5555555556</v>
      </c>
      <c r="Z30" s="336">
        <f>IFERROR(X30/V30,"-")</f>
        <v>10666.666666667</v>
      </c>
      <c r="AA30" s="330">
        <f>SUM(X30:X31)-SUM(J30:J31)</f>
        <v>-347000</v>
      </c>
      <c r="AB30" s="83">
        <f>SUM(X30:X31)/SUM(J30:J31)</f>
        <v>0.096354166666667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0.22222222222222</v>
      </c>
      <c r="BG30" s="110">
        <v>1</v>
      </c>
      <c r="BH30" s="112">
        <f>IFERROR(BG30/BE30,"-")</f>
        <v>0.5</v>
      </c>
      <c r="BI30" s="113">
        <v>3000</v>
      </c>
      <c r="BJ30" s="114">
        <f>IFERROR(BI30/BE30,"-")</f>
        <v>1500</v>
      </c>
      <c r="BK30" s="115">
        <v>1</v>
      </c>
      <c r="BL30" s="115"/>
      <c r="BM30" s="115"/>
      <c r="BN30" s="117">
        <v>5</v>
      </c>
      <c r="BO30" s="118">
        <f>IF(P30=0,"",IF(BN30=0,"",(BN30/P30)))</f>
        <v>0.55555555555556</v>
      </c>
      <c r="BP30" s="119">
        <v>1</v>
      </c>
      <c r="BQ30" s="120">
        <f>IFERROR(BP30/BN30,"-")</f>
        <v>0.2</v>
      </c>
      <c r="BR30" s="121">
        <v>9000</v>
      </c>
      <c r="BS30" s="122">
        <f>IFERROR(BR30/BN30,"-")</f>
        <v>1800</v>
      </c>
      <c r="BT30" s="123"/>
      <c r="BU30" s="123"/>
      <c r="BV30" s="123">
        <v>1</v>
      </c>
      <c r="BW30" s="124">
        <v>2</v>
      </c>
      <c r="BX30" s="125">
        <f>IF(P30=0,"",IF(BW30=0,"",(BW30/P30)))</f>
        <v>0.22222222222222</v>
      </c>
      <c r="BY30" s="126">
        <v>1</v>
      </c>
      <c r="BZ30" s="127">
        <f>IFERROR(BY30/BW30,"-")</f>
        <v>0.5</v>
      </c>
      <c r="CA30" s="128">
        <v>20000</v>
      </c>
      <c r="CB30" s="129">
        <f>IFERROR(CA30/BW30,"-")</f>
        <v>10000</v>
      </c>
      <c r="CC30" s="130"/>
      <c r="CD30" s="130">
        <v>1</v>
      </c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3</v>
      </c>
      <c r="CP30" s="139">
        <v>32000</v>
      </c>
      <c r="CQ30" s="139">
        <v>20000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125</v>
      </c>
      <c r="C31" s="347"/>
      <c r="D31" s="347"/>
      <c r="E31" s="347"/>
      <c r="F31" s="347" t="s">
        <v>73</v>
      </c>
      <c r="G31" s="88"/>
      <c r="H31" s="88"/>
      <c r="I31" s="88"/>
      <c r="J31" s="330"/>
      <c r="K31" s="79">
        <v>0</v>
      </c>
      <c r="L31" s="79">
        <v>0</v>
      </c>
      <c r="M31" s="79">
        <v>10</v>
      </c>
      <c r="N31" s="89">
        <v>9</v>
      </c>
      <c r="O31" s="90">
        <v>0</v>
      </c>
      <c r="P31" s="91">
        <f>N31+O31</f>
        <v>9</v>
      </c>
      <c r="Q31" s="80">
        <f>IFERROR(P31/M31,"-")</f>
        <v>0.9</v>
      </c>
      <c r="R31" s="79">
        <v>0</v>
      </c>
      <c r="S31" s="79">
        <v>0</v>
      </c>
      <c r="T31" s="80">
        <f>IFERROR(R31/(P31),"-")</f>
        <v>0</v>
      </c>
      <c r="U31" s="336"/>
      <c r="V31" s="82">
        <v>1</v>
      </c>
      <c r="W31" s="80">
        <f>IF(P31=0,"-",V31/P31)</f>
        <v>0.11111111111111</v>
      </c>
      <c r="X31" s="335">
        <v>5000</v>
      </c>
      <c r="Y31" s="336">
        <f>IFERROR(X31/P31,"-")</f>
        <v>555.55555555556</v>
      </c>
      <c r="Z31" s="336">
        <f>IFERROR(X31/V31,"-")</f>
        <v>5000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0.11111111111111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0.33333333333333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3</v>
      </c>
      <c r="BX31" s="125">
        <f>IF(P31=0,"",IF(BW31=0,"",(BW31/P31)))</f>
        <v>0.33333333333333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>
        <v>2</v>
      </c>
      <c r="CG31" s="132">
        <f>IF(P31=0,"",IF(CF31=0,"",(CF31/P31)))</f>
        <v>0.22222222222222</v>
      </c>
      <c r="CH31" s="133">
        <v>2</v>
      </c>
      <c r="CI31" s="134">
        <f>IFERROR(CH31/CF31,"-")</f>
        <v>1</v>
      </c>
      <c r="CJ31" s="135">
        <v>112000</v>
      </c>
      <c r="CK31" s="136">
        <f>IFERROR(CJ31/CF31,"-")</f>
        <v>56000</v>
      </c>
      <c r="CL31" s="137">
        <v>1</v>
      </c>
      <c r="CM31" s="137"/>
      <c r="CN31" s="137">
        <v>1</v>
      </c>
      <c r="CO31" s="138">
        <v>1</v>
      </c>
      <c r="CP31" s="139">
        <v>5000</v>
      </c>
      <c r="CQ31" s="139">
        <v>107000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 t="str">
        <f>AB32</f>
        <v>0</v>
      </c>
      <c r="B32" s="347" t="s">
        <v>126</v>
      </c>
      <c r="C32" s="347"/>
      <c r="D32" s="347"/>
      <c r="E32" s="347"/>
      <c r="F32" s="347" t="s">
        <v>105</v>
      </c>
      <c r="G32" s="88" t="s">
        <v>127</v>
      </c>
      <c r="H32" s="88" t="s">
        <v>128</v>
      </c>
      <c r="I32" s="88" t="s">
        <v>129</v>
      </c>
      <c r="J32" s="330">
        <v>0</v>
      </c>
      <c r="K32" s="79">
        <v>0</v>
      </c>
      <c r="L32" s="79">
        <v>0</v>
      </c>
      <c r="M32" s="79">
        <v>61</v>
      </c>
      <c r="N32" s="89">
        <v>5</v>
      </c>
      <c r="O32" s="90">
        <v>0</v>
      </c>
      <c r="P32" s="91">
        <f>N32+O32</f>
        <v>5</v>
      </c>
      <c r="Q32" s="80">
        <f>IFERROR(P32/M32,"-")</f>
        <v>0.081967213114754</v>
      </c>
      <c r="R32" s="79">
        <v>1</v>
      </c>
      <c r="S32" s="79">
        <v>1</v>
      </c>
      <c r="T32" s="80">
        <f>IFERROR(R32/(P32),"-")</f>
        <v>0.2</v>
      </c>
      <c r="U32" s="336">
        <f>IFERROR(J32/SUM(N32:O33),"-")</f>
        <v>0</v>
      </c>
      <c r="V32" s="82">
        <v>1</v>
      </c>
      <c r="W32" s="80">
        <f>IF(P32=0,"-",V32/P32)</f>
        <v>0.2</v>
      </c>
      <c r="X32" s="335">
        <v>38000</v>
      </c>
      <c r="Y32" s="336">
        <f>IFERROR(X32/P32,"-")</f>
        <v>7600</v>
      </c>
      <c r="Z32" s="336">
        <f>IFERROR(X32/V32,"-")</f>
        <v>38000</v>
      </c>
      <c r="AA32" s="330">
        <f>SUM(X32:X33)-SUM(J32:J33)</f>
        <v>38000</v>
      </c>
      <c r="AB32" s="83" t="str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0.6</v>
      </c>
      <c r="BG32" s="110">
        <v>1</v>
      </c>
      <c r="BH32" s="112">
        <f>IFERROR(BG32/BE32,"-")</f>
        <v>0.33333333333333</v>
      </c>
      <c r="BI32" s="113">
        <v>38000</v>
      </c>
      <c r="BJ32" s="114">
        <f>IFERROR(BI32/BE32,"-")</f>
        <v>12666.666666667</v>
      </c>
      <c r="BK32" s="115"/>
      <c r="BL32" s="115"/>
      <c r="BM32" s="115">
        <v>1</v>
      </c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2</v>
      </c>
      <c r="BX32" s="125">
        <f>IF(P32=0,"",IF(BW32=0,"",(BW32/P32)))</f>
        <v>0.4</v>
      </c>
      <c r="BY32" s="126">
        <v>1</v>
      </c>
      <c r="BZ32" s="127">
        <f>IFERROR(BY32/BW32,"-")</f>
        <v>0.5</v>
      </c>
      <c r="CA32" s="128">
        <v>1000</v>
      </c>
      <c r="CB32" s="129">
        <f>IFERROR(CA32/BW32,"-")</f>
        <v>500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38000</v>
      </c>
      <c r="CQ32" s="139">
        <v>38000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130</v>
      </c>
      <c r="C33" s="347"/>
      <c r="D33" s="347"/>
      <c r="E33" s="347"/>
      <c r="F33" s="347" t="s">
        <v>73</v>
      </c>
      <c r="G33" s="88"/>
      <c r="H33" s="88"/>
      <c r="I33" s="88"/>
      <c r="J33" s="330"/>
      <c r="K33" s="79">
        <v>0</v>
      </c>
      <c r="L33" s="79">
        <v>0</v>
      </c>
      <c r="M33" s="79">
        <v>0</v>
      </c>
      <c r="N33" s="89">
        <v>0</v>
      </c>
      <c r="O33" s="90">
        <v>0</v>
      </c>
      <c r="P33" s="91">
        <f>N33+O33</f>
        <v>0</v>
      </c>
      <c r="Q33" s="80" t="str">
        <f>IFERROR(P33/M33,"-")</f>
        <v>-</v>
      </c>
      <c r="R33" s="79">
        <v>0</v>
      </c>
      <c r="S33" s="79">
        <v>0</v>
      </c>
      <c r="T33" s="80" t="str">
        <f>IFERROR(R33/(P33),"-")</f>
        <v>-</v>
      </c>
      <c r="U33" s="336"/>
      <c r="V33" s="82">
        <v>0</v>
      </c>
      <c r="W33" s="80" t="str">
        <f>IF(P33=0,"-",V33/P33)</f>
        <v>-</v>
      </c>
      <c r="X33" s="335">
        <v>0</v>
      </c>
      <c r="Y33" s="336" t="str">
        <f>IFERROR(X33/P33,"-")</f>
        <v>-</v>
      </c>
      <c r="Z33" s="336" t="str">
        <f>IFERROR(X33/V33,"-")</f>
        <v>-</v>
      </c>
      <c r="AA33" s="33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30"/>
      <c r="B34" s="85"/>
      <c r="C34" s="86"/>
      <c r="D34" s="86"/>
      <c r="E34" s="86"/>
      <c r="F34" s="87"/>
      <c r="G34" s="88"/>
      <c r="H34" s="88"/>
      <c r="I34" s="88"/>
      <c r="J34" s="331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337"/>
      <c r="V34" s="25"/>
      <c r="W34" s="25"/>
      <c r="X34" s="337"/>
      <c r="Y34" s="337"/>
      <c r="Z34" s="337"/>
      <c r="AA34" s="337"/>
      <c r="AB34" s="33"/>
      <c r="AC34" s="57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30"/>
      <c r="B35" s="37"/>
      <c r="C35" s="21"/>
      <c r="D35" s="21"/>
      <c r="E35" s="21"/>
      <c r="F35" s="22"/>
      <c r="G35" s="36"/>
      <c r="H35" s="36"/>
      <c r="I35" s="73"/>
      <c r="J35" s="332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7"/>
      <c r="V35" s="25"/>
      <c r="W35" s="25"/>
      <c r="X35" s="337"/>
      <c r="Y35" s="337"/>
      <c r="Z35" s="337"/>
      <c r="AA35" s="337"/>
      <c r="AB35" s="33"/>
      <c r="AC35" s="59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19">
        <f>AB36</f>
        <v>2.4486283292978</v>
      </c>
      <c r="B36" s="39"/>
      <c r="C36" s="39"/>
      <c r="D36" s="39"/>
      <c r="E36" s="39"/>
      <c r="F36" s="39"/>
      <c r="G36" s="40" t="s">
        <v>131</v>
      </c>
      <c r="H36" s="40"/>
      <c r="I36" s="40"/>
      <c r="J36" s="333">
        <f>SUM(J6:J35)</f>
        <v>2478000</v>
      </c>
      <c r="K36" s="41">
        <f>SUM(K6:K35)</f>
        <v>0</v>
      </c>
      <c r="L36" s="41">
        <f>SUM(L6:L35)</f>
        <v>0</v>
      </c>
      <c r="M36" s="41">
        <f>SUM(M6:M35)</f>
        <v>1997</v>
      </c>
      <c r="N36" s="41">
        <f>SUM(N6:N35)</f>
        <v>254</v>
      </c>
      <c r="O36" s="41">
        <f>SUM(O6:O35)</f>
        <v>1</v>
      </c>
      <c r="P36" s="41">
        <f>SUM(P6:P35)</f>
        <v>255</v>
      </c>
      <c r="Q36" s="42">
        <f>IFERROR(P36/M36,"-")</f>
        <v>0.12769153730596</v>
      </c>
      <c r="R36" s="76">
        <f>SUM(R6:R35)</f>
        <v>24</v>
      </c>
      <c r="S36" s="76">
        <f>SUM(S6:S35)</f>
        <v>61</v>
      </c>
      <c r="T36" s="42">
        <f>IFERROR(R36/P36,"-")</f>
        <v>0.094117647058824</v>
      </c>
      <c r="U36" s="338">
        <f>IFERROR(J36/P36,"-")</f>
        <v>9717.6470588235</v>
      </c>
      <c r="V36" s="44">
        <f>SUM(V6:V35)</f>
        <v>55</v>
      </c>
      <c r="W36" s="42">
        <f>IFERROR(V36/P36,"-")</f>
        <v>0.2156862745098</v>
      </c>
      <c r="X36" s="333">
        <f>SUM(X6:X35)</f>
        <v>6067701</v>
      </c>
      <c r="Y36" s="333">
        <f>IFERROR(X36/P36,"-")</f>
        <v>23794.905882353</v>
      </c>
      <c r="Z36" s="333">
        <f>IFERROR(X36/V36,"-")</f>
        <v>110321.83636364</v>
      </c>
      <c r="AA36" s="333">
        <f>X36-J36</f>
        <v>3589701</v>
      </c>
      <c r="AB36" s="45">
        <f>X36/J36</f>
        <v>2.4486283292978</v>
      </c>
      <c r="AC36" s="58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4"/>
    <mergeCell ref="J20:J24"/>
    <mergeCell ref="U20:U24"/>
    <mergeCell ref="AA20:AA24"/>
    <mergeCell ref="AB20:AB24"/>
    <mergeCell ref="A25:A29"/>
    <mergeCell ref="J25:J29"/>
    <mergeCell ref="U25:U29"/>
    <mergeCell ref="AA25:AA29"/>
    <mergeCell ref="AB25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132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1.75</v>
      </c>
      <c r="B6" s="347" t="s">
        <v>133</v>
      </c>
      <c r="C6" s="347" t="s">
        <v>134</v>
      </c>
      <c r="D6" s="347" t="s">
        <v>135</v>
      </c>
      <c r="E6" s="347" t="s">
        <v>136</v>
      </c>
      <c r="F6" s="347" t="s">
        <v>68</v>
      </c>
      <c r="G6" s="88" t="s">
        <v>137</v>
      </c>
      <c r="H6" s="88" t="s">
        <v>138</v>
      </c>
      <c r="I6" s="348" t="s">
        <v>124</v>
      </c>
      <c r="J6" s="330">
        <v>96000</v>
      </c>
      <c r="K6" s="79">
        <v>0</v>
      </c>
      <c r="L6" s="79">
        <v>0</v>
      </c>
      <c r="M6" s="79">
        <v>91</v>
      </c>
      <c r="N6" s="89">
        <v>13</v>
      </c>
      <c r="O6" s="90">
        <v>0</v>
      </c>
      <c r="P6" s="91">
        <f>N6+O6</f>
        <v>13</v>
      </c>
      <c r="Q6" s="80">
        <f>IFERROR(P6/M6,"-")</f>
        <v>0.14285714285714</v>
      </c>
      <c r="R6" s="79">
        <v>2</v>
      </c>
      <c r="S6" s="79">
        <v>5</v>
      </c>
      <c r="T6" s="80">
        <f>IFERROR(R6/(P6),"-")</f>
        <v>0.15384615384615</v>
      </c>
      <c r="U6" s="336">
        <f>IFERROR(J6/SUM(N6:O7),"-")</f>
        <v>6000</v>
      </c>
      <c r="V6" s="82">
        <v>2</v>
      </c>
      <c r="W6" s="80">
        <f>IF(P6=0,"-",V6/P6)</f>
        <v>0.15384615384615</v>
      </c>
      <c r="X6" s="335">
        <v>68000</v>
      </c>
      <c r="Y6" s="336">
        <f>IFERROR(X6/P6,"-")</f>
        <v>5230.7692307692</v>
      </c>
      <c r="Z6" s="336">
        <f>IFERROR(X6/V6,"-")</f>
        <v>34000</v>
      </c>
      <c r="AA6" s="330">
        <f>SUM(X6:X7)-SUM(J6:J7)</f>
        <v>72000</v>
      </c>
      <c r="AB6" s="83">
        <f>SUM(X6:X7)/SUM(J6:J7)</f>
        <v>1.75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9</v>
      </c>
      <c r="BF6" s="111">
        <f>IF(P6=0,"",IF(BE6=0,"",(BE6/P6)))</f>
        <v>0.69230769230769</v>
      </c>
      <c r="BG6" s="110">
        <v>1</v>
      </c>
      <c r="BH6" s="112">
        <f>IFERROR(BG6/BE6,"-")</f>
        <v>0.11111111111111</v>
      </c>
      <c r="BI6" s="113">
        <v>23000</v>
      </c>
      <c r="BJ6" s="114">
        <f>IFERROR(BI6/BE6,"-")</f>
        <v>2555.5555555556</v>
      </c>
      <c r="BK6" s="115"/>
      <c r="BL6" s="115"/>
      <c r="BM6" s="115">
        <v>1</v>
      </c>
      <c r="BN6" s="117">
        <v>1</v>
      </c>
      <c r="BO6" s="118">
        <f>IF(P6=0,"",IF(BN6=0,"",(BN6/P6)))</f>
        <v>0.076923076923077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0.15384615384615</v>
      </c>
      <c r="BY6" s="126">
        <v>1</v>
      </c>
      <c r="BZ6" s="127">
        <f>IFERROR(BY6/BW6,"-")</f>
        <v>0.5</v>
      </c>
      <c r="CA6" s="128">
        <v>45000</v>
      </c>
      <c r="CB6" s="129">
        <f>IFERROR(CA6/BW6,"-")</f>
        <v>22500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68000</v>
      </c>
      <c r="CQ6" s="139">
        <v>45000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139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37</v>
      </c>
      <c r="N7" s="89">
        <v>3</v>
      </c>
      <c r="O7" s="90">
        <v>0</v>
      </c>
      <c r="P7" s="91">
        <f>N7+O7</f>
        <v>3</v>
      </c>
      <c r="Q7" s="80">
        <f>IFERROR(P7/M7,"-")</f>
        <v>0.081081081081081</v>
      </c>
      <c r="R7" s="79">
        <v>0</v>
      </c>
      <c r="S7" s="79">
        <v>2</v>
      </c>
      <c r="T7" s="80">
        <f>IFERROR(R7/(P7),"-")</f>
        <v>0</v>
      </c>
      <c r="U7" s="336"/>
      <c r="V7" s="82">
        <v>1</v>
      </c>
      <c r="W7" s="80">
        <f>IF(P7=0,"-",V7/P7)</f>
        <v>0.33333333333333</v>
      </c>
      <c r="X7" s="335">
        <v>100000</v>
      </c>
      <c r="Y7" s="336">
        <f>IFERROR(X7/P7,"-")</f>
        <v>33333.333333333</v>
      </c>
      <c r="Z7" s="336">
        <f>IFERROR(X7/V7,"-")</f>
        <v>100000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0.33333333333333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0.33333333333333</v>
      </c>
      <c r="BY7" s="126">
        <v>1</v>
      </c>
      <c r="BZ7" s="127">
        <f>IFERROR(BY7/BW7,"-")</f>
        <v>1</v>
      </c>
      <c r="CA7" s="128">
        <v>100000</v>
      </c>
      <c r="CB7" s="129">
        <f>IFERROR(CA7/BW7,"-")</f>
        <v>100000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100000</v>
      </c>
      <c r="CQ7" s="139">
        <v>100000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347" t="s">
        <v>140</v>
      </c>
      <c r="C8" s="347" t="s">
        <v>141</v>
      </c>
      <c r="D8" s="347" t="s">
        <v>142</v>
      </c>
      <c r="E8" s="347"/>
      <c r="F8" s="347" t="s">
        <v>68</v>
      </c>
      <c r="G8" s="88" t="s">
        <v>143</v>
      </c>
      <c r="H8" s="88" t="s">
        <v>144</v>
      </c>
      <c r="I8" s="88" t="s">
        <v>145</v>
      </c>
      <c r="J8" s="330">
        <v>48000</v>
      </c>
      <c r="K8" s="79">
        <v>0</v>
      </c>
      <c r="L8" s="79">
        <v>0</v>
      </c>
      <c r="M8" s="79">
        <v>16</v>
      </c>
      <c r="N8" s="89">
        <v>2</v>
      </c>
      <c r="O8" s="90">
        <v>0</v>
      </c>
      <c r="P8" s="91">
        <f>N8+O8</f>
        <v>2</v>
      </c>
      <c r="Q8" s="80">
        <f>IFERROR(P8/M8,"-")</f>
        <v>0.125</v>
      </c>
      <c r="R8" s="79">
        <v>0</v>
      </c>
      <c r="S8" s="79">
        <v>0</v>
      </c>
      <c r="T8" s="80">
        <f>IFERROR(R8/(P8),"-")</f>
        <v>0</v>
      </c>
      <c r="U8" s="336">
        <f>IFERROR(J8/SUM(N8:O9),"-")</f>
        <v>3200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-48000</v>
      </c>
      <c r="AB8" s="83">
        <f>SUM(X8:X9)/SUM(J8:J9)</f>
        <v>0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1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146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22</v>
      </c>
      <c r="N9" s="89">
        <v>13</v>
      </c>
      <c r="O9" s="90">
        <v>0</v>
      </c>
      <c r="P9" s="91">
        <f>N9+O9</f>
        <v>13</v>
      </c>
      <c r="Q9" s="80">
        <f>IFERROR(P9/M9,"-")</f>
        <v>0.59090909090909</v>
      </c>
      <c r="R9" s="79">
        <v>0</v>
      </c>
      <c r="S9" s="79">
        <v>0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0.076923076923077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0.076923076923077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0.38461538461538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6</v>
      </c>
      <c r="BX9" s="125">
        <f>IF(P9=0,"",IF(BW9=0,"",(BW9/P9)))</f>
        <v>0.46153846153846</v>
      </c>
      <c r="BY9" s="126">
        <v>1</v>
      </c>
      <c r="BZ9" s="127">
        <f>IFERROR(BY9/BW9,"-")</f>
        <v>0.16666666666667</v>
      </c>
      <c r="CA9" s="128">
        <v>46000</v>
      </c>
      <c r="CB9" s="129">
        <f>IFERROR(CA9/BW9,"-")</f>
        <v>7666.6666666667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>
        <v>46000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</v>
      </c>
      <c r="B10" s="347" t="s">
        <v>147</v>
      </c>
      <c r="C10" s="347" t="s">
        <v>148</v>
      </c>
      <c r="D10" s="347" t="s">
        <v>142</v>
      </c>
      <c r="E10" s="347"/>
      <c r="F10" s="347" t="s">
        <v>68</v>
      </c>
      <c r="G10" s="88" t="s">
        <v>149</v>
      </c>
      <c r="H10" s="88" t="s">
        <v>144</v>
      </c>
      <c r="I10" s="88" t="s">
        <v>150</v>
      </c>
      <c r="J10" s="330">
        <v>54000</v>
      </c>
      <c r="K10" s="79">
        <v>0</v>
      </c>
      <c r="L10" s="79">
        <v>0</v>
      </c>
      <c r="M10" s="79">
        <v>71</v>
      </c>
      <c r="N10" s="89">
        <v>9</v>
      </c>
      <c r="O10" s="90">
        <v>0</v>
      </c>
      <c r="P10" s="91">
        <f>N10+O10</f>
        <v>9</v>
      </c>
      <c r="Q10" s="80">
        <f>IFERROR(P10/M10,"-")</f>
        <v>0.12676056338028</v>
      </c>
      <c r="R10" s="79">
        <v>0</v>
      </c>
      <c r="S10" s="79">
        <v>1</v>
      </c>
      <c r="T10" s="80">
        <f>IFERROR(R10/(P10),"-")</f>
        <v>0</v>
      </c>
      <c r="U10" s="336">
        <f>IFERROR(J10/SUM(N10:O11),"-")</f>
        <v>2700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-54000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0.44444444444444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0.44444444444444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0.11111111111111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151</v>
      </c>
      <c r="C11" s="347"/>
      <c r="D11" s="347"/>
      <c r="E11" s="347"/>
      <c r="F11" s="347" t="s">
        <v>73</v>
      </c>
      <c r="G11" s="88"/>
      <c r="H11" s="88"/>
      <c r="I11" s="88"/>
      <c r="J11" s="330"/>
      <c r="K11" s="79">
        <v>0</v>
      </c>
      <c r="L11" s="79">
        <v>0</v>
      </c>
      <c r="M11" s="79">
        <v>38</v>
      </c>
      <c r="N11" s="89">
        <v>11</v>
      </c>
      <c r="O11" s="90">
        <v>0</v>
      </c>
      <c r="P11" s="91">
        <f>N11+O11</f>
        <v>11</v>
      </c>
      <c r="Q11" s="80">
        <f>IFERROR(P11/M11,"-")</f>
        <v>0.28947368421053</v>
      </c>
      <c r="R11" s="79">
        <v>2</v>
      </c>
      <c r="S11" s="79">
        <v>1</v>
      </c>
      <c r="T11" s="80">
        <f>IFERROR(R11/(P11),"-")</f>
        <v>0.18181818181818</v>
      </c>
      <c r="U11" s="336"/>
      <c r="V11" s="82">
        <v>0</v>
      </c>
      <c r="W11" s="80">
        <f>IF(P11=0,"-",V11/P11)</f>
        <v>0</v>
      </c>
      <c r="X11" s="335">
        <v>0</v>
      </c>
      <c r="Y11" s="336">
        <f>IFERROR(X11/P11,"-")</f>
        <v>0</v>
      </c>
      <c r="Z11" s="336" t="str">
        <f>IFERROR(X11/V11,"-")</f>
        <v>-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0.090909090909091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0.54545454545455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0.27272727272727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0.13636363636364</v>
      </c>
      <c r="B12" s="347" t="s">
        <v>152</v>
      </c>
      <c r="C12" s="347" t="s">
        <v>141</v>
      </c>
      <c r="D12" s="347" t="s">
        <v>153</v>
      </c>
      <c r="E12" s="347"/>
      <c r="F12" s="347" t="s">
        <v>68</v>
      </c>
      <c r="G12" s="88" t="s">
        <v>154</v>
      </c>
      <c r="H12" s="88" t="s">
        <v>155</v>
      </c>
      <c r="I12" s="88" t="s">
        <v>156</v>
      </c>
      <c r="J12" s="330">
        <v>66000</v>
      </c>
      <c r="K12" s="79">
        <v>0</v>
      </c>
      <c r="L12" s="79">
        <v>0</v>
      </c>
      <c r="M12" s="79">
        <v>43</v>
      </c>
      <c r="N12" s="89">
        <v>4</v>
      </c>
      <c r="O12" s="90">
        <v>0</v>
      </c>
      <c r="P12" s="91">
        <f>N12+O12</f>
        <v>4</v>
      </c>
      <c r="Q12" s="80">
        <f>IFERROR(P12/M12,"-")</f>
        <v>0.093023255813953</v>
      </c>
      <c r="R12" s="79">
        <v>0</v>
      </c>
      <c r="S12" s="79">
        <v>3</v>
      </c>
      <c r="T12" s="80">
        <f>IFERROR(R12/(P12),"-")</f>
        <v>0</v>
      </c>
      <c r="U12" s="336">
        <f>IFERROR(J12/SUM(N12:O13),"-")</f>
        <v>6600</v>
      </c>
      <c r="V12" s="82">
        <v>1</v>
      </c>
      <c r="W12" s="80">
        <f>IF(P12=0,"-",V12/P12)</f>
        <v>0.25</v>
      </c>
      <c r="X12" s="335">
        <v>3000</v>
      </c>
      <c r="Y12" s="336">
        <f>IFERROR(X12/P12,"-")</f>
        <v>750</v>
      </c>
      <c r="Z12" s="336">
        <f>IFERROR(X12/V12,"-")</f>
        <v>3000</v>
      </c>
      <c r="AA12" s="330">
        <f>SUM(X12:X13)-SUM(J12:J13)</f>
        <v>-57000</v>
      </c>
      <c r="AB12" s="83">
        <f>SUM(X12:X13)/SUM(J12:J13)</f>
        <v>0.13636363636364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>
        <v>1</v>
      </c>
      <c r="BH12" s="112">
        <f>IFERROR(BG12/BE12,"-")</f>
        <v>1</v>
      </c>
      <c r="BI12" s="113">
        <v>3000</v>
      </c>
      <c r="BJ12" s="114">
        <f>IFERROR(BI12/BE12,"-")</f>
        <v>3000</v>
      </c>
      <c r="BK12" s="115">
        <v>1</v>
      </c>
      <c r="BL12" s="115"/>
      <c r="BM12" s="115"/>
      <c r="BN12" s="117">
        <v>1</v>
      </c>
      <c r="BO12" s="118">
        <f>IF(P12=0,"",IF(BN12=0,"",(BN12/P12)))</f>
        <v>0.25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157</v>
      </c>
      <c r="C13" s="347"/>
      <c r="D13" s="347"/>
      <c r="E13" s="347"/>
      <c r="F13" s="347" t="s">
        <v>73</v>
      </c>
      <c r="G13" s="88"/>
      <c r="H13" s="88"/>
      <c r="I13" s="88"/>
      <c r="J13" s="330"/>
      <c r="K13" s="79">
        <v>0</v>
      </c>
      <c r="L13" s="79">
        <v>0</v>
      </c>
      <c r="M13" s="79">
        <v>24</v>
      </c>
      <c r="N13" s="89">
        <v>6</v>
      </c>
      <c r="O13" s="90">
        <v>0</v>
      </c>
      <c r="P13" s="91">
        <f>N13+O13</f>
        <v>6</v>
      </c>
      <c r="Q13" s="80">
        <f>IFERROR(P13/M13,"-")</f>
        <v>0.25</v>
      </c>
      <c r="R13" s="79">
        <v>1</v>
      </c>
      <c r="S13" s="79">
        <v>2</v>
      </c>
      <c r="T13" s="80">
        <f>IFERROR(R13/(P13),"-")</f>
        <v>0.16666666666667</v>
      </c>
      <c r="U13" s="336"/>
      <c r="V13" s="82">
        <v>1</v>
      </c>
      <c r="W13" s="80">
        <f>IF(P13=0,"-",V13/P13)</f>
        <v>0.16666666666667</v>
      </c>
      <c r="X13" s="335">
        <v>6000</v>
      </c>
      <c r="Y13" s="336">
        <f>IFERROR(X13/P13,"-")</f>
        <v>1000</v>
      </c>
      <c r="Z13" s="336">
        <f>IFERROR(X13/V13,"-")</f>
        <v>6000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3</v>
      </c>
      <c r="AN13" s="99">
        <f>IF(P13=0,"",IF(AM13=0,"",(AM13/P13)))</f>
        <v>0.5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>
        <v>1</v>
      </c>
      <c r="BH13" s="112">
        <f>IFERROR(BG13/BE13,"-")</f>
        <v>1</v>
      </c>
      <c r="BI13" s="113">
        <v>6000</v>
      </c>
      <c r="BJ13" s="114">
        <f>IFERROR(BI13/BE13,"-")</f>
        <v>6000</v>
      </c>
      <c r="BK13" s="115"/>
      <c r="BL13" s="115">
        <v>1</v>
      </c>
      <c r="BM13" s="115"/>
      <c r="BN13" s="117">
        <v>2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</v>
      </c>
      <c r="CQ13" s="139">
        <v>6000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4.6666666666667</v>
      </c>
      <c r="B14" s="347" t="s">
        <v>158</v>
      </c>
      <c r="C14" s="347" t="s">
        <v>159</v>
      </c>
      <c r="D14" s="347" t="s">
        <v>153</v>
      </c>
      <c r="E14" s="347"/>
      <c r="F14" s="347" t="s">
        <v>68</v>
      </c>
      <c r="G14" s="88" t="s">
        <v>160</v>
      </c>
      <c r="H14" s="88" t="s">
        <v>155</v>
      </c>
      <c r="I14" s="88" t="s">
        <v>161</v>
      </c>
      <c r="J14" s="330">
        <v>54000</v>
      </c>
      <c r="K14" s="79">
        <v>0</v>
      </c>
      <c r="L14" s="79">
        <v>0</v>
      </c>
      <c r="M14" s="79">
        <v>18</v>
      </c>
      <c r="N14" s="89">
        <v>7</v>
      </c>
      <c r="O14" s="90">
        <v>0</v>
      </c>
      <c r="P14" s="91">
        <f>N14+O14</f>
        <v>7</v>
      </c>
      <c r="Q14" s="80">
        <f>IFERROR(P14/M14,"-")</f>
        <v>0.38888888888889</v>
      </c>
      <c r="R14" s="79">
        <v>0</v>
      </c>
      <c r="S14" s="79">
        <v>3</v>
      </c>
      <c r="T14" s="80">
        <f>IFERROR(R14/(P14),"-")</f>
        <v>0</v>
      </c>
      <c r="U14" s="336">
        <f>IFERROR(J14/SUM(N14:O15),"-")</f>
        <v>4153.8461538462</v>
      </c>
      <c r="V14" s="82">
        <v>0</v>
      </c>
      <c r="W14" s="80">
        <f>IF(P14=0,"-",V14/P14)</f>
        <v>0</v>
      </c>
      <c r="X14" s="335">
        <v>0</v>
      </c>
      <c r="Y14" s="336">
        <f>IFERROR(X14/P14,"-")</f>
        <v>0</v>
      </c>
      <c r="Z14" s="336" t="str">
        <f>IFERROR(X14/V14,"-")</f>
        <v>-</v>
      </c>
      <c r="AA14" s="330">
        <f>SUM(X14:X15)-SUM(J14:J15)</f>
        <v>198000</v>
      </c>
      <c r="AB14" s="83">
        <f>SUM(X14:X15)/SUM(J14:J15)</f>
        <v>4.6666666666667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3</v>
      </c>
      <c r="AN14" s="99">
        <f>IF(P14=0,"",IF(AM14=0,"",(AM14/P14)))</f>
        <v>0.42857142857143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2</v>
      </c>
      <c r="AW14" s="105">
        <f>IF(P14=0,"",IF(AV14=0,"",(AV14/P14)))</f>
        <v>0.28571428571429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0.14285714285714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0.14285714285714</v>
      </c>
      <c r="BP14" s="119">
        <v>1</v>
      </c>
      <c r="BQ14" s="120">
        <f>IFERROR(BP14/BN14,"-")</f>
        <v>1</v>
      </c>
      <c r="BR14" s="121">
        <v>5000</v>
      </c>
      <c r="BS14" s="122">
        <f>IFERROR(BR14/BN14,"-")</f>
        <v>5000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162</v>
      </c>
      <c r="C15" s="347"/>
      <c r="D15" s="347"/>
      <c r="E15" s="347"/>
      <c r="F15" s="347" t="s">
        <v>73</v>
      </c>
      <c r="G15" s="88"/>
      <c r="H15" s="88"/>
      <c r="I15" s="88"/>
      <c r="J15" s="330"/>
      <c r="K15" s="79">
        <v>0</v>
      </c>
      <c r="L15" s="79">
        <v>0</v>
      </c>
      <c r="M15" s="79">
        <v>14</v>
      </c>
      <c r="N15" s="89">
        <v>6</v>
      </c>
      <c r="O15" s="90">
        <v>0</v>
      </c>
      <c r="P15" s="91">
        <f>N15+O15</f>
        <v>6</v>
      </c>
      <c r="Q15" s="80">
        <f>IFERROR(P15/M15,"-")</f>
        <v>0.42857142857143</v>
      </c>
      <c r="R15" s="79">
        <v>2</v>
      </c>
      <c r="S15" s="79">
        <v>0</v>
      </c>
      <c r="T15" s="80">
        <f>IFERROR(R15/(P15),"-")</f>
        <v>0.33333333333333</v>
      </c>
      <c r="U15" s="336"/>
      <c r="V15" s="82">
        <v>2</v>
      </c>
      <c r="W15" s="80">
        <f>IF(P15=0,"-",V15/P15)</f>
        <v>0.33333333333333</v>
      </c>
      <c r="X15" s="335">
        <v>252000</v>
      </c>
      <c r="Y15" s="336">
        <f>IFERROR(X15/P15,"-")</f>
        <v>42000</v>
      </c>
      <c r="Z15" s="336">
        <f>IFERROR(X15/V15,"-")</f>
        <v>126000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0.16666666666667</v>
      </c>
      <c r="BG15" s="110">
        <v>1</v>
      </c>
      <c r="BH15" s="112">
        <f>IFERROR(BG15/BE15,"-")</f>
        <v>1</v>
      </c>
      <c r="BI15" s="113">
        <v>160000</v>
      </c>
      <c r="BJ15" s="114">
        <f>IFERROR(BI15/BE15,"-")</f>
        <v>160000</v>
      </c>
      <c r="BK15" s="115"/>
      <c r="BL15" s="115"/>
      <c r="BM15" s="115">
        <v>1</v>
      </c>
      <c r="BN15" s="117">
        <v>5</v>
      </c>
      <c r="BO15" s="118">
        <f>IF(P15=0,"",IF(BN15=0,"",(BN15/P15)))</f>
        <v>0.83333333333333</v>
      </c>
      <c r="BP15" s="119">
        <v>1</v>
      </c>
      <c r="BQ15" s="120">
        <f>IFERROR(BP15/BN15,"-")</f>
        <v>0.2</v>
      </c>
      <c r="BR15" s="121">
        <v>92000</v>
      </c>
      <c r="BS15" s="122">
        <f>IFERROR(BR15/BN15,"-")</f>
        <v>18400</v>
      </c>
      <c r="BT15" s="123"/>
      <c r="BU15" s="123"/>
      <c r="BV15" s="123">
        <v>1</v>
      </c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252000</v>
      </c>
      <c r="CQ15" s="139">
        <v>160000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347" t="s">
        <v>163</v>
      </c>
      <c r="C16" s="347" t="s">
        <v>164</v>
      </c>
      <c r="D16" s="347" t="s">
        <v>165</v>
      </c>
      <c r="E16" s="347"/>
      <c r="F16" s="347" t="s">
        <v>68</v>
      </c>
      <c r="G16" s="88" t="s">
        <v>166</v>
      </c>
      <c r="H16" s="88" t="s">
        <v>167</v>
      </c>
      <c r="I16" s="88" t="s">
        <v>168</v>
      </c>
      <c r="J16" s="330">
        <v>102000</v>
      </c>
      <c r="K16" s="79">
        <v>0</v>
      </c>
      <c r="L16" s="79">
        <v>0</v>
      </c>
      <c r="M16" s="79">
        <v>8</v>
      </c>
      <c r="N16" s="89">
        <v>0</v>
      </c>
      <c r="O16" s="90">
        <v>0</v>
      </c>
      <c r="P16" s="91">
        <f>N16+O16</f>
        <v>0</v>
      </c>
      <c r="Q16" s="80">
        <f>IFERROR(P16/M16,"-")</f>
        <v>0</v>
      </c>
      <c r="R16" s="79">
        <v>0</v>
      </c>
      <c r="S16" s="79">
        <v>0</v>
      </c>
      <c r="T16" s="80" t="str">
        <f>IFERROR(R16/(P16),"-")</f>
        <v>-</v>
      </c>
      <c r="U16" s="336">
        <f>IFERROR(J16/SUM(N16:O17),"-")</f>
        <v>14571.428571429</v>
      </c>
      <c r="V16" s="82">
        <v>0</v>
      </c>
      <c r="W16" s="80" t="str">
        <f>IF(P16=0,"-",V16/P16)</f>
        <v>-</v>
      </c>
      <c r="X16" s="335">
        <v>0</v>
      </c>
      <c r="Y16" s="336" t="str">
        <f>IFERROR(X16/P16,"-")</f>
        <v>-</v>
      </c>
      <c r="Z16" s="336" t="str">
        <f>IFERROR(X16/V16,"-")</f>
        <v>-</v>
      </c>
      <c r="AA16" s="330">
        <f>SUM(X16:X17)-SUM(J16:J17)</f>
        <v>-102000</v>
      </c>
      <c r="AB16" s="83">
        <f>SUM(X16:X17)/SUM(J16:J17)</f>
        <v>0</v>
      </c>
      <c r="AC16" s="77"/>
      <c r="AD16" s="92"/>
      <c r="AE16" s="93" t="str">
        <f>IF(P16=0,"",IF(AD16=0,"",(AD16/P16)))</f>
        <v/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 t="str">
        <f>IF(P16=0,"",IF(AM16=0,"",(AM16/P16)))</f>
        <v/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 t="str">
        <f>IF(P16=0,"",IF(AV16=0,"",(AV16/P16)))</f>
        <v/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 t="str">
        <f>IF(P16=0,"",IF(BE16=0,"",(BE16/P16)))</f>
        <v/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 t="str">
        <f>IF(P16=0,"",IF(BN16=0,"",(BN16/P16)))</f>
        <v/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 t="str">
        <f>IF(P16=0,"",IF(BW16=0,"",(BW16/P16)))</f>
        <v/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 t="str">
        <f>IF(P16=0,"",IF(CF16=0,"",(CF16/P16)))</f>
        <v/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169</v>
      </c>
      <c r="C17" s="347"/>
      <c r="D17" s="347"/>
      <c r="E17" s="347"/>
      <c r="F17" s="347" t="s">
        <v>73</v>
      </c>
      <c r="G17" s="88"/>
      <c r="H17" s="88"/>
      <c r="I17" s="88"/>
      <c r="J17" s="330"/>
      <c r="K17" s="79">
        <v>0</v>
      </c>
      <c r="L17" s="79">
        <v>0</v>
      </c>
      <c r="M17" s="79">
        <v>14</v>
      </c>
      <c r="N17" s="89">
        <v>5</v>
      </c>
      <c r="O17" s="90">
        <v>2</v>
      </c>
      <c r="P17" s="91">
        <f>N17+O17</f>
        <v>7</v>
      </c>
      <c r="Q17" s="80">
        <f>IFERROR(P17/M17,"-")</f>
        <v>0.5</v>
      </c>
      <c r="R17" s="79">
        <v>1</v>
      </c>
      <c r="S17" s="79">
        <v>4</v>
      </c>
      <c r="T17" s="80">
        <f>IFERROR(R17/(P17),"-")</f>
        <v>0.14285714285714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0.14285714285714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2</v>
      </c>
      <c r="AW17" s="105">
        <f>IF(P17=0,"",IF(AV17=0,"",(AV17/P17)))</f>
        <v>0.28571428571429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0.28571428571429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7.5111111111111</v>
      </c>
      <c r="B18" s="347" t="s">
        <v>170</v>
      </c>
      <c r="C18" s="347" t="s">
        <v>148</v>
      </c>
      <c r="D18" s="347" t="s">
        <v>165</v>
      </c>
      <c r="E18" s="347"/>
      <c r="F18" s="347" t="s">
        <v>68</v>
      </c>
      <c r="G18" s="88" t="s">
        <v>171</v>
      </c>
      <c r="H18" s="88" t="s">
        <v>167</v>
      </c>
      <c r="I18" s="88" t="s">
        <v>172</v>
      </c>
      <c r="J18" s="330">
        <v>90000</v>
      </c>
      <c r="K18" s="79">
        <v>0</v>
      </c>
      <c r="L18" s="79">
        <v>0</v>
      </c>
      <c r="M18" s="79">
        <v>134</v>
      </c>
      <c r="N18" s="89">
        <v>18</v>
      </c>
      <c r="O18" s="90">
        <v>0</v>
      </c>
      <c r="P18" s="91">
        <f>N18+O18</f>
        <v>18</v>
      </c>
      <c r="Q18" s="80">
        <f>IFERROR(P18/M18,"-")</f>
        <v>0.13432835820896</v>
      </c>
      <c r="R18" s="79">
        <v>0</v>
      </c>
      <c r="S18" s="79">
        <v>7</v>
      </c>
      <c r="T18" s="80">
        <f>IFERROR(R18/(P18),"-")</f>
        <v>0</v>
      </c>
      <c r="U18" s="336">
        <f>IFERROR(J18/SUM(N18:O19),"-")</f>
        <v>1139.2405063291</v>
      </c>
      <c r="V18" s="82">
        <v>3</v>
      </c>
      <c r="W18" s="80">
        <f>IF(P18=0,"-",V18/P18)</f>
        <v>0.16666666666667</v>
      </c>
      <c r="X18" s="335">
        <v>198000</v>
      </c>
      <c r="Y18" s="336">
        <f>IFERROR(X18/P18,"-")</f>
        <v>11000</v>
      </c>
      <c r="Z18" s="336">
        <f>IFERROR(X18/V18,"-")</f>
        <v>66000</v>
      </c>
      <c r="AA18" s="330">
        <f>SUM(X18:X19)-SUM(J18:J19)</f>
        <v>586000</v>
      </c>
      <c r="AB18" s="83">
        <f>SUM(X18:X19)/SUM(J18:J19)</f>
        <v>7.5111111111111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0.055555555555556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0.055555555555556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10</v>
      </c>
      <c r="BF18" s="111">
        <f>IF(P18=0,"",IF(BE18=0,"",(BE18/P18)))</f>
        <v>0.55555555555556</v>
      </c>
      <c r="BG18" s="110">
        <v>1</v>
      </c>
      <c r="BH18" s="112">
        <f>IFERROR(BG18/BE18,"-")</f>
        <v>0.1</v>
      </c>
      <c r="BI18" s="113">
        <v>13000</v>
      </c>
      <c r="BJ18" s="114">
        <f>IFERROR(BI18/BE18,"-")</f>
        <v>1300</v>
      </c>
      <c r="BK18" s="115"/>
      <c r="BL18" s="115"/>
      <c r="BM18" s="115">
        <v>1</v>
      </c>
      <c r="BN18" s="117">
        <v>4</v>
      </c>
      <c r="BO18" s="118">
        <f>IF(P18=0,"",IF(BN18=0,"",(BN18/P18)))</f>
        <v>0.22222222222222</v>
      </c>
      <c r="BP18" s="119">
        <v>3</v>
      </c>
      <c r="BQ18" s="120">
        <f>IFERROR(BP18/BN18,"-")</f>
        <v>0.75</v>
      </c>
      <c r="BR18" s="121">
        <v>185000</v>
      </c>
      <c r="BS18" s="122">
        <f>IFERROR(BR18/BN18,"-")</f>
        <v>46250</v>
      </c>
      <c r="BT18" s="123"/>
      <c r="BU18" s="123"/>
      <c r="BV18" s="123">
        <v>3</v>
      </c>
      <c r="BW18" s="124">
        <v>2</v>
      </c>
      <c r="BX18" s="125">
        <f>IF(P18=0,"",IF(BW18=0,"",(BW18/P18)))</f>
        <v>0.11111111111111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198000</v>
      </c>
      <c r="CQ18" s="139">
        <v>155000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173</v>
      </c>
      <c r="C19" s="347"/>
      <c r="D19" s="347"/>
      <c r="E19" s="347"/>
      <c r="F19" s="347" t="s">
        <v>73</v>
      </c>
      <c r="G19" s="88"/>
      <c r="H19" s="88"/>
      <c r="I19" s="88"/>
      <c r="J19" s="330"/>
      <c r="K19" s="79">
        <v>0</v>
      </c>
      <c r="L19" s="79">
        <v>0</v>
      </c>
      <c r="M19" s="79">
        <v>124</v>
      </c>
      <c r="N19" s="89">
        <v>61</v>
      </c>
      <c r="O19" s="90">
        <v>0</v>
      </c>
      <c r="P19" s="91">
        <f>N19+O19</f>
        <v>61</v>
      </c>
      <c r="Q19" s="80">
        <f>IFERROR(P19/M19,"-")</f>
        <v>0.49193548387097</v>
      </c>
      <c r="R19" s="79">
        <v>6</v>
      </c>
      <c r="S19" s="79">
        <v>12</v>
      </c>
      <c r="T19" s="80">
        <f>IFERROR(R19/(P19),"-")</f>
        <v>0.098360655737705</v>
      </c>
      <c r="U19" s="336"/>
      <c r="V19" s="82">
        <v>11</v>
      </c>
      <c r="W19" s="80">
        <f>IF(P19=0,"-",V19/P19)</f>
        <v>0.18032786885246</v>
      </c>
      <c r="X19" s="335">
        <v>478000</v>
      </c>
      <c r="Y19" s="336">
        <f>IFERROR(X19/P19,"-")</f>
        <v>7836.0655737705</v>
      </c>
      <c r="Z19" s="336">
        <f>IFERROR(X19/V19,"-")</f>
        <v>43454.545454545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3</v>
      </c>
      <c r="AW19" s="105">
        <f>IF(P19=0,"",IF(AV19=0,"",(AV19/P19)))</f>
        <v>0.049180327868852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17</v>
      </c>
      <c r="BF19" s="111">
        <f>IF(P19=0,"",IF(BE19=0,"",(BE19/P19)))</f>
        <v>0.27868852459016</v>
      </c>
      <c r="BG19" s="110">
        <v>2</v>
      </c>
      <c r="BH19" s="112">
        <f>IFERROR(BG19/BE19,"-")</f>
        <v>0.11764705882353</v>
      </c>
      <c r="BI19" s="113">
        <v>61000</v>
      </c>
      <c r="BJ19" s="114">
        <f>IFERROR(BI19/BE19,"-")</f>
        <v>3588.2352941176</v>
      </c>
      <c r="BK19" s="115">
        <v>1</v>
      </c>
      <c r="BL19" s="115"/>
      <c r="BM19" s="115">
        <v>1</v>
      </c>
      <c r="BN19" s="117">
        <v>24</v>
      </c>
      <c r="BO19" s="118">
        <f>IF(P19=0,"",IF(BN19=0,"",(BN19/P19)))</f>
        <v>0.39344262295082</v>
      </c>
      <c r="BP19" s="119">
        <v>11</v>
      </c>
      <c r="BQ19" s="120">
        <f>IFERROR(BP19/BN19,"-")</f>
        <v>0.45833333333333</v>
      </c>
      <c r="BR19" s="121">
        <v>513000</v>
      </c>
      <c r="BS19" s="122">
        <f>IFERROR(BR19/BN19,"-")</f>
        <v>21375</v>
      </c>
      <c r="BT19" s="123">
        <v>5</v>
      </c>
      <c r="BU19" s="123">
        <v>1</v>
      </c>
      <c r="BV19" s="123">
        <v>5</v>
      </c>
      <c r="BW19" s="124">
        <v>13</v>
      </c>
      <c r="BX19" s="125">
        <f>IF(P19=0,"",IF(BW19=0,"",(BW19/P19)))</f>
        <v>0.21311475409836</v>
      </c>
      <c r="BY19" s="126">
        <v>7</v>
      </c>
      <c r="BZ19" s="127">
        <f>IFERROR(BY19/BW19,"-")</f>
        <v>0.53846153846154</v>
      </c>
      <c r="CA19" s="128">
        <v>378000</v>
      </c>
      <c r="CB19" s="129">
        <f>IFERROR(CA19/BW19,"-")</f>
        <v>29076.923076923</v>
      </c>
      <c r="CC19" s="130">
        <v>1</v>
      </c>
      <c r="CD19" s="130">
        <v>2</v>
      </c>
      <c r="CE19" s="130">
        <v>4</v>
      </c>
      <c r="CF19" s="131">
        <v>4</v>
      </c>
      <c r="CG19" s="132">
        <f>IF(P19=0,"",IF(CF19=0,"",(CF19/P19)))</f>
        <v>0.065573770491803</v>
      </c>
      <c r="CH19" s="133">
        <v>3</v>
      </c>
      <c r="CI19" s="134">
        <f>IFERROR(CH19/CF19,"-")</f>
        <v>0.75</v>
      </c>
      <c r="CJ19" s="135">
        <v>131000</v>
      </c>
      <c r="CK19" s="136">
        <f>IFERROR(CJ19/CF19,"-")</f>
        <v>32750</v>
      </c>
      <c r="CL19" s="137">
        <v>1</v>
      </c>
      <c r="CM19" s="137"/>
      <c r="CN19" s="137">
        <v>2</v>
      </c>
      <c r="CO19" s="138">
        <v>11</v>
      </c>
      <c r="CP19" s="139">
        <v>478000</v>
      </c>
      <c r="CQ19" s="139">
        <v>210000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0.088235294117647</v>
      </c>
      <c r="B20" s="347" t="s">
        <v>174</v>
      </c>
      <c r="C20" s="347" t="s">
        <v>175</v>
      </c>
      <c r="D20" s="347" t="s">
        <v>176</v>
      </c>
      <c r="E20" s="347"/>
      <c r="F20" s="347" t="s">
        <v>68</v>
      </c>
      <c r="G20" s="88" t="s">
        <v>177</v>
      </c>
      <c r="H20" s="88" t="s">
        <v>167</v>
      </c>
      <c r="I20" s="88" t="s">
        <v>178</v>
      </c>
      <c r="J20" s="330">
        <v>102000</v>
      </c>
      <c r="K20" s="79">
        <v>0</v>
      </c>
      <c r="L20" s="79">
        <v>0</v>
      </c>
      <c r="M20" s="79">
        <v>36</v>
      </c>
      <c r="N20" s="89">
        <v>2</v>
      </c>
      <c r="O20" s="90">
        <v>0</v>
      </c>
      <c r="P20" s="91">
        <f>N20+O20</f>
        <v>2</v>
      </c>
      <c r="Q20" s="80">
        <f>IFERROR(P20/M20,"-")</f>
        <v>0.055555555555556</v>
      </c>
      <c r="R20" s="79">
        <v>0</v>
      </c>
      <c r="S20" s="79">
        <v>0</v>
      </c>
      <c r="T20" s="80">
        <f>IFERROR(R20/(P20),"-")</f>
        <v>0</v>
      </c>
      <c r="U20" s="336">
        <f>IFERROR(J20/SUM(N20:O21),"-")</f>
        <v>9272.7272727273</v>
      </c>
      <c r="V20" s="82">
        <v>0</v>
      </c>
      <c r="W20" s="80">
        <f>IF(P20=0,"-",V20/P20)</f>
        <v>0</v>
      </c>
      <c r="X20" s="335">
        <v>0</v>
      </c>
      <c r="Y20" s="336">
        <f>IFERROR(X20/P20,"-")</f>
        <v>0</v>
      </c>
      <c r="Z20" s="336" t="str">
        <f>IFERROR(X20/V20,"-")</f>
        <v>-</v>
      </c>
      <c r="AA20" s="330">
        <f>SUM(X20:X21)-SUM(J20:J21)</f>
        <v>-93000</v>
      </c>
      <c r="AB20" s="83">
        <f>SUM(X20:X21)/SUM(J20:J21)</f>
        <v>0.088235294117647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0.5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179</v>
      </c>
      <c r="C21" s="347"/>
      <c r="D21" s="347"/>
      <c r="E21" s="347"/>
      <c r="F21" s="347" t="s">
        <v>73</v>
      </c>
      <c r="G21" s="88"/>
      <c r="H21" s="88"/>
      <c r="I21" s="88"/>
      <c r="J21" s="330"/>
      <c r="K21" s="79">
        <v>0</v>
      </c>
      <c r="L21" s="79">
        <v>0</v>
      </c>
      <c r="M21" s="79">
        <v>10</v>
      </c>
      <c r="N21" s="89">
        <v>9</v>
      </c>
      <c r="O21" s="90">
        <v>0</v>
      </c>
      <c r="P21" s="91">
        <f>N21+O21</f>
        <v>9</v>
      </c>
      <c r="Q21" s="80">
        <f>IFERROR(P21/M21,"-")</f>
        <v>0.9</v>
      </c>
      <c r="R21" s="79">
        <v>0</v>
      </c>
      <c r="S21" s="79">
        <v>1</v>
      </c>
      <c r="T21" s="80">
        <f>IFERROR(R21/(P21),"-")</f>
        <v>0</v>
      </c>
      <c r="U21" s="336"/>
      <c r="V21" s="82">
        <v>1</v>
      </c>
      <c r="W21" s="80">
        <f>IF(P21=0,"-",V21/P21)</f>
        <v>0.11111111111111</v>
      </c>
      <c r="X21" s="335">
        <v>9000</v>
      </c>
      <c r="Y21" s="336">
        <f>IFERROR(X21/P21,"-")</f>
        <v>1000</v>
      </c>
      <c r="Z21" s="336">
        <f>IFERROR(X21/V21,"-")</f>
        <v>9000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0.22222222222222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0.22222222222222</v>
      </c>
      <c r="BG21" s="110">
        <v>1</v>
      </c>
      <c r="BH21" s="112">
        <f>IFERROR(BG21/BE21,"-")</f>
        <v>0.5</v>
      </c>
      <c r="BI21" s="113">
        <v>9000</v>
      </c>
      <c r="BJ21" s="114">
        <f>IFERROR(BI21/BE21,"-")</f>
        <v>4500</v>
      </c>
      <c r="BK21" s="115"/>
      <c r="BL21" s="115"/>
      <c r="BM21" s="115">
        <v>1</v>
      </c>
      <c r="BN21" s="117">
        <v>3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0.22222222222222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9000</v>
      </c>
      <c r="CQ21" s="139">
        <v>9000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30"/>
      <c r="B22" s="85"/>
      <c r="C22" s="86"/>
      <c r="D22" s="86"/>
      <c r="E22" s="86"/>
      <c r="F22" s="87"/>
      <c r="G22" s="88"/>
      <c r="H22" s="88"/>
      <c r="I22" s="88"/>
      <c r="J22" s="331"/>
      <c r="K22" s="34"/>
      <c r="L22" s="34"/>
      <c r="M22" s="31"/>
      <c r="N22" s="23"/>
      <c r="O22" s="23"/>
      <c r="P22" s="23"/>
      <c r="Q22" s="32"/>
      <c r="R22" s="32"/>
      <c r="S22" s="23"/>
      <c r="T22" s="32"/>
      <c r="U22" s="337"/>
      <c r="V22" s="25"/>
      <c r="W22" s="25"/>
      <c r="X22" s="337"/>
      <c r="Y22" s="337"/>
      <c r="Z22" s="337"/>
      <c r="AA22" s="337"/>
      <c r="AB22" s="33"/>
      <c r="AC22" s="57"/>
      <c r="AD22" s="61"/>
      <c r="AE22" s="62"/>
      <c r="AF22" s="61"/>
      <c r="AG22" s="65"/>
      <c r="AH22" s="66"/>
      <c r="AI22" s="67"/>
      <c r="AJ22" s="68"/>
      <c r="AK22" s="68"/>
      <c r="AL22" s="68"/>
      <c r="AM22" s="61"/>
      <c r="AN22" s="62"/>
      <c r="AO22" s="61"/>
      <c r="AP22" s="65"/>
      <c r="AQ22" s="66"/>
      <c r="AR22" s="67"/>
      <c r="AS22" s="68"/>
      <c r="AT22" s="68"/>
      <c r="AU22" s="68"/>
      <c r="AV22" s="61"/>
      <c r="AW22" s="62"/>
      <c r="AX22" s="61"/>
      <c r="AY22" s="65"/>
      <c r="AZ22" s="66"/>
      <c r="BA22" s="67"/>
      <c r="BB22" s="68"/>
      <c r="BC22" s="68"/>
      <c r="BD22" s="68"/>
      <c r="BE22" s="61"/>
      <c r="BF22" s="62"/>
      <c r="BG22" s="61"/>
      <c r="BH22" s="65"/>
      <c r="BI22" s="66"/>
      <c r="BJ22" s="67"/>
      <c r="BK22" s="68"/>
      <c r="BL22" s="68"/>
      <c r="BM22" s="68"/>
      <c r="BN22" s="63"/>
      <c r="BO22" s="64"/>
      <c r="BP22" s="61"/>
      <c r="BQ22" s="65"/>
      <c r="BR22" s="66"/>
      <c r="BS22" s="67"/>
      <c r="BT22" s="68"/>
      <c r="BU22" s="68"/>
      <c r="BV22" s="68"/>
      <c r="BW22" s="63"/>
      <c r="BX22" s="64"/>
      <c r="BY22" s="61"/>
      <c r="BZ22" s="65"/>
      <c r="CA22" s="66"/>
      <c r="CB22" s="67"/>
      <c r="CC22" s="68"/>
      <c r="CD22" s="68"/>
      <c r="CE22" s="68"/>
      <c r="CF22" s="63"/>
      <c r="CG22" s="64"/>
      <c r="CH22" s="61"/>
      <c r="CI22" s="65"/>
      <c r="CJ22" s="66"/>
      <c r="CK22" s="67"/>
      <c r="CL22" s="68"/>
      <c r="CM22" s="68"/>
      <c r="CN22" s="68"/>
      <c r="CO22" s="69"/>
      <c r="CP22" s="66"/>
      <c r="CQ22" s="66"/>
      <c r="CR22" s="66"/>
      <c r="CS22" s="70"/>
    </row>
    <row r="23" spans="1:98">
      <c r="A23" s="30"/>
      <c r="B23" s="37"/>
      <c r="C23" s="21"/>
      <c r="D23" s="21"/>
      <c r="E23" s="21"/>
      <c r="F23" s="22"/>
      <c r="G23" s="36"/>
      <c r="H23" s="36"/>
      <c r="I23" s="73"/>
      <c r="J23" s="332"/>
      <c r="K23" s="34"/>
      <c r="L23" s="34"/>
      <c r="M23" s="31"/>
      <c r="N23" s="23"/>
      <c r="O23" s="23"/>
      <c r="P23" s="23"/>
      <c r="Q23" s="32"/>
      <c r="R23" s="32"/>
      <c r="S23" s="23"/>
      <c r="T23" s="32"/>
      <c r="U23" s="337"/>
      <c r="V23" s="25"/>
      <c r="W23" s="25"/>
      <c r="X23" s="337"/>
      <c r="Y23" s="337"/>
      <c r="Z23" s="337"/>
      <c r="AA23" s="337"/>
      <c r="AB23" s="33"/>
      <c r="AC23" s="59"/>
      <c r="AD23" s="61"/>
      <c r="AE23" s="62"/>
      <c r="AF23" s="61"/>
      <c r="AG23" s="65"/>
      <c r="AH23" s="66"/>
      <c r="AI23" s="67"/>
      <c r="AJ23" s="68"/>
      <c r="AK23" s="68"/>
      <c r="AL23" s="68"/>
      <c r="AM23" s="61"/>
      <c r="AN23" s="62"/>
      <c r="AO23" s="61"/>
      <c r="AP23" s="65"/>
      <c r="AQ23" s="66"/>
      <c r="AR23" s="67"/>
      <c r="AS23" s="68"/>
      <c r="AT23" s="68"/>
      <c r="AU23" s="68"/>
      <c r="AV23" s="61"/>
      <c r="AW23" s="62"/>
      <c r="AX23" s="61"/>
      <c r="AY23" s="65"/>
      <c r="AZ23" s="66"/>
      <c r="BA23" s="67"/>
      <c r="BB23" s="68"/>
      <c r="BC23" s="68"/>
      <c r="BD23" s="68"/>
      <c r="BE23" s="61"/>
      <c r="BF23" s="62"/>
      <c r="BG23" s="61"/>
      <c r="BH23" s="65"/>
      <c r="BI23" s="66"/>
      <c r="BJ23" s="67"/>
      <c r="BK23" s="68"/>
      <c r="BL23" s="68"/>
      <c r="BM23" s="68"/>
      <c r="BN23" s="63"/>
      <c r="BO23" s="64"/>
      <c r="BP23" s="61"/>
      <c r="BQ23" s="65"/>
      <c r="BR23" s="66"/>
      <c r="BS23" s="67"/>
      <c r="BT23" s="68"/>
      <c r="BU23" s="68"/>
      <c r="BV23" s="68"/>
      <c r="BW23" s="63"/>
      <c r="BX23" s="64"/>
      <c r="BY23" s="61"/>
      <c r="BZ23" s="65"/>
      <c r="CA23" s="66"/>
      <c r="CB23" s="67"/>
      <c r="CC23" s="68"/>
      <c r="CD23" s="68"/>
      <c r="CE23" s="68"/>
      <c r="CF23" s="63"/>
      <c r="CG23" s="64"/>
      <c r="CH23" s="61"/>
      <c r="CI23" s="65"/>
      <c r="CJ23" s="66"/>
      <c r="CK23" s="67"/>
      <c r="CL23" s="68"/>
      <c r="CM23" s="68"/>
      <c r="CN23" s="68"/>
      <c r="CO23" s="69"/>
      <c r="CP23" s="66"/>
      <c r="CQ23" s="66"/>
      <c r="CR23" s="66"/>
      <c r="CS23" s="70"/>
    </row>
    <row r="24" spans="1:98">
      <c r="A24" s="19">
        <f>AB24</f>
        <v>1.8202614379085</v>
      </c>
      <c r="B24" s="39"/>
      <c r="C24" s="39"/>
      <c r="D24" s="39"/>
      <c r="E24" s="39"/>
      <c r="F24" s="39"/>
      <c r="G24" s="40" t="s">
        <v>180</v>
      </c>
      <c r="H24" s="40"/>
      <c r="I24" s="40"/>
      <c r="J24" s="333">
        <f>SUM(J6:J23)</f>
        <v>612000</v>
      </c>
      <c r="K24" s="41">
        <f>SUM(K6:K23)</f>
        <v>0</v>
      </c>
      <c r="L24" s="41">
        <f>SUM(L6:L23)</f>
        <v>0</v>
      </c>
      <c r="M24" s="41">
        <f>SUM(M6:M23)</f>
        <v>700</v>
      </c>
      <c r="N24" s="41">
        <f>SUM(N6:N23)</f>
        <v>169</v>
      </c>
      <c r="O24" s="41">
        <f>SUM(O6:O23)</f>
        <v>2</v>
      </c>
      <c r="P24" s="41">
        <f>SUM(P6:P23)</f>
        <v>171</v>
      </c>
      <c r="Q24" s="42">
        <f>IFERROR(P24/M24,"-")</f>
        <v>0.24428571428571</v>
      </c>
      <c r="R24" s="76">
        <f>SUM(R6:R23)</f>
        <v>14</v>
      </c>
      <c r="S24" s="76">
        <f>SUM(S6:S23)</f>
        <v>41</v>
      </c>
      <c r="T24" s="42">
        <f>IFERROR(R24/P24,"-")</f>
        <v>0.08187134502924</v>
      </c>
      <c r="U24" s="338">
        <f>IFERROR(J24/P24,"-")</f>
        <v>3578.9473684211</v>
      </c>
      <c r="V24" s="44">
        <f>SUM(V6:V23)</f>
        <v>22</v>
      </c>
      <c r="W24" s="42">
        <f>IFERROR(V24/P24,"-")</f>
        <v>0.12865497076023</v>
      </c>
      <c r="X24" s="333">
        <f>SUM(X6:X23)</f>
        <v>1114000</v>
      </c>
      <c r="Y24" s="333">
        <f>IFERROR(X24/P24,"-")</f>
        <v>6514.6198830409</v>
      </c>
      <c r="Z24" s="333">
        <f>IFERROR(X24/V24,"-")</f>
        <v>50636.363636364</v>
      </c>
      <c r="AA24" s="333">
        <f>X24-J24</f>
        <v>502000</v>
      </c>
      <c r="AB24" s="45">
        <f>X24/J24</f>
        <v>1.8202614379085</v>
      </c>
      <c r="AC24" s="58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181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1.5666666666667</v>
      </c>
      <c r="B6" s="347" t="s">
        <v>182</v>
      </c>
      <c r="C6" s="347" t="s">
        <v>175</v>
      </c>
      <c r="D6" s="347" t="s">
        <v>183</v>
      </c>
      <c r="E6" s="347" t="s">
        <v>184</v>
      </c>
      <c r="F6" s="347" t="s">
        <v>185</v>
      </c>
      <c r="G6" s="88" t="s">
        <v>186</v>
      </c>
      <c r="H6" s="88" t="s">
        <v>187</v>
      </c>
      <c r="I6" s="348" t="s">
        <v>124</v>
      </c>
      <c r="J6" s="330">
        <v>90000</v>
      </c>
      <c r="K6" s="79">
        <v>0</v>
      </c>
      <c r="L6" s="79">
        <v>0</v>
      </c>
      <c r="M6" s="79">
        <v>24</v>
      </c>
      <c r="N6" s="89">
        <v>5</v>
      </c>
      <c r="O6" s="90">
        <v>0</v>
      </c>
      <c r="P6" s="91">
        <f>N6+O6</f>
        <v>5</v>
      </c>
      <c r="Q6" s="80">
        <f>IFERROR(P6/M6,"-")</f>
        <v>0.20833333333333</v>
      </c>
      <c r="R6" s="79">
        <v>0</v>
      </c>
      <c r="S6" s="79">
        <v>2</v>
      </c>
      <c r="T6" s="80">
        <f>IFERROR(R6/(P6),"-")</f>
        <v>0</v>
      </c>
      <c r="U6" s="336">
        <f>IFERROR(J6/SUM(N6:O7),"-")</f>
        <v>1363.6363636364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51000</v>
      </c>
      <c r="AB6" s="83">
        <f>SUM(X6:X7)/SUM(J6:J7)</f>
        <v>1.5666666666667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0.4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188</v>
      </c>
      <c r="C7" s="347"/>
      <c r="D7" s="347"/>
      <c r="E7" s="347"/>
      <c r="F7" s="347" t="s">
        <v>73</v>
      </c>
      <c r="G7" s="88"/>
      <c r="H7" s="88"/>
      <c r="I7" s="88"/>
      <c r="J7" s="330"/>
      <c r="K7" s="79">
        <v>0</v>
      </c>
      <c r="L7" s="79">
        <v>0</v>
      </c>
      <c r="M7" s="79">
        <v>110</v>
      </c>
      <c r="N7" s="89">
        <v>61</v>
      </c>
      <c r="O7" s="90">
        <v>0</v>
      </c>
      <c r="P7" s="91">
        <f>N7+O7</f>
        <v>61</v>
      </c>
      <c r="Q7" s="80">
        <f>IFERROR(P7/M7,"-")</f>
        <v>0.55454545454545</v>
      </c>
      <c r="R7" s="79">
        <v>6</v>
      </c>
      <c r="S7" s="79">
        <v>14</v>
      </c>
      <c r="T7" s="80">
        <f>IFERROR(R7/(P7),"-")</f>
        <v>0.098360655737705</v>
      </c>
      <c r="U7" s="336"/>
      <c r="V7" s="82">
        <v>3</v>
      </c>
      <c r="W7" s="80">
        <f>IF(P7=0,"-",V7/P7)</f>
        <v>0.049180327868852</v>
      </c>
      <c r="X7" s="335">
        <v>141000</v>
      </c>
      <c r="Y7" s="336">
        <f>IFERROR(X7/P7,"-")</f>
        <v>2311.4754098361</v>
      </c>
      <c r="Z7" s="336">
        <f>IFERROR(X7/V7,"-")</f>
        <v>47000</v>
      </c>
      <c r="AA7" s="330"/>
      <c r="AB7" s="83"/>
      <c r="AC7" s="77"/>
      <c r="AD7" s="92">
        <v>2</v>
      </c>
      <c r="AE7" s="93">
        <f>IF(P7=0,"",IF(AD7=0,"",(AD7/P7)))</f>
        <v>0.032786885245902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5</v>
      </c>
      <c r="AN7" s="99">
        <f>IF(P7=0,"",IF(AM7=0,"",(AM7/P7)))</f>
        <v>0.081967213114754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0.16393442622951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0.13114754098361</v>
      </c>
      <c r="BG7" s="110">
        <v>1</v>
      </c>
      <c r="BH7" s="112">
        <f>IFERROR(BG7/BE7,"-")</f>
        <v>0.125</v>
      </c>
      <c r="BI7" s="113">
        <v>5000</v>
      </c>
      <c r="BJ7" s="114">
        <f>IFERROR(BI7/BE7,"-")</f>
        <v>625</v>
      </c>
      <c r="BK7" s="115">
        <v>1</v>
      </c>
      <c r="BL7" s="115"/>
      <c r="BM7" s="115"/>
      <c r="BN7" s="117">
        <v>21</v>
      </c>
      <c r="BO7" s="118">
        <f>IF(P7=0,"",IF(BN7=0,"",(BN7/P7)))</f>
        <v>0.34426229508197</v>
      </c>
      <c r="BP7" s="119">
        <v>2</v>
      </c>
      <c r="BQ7" s="120">
        <f>IFERROR(BP7/BN7,"-")</f>
        <v>0.095238095238095</v>
      </c>
      <c r="BR7" s="121">
        <v>11000</v>
      </c>
      <c r="BS7" s="122">
        <f>IFERROR(BR7/BN7,"-")</f>
        <v>523.80952380952</v>
      </c>
      <c r="BT7" s="123">
        <v>1</v>
      </c>
      <c r="BU7" s="123">
        <v>1</v>
      </c>
      <c r="BV7" s="123"/>
      <c r="BW7" s="124">
        <v>11</v>
      </c>
      <c r="BX7" s="125">
        <f>IF(P7=0,"",IF(BW7=0,"",(BW7/P7)))</f>
        <v>0.18032786885246</v>
      </c>
      <c r="BY7" s="126">
        <v>3</v>
      </c>
      <c r="BZ7" s="127">
        <f>IFERROR(BY7/BW7,"-")</f>
        <v>0.27272727272727</v>
      </c>
      <c r="CA7" s="128">
        <v>254000</v>
      </c>
      <c r="CB7" s="129">
        <f>IFERROR(CA7/BW7,"-")</f>
        <v>23090.909090909</v>
      </c>
      <c r="CC7" s="130"/>
      <c r="CD7" s="130"/>
      <c r="CE7" s="130">
        <v>3</v>
      </c>
      <c r="CF7" s="131">
        <v>4</v>
      </c>
      <c r="CG7" s="132">
        <f>IF(P7=0,"",IF(CF7=0,"",(CF7/P7)))</f>
        <v>0.065573770491803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3</v>
      </c>
      <c r="CP7" s="139">
        <v>141000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0.1025641025641</v>
      </c>
      <c r="B8" s="347" t="s">
        <v>189</v>
      </c>
      <c r="C8" s="347" t="s">
        <v>190</v>
      </c>
      <c r="D8" s="347" t="s">
        <v>191</v>
      </c>
      <c r="E8" s="347" t="s">
        <v>192</v>
      </c>
      <c r="F8" s="347" t="s">
        <v>185</v>
      </c>
      <c r="G8" s="88" t="s">
        <v>193</v>
      </c>
      <c r="H8" s="88" t="s">
        <v>194</v>
      </c>
      <c r="I8" s="349" t="s">
        <v>195</v>
      </c>
      <c r="J8" s="330">
        <v>78000</v>
      </c>
      <c r="K8" s="79">
        <v>0</v>
      </c>
      <c r="L8" s="79">
        <v>0</v>
      </c>
      <c r="M8" s="79">
        <v>27</v>
      </c>
      <c r="N8" s="89">
        <v>4</v>
      </c>
      <c r="O8" s="90">
        <v>0</v>
      </c>
      <c r="P8" s="91">
        <f>N8+O8</f>
        <v>4</v>
      </c>
      <c r="Q8" s="80">
        <f>IFERROR(P8/M8,"-")</f>
        <v>0.14814814814815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1368.4210526316</v>
      </c>
      <c r="V8" s="82">
        <v>1</v>
      </c>
      <c r="W8" s="80">
        <f>IF(P8=0,"-",V8/P8)</f>
        <v>0.25</v>
      </c>
      <c r="X8" s="335">
        <v>5000</v>
      </c>
      <c r="Y8" s="336">
        <f>IFERROR(X8/P8,"-")</f>
        <v>1250</v>
      </c>
      <c r="Z8" s="336">
        <f>IFERROR(X8/V8,"-")</f>
        <v>5000</v>
      </c>
      <c r="AA8" s="330">
        <f>SUM(X8:X9)-SUM(J8:J9)</f>
        <v>-70000</v>
      </c>
      <c r="AB8" s="83">
        <f>SUM(X8:X9)/SUM(J8:J9)</f>
        <v>0.1025641025641</v>
      </c>
      <c r="AC8" s="77"/>
      <c r="AD8" s="92">
        <v>1</v>
      </c>
      <c r="AE8" s="93">
        <f>IF(P8=0,"",IF(AD8=0,"",(AD8/P8)))</f>
        <v>0.25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2</v>
      </c>
      <c r="AN8" s="99">
        <f>IF(P8=0,"",IF(AM8=0,"",(AM8/P8)))</f>
        <v>0.5</v>
      </c>
      <c r="AO8" s="98">
        <v>1</v>
      </c>
      <c r="AP8" s="100">
        <f>IFERROR(AO8/AM8,"-")</f>
        <v>0.5</v>
      </c>
      <c r="AQ8" s="101">
        <v>5000</v>
      </c>
      <c r="AR8" s="102">
        <f>IFERROR(AQ8/AM8,"-")</f>
        <v>2500</v>
      </c>
      <c r="AS8" s="103">
        <v>1</v>
      </c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196</v>
      </c>
      <c r="C9" s="347"/>
      <c r="D9" s="347"/>
      <c r="E9" s="347"/>
      <c r="F9" s="347" t="s">
        <v>73</v>
      </c>
      <c r="G9" s="88"/>
      <c r="H9" s="88"/>
      <c r="I9" s="88"/>
      <c r="J9" s="330"/>
      <c r="K9" s="79">
        <v>0</v>
      </c>
      <c r="L9" s="79">
        <v>0</v>
      </c>
      <c r="M9" s="79">
        <v>101</v>
      </c>
      <c r="N9" s="89">
        <v>51</v>
      </c>
      <c r="O9" s="90">
        <v>2</v>
      </c>
      <c r="P9" s="91">
        <f>N9+O9</f>
        <v>53</v>
      </c>
      <c r="Q9" s="80">
        <f>IFERROR(P9/M9,"-")</f>
        <v>0.52475247524752</v>
      </c>
      <c r="R9" s="79">
        <v>1</v>
      </c>
      <c r="S9" s="79">
        <v>10</v>
      </c>
      <c r="T9" s="80">
        <f>IFERROR(R9/(P9),"-")</f>
        <v>0.018867924528302</v>
      </c>
      <c r="U9" s="336"/>
      <c r="V9" s="82">
        <v>1</v>
      </c>
      <c r="W9" s="80">
        <f>IF(P9=0,"-",V9/P9)</f>
        <v>0.018867924528302</v>
      </c>
      <c r="X9" s="335">
        <v>3000</v>
      </c>
      <c r="Y9" s="336">
        <f>IFERROR(X9/P9,"-")</f>
        <v>56.603773584906</v>
      </c>
      <c r="Z9" s="336">
        <f>IFERROR(X9/V9,"-")</f>
        <v>3000</v>
      </c>
      <c r="AA9" s="330"/>
      <c r="AB9" s="83"/>
      <c r="AC9" s="77"/>
      <c r="AD9" s="92">
        <v>2</v>
      </c>
      <c r="AE9" s="93">
        <f>IF(P9=0,"",IF(AD9=0,"",(AD9/P9)))</f>
        <v>0.037735849056604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9</v>
      </c>
      <c r="AN9" s="99">
        <f>IF(P9=0,"",IF(AM9=0,"",(AM9/P9)))</f>
        <v>0.16981132075472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6</v>
      </c>
      <c r="AW9" s="105">
        <f>IF(P9=0,"",IF(AV9=0,"",(AV9/P9)))</f>
        <v>0.11320754716981</v>
      </c>
      <c r="AX9" s="104">
        <v>1</v>
      </c>
      <c r="AY9" s="106">
        <f>IFERROR(AX9/AV9,"-")</f>
        <v>0.16666666666667</v>
      </c>
      <c r="AZ9" s="107">
        <v>3000</v>
      </c>
      <c r="BA9" s="108">
        <f>IFERROR(AZ9/AV9,"-")</f>
        <v>500</v>
      </c>
      <c r="BB9" s="109">
        <v>1</v>
      </c>
      <c r="BC9" s="109"/>
      <c r="BD9" s="109"/>
      <c r="BE9" s="110">
        <v>16</v>
      </c>
      <c r="BF9" s="111">
        <f>IF(P9=0,"",IF(BE9=0,"",(BE9/P9)))</f>
        <v>0.30188679245283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8</v>
      </c>
      <c r="BO9" s="118">
        <f>IF(P9=0,"",IF(BN9=0,"",(BN9/P9)))</f>
        <v>0.15094339622642</v>
      </c>
      <c r="BP9" s="119">
        <v>3</v>
      </c>
      <c r="BQ9" s="120">
        <f>IFERROR(BP9/BN9,"-")</f>
        <v>0.375</v>
      </c>
      <c r="BR9" s="121">
        <v>1087000</v>
      </c>
      <c r="BS9" s="122">
        <f>IFERROR(BR9/BN9,"-")</f>
        <v>135875</v>
      </c>
      <c r="BT9" s="123">
        <v>1</v>
      </c>
      <c r="BU9" s="123"/>
      <c r="BV9" s="123">
        <v>2</v>
      </c>
      <c r="BW9" s="124">
        <v>9</v>
      </c>
      <c r="BX9" s="125">
        <f>IF(P9=0,"",IF(BW9=0,"",(BW9/P9)))</f>
        <v>0.16981132075472</v>
      </c>
      <c r="BY9" s="126">
        <v>1</v>
      </c>
      <c r="BZ9" s="127">
        <f>IFERROR(BY9/BW9,"-")</f>
        <v>0.11111111111111</v>
      </c>
      <c r="CA9" s="128">
        <v>468000</v>
      </c>
      <c r="CB9" s="129">
        <f>IFERROR(CA9/BW9,"-")</f>
        <v>52000</v>
      </c>
      <c r="CC9" s="130"/>
      <c r="CD9" s="130"/>
      <c r="CE9" s="130">
        <v>1</v>
      </c>
      <c r="CF9" s="131">
        <v>3</v>
      </c>
      <c r="CG9" s="132">
        <f>IF(P9=0,"",IF(CF9=0,"",(CF9/P9)))</f>
        <v>0.056603773584906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3000</v>
      </c>
      <c r="CQ9" s="139">
        <v>1060000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33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337"/>
      <c r="V10" s="25"/>
      <c r="W10" s="25"/>
      <c r="X10" s="337"/>
      <c r="Y10" s="337"/>
      <c r="Z10" s="337"/>
      <c r="AA10" s="33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33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337"/>
      <c r="V11" s="25"/>
      <c r="W11" s="25"/>
      <c r="X11" s="337"/>
      <c r="Y11" s="337"/>
      <c r="Z11" s="337"/>
      <c r="AA11" s="33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0.88690476190476</v>
      </c>
      <c r="B12" s="39"/>
      <c r="C12" s="39"/>
      <c r="D12" s="39"/>
      <c r="E12" s="39"/>
      <c r="F12" s="39"/>
      <c r="G12" s="40" t="s">
        <v>197</v>
      </c>
      <c r="H12" s="40"/>
      <c r="I12" s="40"/>
      <c r="J12" s="333">
        <f>SUM(J6:J11)</f>
        <v>168000</v>
      </c>
      <c r="K12" s="41">
        <f>SUM(K6:K11)</f>
        <v>0</v>
      </c>
      <c r="L12" s="41">
        <f>SUM(L6:L11)</f>
        <v>0</v>
      </c>
      <c r="M12" s="41">
        <f>SUM(M6:M11)</f>
        <v>262</v>
      </c>
      <c r="N12" s="41">
        <f>SUM(N6:N11)</f>
        <v>121</v>
      </c>
      <c r="O12" s="41">
        <f>SUM(O6:O11)</f>
        <v>2</v>
      </c>
      <c r="P12" s="41">
        <f>SUM(P6:P11)</f>
        <v>123</v>
      </c>
      <c r="Q12" s="42">
        <f>IFERROR(P12/M12,"-")</f>
        <v>0.46946564885496</v>
      </c>
      <c r="R12" s="76">
        <f>SUM(R6:R11)</f>
        <v>7</v>
      </c>
      <c r="S12" s="76">
        <f>SUM(S6:S11)</f>
        <v>28</v>
      </c>
      <c r="T12" s="42">
        <f>IFERROR(R12/P12,"-")</f>
        <v>0.056910569105691</v>
      </c>
      <c r="U12" s="338">
        <f>IFERROR(J12/P12,"-")</f>
        <v>1365.8536585366</v>
      </c>
      <c r="V12" s="44">
        <f>SUM(V6:V11)</f>
        <v>5</v>
      </c>
      <c r="W12" s="42">
        <f>IFERROR(V12/P12,"-")</f>
        <v>0.040650406504065</v>
      </c>
      <c r="X12" s="333">
        <f>SUM(X6:X11)</f>
        <v>149000</v>
      </c>
      <c r="Y12" s="333">
        <f>IFERROR(X12/P12,"-")</f>
        <v>1211.3821138211</v>
      </c>
      <c r="Z12" s="333">
        <f>IFERROR(X12/V12,"-")</f>
        <v>29800</v>
      </c>
      <c r="AA12" s="333">
        <f>X12-J12</f>
        <v>-19000</v>
      </c>
      <c r="AB12" s="45">
        <f>X12/J12</f>
        <v>0.88690476190476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198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200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201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202</v>
      </c>
      <c r="C6" s="347" t="s">
        <v>203</v>
      </c>
      <c r="D6" s="347" t="s">
        <v>204</v>
      </c>
      <c r="E6" s="175" t="s">
        <v>205</v>
      </c>
      <c r="F6" s="175" t="s">
        <v>206</v>
      </c>
      <c r="G6" s="340">
        <v>0</v>
      </c>
      <c r="H6" s="340">
        <v>3000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 t="str">
        <f>Y7</f>
        <v>0</v>
      </c>
      <c r="B7" s="347" t="s">
        <v>207</v>
      </c>
      <c r="C7" s="347" t="s">
        <v>208</v>
      </c>
      <c r="D7" s="347">
        <v>25</v>
      </c>
      <c r="E7" s="175" t="s">
        <v>209</v>
      </c>
      <c r="F7" s="175" t="s">
        <v>206</v>
      </c>
      <c r="G7" s="340">
        <v>0</v>
      </c>
      <c r="H7" s="340">
        <v>2800</v>
      </c>
      <c r="I7" s="176">
        <v>0</v>
      </c>
      <c r="J7" s="176">
        <v>0</v>
      </c>
      <c r="K7" s="176">
        <v>5</v>
      </c>
      <c r="L7" s="177">
        <v>0</v>
      </c>
      <c r="M7" s="178">
        <v>0</v>
      </c>
      <c r="N7" s="179">
        <f>IFERROR(L7/K7,"-")</f>
        <v>0</v>
      </c>
      <c r="O7" s="176">
        <v>0</v>
      </c>
      <c r="P7" s="176">
        <v>0</v>
      </c>
      <c r="Q7" s="179" t="str">
        <f>IFERROR(O7/L7,"-")</f>
        <v>-</v>
      </c>
      <c r="R7" s="180" t="str">
        <f>IFERROR(G7/SUM(L7:L7),"-")</f>
        <v>-</v>
      </c>
      <c r="S7" s="181">
        <v>0</v>
      </c>
      <c r="T7" s="179" t="str">
        <f>IF(L7=0,"-",S7/L7)</f>
        <v>-</v>
      </c>
      <c r="U7" s="345"/>
      <c r="V7" s="346" t="str">
        <f>IFERROR(U7/L7,"-")</f>
        <v>-</v>
      </c>
      <c r="W7" s="346" t="str">
        <f>IFERROR(U7/S7,"-")</f>
        <v>-</v>
      </c>
      <c r="X7" s="340">
        <f>SUM(U7:U7)-SUM(G7:G7)</f>
        <v>0</v>
      </c>
      <c r="Y7" s="183" t="str">
        <f>SUM(U7:U7)/SUM(G7:G7)</f>
        <v>0</v>
      </c>
      <c r="AA7" s="184"/>
      <c r="AB7" s="185" t="str">
        <f>IF(L7=0,"",IF(AA7=0,"",(AA7/L7)))</f>
        <v/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 t="str">
        <f>IF(L7=0,"",IF(AJ7=0,"",(AJ7/L7)))</f>
        <v/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/>
      <c r="AT7" s="197" t="str">
        <f>IF(L7=0,"",IF(AS7=0,"",(AS7/L7)))</f>
        <v/>
      </c>
      <c r="AU7" s="196"/>
      <c r="AV7" s="198" t="str">
        <f>IFERROR(AU7/AS7,"-")</f>
        <v>-</v>
      </c>
      <c r="AW7" s="199"/>
      <c r="AX7" s="200" t="str">
        <f>IFERROR(AW7/AS7,"-")</f>
        <v>-</v>
      </c>
      <c r="AY7" s="201"/>
      <c r="AZ7" s="201"/>
      <c r="BA7" s="201"/>
      <c r="BB7" s="202"/>
      <c r="BC7" s="203" t="str">
        <f>IF(L7=0,"",IF(BB7=0,"",(BB7/L7)))</f>
        <v/>
      </c>
      <c r="BD7" s="202"/>
      <c r="BE7" s="204" t="str">
        <f>IFERROR(BD7/BB7,"-")</f>
        <v>-</v>
      </c>
      <c r="BF7" s="205"/>
      <c r="BG7" s="206" t="str">
        <f>IFERROR(BF7/BB7,"-")</f>
        <v>-</v>
      </c>
      <c r="BH7" s="207"/>
      <c r="BI7" s="207"/>
      <c r="BJ7" s="207"/>
      <c r="BK7" s="208"/>
      <c r="BL7" s="209" t="str">
        <f>IF(L7=0,"",IF(BK7=0,"",(BK7/L7)))</f>
        <v/>
      </c>
      <c r="BM7" s="210"/>
      <c r="BN7" s="211" t="str">
        <f>IFERROR(BM7/BK7,"-")</f>
        <v>-</v>
      </c>
      <c r="BO7" s="212"/>
      <c r="BP7" s="213" t="str">
        <f>IFERROR(BO7/BK7,"-")</f>
        <v>-</v>
      </c>
      <c r="BQ7" s="214"/>
      <c r="BR7" s="214"/>
      <c r="BS7" s="214"/>
      <c r="BT7" s="215"/>
      <c r="BU7" s="216" t="str">
        <f>IF(L7=0,"",IF(BT7=0,"",(BT7/L7)))</f>
        <v/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 t="str">
        <f>IF(L7=0,"",IF(CC7=0,"",(CC7/L7)))</f>
        <v/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0</v>
      </c>
      <c r="CM7" s="230"/>
      <c r="CN7" s="230"/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1.7735042735043</v>
      </c>
      <c r="B8" s="347" t="s">
        <v>210</v>
      </c>
      <c r="C8" s="347" t="s">
        <v>203</v>
      </c>
      <c r="D8" s="347" t="s">
        <v>75</v>
      </c>
      <c r="E8" s="175" t="s">
        <v>211</v>
      </c>
      <c r="F8" s="175" t="s">
        <v>206</v>
      </c>
      <c r="G8" s="340">
        <v>468000</v>
      </c>
      <c r="H8" s="340">
        <v>1500</v>
      </c>
      <c r="I8" s="176">
        <v>0</v>
      </c>
      <c r="J8" s="176">
        <v>0</v>
      </c>
      <c r="K8" s="176">
        <v>1692</v>
      </c>
      <c r="L8" s="177">
        <v>312</v>
      </c>
      <c r="M8" s="178">
        <v>275</v>
      </c>
      <c r="N8" s="179">
        <f>IFERROR(L8/K8,"-")</f>
        <v>0.18439716312057</v>
      </c>
      <c r="O8" s="176">
        <v>6</v>
      </c>
      <c r="P8" s="176">
        <v>159</v>
      </c>
      <c r="Q8" s="179">
        <f>IFERROR(O8/L8,"-")</f>
        <v>0.019230769230769</v>
      </c>
      <c r="R8" s="180">
        <f>IFERROR(G8/SUM(L8:L8),"-")</f>
        <v>1500</v>
      </c>
      <c r="S8" s="181">
        <v>33</v>
      </c>
      <c r="T8" s="179">
        <f>IF(L8=0,"-",S8/L8)</f>
        <v>0.10576923076923</v>
      </c>
      <c r="U8" s="345">
        <v>830000</v>
      </c>
      <c r="V8" s="346">
        <f>IFERROR(U8/L8,"-")</f>
        <v>2660.2564102564</v>
      </c>
      <c r="W8" s="346">
        <f>IFERROR(U8/S8,"-")</f>
        <v>25151.515151515</v>
      </c>
      <c r="X8" s="340">
        <f>SUM(U8:U8)-SUM(G8:G8)</f>
        <v>362000</v>
      </c>
      <c r="Y8" s="183">
        <f>SUM(U8:U8)/SUM(G8:G8)</f>
        <v>1.7735042735043</v>
      </c>
      <c r="AA8" s="184">
        <v>37</v>
      </c>
      <c r="AB8" s="185">
        <f>IF(L8=0,"",IF(AA8=0,"",(AA8/L8)))</f>
        <v>0.11858974358974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39</v>
      </c>
      <c r="AK8" s="191">
        <f>IF(L8=0,"",IF(AJ8=0,"",(AJ8/L8)))</f>
        <v>0.125</v>
      </c>
      <c r="AL8" s="190">
        <v>1</v>
      </c>
      <c r="AM8" s="192">
        <f>IFERROR(AL8/AJ8,"-")</f>
        <v>0.025641025641026</v>
      </c>
      <c r="AN8" s="193">
        <v>15000</v>
      </c>
      <c r="AO8" s="194">
        <f>IFERROR(AN8/AJ8,"-")</f>
        <v>384.61538461538</v>
      </c>
      <c r="AP8" s="195"/>
      <c r="AQ8" s="195">
        <v>1</v>
      </c>
      <c r="AR8" s="195"/>
      <c r="AS8" s="196">
        <v>39</v>
      </c>
      <c r="AT8" s="197">
        <f>IF(L8=0,"",IF(AS8=0,"",(AS8/L8)))</f>
        <v>0.125</v>
      </c>
      <c r="AU8" s="196">
        <v>4</v>
      </c>
      <c r="AV8" s="198">
        <f>IFERROR(AU8/AS8,"-")</f>
        <v>0.1025641025641</v>
      </c>
      <c r="AW8" s="199">
        <v>96000</v>
      </c>
      <c r="AX8" s="200">
        <f>IFERROR(AW8/AS8,"-")</f>
        <v>2461.5384615385</v>
      </c>
      <c r="AY8" s="201">
        <v>1</v>
      </c>
      <c r="AZ8" s="201">
        <v>1</v>
      </c>
      <c r="BA8" s="201">
        <v>2</v>
      </c>
      <c r="BB8" s="202">
        <v>101</v>
      </c>
      <c r="BC8" s="203">
        <f>IF(L8=0,"",IF(BB8=0,"",(BB8/L8)))</f>
        <v>0.32371794871795</v>
      </c>
      <c r="BD8" s="202">
        <v>12</v>
      </c>
      <c r="BE8" s="204">
        <f>IFERROR(BD8/BB8,"-")</f>
        <v>0.11881188118812</v>
      </c>
      <c r="BF8" s="205">
        <v>311000</v>
      </c>
      <c r="BG8" s="206">
        <f>IFERROR(BF8/BB8,"-")</f>
        <v>3079.2079207921</v>
      </c>
      <c r="BH8" s="207">
        <v>3</v>
      </c>
      <c r="BI8" s="207">
        <v>1</v>
      </c>
      <c r="BJ8" s="207">
        <v>8</v>
      </c>
      <c r="BK8" s="208">
        <v>69</v>
      </c>
      <c r="BL8" s="209">
        <f>IF(L8=0,"",IF(BK8=0,"",(BK8/L8)))</f>
        <v>0.22115384615385</v>
      </c>
      <c r="BM8" s="210">
        <v>9</v>
      </c>
      <c r="BN8" s="211">
        <f>IFERROR(BM8/BK8,"-")</f>
        <v>0.1304347826087</v>
      </c>
      <c r="BO8" s="212">
        <v>221000</v>
      </c>
      <c r="BP8" s="213">
        <f>IFERROR(BO8/BK8,"-")</f>
        <v>3202.8985507246</v>
      </c>
      <c r="BQ8" s="214">
        <v>2</v>
      </c>
      <c r="BR8" s="214">
        <v>2</v>
      </c>
      <c r="BS8" s="214">
        <v>5</v>
      </c>
      <c r="BT8" s="215">
        <v>25</v>
      </c>
      <c r="BU8" s="216">
        <f>IF(L8=0,"",IF(BT8=0,"",(BT8/L8)))</f>
        <v>0.080128205128205</v>
      </c>
      <c r="BV8" s="217">
        <v>6</v>
      </c>
      <c r="BW8" s="218">
        <f>IFERROR(BV8/BT8,"-")</f>
        <v>0.24</v>
      </c>
      <c r="BX8" s="219">
        <v>177000</v>
      </c>
      <c r="BY8" s="220">
        <f>IFERROR(BX8/BT8,"-")</f>
        <v>7080</v>
      </c>
      <c r="BZ8" s="221">
        <v>1</v>
      </c>
      <c r="CA8" s="221">
        <v>1</v>
      </c>
      <c r="CB8" s="221">
        <v>4</v>
      </c>
      <c r="CC8" s="222">
        <v>2</v>
      </c>
      <c r="CD8" s="223">
        <f>IF(L8=0,"",IF(CC8=0,"",(CC8/L8)))</f>
        <v>0.0064102564102564</v>
      </c>
      <c r="CE8" s="224">
        <v>1</v>
      </c>
      <c r="CF8" s="225">
        <f>IFERROR(CE8/CC8,"-")</f>
        <v>0.5</v>
      </c>
      <c r="CG8" s="226">
        <v>10000</v>
      </c>
      <c r="CH8" s="227">
        <f>IFERROR(CG8/CC8,"-")</f>
        <v>5000</v>
      </c>
      <c r="CI8" s="228"/>
      <c r="CJ8" s="228">
        <v>1</v>
      </c>
      <c r="CK8" s="228"/>
      <c r="CL8" s="229">
        <v>33</v>
      </c>
      <c r="CM8" s="230">
        <v>830000</v>
      </c>
      <c r="CN8" s="230">
        <v>112000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212</v>
      </c>
      <c r="C9" s="347"/>
      <c r="D9" s="347" t="s">
        <v>213</v>
      </c>
      <c r="E9" s="175" t="s">
        <v>214</v>
      </c>
      <c r="F9" s="175" t="s">
        <v>206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16</v>
      </c>
      <c r="M9" s="178">
        <v>16</v>
      </c>
      <c r="N9" s="179" t="str">
        <f>IFERROR(L9/K9,"-")</f>
        <v>-</v>
      </c>
      <c r="O9" s="176">
        <v>0</v>
      </c>
      <c r="P9" s="176">
        <v>5</v>
      </c>
      <c r="Q9" s="179">
        <f>IFERROR(O9/L9,"-")</f>
        <v>0</v>
      </c>
      <c r="R9" s="180">
        <f>IFERROR(G9/SUM(L9:L9),"-")</f>
        <v>0</v>
      </c>
      <c r="S9" s="181">
        <v>2</v>
      </c>
      <c r="T9" s="179">
        <f>IF(L9=0,"-",S9/L9)</f>
        <v>0.125</v>
      </c>
      <c r="U9" s="345">
        <v>130000</v>
      </c>
      <c r="V9" s="346">
        <f>IFERROR(U9/L9,"-")</f>
        <v>8125</v>
      </c>
      <c r="W9" s="346">
        <f>IFERROR(U9/S9,"-")</f>
        <v>65000</v>
      </c>
      <c r="X9" s="340">
        <f>SUM(U9:U9)-SUM(G9:G9)</f>
        <v>130000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>
        <v>1</v>
      </c>
      <c r="AT9" s="197">
        <f>IF(L9=0,"",IF(AS9=0,"",(AS9/L9)))</f>
        <v>0.0625</v>
      </c>
      <c r="AU9" s="196"/>
      <c r="AV9" s="198">
        <f>IFERROR(AU9/AS9,"-")</f>
        <v>0</v>
      </c>
      <c r="AW9" s="199"/>
      <c r="AX9" s="200">
        <f>IFERROR(AW9/AS9,"-")</f>
        <v>0</v>
      </c>
      <c r="AY9" s="201"/>
      <c r="AZ9" s="201"/>
      <c r="BA9" s="201"/>
      <c r="BB9" s="202">
        <v>4</v>
      </c>
      <c r="BC9" s="203">
        <f>IF(L9=0,"",IF(BB9=0,"",(BB9/L9)))</f>
        <v>0.25</v>
      </c>
      <c r="BD9" s="202">
        <v>1</v>
      </c>
      <c r="BE9" s="204">
        <f>IFERROR(BD9/BB9,"-")</f>
        <v>0.25</v>
      </c>
      <c r="BF9" s="205">
        <v>3000</v>
      </c>
      <c r="BG9" s="206">
        <f>IFERROR(BF9/BB9,"-")</f>
        <v>750</v>
      </c>
      <c r="BH9" s="207">
        <v>1</v>
      </c>
      <c r="BI9" s="207"/>
      <c r="BJ9" s="207"/>
      <c r="BK9" s="208">
        <v>7</v>
      </c>
      <c r="BL9" s="209">
        <f>IF(L9=0,"",IF(BK9=0,"",(BK9/L9)))</f>
        <v>0.4375</v>
      </c>
      <c r="BM9" s="210">
        <v>1</v>
      </c>
      <c r="BN9" s="211">
        <f>IFERROR(BM9/BK9,"-")</f>
        <v>0.14285714285714</v>
      </c>
      <c r="BO9" s="212">
        <v>127000</v>
      </c>
      <c r="BP9" s="213">
        <f>IFERROR(BO9/BK9,"-")</f>
        <v>18142.857142857</v>
      </c>
      <c r="BQ9" s="214"/>
      <c r="BR9" s="214"/>
      <c r="BS9" s="214">
        <v>1</v>
      </c>
      <c r="BT9" s="215">
        <v>4</v>
      </c>
      <c r="BU9" s="216">
        <f>IF(L9=0,"",IF(BT9=0,"",(BT9/L9)))</f>
        <v>0.25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2</v>
      </c>
      <c r="CM9" s="230">
        <v>130000</v>
      </c>
      <c r="CN9" s="230">
        <v>127000</v>
      </c>
      <c r="CO9" s="230"/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2.0512820512821</v>
      </c>
      <c r="B12" s="250"/>
      <c r="C12" s="250"/>
      <c r="D12" s="250"/>
      <c r="E12" s="251" t="s">
        <v>215</v>
      </c>
      <c r="F12" s="251"/>
      <c r="G12" s="343">
        <f>SUM(G6:G11)</f>
        <v>468000</v>
      </c>
      <c r="H12" s="343"/>
      <c r="I12" s="250">
        <f>SUM(I6:I11)</f>
        <v>0</v>
      </c>
      <c r="J12" s="250">
        <f>SUM(J6:J11)</f>
        <v>0</v>
      </c>
      <c r="K12" s="250">
        <f>SUM(K6:K11)</f>
        <v>1700</v>
      </c>
      <c r="L12" s="250">
        <f>SUM(L6:L11)</f>
        <v>328</v>
      </c>
      <c r="M12" s="250">
        <f>SUM(M6:M11)</f>
        <v>291</v>
      </c>
      <c r="N12" s="252">
        <f>IFERROR(L12/K12,"-")</f>
        <v>0.19294117647059</v>
      </c>
      <c r="O12" s="253">
        <f>SUM(O6:O11)</f>
        <v>6</v>
      </c>
      <c r="P12" s="253">
        <f>SUM(P6:P11)</f>
        <v>164</v>
      </c>
      <c r="Q12" s="252">
        <f>IFERROR(O12/L12,"-")</f>
        <v>0.018292682926829</v>
      </c>
      <c r="R12" s="254">
        <f>IFERROR(G12/L12,"-")</f>
        <v>1426.8292682927</v>
      </c>
      <c r="S12" s="255">
        <f>SUM(S6:S11)</f>
        <v>35</v>
      </c>
      <c r="T12" s="252">
        <f>IFERROR(S12/L12,"-")</f>
        <v>0.10670731707317</v>
      </c>
      <c r="U12" s="343">
        <f>SUM(U6:U11)</f>
        <v>960000</v>
      </c>
      <c r="V12" s="343">
        <f>IFERROR(U12/L12,"-")</f>
        <v>2926.8292682927</v>
      </c>
      <c r="W12" s="343">
        <f>IFERROR(U12/S12,"-")</f>
        <v>27428.571428571</v>
      </c>
      <c r="X12" s="343">
        <f>U12-G12</f>
        <v>492000</v>
      </c>
      <c r="Y12" s="256">
        <f>U12/G12</f>
        <v>2.0512820512821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216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1.9761960005118</v>
      </c>
      <c r="B6" s="347" t="s">
        <v>217</v>
      </c>
      <c r="C6" s="347" t="s">
        <v>218</v>
      </c>
      <c r="D6" s="347" t="s">
        <v>219</v>
      </c>
      <c r="E6" s="175" t="s">
        <v>220</v>
      </c>
      <c r="F6" s="175" t="s">
        <v>206</v>
      </c>
      <c r="G6" s="340">
        <v>19062889</v>
      </c>
      <c r="H6" s="176">
        <v>0</v>
      </c>
      <c r="I6" s="176">
        <v>0</v>
      </c>
      <c r="J6" s="176">
        <v>1755261</v>
      </c>
      <c r="K6" s="177">
        <v>6139</v>
      </c>
      <c r="L6" s="179">
        <f>IFERROR(K6/J6,"-")</f>
        <v>0.0034974855591277</v>
      </c>
      <c r="M6" s="176">
        <v>205</v>
      </c>
      <c r="N6" s="176">
        <v>2751</v>
      </c>
      <c r="O6" s="179">
        <f>IFERROR(M6/(K6),"-")</f>
        <v>0.033393060759081</v>
      </c>
      <c r="P6" s="180">
        <f>IFERROR(G6/SUM(K6:K6),"-")</f>
        <v>3105.2107835152</v>
      </c>
      <c r="Q6" s="181">
        <v>718</v>
      </c>
      <c r="R6" s="179">
        <f>IF(K6=0,"-",Q6/K6)</f>
        <v>0.11695715914644</v>
      </c>
      <c r="S6" s="345">
        <v>37672005</v>
      </c>
      <c r="T6" s="346">
        <f>IFERROR(S6/K6,"-")</f>
        <v>6136.5051311288</v>
      </c>
      <c r="U6" s="346">
        <f>IFERROR(S6/Q6,"-")</f>
        <v>52467.973537604</v>
      </c>
      <c r="V6" s="340">
        <f>SUM(S6:S6)-SUM(G6:G6)</f>
        <v>18609116</v>
      </c>
      <c r="W6" s="183">
        <f>SUM(S6:S6)/SUM(G6:G6)</f>
        <v>1.9761960005118</v>
      </c>
      <c r="Y6" s="184">
        <v>427</v>
      </c>
      <c r="Z6" s="185">
        <f>IF(K6=0,"",IF(Y6=0,"",(Y6/K6)))</f>
        <v>0.069555302166477</v>
      </c>
      <c r="AA6" s="184">
        <v>12</v>
      </c>
      <c r="AB6" s="186">
        <f>IFERROR(AA6/Y6,"-")</f>
        <v>0.028103044496487</v>
      </c>
      <c r="AC6" s="187">
        <v>113000</v>
      </c>
      <c r="AD6" s="188">
        <f>IFERROR(AC6/Y6,"-")</f>
        <v>264.63700234192</v>
      </c>
      <c r="AE6" s="189">
        <v>6</v>
      </c>
      <c r="AF6" s="189">
        <v>2</v>
      </c>
      <c r="AG6" s="189">
        <v>4</v>
      </c>
      <c r="AH6" s="190">
        <v>772</v>
      </c>
      <c r="AI6" s="191">
        <f>IF(K6=0,"",IF(AH6=0,"",(AH6/K6)))</f>
        <v>0.12575338002932</v>
      </c>
      <c r="AJ6" s="190">
        <v>44</v>
      </c>
      <c r="AK6" s="192">
        <f>IFERROR(AJ6/AH6,"-")</f>
        <v>0.05699481865285</v>
      </c>
      <c r="AL6" s="193">
        <v>1471000</v>
      </c>
      <c r="AM6" s="194">
        <f>IFERROR(AL6/AH6,"-")</f>
        <v>1905.4404145078</v>
      </c>
      <c r="AN6" s="195">
        <v>25</v>
      </c>
      <c r="AO6" s="195">
        <v>6</v>
      </c>
      <c r="AP6" s="195">
        <v>13</v>
      </c>
      <c r="AQ6" s="196">
        <v>1050</v>
      </c>
      <c r="AR6" s="197">
        <f>IF(K6=0,"",IF(AQ6=0,"",(AQ6/K6)))</f>
        <v>0.17103762827822</v>
      </c>
      <c r="AS6" s="196">
        <v>77</v>
      </c>
      <c r="AT6" s="198">
        <f>IFERROR(AS6/AQ6,"-")</f>
        <v>0.073333333333333</v>
      </c>
      <c r="AU6" s="199">
        <v>1586000</v>
      </c>
      <c r="AV6" s="200">
        <f>IFERROR(AU6/AQ6,"-")</f>
        <v>1510.4761904762</v>
      </c>
      <c r="AW6" s="201">
        <v>45</v>
      </c>
      <c r="AX6" s="201">
        <v>11</v>
      </c>
      <c r="AY6" s="201">
        <v>21</v>
      </c>
      <c r="AZ6" s="202">
        <v>1868</v>
      </c>
      <c r="BA6" s="203">
        <f>IF(K6=0,"",IF(AZ6=0,"",(AZ6/K6)))</f>
        <v>0.30428408535592</v>
      </c>
      <c r="BB6" s="202">
        <v>205</v>
      </c>
      <c r="BC6" s="204">
        <f>IFERROR(BB6/AZ6,"-")</f>
        <v>0.10974304068522</v>
      </c>
      <c r="BD6" s="205">
        <v>8233000</v>
      </c>
      <c r="BE6" s="206">
        <f>IFERROR(BD6/AZ6,"-")</f>
        <v>4407.3875802998</v>
      </c>
      <c r="BF6" s="207">
        <v>87</v>
      </c>
      <c r="BG6" s="207">
        <v>38</v>
      </c>
      <c r="BH6" s="207">
        <v>80</v>
      </c>
      <c r="BI6" s="208">
        <v>1371</v>
      </c>
      <c r="BJ6" s="209">
        <f>IF(K6=0,"",IF(BI6=0,"",(BI6/K6)))</f>
        <v>0.22332627463756</v>
      </c>
      <c r="BK6" s="210">
        <v>233</v>
      </c>
      <c r="BL6" s="211">
        <f>IFERROR(BK6/BI6,"-")</f>
        <v>0.16994894237783</v>
      </c>
      <c r="BM6" s="212">
        <v>11372500</v>
      </c>
      <c r="BN6" s="213">
        <f>IFERROR(BM6/BI6,"-")</f>
        <v>8295.0401167031</v>
      </c>
      <c r="BO6" s="214">
        <v>88</v>
      </c>
      <c r="BP6" s="214">
        <v>29</v>
      </c>
      <c r="BQ6" s="214">
        <v>116</v>
      </c>
      <c r="BR6" s="215">
        <v>541</v>
      </c>
      <c r="BS6" s="216">
        <f>IF(K6=0,"",IF(BR6=0,"",(BR6/K6)))</f>
        <v>0.088125101808112</v>
      </c>
      <c r="BT6" s="217">
        <v>112</v>
      </c>
      <c r="BU6" s="218">
        <f>IFERROR(BT6/BR6,"-")</f>
        <v>0.20702402957486</v>
      </c>
      <c r="BV6" s="219">
        <v>11621500</v>
      </c>
      <c r="BW6" s="220">
        <f>IFERROR(BV6/BR6,"-")</f>
        <v>21481.515711645</v>
      </c>
      <c r="BX6" s="221">
        <v>30</v>
      </c>
      <c r="BY6" s="221">
        <v>13</v>
      </c>
      <c r="BZ6" s="221">
        <v>69</v>
      </c>
      <c r="CA6" s="222">
        <v>110</v>
      </c>
      <c r="CB6" s="223">
        <f>IF(K6=0,"",IF(CA6=0,"",(CA6/K6)))</f>
        <v>0.017918227724385</v>
      </c>
      <c r="CC6" s="224">
        <v>35</v>
      </c>
      <c r="CD6" s="225">
        <f>IFERROR(CC6/CA6,"-")</f>
        <v>0.31818181818182</v>
      </c>
      <c r="CE6" s="226">
        <v>3275005</v>
      </c>
      <c r="CF6" s="227">
        <f>IFERROR(CE6/CA6,"-")</f>
        <v>29772.772727273</v>
      </c>
      <c r="CG6" s="228">
        <v>4</v>
      </c>
      <c r="CH6" s="228">
        <v>4</v>
      </c>
      <c r="CI6" s="228">
        <v>27</v>
      </c>
      <c r="CJ6" s="229">
        <v>718</v>
      </c>
      <c r="CK6" s="230">
        <v>37672005</v>
      </c>
      <c r="CL6" s="230">
        <v>1320000</v>
      </c>
      <c r="CM6" s="230">
        <v>450000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221</v>
      </c>
      <c r="C7" s="347" t="s">
        <v>218</v>
      </c>
      <c r="D7" s="347" t="s">
        <v>222</v>
      </c>
      <c r="E7" s="175" t="s">
        <v>223</v>
      </c>
      <c r="F7" s="175" t="s">
        <v>206</v>
      </c>
      <c r="G7" s="340">
        <v>0</v>
      </c>
      <c r="H7" s="176">
        <v>0</v>
      </c>
      <c r="I7" s="176">
        <v>0</v>
      </c>
      <c r="J7" s="176">
        <v>15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224</v>
      </c>
      <c r="F10" s="251"/>
      <c r="G10" s="343">
        <f>SUM(G6:G9)</f>
        <v>19062889</v>
      </c>
      <c r="H10" s="250">
        <f>SUM(H6:H9)</f>
        <v>0</v>
      </c>
      <c r="I10" s="250">
        <f>SUM(I6:I9)</f>
        <v>0</v>
      </c>
      <c r="J10" s="250">
        <f>SUM(J6:J9)</f>
        <v>1755276</v>
      </c>
      <c r="K10" s="250">
        <f>SUM(K6:K9)</f>
        <v>6139</v>
      </c>
      <c r="L10" s="252">
        <f>IFERROR(K10/J10,"-")</f>
        <v>0.0034974556707891</v>
      </c>
      <c r="M10" s="253">
        <f>SUM(M6:M9)</f>
        <v>205</v>
      </c>
      <c r="N10" s="253">
        <f>SUM(N6:N9)</f>
        <v>2751</v>
      </c>
      <c r="O10" s="252">
        <f>IFERROR(M10/K10,"-")</f>
        <v>0.033393060759081</v>
      </c>
      <c r="P10" s="254">
        <f>IFERROR(G10/K10,"-")</f>
        <v>3105.2107835152</v>
      </c>
      <c r="Q10" s="255">
        <f>SUM(Q6:Q9)</f>
        <v>718</v>
      </c>
      <c r="R10" s="252">
        <f>IFERROR(Q10/K10,"-")</f>
        <v>0.11695715914644</v>
      </c>
      <c r="S10" s="343">
        <f>SUM(S6:S9)</f>
        <v>37672005</v>
      </c>
      <c r="T10" s="343">
        <f>IFERROR(S10/K10,"-")</f>
        <v>6136.5051311288</v>
      </c>
      <c r="U10" s="343">
        <f>IFERROR(S10/Q10,"-")</f>
        <v>52467.973537604</v>
      </c>
      <c r="V10" s="343">
        <f>S10-G10</f>
        <v>18609116</v>
      </c>
      <c r="W10" s="256">
        <f>S10/G10</f>
        <v>1.9761960005118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225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199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226</v>
      </c>
      <c r="C6" s="347" t="s">
        <v>227</v>
      </c>
      <c r="D6" s="347" t="s">
        <v>228</v>
      </c>
      <c r="E6" s="175" t="s">
        <v>229</v>
      </c>
      <c r="F6" s="175" t="s">
        <v>206</v>
      </c>
      <c r="G6" s="340">
        <v>0</v>
      </c>
      <c r="H6" s="176">
        <v>0</v>
      </c>
      <c r="I6" s="176">
        <v>0</v>
      </c>
      <c r="J6" s="176">
        <v>0</v>
      </c>
      <c r="K6" s="177">
        <v>6</v>
      </c>
      <c r="L6" s="179" t="str">
        <f>IFERROR(K6/J6,"-")</f>
        <v>-</v>
      </c>
      <c r="M6" s="176">
        <v>0</v>
      </c>
      <c r="N6" s="176">
        <v>4</v>
      </c>
      <c r="O6" s="179">
        <f>IFERROR(M6/(K6),"-")</f>
        <v>0</v>
      </c>
      <c r="P6" s="180">
        <f>IFERROR(G6/SUM(K6:K6),"-")</f>
        <v>0</v>
      </c>
      <c r="Q6" s="181">
        <v>2</v>
      </c>
      <c r="R6" s="179">
        <f>IF(K6=0,"-",Q6/K6)</f>
        <v>0.33333333333333</v>
      </c>
      <c r="S6" s="345">
        <v>5400</v>
      </c>
      <c r="T6" s="346">
        <f>IFERROR(S6/K6,"-")</f>
        <v>900</v>
      </c>
      <c r="U6" s="346">
        <f>IFERROR(S6/Q6,"-")</f>
        <v>2700</v>
      </c>
      <c r="V6" s="340">
        <f>SUM(S6:S6)-SUM(G6:G6)</f>
        <v>5400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3</v>
      </c>
      <c r="AI6" s="191">
        <f>IF(K6=0,"",IF(AH6=0,"",(AH6/K6)))</f>
        <v>0.5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0.16666666666667</v>
      </c>
      <c r="AS6" s="196">
        <v>1</v>
      </c>
      <c r="AT6" s="198">
        <f>IFERROR(AS6/AQ6,"-")</f>
        <v>1</v>
      </c>
      <c r="AU6" s="199">
        <v>1200</v>
      </c>
      <c r="AV6" s="200">
        <f>IFERROR(AU6/AQ6,"-")</f>
        <v>1200</v>
      </c>
      <c r="AW6" s="201">
        <v>1</v>
      </c>
      <c r="AX6" s="201"/>
      <c r="AY6" s="201"/>
      <c r="AZ6" s="202">
        <v>2</v>
      </c>
      <c r="BA6" s="203">
        <f>IF(K6=0,"",IF(AZ6=0,"",(AZ6/K6)))</f>
        <v>0.33333333333333</v>
      </c>
      <c r="BB6" s="202">
        <v>1</v>
      </c>
      <c r="BC6" s="204">
        <f>IFERROR(BB6/AZ6,"-")</f>
        <v>0.5</v>
      </c>
      <c r="BD6" s="205">
        <v>4200</v>
      </c>
      <c r="BE6" s="206">
        <f>IFERROR(BD6/AZ6,"-")</f>
        <v>2100</v>
      </c>
      <c r="BF6" s="207"/>
      <c r="BG6" s="207">
        <v>1</v>
      </c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2</v>
      </c>
      <c r="CK6" s="230">
        <v>5400</v>
      </c>
      <c r="CL6" s="230">
        <v>1200</v>
      </c>
      <c r="CM6" s="230">
        <v>4200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230</v>
      </c>
      <c r="C7" s="347" t="s">
        <v>227</v>
      </c>
      <c r="D7" s="347" t="s">
        <v>228</v>
      </c>
      <c r="E7" s="175" t="s">
        <v>231</v>
      </c>
      <c r="F7" s="175" t="s">
        <v>206</v>
      </c>
      <c r="G7" s="340">
        <v>0</v>
      </c>
      <c r="H7" s="176">
        <v>0</v>
      </c>
      <c r="I7" s="176">
        <v>0</v>
      </c>
      <c r="J7" s="176">
        <v>0</v>
      </c>
      <c r="K7" s="177">
        <v>96</v>
      </c>
      <c r="L7" s="179" t="str">
        <f>IFERROR(K7/J7,"-")</f>
        <v>-</v>
      </c>
      <c r="M7" s="176">
        <v>2</v>
      </c>
      <c r="N7" s="176">
        <v>25</v>
      </c>
      <c r="O7" s="179">
        <f>IFERROR(M7/(K7),"-")</f>
        <v>0.020833333333333</v>
      </c>
      <c r="P7" s="180">
        <f>IFERROR(G7/SUM(K7:K7),"-")</f>
        <v>0</v>
      </c>
      <c r="Q7" s="181">
        <v>1</v>
      </c>
      <c r="R7" s="179">
        <f>IF(K7=0,"-",Q7/K7)</f>
        <v>0.010416666666667</v>
      </c>
      <c r="S7" s="345">
        <v>3000</v>
      </c>
      <c r="T7" s="346">
        <f>IFERROR(S7/K7,"-")</f>
        <v>31.25</v>
      </c>
      <c r="U7" s="346">
        <f>IFERROR(S7/Q7,"-")</f>
        <v>3000</v>
      </c>
      <c r="V7" s="340">
        <f>SUM(S7:S7)-SUM(G7:G7)</f>
        <v>3000</v>
      </c>
      <c r="W7" s="183" t="str">
        <f>SUM(S7:S7)/SUM(G7:G7)</f>
        <v>0</v>
      </c>
      <c r="Y7" s="184">
        <v>30</v>
      </c>
      <c r="Z7" s="185">
        <f>IF(K7=0,"",IF(Y7=0,"",(Y7/K7)))</f>
        <v>0.3125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34</v>
      </c>
      <c r="AI7" s="191">
        <f>IF(K7=0,"",IF(AH7=0,"",(AH7/K7)))</f>
        <v>0.35416666666667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18</v>
      </c>
      <c r="AR7" s="197">
        <f>IF(K7=0,"",IF(AQ7=0,"",(AQ7/K7)))</f>
        <v>0.1875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12</v>
      </c>
      <c r="BA7" s="203">
        <f>IF(K7=0,"",IF(AZ7=0,"",(AZ7/K7)))</f>
        <v>0.125</v>
      </c>
      <c r="BB7" s="202">
        <v>1</v>
      </c>
      <c r="BC7" s="204">
        <f>IFERROR(BB7/AZ7,"-")</f>
        <v>0.083333333333333</v>
      </c>
      <c r="BD7" s="205">
        <v>3000</v>
      </c>
      <c r="BE7" s="206">
        <f>IFERROR(BD7/AZ7,"-")</f>
        <v>250</v>
      </c>
      <c r="BF7" s="207">
        <v>1</v>
      </c>
      <c r="BG7" s="207"/>
      <c r="BH7" s="207"/>
      <c r="BI7" s="208">
        <v>1</v>
      </c>
      <c r="BJ7" s="209">
        <f>IF(K7=0,"",IF(BI7=0,"",(BI7/K7)))</f>
        <v>0.010416666666667</v>
      </c>
      <c r="BK7" s="210"/>
      <c r="BL7" s="211">
        <f>IFERROR(BK7/BI7,"-")</f>
        <v>0</v>
      </c>
      <c r="BM7" s="212"/>
      <c r="BN7" s="213">
        <f>IFERROR(BM7/BI7,"-")</f>
        <v>0</v>
      </c>
      <c r="BO7" s="214"/>
      <c r="BP7" s="214"/>
      <c r="BQ7" s="214"/>
      <c r="BR7" s="215">
        <v>1</v>
      </c>
      <c r="BS7" s="216">
        <f>IF(K7=0,"",IF(BR7=0,"",(BR7/K7)))</f>
        <v>0.010416666666667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1</v>
      </c>
      <c r="CK7" s="230">
        <v>3000</v>
      </c>
      <c r="CL7" s="230">
        <v>3000</v>
      </c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232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102</v>
      </c>
      <c r="L10" s="252" t="str">
        <f>IFERROR(K10/J10,"-")</f>
        <v>-</v>
      </c>
      <c r="M10" s="253">
        <f>SUM(M6:M9)</f>
        <v>2</v>
      </c>
      <c r="N10" s="253">
        <f>SUM(N6:N9)</f>
        <v>29</v>
      </c>
      <c r="O10" s="252">
        <f>IFERROR(M10/K10,"-")</f>
        <v>0.019607843137255</v>
      </c>
      <c r="P10" s="254">
        <f>IFERROR(G10/K10,"-")</f>
        <v>0</v>
      </c>
      <c r="Q10" s="255">
        <f>SUM(Q6:Q9)</f>
        <v>3</v>
      </c>
      <c r="R10" s="252">
        <f>IFERROR(Q10/K10,"-")</f>
        <v>0.029411764705882</v>
      </c>
      <c r="S10" s="343">
        <f>SUM(S6:S9)</f>
        <v>8400</v>
      </c>
      <c r="T10" s="343">
        <f>IFERROR(S10/K10,"-")</f>
        <v>82.352941176471</v>
      </c>
      <c r="U10" s="343">
        <f>IFERROR(S10/Q10,"-")</f>
        <v>2800</v>
      </c>
      <c r="V10" s="343">
        <f>S10-G10</f>
        <v>8400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