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<sst xmlns="http://schemas.openxmlformats.org/spreadsheetml/2006/main" uniqueCount="226">
  <si>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</si>
  <si>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</si>
  <si>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</si>
  <si>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</si>
  <si>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</si>
  <si>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</si>
  <si>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</si>
  <si>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</si>
  <si>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</si>
  <si>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</si>
  <si>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</si>
  <si>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</si>
  <si>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</si>
  <si>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</si>
  <si>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</si>
  <si>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</si>
  <si>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</si>
  <si>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</si>
  <si>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</si>
  <si>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</si>
  <si>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</si>
  <si>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</si>
  <si>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</si>
  <si>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</si>
  <si>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</si>
  <si>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</si>
  <si>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</si>
  <si>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</si>
  <si>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</si>
  <si>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</si>
  <si>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</si>
  <si>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</si>
  <si>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</si>
  <si>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</si>
  <si>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</si>
  <si>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</si>
  <si>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</si>
  <si>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</si>
  <si>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</si>
  <si>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</si>
  <si>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</si>
  <si>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</si>
  <si>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</si>
  <si>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</si>
  <si>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</si>
  <si>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</si>
  <si>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</si>
  <si>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</si>
  <si>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</si>
  <si>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</si>
  <si>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</si>
  <si>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</si>
  <si>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</si>
  <si>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</si>
  <si>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</si>
  <si>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</si>
  <si>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</si>
  <si>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</si>
  <si>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</si>
  <si>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</si>
  <si>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</si>
  <si>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</si>
  <si>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</si>
  <si>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</si>
  <si>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</si>
  <si>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sms_w395</t>
  </si>
  <si>
    <t>雑誌版 SPA</t>
  </si>
  <si>
    <t>学生いません！ギャルもいません！熟女！熟女！熟女！熟女！</t>
  </si>
  <si>
    <t>i38</t>
  </si>
  <si>
    <t>スポニチ関東</t>
  </si>
  <si>
    <t>4C終面全5段</t>
  </si>
  <si>
    <t>3月07日(土)</t>
  </si>
  <si>
    <t>sms_w396</t>
  </si>
  <si>
    <t>スポニチ関西</t>
  </si>
  <si>
    <t>sms_w397</t>
  </si>
  <si>
    <t>スポニチ西部</t>
  </si>
  <si>
    <t>sms_w398</t>
  </si>
  <si>
    <t>スポニチ北海道</t>
  </si>
  <si>
    <t>smss2082</t>
  </si>
  <si>
    <t>(空電共通)</t>
  </si>
  <si>
    <t>空電</t>
  </si>
  <si>
    <t>空電(共通)</t>
  </si>
  <si>
    <t>sms_w399</t>
  </si>
  <si>
    <t>記事風版</t>
  </si>
  <si>
    <t>(新txt)もう50代の熟女だけど</t>
  </si>
  <si>
    <t>サンスポ関東</t>
  </si>
  <si>
    <t>3月01日(日)</t>
  </si>
  <si>
    <t>smss2083</t>
  </si>
  <si>
    <t>sms_w400</t>
  </si>
  <si>
    <t>GOGO(i31)</t>
  </si>
  <si>
    <t>サンスポ関西</t>
  </si>
  <si>
    <t>全5段</t>
  </si>
  <si>
    <t>3月15日(日)</t>
  </si>
  <si>
    <t>smss2084</t>
  </si>
  <si>
    <t>sms_w401</t>
  </si>
  <si>
    <t>黒：記事版</t>
  </si>
  <si>
    <t>私達、新聞で、出会いました</t>
  </si>
  <si>
    <t>i34</t>
  </si>
  <si>
    <t>3月21日(土)</t>
  </si>
  <si>
    <t>smss2085</t>
  </si>
  <si>
    <t>sms_w402</t>
  </si>
  <si>
    <t>①右女３</t>
  </si>
  <si>
    <t>①求む！５０歳以上の女性と…</t>
  </si>
  <si>
    <t>ニッカン北海道</t>
  </si>
  <si>
    <t>半2段つかみ10回以上</t>
  </si>
  <si>
    <t>1～10日</t>
  </si>
  <si>
    <t>sms_w403</t>
  </si>
  <si>
    <t>②旧デイリー風</t>
  </si>
  <si>
    <t>②学生いません！ギャルもいません！熟女！熟女！熟女！熟女！</t>
  </si>
  <si>
    <t>11～20日</t>
  </si>
  <si>
    <t>sms_w404</t>
  </si>
  <si>
    <t>③新版</t>
  </si>
  <si>
    <t>③私達、新聞で、出会いました</t>
  </si>
  <si>
    <t>21～31日</t>
  </si>
  <si>
    <t>smss2086</t>
  </si>
  <si>
    <t>sms_w405</t>
  </si>
  <si>
    <t>東スポ・大スポ・中京スポ・九スポ</t>
  </si>
  <si>
    <t>記事枠</t>
  </si>
  <si>
    <t>3月19日(木)</t>
  </si>
  <si>
    <t>smss2087</t>
  </si>
  <si>
    <t>sms_w406</t>
  </si>
  <si>
    <t>九スポ</t>
  </si>
  <si>
    <t>3月29日(日)</t>
  </si>
  <si>
    <t>smss2088</t>
  </si>
  <si>
    <t>sms_w407</t>
  </si>
  <si>
    <t>デイリースポーツ関西</t>
  </si>
  <si>
    <t>smss2089</t>
  </si>
  <si>
    <t>sms_w408</t>
  </si>
  <si>
    <t>smss2090</t>
  </si>
  <si>
    <t>新聞 TOTAL</t>
  </si>
  <si>
    <t>●雑誌 広告</t>
  </si>
  <si>
    <t>sms_w393</t>
  </si>
  <si>
    <t>扶桑社</t>
  </si>
  <si>
    <t>恋愛結婚したい男性求む</t>
  </si>
  <si>
    <t>Tvnavi</t>
  </si>
  <si>
    <t>(月間Tvnavi)①</t>
  </si>
  <si>
    <t>3月24日(火)</t>
  </si>
  <si>
    <t>smss2080</t>
  </si>
  <si>
    <t>sms_w394</t>
  </si>
  <si>
    <t>出会い熱望。私たち50代も真剣なんです。</t>
  </si>
  <si>
    <t>smss2081</t>
  </si>
  <si>
    <t>sms_a989</t>
  </si>
  <si>
    <t>コアマガジン</t>
  </si>
  <si>
    <t>2P逆ナンインタビュー版_アイ</t>
  </si>
  <si>
    <t>実話BUNKA超タブー</t>
  </si>
  <si>
    <t>4C2P</t>
  </si>
  <si>
    <t>3月02日(月)</t>
  </si>
  <si>
    <t>smss2074</t>
  </si>
  <si>
    <t>sms_a990</t>
  </si>
  <si>
    <t>大洋図書</t>
  </si>
  <si>
    <t>5P_着エロ画像メイン(妃ひかり)</t>
  </si>
  <si>
    <t>実話ナックルズGOLD</t>
  </si>
  <si>
    <t>1C5P</t>
  </si>
  <si>
    <t>3月09日(月)</t>
  </si>
  <si>
    <t>smss2075</t>
  </si>
  <si>
    <t>sms_a991</t>
  </si>
  <si>
    <t>2P_素敵な出会い(アイ)</t>
  </si>
  <si>
    <t>金のEX　NEXT</t>
  </si>
  <si>
    <t>3月14日(土)</t>
  </si>
  <si>
    <t>smss2076</t>
  </si>
  <si>
    <t>sms_a992</t>
  </si>
  <si>
    <t>実話BUNKAタブー</t>
  </si>
  <si>
    <t>3月16日(月)</t>
  </si>
  <si>
    <t>smss2077</t>
  </si>
  <si>
    <t>sms_a993</t>
  </si>
  <si>
    <t>ナックルズ極ベスト</t>
  </si>
  <si>
    <t>smss2078</t>
  </si>
  <si>
    <t>sms_a994</t>
  </si>
  <si>
    <t>三和出版</t>
  </si>
  <si>
    <t>1P記事_求む！中高年男性版_アイ(妃さん)</t>
  </si>
  <si>
    <t>実話NEOヴィーナス</t>
  </si>
  <si>
    <t>表4　4C1P</t>
  </si>
  <si>
    <t>3月28日(土)</t>
  </si>
  <si>
    <t>smss2079</t>
  </si>
  <si>
    <t>雑誌 TOTAL</t>
  </si>
  <si>
    <t>●DVD 広告</t>
  </si>
  <si>
    <t>sms_a987</t>
  </si>
  <si>
    <t>楽楽出版</t>
  </si>
  <si>
    <t>DVD漫画まさお</t>
  </si>
  <si>
    <t>毎月売</t>
  </si>
  <si>
    <t>mv20i</t>
  </si>
  <si>
    <t>EXCITING MAX!Special</t>
  </si>
  <si>
    <t>DVD袋裏1C+DVDコンテンツ枠</t>
  </si>
  <si>
    <t>3月11日(水)</t>
  </si>
  <si>
    <t>smss2062</t>
  </si>
  <si>
    <t>sms_a988</t>
  </si>
  <si>
    <t>A4判、全国書店売、1320円、4c48P、3万部</t>
  </si>
  <si>
    <t>素人中出し20連発</t>
  </si>
  <si>
    <t>DVD袋表4C</t>
  </si>
  <si>
    <t>smss2073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</si>
  <si>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</si>
  <si>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</si>
  <si>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</si>
  <si>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</si>
  <si>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</si>
  <si>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</si>
  <si>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</si>
  <si>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</si>
  <si>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</si>
  <si>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3/1～3/31</t>
  </si>
  <si>
    <t>dsn291</t>
  </si>
  <si>
    <t>MB</t>
  </si>
  <si>
    <t>ドコモ公式SEO</t>
  </si>
  <si>
    <t>sms_frk008</t>
  </si>
  <si>
    <t>おまたせアプリランキング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</si>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</sst>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23</v>
      </c>
      <c r="D6" s="330">
        <v>2010000</v>
      </c>
      <c r="E6" s="79">
        <v>0</v>
      </c>
      <c r="F6" s="79">
        <v>0</v>
      </c>
      <c r="G6" s="79">
        <v>1535</v>
      </c>
      <c r="H6" s="89">
        <v>212</v>
      </c>
      <c r="I6" s="90">
        <v>1</v>
      </c>
      <c r="J6" s="143">
        <f>H6+I6</f>
        <v>213</v>
      </c>
      <c r="K6" s="80">
        <f>IFERROR(J6/G6,"-")</f>
        <v>0.13876221498371</v>
      </c>
      <c r="L6" s="79">
        <v>20</v>
      </c>
      <c r="M6" s="79">
        <v>54</v>
      </c>
      <c r="N6" s="80">
        <f>IFERROR(L6/J6,"-")</f>
        <v>0.093896713615023</v>
      </c>
      <c r="O6" s="81">
        <f>IFERROR(D6/J6,"-")</f>
        <v>9436.6197183099</v>
      </c>
      <c r="P6" s="82">
        <v>51</v>
      </c>
      <c r="Q6" s="80">
        <f>IFERROR(P6/J6,"-")</f>
        <v>0.23943661971831</v>
      </c>
      <c r="R6" s="335">
        <v>2880001</v>
      </c>
      <c r="S6" s="336">
        <f>IFERROR(R6/J6,"-")</f>
        <v>13521.131455399</v>
      </c>
      <c r="T6" s="336">
        <f>IFERROR(R6/P6,"-")</f>
        <v>56470.607843137</v>
      </c>
      <c r="U6" s="330">
        <f>IFERROR(R6-D6,"-")</f>
        <v>870001</v>
      </c>
      <c r="V6" s="83">
        <f>R6/D6</f>
        <v>1.432836318408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738000</v>
      </c>
      <c r="E7" s="79">
        <v>0</v>
      </c>
      <c r="F7" s="79">
        <v>0</v>
      </c>
      <c r="G7" s="79">
        <v>720</v>
      </c>
      <c r="H7" s="89">
        <v>136</v>
      </c>
      <c r="I7" s="90">
        <v>2</v>
      </c>
      <c r="J7" s="143">
        <f>H7+I7</f>
        <v>138</v>
      </c>
      <c r="K7" s="80">
        <f>IFERROR(J7/G7,"-")</f>
        <v>0.19166666666667</v>
      </c>
      <c r="L7" s="79">
        <v>12</v>
      </c>
      <c r="M7" s="79">
        <v>40</v>
      </c>
      <c r="N7" s="80">
        <f>IFERROR(L7/J7,"-")</f>
        <v>0.08695652173913</v>
      </c>
      <c r="O7" s="81">
        <f>IFERROR(D7/J7,"-")</f>
        <v>5347.8260869565</v>
      </c>
      <c r="P7" s="82">
        <v>25</v>
      </c>
      <c r="Q7" s="80">
        <f>IFERROR(P7/J7,"-")</f>
        <v>0.18115942028986</v>
      </c>
      <c r="R7" s="335">
        <v>1478000</v>
      </c>
      <c r="S7" s="336">
        <f>IFERROR(R7/J7,"-")</f>
        <v>10710.144927536</v>
      </c>
      <c r="T7" s="336">
        <f>IFERROR(R7/P7,"-")</f>
        <v>59120</v>
      </c>
      <c r="U7" s="330">
        <f>IFERROR(R7-D7,"-")</f>
        <v>740000</v>
      </c>
      <c r="V7" s="83">
        <f>R7/D7</f>
        <v>2.0027100271003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312000</v>
      </c>
      <c r="E8" s="79">
        <v>0</v>
      </c>
      <c r="F8" s="79">
        <v>0</v>
      </c>
      <c r="G8" s="79">
        <v>603</v>
      </c>
      <c r="H8" s="89">
        <v>262</v>
      </c>
      <c r="I8" s="90">
        <v>3</v>
      </c>
      <c r="J8" s="143">
        <f>H8+I8</f>
        <v>265</v>
      </c>
      <c r="K8" s="80">
        <f>IFERROR(J8/G8,"-")</f>
        <v>0.43946932006633</v>
      </c>
      <c r="L8" s="79">
        <v>15</v>
      </c>
      <c r="M8" s="79">
        <v>53</v>
      </c>
      <c r="N8" s="80">
        <f>IFERROR(L8/J8,"-")</f>
        <v>0.056603773584906</v>
      </c>
      <c r="O8" s="81">
        <f>IFERROR(D8/J8,"-")</f>
        <v>1177.358490566</v>
      </c>
      <c r="P8" s="82">
        <v>15</v>
      </c>
      <c r="Q8" s="80">
        <f>IFERROR(P8/J8,"-")</f>
        <v>0.056603773584906</v>
      </c>
      <c r="R8" s="335">
        <v>1182560</v>
      </c>
      <c r="S8" s="336">
        <f>IFERROR(R8/J8,"-")</f>
        <v>4462.4905660377</v>
      </c>
      <c r="T8" s="336">
        <f>IFERROR(R8/P8,"-")</f>
        <v>78837.333333333</v>
      </c>
      <c r="U8" s="330">
        <f>IFERROR(R8-D8,"-")</f>
        <v>870560</v>
      </c>
      <c r="V8" s="83">
        <f>R8/D8</f>
        <v>3.7902564102564</v>
      </c>
      <c r="W8" s="77"/>
      <c r="X8" s="142"/>
    </row>
    <row r="9" spans="1:24">
      <c r="A9" s="78"/>
      <c r="B9" s="84" t="s">
        <v>26</v>
      </c>
      <c r="C9" s="84">
        <v>4</v>
      </c>
      <c r="D9" s="330">
        <v>522200</v>
      </c>
      <c r="E9" s="79">
        <v>0</v>
      </c>
      <c r="F9" s="79">
        <v>0</v>
      </c>
      <c r="G9" s="79">
        <v>2319</v>
      </c>
      <c r="H9" s="89">
        <v>350</v>
      </c>
      <c r="I9" s="90">
        <v>3</v>
      </c>
      <c r="J9" s="143">
        <f>H9+I9</f>
        <v>353</v>
      </c>
      <c r="K9" s="80">
        <f>IFERROR(J9/G9,"-")</f>
        <v>0.15222078482104</v>
      </c>
      <c r="L9" s="79">
        <v>7</v>
      </c>
      <c r="M9" s="79">
        <v>165</v>
      </c>
      <c r="N9" s="80">
        <f>IFERROR(L9/J9,"-")</f>
        <v>0.019830028328612</v>
      </c>
      <c r="O9" s="81">
        <f>IFERROR(D9/J9,"-")</f>
        <v>1479.3201133144</v>
      </c>
      <c r="P9" s="82">
        <v>41</v>
      </c>
      <c r="Q9" s="80">
        <f>IFERROR(P9/J9,"-")</f>
        <v>0.11614730878187</v>
      </c>
      <c r="R9" s="335">
        <v>1631000</v>
      </c>
      <c r="S9" s="336">
        <f>IFERROR(R9/J9,"-")</f>
        <v>4620.3966005666</v>
      </c>
      <c r="T9" s="336">
        <f>IFERROR(R9/P9,"-")</f>
        <v>39780.487804878</v>
      </c>
      <c r="U9" s="330">
        <f>IFERROR(R9-D9,"-")</f>
        <v>1108800</v>
      </c>
      <c r="V9" s="83">
        <f>R9/D9</f>
        <v>3.1233243967828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21406537</v>
      </c>
      <c r="E10" s="79">
        <v>0</v>
      </c>
      <c r="F10" s="79">
        <v>0</v>
      </c>
      <c r="G10" s="79">
        <v>1321366</v>
      </c>
      <c r="H10" s="89">
        <v>6490</v>
      </c>
      <c r="I10" s="90">
        <v>126</v>
      </c>
      <c r="J10" s="143">
        <f>H10+I10</f>
        <v>6616</v>
      </c>
      <c r="K10" s="80">
        <f>IFERROR(J10/G10,"-")</f>
        <v>0.0050069397880678</v>
      </c>
      <c r="L10" s="79">
        <v>142</v>
      </c>
      <c r="M10" s="79">
        <v>2904</v>
      </c>
      <c r="N10" s="80">
        <f>IFERROR(L10/J10,"-")</f>
        <v>0.021463119709794</v>
      </c>
      <c r="O10" s="81">
        <f>IFERROR(D10/J10,"-")</f>
        <v>3235.5708887545</v>
      </c>
      <c r="P10" s="82">
        <v>749</v>
      </c>
      <c r="Q10" s="80">
        <f>IFERROR(P10/J10,"-")</f>
        <v>0.11321039903265</v>
      </c>
      <c r="R10" s="335">
        <v>42317680</v>
      </c>
      <c r="S10" s="336">
        <f>IFERROR(R10/J10,"-")</f>
        <v>6396.2636033857</v>
      </c>
      <c r="T10" s="336">
        <f>IFERROR(R10/P10,"-")</f>
        <v>56498.905206943</v>
      </c>
      <c r="U10" s="330">
        <f>IFERROR(R10-D10,"-")</f>
        <v>20911143</v>
      </c>
      <c r="V10" s="83">
        <f>R10/D10</f>
        <v>1.9768578168435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128</v>
      </c>
      <c r="I11" s="90">
        <v>12</v>
      </c>
      <c r="J11" s="143">
        <f>H11+I11</f>
        <v>140</v>
      </c>
      <c r="K11" s="80" t="str">
        <f>IFERROR(J11/G11,"-")</f>
        <v>-</v>
      </c>
      <c r="L11" s="79">
        <v>1</v>
      </c>
      <c r="M11" s="79">
        <v>42</v>
      </c>
      <c r="N11" s="80">
        <f>IFERROR(L11/J11,"-")</f>
        <v>0.0071428571428571</v>
      </c>
      <c r="O11" s="81">
        <f>IFERROR(D11/J11,"-")</f>
        <v>0</v>
      </c>
      <c r="P11" s="82">
        <v>5</v>
      </c>
      <c r="Q11" s="80">
        <f>IFERROR(P11/J11,"-")</f>
        <v>0.035714285714286</v>
      </c>
      <c r="R11" s="335">
        <v>17000</v>
      </c>
      <c r="S11" s="336">
        <f>IFERROR(R11/J11,"-")</f>
        <v>121.42857142857</v>
      </c>
      <c r="T11" s="336">
        <f>IFERROR(R11/P11,"-")</f>
        <v>3400</v>
      </c>
      <c r="U11" s="330">
        <f>IFERROR(R11-D11,"-")</f>
        <v>17000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24988737</v>
      </c>
      <c r="E14" s="41">
        <f>SUM(E6:E12)</f>
        <v>0</v>
      </c>
      <c r="F14" s="41">
        <f>SUM(F6:F12)</f>
        <v>0</v>
      </c>
      <c r="G14" s="41">
        <f>SUM(G6:G12)</f>
        <v>1326543</v>
      </c>
      <c r="H14" s="41">
        <f>SUM(H6:H12)</f>
        <v>7578</v>
      </c>
      <c r="I14" s="41">
        <f>SUM(I6:I12)</f>
        <v>147</v>
      </c>
      <c r="J14" s="41">
        <f>SUM(J6:J12)</f>
        <v>7725</v>
      </c>
      <c r="K14" s="42">
        <f>IFERROR(J14/G14,"-")</f>
        <v>0.0058234071567978</v>
      </c>
      <c r="L14" s="76">
        <f>SUM(L6:L12)</f>
        <v>197</v>
      </c>
      <c r="M14" s="76">
        <f>SUM(M6:M12)</f>
        <v>3258</v>
      </c>
      <c r="N14" s="42">
        <f>IFERROR(L14/J14,"-")</f>
        <v>0.025501618122977</v>
      </c>
      <c r="O14" s="43">
        <f>IFERROR(D14/J14,"-")</f>
        <v>3234.787961165</v>
      </c>
      <c r="P14" s="44">
        <f>SUM(P6:P12)</f>
        <v>886</v>
      </c>
      <c r="Q14" s="42">
        <f>IFERROR(P14/J14,"-")</f>
        <v>0.1146925566343</v>
      </c>
      <c r="R14" s="333">
        <f>SUM(R6:R12)</f>
        <v>49506241</v>
      </c>
      <c r="S14" s="333">
        <f>IFERROR(R14/J14,"-")</f>
        <v>6408.5748867314</v>
      </c>
      <c r="T14" s="333">
        <f>IFERROR(P14/P14,"-")</f>
        <v>1</v>
      </c>
      <c r="U14" s="333">
        <f>SUM(U6:U12)</f>
        <v>24517504</v>
      </c>
      <c r="V14" s="45">
        <f>IFERROR(R14/D14,"-")</f>
        <v>1.9811421841768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1.8702392857143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840000</v>
      </c>
      <c r="K6" s="79">
        <v>0</v>
      </c>
      <c r="L6" s="79">
        <v>0</v>
      </c>
      <c r="M6" s="79">
        <v>163</v>
      </c>
      <c r="N6" s="89">
        <v>18</v>
      </c>
      <c r="O6" s="90">
        <v>0</v>
      </c>
      <c r="P6" s="91">
        <f>N6+O6</f>
        <v>18</v>
      </c>
      <c r="Q6" s="80">
        <f>IFERROR(P6/M6,"-")</f>
        <v>0.11042944785276</v>
      </c>
      <c r="R6" s="79">
        <v>1</v>
      </c>
      <c r="S6" s="79">
        <v>2</v>
      </c>
      <c r="T6" s="80">
        <f>IFERROR(R6/(P6),"-")</f>
        <v>0.055555555555556</v>
      </c>
      <c r="U6" s="336">
        <f>IFERROR(J6/SUM(N6:O10),"-")</f>
        <v>10769.230769231</v>
      </c>
      <c r="V6" s="82">
        <v>6</v>
      </c>
      <c r="W6" s="80">
        <f>IF(P6=0,"-",V6/P6)</f>
        <v>0.33333333333333</v>
      </c>
      <c r="X6" s="335">
        <v>41000</v>
      </c>
      <c r="Y6" s="336">
        <f>IFERROR(X6/P6,"-")</f>
        <v>2277.7777777778</v>
      </c>
      <c r="Z6" s="336">
        <f>IFERROR(X6/V6,"-")</f>
        <v>6833.3333333333</v>
      </c>
      <c r="AA6" s="330">
        <f>SUM(X6:X10)-SUM(J6:J10)</f>
        <v>731001</v>
      </c>
      <c r="AB6" s="83">
        <f>SUM(X6:X10)/SUM(J6:J10)</f>
        <v>1.8702392857143</v>
      </c>
      <c r="AC6" s="77"/>
      <c r="AD6" s="92">
        <v>2</v>
      </c>
      <c r="AE6" s="93">
        <f>IF(P6=0,"",IF(AD6=0,"",(AD6/P6)))</f>
        <v>0.11111111111111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0.055555555555556</v>
      </c>
      <c r="AX6" s="104">
        <v>1</v>
      </c>
      <c r="AY6" s="106">
        <f>IFERROR(AX6/AV6,"-")</f>
        <v>1</v>
      </c>
      <c r="AZ6" s="107">
        <v>6000</v>
      </c>
      <c r="BA6" s="108">
        <f>IFERROR(AZ6/AV6,"-")</f>
        <v>6000</v>
      </c>
      <c r="BB6" s="109"/>
      <c r="BC6" s="109">
        <v>1</v>
      </c>
      <c r="BD6" s="109"/>
      <c r="BE6" s="110">
        <v>4</v>
      </c>
      <c r="BF6" s="111">
        <f>IF(P6=0,"",IF(BE6=0,"",(BE6/P6)))</f>
        <v>0.22222222222222</v>
      </c>
      <c r="BG6" s="110">
        <v>2</v>
      </c>
      <c r="BH6" s="112">
        <f>IFERROR(BG6/BE6,"-")</f>
        <v>0.5</v>
      </c>
      <c r="BI6" s="113">
        <v>22000</v>
      </c>
      <c r="BJ6" s="114">
        <f>IFERROR(BI6/BE6,"-")</f>
        <v>5500</v>
      </c>
      <c r="BK6" s="115">
        <v>1</v>
      </c>
      <c r="BL6" s="115"/>
      <c r="BM6" s="115">
        <v>1</v>
      </c>
      <c r="BN6" s="117">
        <v>6</v>
      </c>
      <c r="BO6" s="118">
        <f>IF(P6=0,"",IF(BN6=0,"",(BN6/P6)))</f>
        <v>0.33333333333333</v>
      </c>
      <c r="BP6" s="119">
        <v>3</v>
      </c>
      <c r="BQ6" s="120">
        <f>IFERROR(BP6/BN6,"-")</f>
        <v>0.5</v>
      </c>
      <c r="BR6" s="121">
        <v>68000</v>
      </c>
      <c r="BS6" s="122">
        <f>IFERROR(BR6/BN6,"-")</f>
        <v>11333.333333333</v>
      </c>
      <c r="BT6" s="123">
        <v>2</v>
      </c>
      <c r="BU6" s="123"/>
      <c r="BV6" s="123">
        <v>1</v>
      </c>
      <c r="BW6" s="124">
        <v>4</v>
      </c>
      <c r="BX6" s="125">
        <f>IF(P6=0,"",IF(BW6=0,"",(BW6/P6)))</f>
        <v>0.22222222222222</v>
      </c>
      <c r="BY6" s="126">
        <v>1</v>
      </c>
      <c r="BZ6" s="127">
        <f>IFERROR(BY6/BW6,"-")</f>
        <v>0.25</v>
      </c>
      <c r="CA6" s="128">
        <v>70000</v>
      </c>
      <c r="CB6" s="129">
        <f>IFERROR(CA6/BW6,"-")</f>
        <v>17500</v>
      </c>
      <c r="CC6" s="130"/>
      <c r="CD6" s="130"/>
      <c r="CE6" s="130">
        <v>1</v>
      </c>
      <c r="CF6" s="131">
        <v>1</v>
      </c>
      <c r="CG6" s="132">
        <f>IF(P6=0,"",IF(CF6=0,"",(CF6/P6)))</f>
        <v>0.055555555555556</v>
      </c>
      <c r="CH6" s="133">
        <v>1</v>
      </c>
      <c r="CI6" s="134">
        <f>IFERROR(CH6/CF6,"-")</f>
        <v>1</v>
      </c>
      <c r="CJ6" s="135">
        <v>5000</v>
      </c>
      <c r="CK6" s="136">
        <f>IFERROR(CJ6/CF6,"-")</f>
        <v>5000</v>
      </c>
      <c r="CL6" s="137">
        <v>1</v>
      </c>
      <c r="CM6" s="137"/>
      <c r="CN6" s="137"/>
      <c r="CO6" s="138">
        <v>6</v>
      </c>
      <c r="CP6" s="139">
        <v>41000</v>
      </c>
      <c r="CQ6" s="139">
        <v>70000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160</v>
      </c>
      <c r="N7" s="89">
        <v>15</v>
      </c>
      <c r="O7" s="90">
        <v>0</v>
      </c>
      <c r="P7" s="91">
        <f>N7+O7</f>
        <v>15</v>
      </c>
      <c r="Q7" s="80">
        <f>IFERROR(P7/M7,"-")</f>
        <v>0.09375</v>
      </c>
      <c r="R7" s="79">
        <v>2</v>
      </c>
      <c r="S7" s="79">
        <v>3</v>
      </c>
      <c r="T7" s="80">
        <f>IFERROR(R7/(P7),"-")</f>
        <v>0.13333333333333</v>
      </c>
      <c r="U7" s="336"/>
      <c r="V7" s="82">
        <v>6</v>
      </c>
      <c r="W7" s="80">
        <f>IF(P7=0,"-",V7/P7)</f>
        <v>0.4</v>
      </c>
      <c r="X7" s="335">
        <v>732000</v>
      </c>
      <c r="Y7" s="336">
        <f>IFERROR(X7/P7,"-")</f>
        <v>48800</v>
      </c>
      <c r="Z7" s="336">
        <f>IFERROR(X7/V7,"-")</f>
        <v>122000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</v>
      </c>
      <c r="BG7" s="110">
        <v>1</v>
      </c>
      <c r="BH7" s="112">
        <f>IFERROR(BG7/BE7,"-")</f>
        <v>0.33333333333333</v>
      </c>
      <c r="BI7" s="113">
        <v>19000</v>
      </c>
      <c r="BJ7" s="114">
        <f>IFERROR(BI7/BE7,"-")</f>
        <v>6333.3333333333</v>
      </c>
      <c r="BK7" s="115"/>
      <c r="BL7" s="115"/>
      <c r="BM7" s="115">
        <v>1</v>
      </c>
      <c r="BN7" s="117">
        <v>9</v>
      </c>
      <c r="BO7" s="118">
        <f>IF(P7=0,"",IF(BN7=0,"",(BN7/P7)))</f>
        <v>0.6</v>
      </c>
      <c r="BP7" s="119">
        <v>3</v>
      </c>
      <c r="BQ7" s="120">
        <f>IFERROR(BP7/BN7,"-")</f>
        <v>0.33333333333333</v>
      </c>
      <c r="BR7" s="121">
        <v>43000</v>
      </c>
      <c r="BS7" s="122">
        <f>IFERROR(BR7/BN7,"-")</f>
        <v>4777.7777777778</v>
      </c>
      <c r="BT7" s="123">
        <v>1</v>
      </c>
      <c r="BU7" s="123">
        <v>1</v>
      </c>
      <c r="BV7" s="123">
        <v>1</v>
      </c>
      <c r="BW7" s="124">
        <v>2</v>
      </c>
      <c r="BX7" s="125">
        <f>IF(P7=0,"",IF(BW7=0,"",(BW7/P7)))</f>
        <v>0.13333333333333</v>
      </c>
      <c r="BY7" s="126">
        <v>2</v>
      </c>
      <c r="BZ7" s="127">
        <f>IFERROR(BY7/BW7,"-")</f>
        <v>1</v>
      </c>
      <c r="CA7" s="128">
        <v>920000</v>
      </c>
      <c r="CB7" s="129">
        <f>IFERROR(CA7/BW7,"-")</f>
        <v>460000</v>
      </c>
      <c r="CC7" s="130"/>
      <c r="CD7" s="130"/>
      <c r="CE7" s="130">
        <v>2</v>
      </c>
      <c r="CF7" s="131">
        <v>1</v>
      </c>
      <c r="CG7" s="132">
        <f>IF(P7=0,"",IF(CF7=0,"",(CF7/P7)))</f>
        <v>0.066666666666667</v>
      </c>
      <c r="CH7" s="133">
        <v>1</v>
      </c>
      <c r="CI7" s="134">
        <f>IFERROR(CH7/CF7,"-")</f>
        <v>1</v>
      </c>
      <c r="CJ7" s="135">
        <v>250000</v>
      </c>
      <c r="CK7" s="136">
        <f>IFERROR(CJ7/CF7,"-")</f>
        <v>250000</v>
      </c>
      <c r="CL7" s="137"/>
      <c r="CM7" s="137"/>
      <c r="CN7" s="137">
        <v>1</v>
      </c>
      <c r="CO7" s="138">
        <v>6</v>
      </c>
      <c r="CP7" s="139">
        <v>732000</v>
      </c>
      <c r="CQ7" s="139">
        <v>500000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59</v>
      </c>
      <c r="N8" s="89">
        <v>7</v>
      </c>
      <c r="O8" s="90">
        <v>1</v>
      </c>
      <c r="P8" s="91">
        <f>N8+O8</f>
        <v>8</v>
      </c>
      <c r="Q8" s="80">
        <f>IFERROR(P8/M8,"-")</f>
        <v>0.13559322033898</v>
      </c>
      <c r="R8" s="79">
        <v>1</v>
      </c>
      <c r="S8" s="79">
        <v>6</v>
      </c>
      <c r="T8" s="80">
        <f>IFERROR(R8/(P8),"-")</f>
        <v>0.125</v>
      </c>
      <c r="U8" s="336"/>
      <c r="V8" s="82">
        <v>1</v>
      </c>
      <c r="W8" s="80">
        <f>IF(P8=0,"-",V8/P8)</f>
        <v>0.125</v>
      </c>
      <c r="X8" s="335">
        <v>253000</v>
      </c>
      <c r="Y8" s="336">
        <f>IFERROR(X8/P8,"-")</f>
        <v>31625</v>
      </c>
      <c r="Z8" s="336">
        <f>IFERROR(X8/V8,"-")</f>
        <v>253000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>
        <v>1</v>
      </c>
      <c r="BZ8" s="127">
        <f>IFERROR(BY8/BW8,"-")</f>
        <v>0.5</v>
      </c>
      <c r="CA8" s="128">
        <v>253000</v>
      </c>
      <c r="CB8" s="129">
        <f>IFERROR(CA8/BW8,"-")</f>
        <v>126500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253000</v>
      </c>
      <c r="CQ8" s="139">
        <v>253000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40</v>
      </c>
      <c r="N9" s="89">
        <v>4</v>
      </c>
      <c r="O9" s="90">
        <v>0</v>
      </c>
      <c r="P9" s="91">
        <f>N9+O9</f>
        <v>4</v>
      </c>
      <c r="Q9" s="80">
        <f>IFERROR(P9/M9,"-")</f>
        <v>0.1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61</v>
      </c>
      <c r="N10" s="89">
        <v>33</v>
      </c>
      <c r="O10" s="90">
        <v>0</v>
      </c>
      <c r="P10" s="91">
        <f>N10+O10</f>
        <v>33</v>
      </c>
      <c r="Q10" s="80">
        <f>IFERROR(P10/M10,"-")</f>
        <v>0.54098360655738</v>
      </c>
      <c r="R10" s="79">
        <v>8</v>
      </c>
      <c r="S10" s="79">
        <v>4</v>
      </c>
      <c r="T10" s="80">
        <f>IFERROR(R10/(P10),"-")</f>
        <v>0.24242424242424</v>
      </c>
      <c r="U10" s="336"/>
      <c r="V10" s="82">
        <v>10</v>
      </c>
      <c r="W10" s="80">
        <f>IF(P10=0,"-",V10/P10)</f>
        <v>0.3030303030303</v>
      </c>
      <c r="X10" s="335">
        <v>545001</v>
      </c>
      <c r="Y10" s="336">
        <f>IFERROR(X10/P10,"-")</f>
        <v>16515.181818182</v>
      </c>
      <c r="Z10" s="336">
        <f>IFERROR(X10/V10,"-")</f>
        <v>54500.1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0.03030303030303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0.060606060606061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0.090909090909091</v>
      </c>
      <c r="BG10" s="110">
        <v>1</v>
      </c>
      <c r="BH10" s="112">
        <f>IFERROR(BG10/BE10,"-")</f>
        <v>0.33333333333333</v>
      </c>
      <c r="BI10" s="113">
        <v>10000</v>
      </c>
      <c r="BJ10" s="114">
        <f>IFERROR(BI10/BE10,"-")</f>
        <v>3333.3333333333</v>
      </c>
      <c r="BK10" s="115">
        <v>1</v>
      </c>
      <c r="BL10" s="115"/>
      <c r="BM10" s="115"/>
      <c r="BN10" s="117">
        <v>10</v>
      </c>
      <c r="BO10" s="118">
        <f>IF(P10=0,"",IF(BN10=0,"",(BN10/P10)))</f>
        <v>0.3030303030303</v>
      </c>
      <c r="BP10" s="119">
        <v>3</v>
      </c>
      <c r="BQ10" s="120">
        <f>IFERROR(BP10/BN10,"-")</f>
        <v>0.3</v>
      </c>
      <c r="BR10" s="121">
        <v>146000</v>
      </c>
      <c r="BS10" s="122">
        <f>IFERROR(BR10/BN10,"-")</f>
        <v>14600</v>
      </c>
      <c r="BT10" s="123">
        <v>2</v>
      </c>
      <c r="BU10" s="123"/>
      <c r="BV10" s="123">
        <v>1</v>
      </c>
      <c r="BW10" s="124">
        <v>14</v>
      </c>
      <c r="BX10" s="125">
        <f>IF(P10=0,"",IF(BW10=0,"",(BW10/P10)))</f>
        <v>0.42424242424242</v>
      </c>
      <c r="BY10" s="126">
        <v>7</v>
      </c>
      <c r="BZ10" s="127">
        <f>IFERROR(BY10/BW10,"-")</f>
        <v>0.5</v>
      </c>
      <c r="CA10" s="128">
        <v>398000</v>
      </c>
      <c r="CB10" s="129">
        <f>IFERROR(CA10/BW10,"-")</f>
        <v>28428.571428571</v>
      </c>
      <c r="CC10" s="130">
        <v>1</v>
      </c>
      <c r="CD10" s="130"/>
      <c r="CE10" s="130">
        <v>6</v>
      </c>
      <c r="CF10" s="131">
        <v>3</v>
      </c>
      <c r="CG10" s="132">
        <f>IF(P10=0,"",IF(CF10=0,"",(CF10/P10)))</f>
        <v>0.090909090909091</v>
      </c>
      <c r="CH10" s="133">
        <v>2</v>
      </c>
      <c r="CI10" s="134">
        <f>IFERROR(CH10/CF10,"-")</f>
        <v>0.66666666666667</v>
      </c>
      <c r="CJ10" s="135">
        <v>26001</v>
      </c>
      <c r="CK10" s="136">
        <f>IFERROR(CJ10/CF10,"-")</f>
        <v>8667</v>
      </c>
      <c r="CL10" s="137"/>
      <c r="CM10" s="137"/>
      <c r="CN10" s="137">
        <v>2</v>
      </c>
      <c r="CO10" s="138">
        <v>10</v>
      </c>
      <c r="CP10" s="139">
        <v>545001</v>
      </c>
      <c r="CQ10" s="139">
        <v>184000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0.84941520467836</v>
      </c>
      <c r="B11" s="347" t="s">
        <v>82</v>
      </c>
      <c r="C11" s="347"/>
      <c r="D11" s="347" t="s">
        <v>83</v>
      </c>
      <c r="E11" s="347" t="s">
        <v>84</v>
      </c>
      <c r="F11" s="347" t="s">
        <v>68</v>
      </c>
      <c r="G11" s="88" t="s">
        <v>85</v>
      </c>
      <c r="H11" s="88" t="s">
        <v>70</v>
      </c>
      <c r="I11" s="349" t="s">
        <v>86</v>
      </c>
      <c r="J11" s="330">
        <v>684000</v>
      </c>
      <c r="K11" s="79">
        <v>0</v>
      </c>
      <c r="L11" s="79">
        <v>0</v>
      </c>
      <c r="M11" s="79">
        <v>114</v>
      </c>
      <c r="N11" s="89">
        <v>12</v>
      </c>
      <c r="O11" s="90">
        <v>0</v>
      </c>
      <c r="P11" s="91">
        <f>N11+O11</f>
        <v>12</v>
      </c>
      <c r="Q11" s="80">
        <f>IFERROR(P11/M11,"-")</f>
        <v>0.10526315789474</v>
      </c>
      <c r="R11" s="79">
        <v>0</v>
      </c>
      <c r="S11" s="79">
        <v>2</v>
      </c>
      <c r="T11" s="80">
        <f>IFERROR(R11/(P11),"-")</f>
        <v>0</v>
      </c>
      <c r="U11" s="336">
        <f>IFERROR(J11/SUM(N11:O16),"-")</f>
        <v>13411.764705882</v>
      </c>
      <c r="V11" s="82">
        <v>5</v>
      </c>
      <c r="W11" s="80">
        <f>IF(P11=0,"-",V11/P11)</f>
        <v>0.41666666666667</v>
      </c>
      <c r="X11" s="335">
        <v>49000</v>
      </c>
      <c r="Y11" s="336">
        <f>IFERROR(X11/P11,"-")</f>
        <v>4083.3333333333</v>
      </c>
      <c r="Z11" s="336">
        <f>IFERROR(X11/V11,"-")</f>
        <v>9800</v>
      </c>
      <c r="AA11" s="330">
        <f>SUM(X11:X16)-SUM(J11:J16)</f>
        <v>-103000</v>
      </c>
      <c r="AB11" s="83">
        <f>SUM(X11:X16)/SUM(J11:J16)</f>
        <v>0.84941520467836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0.083333333333333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0.33333333333333</v>
      </c>
      <c r="BG11" s="110">
        <v>1</v>
      </c>
      <c r="BH11" s="112">
        <f>IFERROR(BG11/BE11,"-")</f>
        <v>0.25</v>
      </c>
      <c r="BI11" s="113">
        <v>3000</v>
      </c>
      <c r="BJ11" s="114">
        <f>IFERROR(BI11/BE11,"-")</f>
        <v>750</v>
      </c>
      <c r="BK11" s="115">
        <v>1</v>
      </c>
      <c r="BL11" s="115"/>
      <c r="BM11" s="115"/>
      <c r="BN11" s="117">
        <v>4</v>
      </c>
      <c r="BO11" s="118">
        <f>IF(P11=0,"",IF(BN11=0,"",(BN11/P11)))</f>
        <v>0.33333333333333</v>
      </c>
      <c r="BP11" s="119">
        <v>2</v>
      </c>
      <c r="BQ11" s="120">
        <f>IFERROR(BP11/BN11,"-")</f>
        <v>0.5</v>
      </c>
      <c r="BR11" s="121">
        <v>10000</v>
      </c>
      <c r="BS11" s="122">
        <f>IFERROR(BR11/BN11,"-")</f>
        <v>2500</v>
      </c>
      <c r="BT11" s="123">
        <v>1</v>
      </c>
      <c r="BU11" s="123">
        <v>1</v>
      </c>
      <c r="BV11" s="123"/>
      <c r="BW11" s="124">
        <v>3</v>
      </c>
      <c r="BX11" s="125">
        <f>IF(P11=0,"",IF(BW11=0,"",(BW11/P11)))</f>
        <v>0.25</v>
      </c>
      <c r="BY11" s="126">
        <v>3</v>
      </c>
      <c r="BZ11" s="127">
        <f>IFERROR(BY11/BW11,"-")</f>
        <v>1</v>
      </c>
      <c r="CA11" s="128">
        <v>39000</v>
      </c>
      <c r="CB11" s="129">
        <f>IFERROR(CA11/BW11,"-")</f>
        <v>13000</v>
      </c>
      <c r="CC11" s="130">
        <v>2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49000</v>
      </c>
      <c r="CQ11" s="139">
        <v>26000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83</v>
      </c>
      <c r="E12" s="347" t="s">
        <v>84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22</v>
      </c>
      <c r="N12" s="89">
        <v>10</v>
      </c>
      <c r="O12" s="90">
        <v>0</v>
      </c>
      <c r="P12" s="91">
        <f>N12+O12</f>
        <v>10</v>
      </c>
      <c r="Q12" s="80">
        <f>IFERROR(P12/M12,"-")</f>
        <v>0.45454545454545</v>
      </c>
      <c r="R12" s="79">
        <v>1</v>
      </c>
      <c r="S12" s="79">
        <v>2</v>
      </c>
      <c r="T12" s="80">
        <f>IFERROR(R12/(P12),"-")</f>
        <v>0.1</v>
      </c>
      <c r="U12" s="336"/>
      <c r="V12" s="82">
        <v>2</v>
      </c>
      <c r="W12" s="80">
        <f>IF(P12=0,"-",V12/P12)</f>
        <v>0.2</v>
      </c>
      <c r="X12" s="335">
        <v>337000</v>
      </c>
      <c r="Y12" s="336">
        <f>IFERROR(X12/P12,"-")</f>
        <v>33700</v>
      </c>
      <c r="Z12" s="336">
        <f>IFERROR(X12/V12,"-")</f>
        <v>168500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</v>
      </c>
      <c r="BP12" s="119">
        <v>1</v>
      </c>
      <c r="BQ12" s="120">
        <f>IFERROR(BP12/BN12,"-")</f>
        <v>1</v>
      </c>
      <c r="BR12" s="121">
        <v>97000</v>
      </c>
      <c r="BS12" s="122">
        <f>IFERROR(BR12/BN12,"-")</f>
        <v>97000</v>
      </c>
      <c r="BT12" s="123"/>
      <c r="BU12" s="123"/>
      <c r="BV12" s="123">
        <v>1</v>
      </c>
      <c r="BW12" s="124">
        <v>6</v>
      </c>
      <c r="BX12" s="125">
        <f>IF(P12=0,"",IF(BW12=0,"",(BW12/P12)))</f>
        <v>0.6</v>
      </c>
      <c r="BY12" s="126">
        <v>2</v>
      </c>
      <c r="BZ12" s="127">
        <f>IFERROR(BY12/BW12,"-")</f>
        <v>0.33333333333333</v>
      </c>
      <c r="CA12" s="128">
        <v>243000</v>
      </c>
      <c r="CB12" s="129">
        <f>IFERROR(CA12/BW12,"-")</f>
        <v>40500</v>
      </c>
      <c r="CC12" s="130">
        <v>1</v>
      </c>
      <c r="CD12" s="130"/>
      <c r="CE12" s="130">
        <v>1</v>
      </c>
      <c r="CF12" s="131">
        <v>1</v>
      </c>
      <c r="CG12" s="132">
        <f>IF(P12=0,"",IF(CF12=0,"",(CF12/P12)))</f>
        <v>0.1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337000</v>
      </c>
      <c r="CQ12" s="139">
        <v>240000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83</v>
      </c>
      <c r="E13" s="347" t="s">
        <v>84</v>
      </c>
      <c r="F13" s="347" t="s">
        <v>89</v>
      </c>
      <c r="G13" s="88" t="s">
        <v>90</v>
      </c>
      <c r="H13" s="88" t="s">
        <v>91</v>
      </c>
      <c r="I13" s="349" t="s">
        <v>92</v>
      </c>
      <c r="J13" s="330"/>
      <c r="K13" s="79">
        <v>0</v>
      </c>
      <c r="L13" s="79">
        <v>0</v>
      </c>
      <c r="M13" s="79">
        <v>78</v>
      </c>
      <c r="N13" s="89">
        <v>8</v>
      </c>
      <c r="O13" s="90">
        <v>0</v>
      </c>
      <c r="P13" s="91">
        <f>N13+O13</f>
        <v>8</v>
      </c>
      <c r="Q13" s="80">
        <f>IFERROR(P13/M13,"-")</f>
        <v>0.1025641025641</v>
      </c>
      <c r="R13" s="79">
        <v>1</v>
      </c>
      <c r="S13" s="79">
        <v>1</v>
      </c>
      <c r="T13" s="80">
        <f>IFERROR(R13/(P13),"-")</f>
        <v>0.125</v>
      </c>
      <c r="U13" s="336"/>
      <c r="V13" s="82">
        <v>2</v>
      </c>
      <c r="W13" s="80">
        <f>IF(P13=0,"-",V13/P13)</f>
        <v>0.25</v>
      </c>
      <c r="X13" s="335">
        <v>14000</v>
      </c>
      <c r="Y13" s="336">
        <f>IFERROR(X13/P13,"-")</f>
        <v>1750</v>
      </c>
      <c r="Z13" s="336">
        <f>IFERROR(X13/V13,"-")</f>
        <v>7000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0.375</v>
      </c>
      <c r="BP13" s="119">
        <v>1</v>
      </c>
      <c r="BQ13" s="120">
        <f>IFERROR(BP13/BN13,"-")</f>
        <v>0.33333333333333</v>
      </c>
      <c r="BR13" s="121">
        <v>3000</v>
      </c>
      <c r="BS13" s="122">
        <f>IFERROR(BR13/BN13,"-")</f>
        <v>1000</v>
      </c>
      <c r="BT13" s="123">
        <v>1</v>
      </c>
      <c r="BU13" s="123"/>
      <c r="BV13" s="123"/>
      <c r="BW13" s="124">
        <v>3</v>
      </c>
      <c r="BX13" s="125">
        <f>IF(P13=0,"",IF(BW13=0,"",(BW13/P13)))</f>
        <v>0.375</v>
      </c>
      <c r="BY13" s="126">
        <v>3</v>
      </c>
      <c r="BZ13" s="127">
        <f>IFERROR(BY13/BW13,"-")</f>
        <v>1</v>
      </c>
      <c r="CA13" s="128">
        <v>17000</v>
      </c>
      <c r="CB13" s="129">
        <f>IFERROR(CA13/BW13,"-")</f>
        <v>5666.6666666667</v>
      </c>
      <c r="CC13" s="130">
        <v>2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14000</v>
      </c>
      <c r="CQ13" s="139">
        <v>11000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83</v>
      </c>
      <c r="E14" s="347" t="s">
        <v>84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7</v>
      </c>
      <c r="N14" s="89">
        <v>7</v>
      </c>
      <c r="O14" s="90">
        <v>0</v>
      </c>
      <c r="P14" s="91">
        <f>N14+O14</f>
        <v>7</v>
      </c>
      <c r="Q14" s="80">
        <f>IFERROR(P14/M14,"-")</f>
        <v>1</v>
      </c>
      <c r="R14" s="79">
        <v>0</v>
      </c>
      <c r="S14" s="79">
        <v>2</v>
      </c>
      <c r="T14" s="80">
        <f>IFERROR(R14/(P14),"-")</f>
        <v>0</v>
      </c>
      <c r="U14" s="336"/>
      <c r="V14" s="82">
        <v>1</v>
      </c>
      <c r="W14" s="80">
        <f>IF(P14=0,"-",V14/P14)</f>
        <v>0.14285714285714</v>
      </c>
      <c r="X14" s="335">
        <v>2000</v>
      </c>
      <c r="Y14" s="336">
        <f>IFERROR(X14/P14,"-")</f>
        <v>285.71428571429</v>
      </c>
      <c r="Z14" s="336">
        <f>IFERROR(X14/V14,"-")</f>
        <v>2000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>
        <v>1</v>
      </c>
      <c r="BH14" s="112">
        <f>IFERROR(BG14/BE14,"-")</f>
        <v>1</v>
      </c>
      <c r="BI14" s="113">
        <v>20000</v>
      </c>
      <c r="BJ14" s="114">
        <f>IFERROR(BI14/BE14,"-")</f>
        <v>20000</v>
      </c>
      <c r="BK14" s="115"/>
      <c r="BL14" s="115"/>
      <c r="BM14" s="115">
        <v>1</v>
      </c>
      <c r="BN14" s="117">
        <v>4</v>
      </c>
      <c r="BO14" s="118">
        <f>IF(P14=0,"",IF(BN14=0,"",(BN14/P14)))</f>
        <v>0.57142857142857</v>
      </c>
      <c r="BP14" s="119">
        <v>1</v>
      </c>
      <c r="BQ14" s="120">
        <f>IFERROR(BP14/BN14,"-")</f>
        <v>0.25</v>
      </c>
      <c r="BR14" s="121">
        <v>2000</v>
      </c>
      <c r="BS14" s="122">
        <f>IFERROR(BR14/BN14,"-")</f>
        <v>500</v>
      </c>
      <c r="BT14" s="123">
        <v>1</v>
      </c>
      <c r="BU14" s="123"/>
      <c r="BV14" s="123"/>
      <c r="BW14" s="124">
        <v>2</v>
      </c>
      <c r="BX14" s="125">
        <f>IF(P14=0,"",IF(BW14=0,"",(BW14/P14)))</f>
        <v>0.28571428571429</v>
      </c>
      <c r="BY14" s="126">
        <v>1</v>
      </c>
      <c r="BZ14" s="127">
        <f>IFERROR(BY14/BW14,"-")</f>
        <v>0.5</v>
      </c>
      <c r="CA14" s="128">
        <v>153000</v>
      </c>
      <c r="CB14" s="129">
        <f>IFERROR(CA14/BW14,"-")</f>
        <v>76500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2000</v>
      </c>
      <c r="CQ14" s="139">
        <v>153000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94</v>
      </c>
      <c r="C15" s="347"/>
      <c r="D15" s="347" t="s">
        <v>95</v>
      </c>
      <c r="E15" s="347" t="s">
        <v>96</v>
      </c>
      <c r="F15" s="347" t="s">
        <v>97</v>
      </c>
      <c r="G15" s="88" t="s">
        <v>90</v>
      </c>
      <c r="H15" s="88" t="s">
        <v>91</v>
      </c>
      <c r="I15" s="348" t="s">
        <v>98</v>
      </c>
      <c r="J15" s="330"/>
      <c r="K15" s="79">
        <v>0</v>
      </c>
      <c r="L15" s="79">
        <v>0</v>
      </c>
      <c r="M15" s="79">
        <v>56</v>
      </c>
      <c r="N15" s="89">
        <v>5</v>
      </c>
      <c r="O15" s="90">
        <v>0</v>
      </c>
      <c r="P15" s="91">
        <f>N15+O15</f>
        <v>5</v>
      </c>
      <c r="Q15" s="80">
        <f>IFERROR(P15/M15,"-")</f>
        <v>0.089285714285714</v>
      </c>
      <c r="R15" s="79">
        <v>1</v>
      </c>
      <c r="S15" s="79">
        <v>1</v>
      </c>
      <c r="T15" s="80">
        <f>IFERROR(R15/(P15),"-")</f>
        <v>0.2</v>
      </c>
      <c r="U15" s="336"/>
      <c r="V15" s="82">
        <v>1</v>
      </c>
      <c r="W15" s="80">
        <f>IF(P15=0,"-",V15/P15)</f>
        <v>0.2</v>
      </c>
      <c r="X15" s="335">
        <v>158000</v>
      </c>
      <c r="Y15" s="336">
        <f>IFERROR(X15/P15,"-")</f>
        <v>31600</v>
      </c>
      <c r="Z15" s="336">
        <f>IFERROR(X15/V15,"-")</f>
        <v>158000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1</v>
      </c>
      <c r="BQ15" s="120">
        <f>IFERROR(BP15/BN15,"-")</f>
        <v>0.33333333333333</v>
      </c>
      <c r="BR15" s="121">
        <v>158000</v>
      </c>
      <c r="BS15" s="122">
        <f>IFERROR(BR15/BN15,"-")</f>
        <v>52666.666666667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0.2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158000</v>
      </c>
      <c r="CQ15" s="139">
        <v>158000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99</v>
      </c>
      <c r="C16" s="347"/>
      <c r="D16" s="347" t="s">
        <v>95</v>
      </c>
      <c r="E16" s="347" t="s">
        <v>96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17</v>
      </c>
      <c r="N16" s="89">
        <v>9</v>
      </c>
      <c r="O16" s="90">
        <v>0</v>
      </c>
      <c r="P16" s="91">
        <f>N16+O16</f>
        <v>9</v>
      </c>
      <c r="Q16" s="80">
        <f>IFERROR(P16/M16,"-")</f>
        <v>0.52941176470588</v>
      </c>
      <c r="R16" s="79">
        <v>0</v>
      </c>
      <c r="S16" s="79">
        <v>2</v>
      </c>
      <c r="T16" s="80">
        <f>IFERROR(R16/(P16),"-")</f>
        <v>0</v>
      </c>
      <c r="U16" s="336"/>
      <c r="V16" s="82">
        <v>2</v>
      </c>
      <c r="W16" s="80">
        <f>IF(P16=0,"-",V16/P16)</f>
        <v>0.22222222222222</v>
      </c>
      <c r="X16" s="335">
        <v>21000</v>
      </c>
      <c r="Y16" s="336">
        <f>IFERROR(X16/P16,"-")</f>
        <v>2333.3333333333</v>
      </c>
      <c r="Z16" s="336">
        <f>IFERROR(X16/V16,"-")</f>
        <v>10500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0.22222222222222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7</v>
      </c>
      <c r="BX16" s="125">
        <f>IF(P16=0,"",IF(BW16=0,"",(BW16/P16)))</f>
        <v>0.77777777777778</v>
      </c>
      <c r="BY16" s="126">
        <v>4</v>
      </c>
      <c r="BZ16" s="127">
        <f>IFERROR(BY16/BW16,"-")</f>
        <v>0.57142857142857</v>
      </c>
      <c r="CA16" s="128">
        <v>84000</v>
      </c>
      <c r="CB16" s="129">
        <f>IFERROR(CA16/BW16,"-")</f>
        <v>12000</v>
      </c>
      <c r="CC16" s="130">
        <v>1</v>
      </c>
      <c r="CD16" s="130"/>
      <c r="CE16" s="130">
        <v>3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21000</v>
      </c>
      <c r="CQ16" s="139">
        <v>38000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1.7533333333333</v>
      </c>
      <c r="B17" s="347" t="s">
        <v>100</v>
      </c>
      <c r="C17" s="347"/>
      <c r="D17" s="347" t="s">
        <v>101</v>
      </c>
      <c r="E17" s="347" t="s">
        <v>102</v>
      </c>
      <c r="F17" s="347" t="s">
        <v>68</v>
      </c>
      <c r="G17" s="88" t="s">
        <v>103</v>
      </c>
      <c r="H17" s="88" t="s">
        <v>104</v>
      </c>
      <c r="I17" s="88" t="s">
        <v>105</v>
      </c>
      <c r="J17" s="330">
        <v>150000</v>
      </c>
      <c r="K17" s="79">
        <v>0</v>
      </c>
      <c r="L17" s="79">
        <v>0</v>
      </c>
      <c r="M17" s="79">
        <v>27</v>
      </c>
      <c r="N17" s="89">
        <v>4</v>
      </c>
      <c r="O17" s="90">
        <v>0</v>
      </c>
      <c r="P17" s="91">
        <f>N17+O17</f>
        <v>4</v>
      </c>
      <c r="Q17" s="80">
        <f>IFERROR(P17/M17,"-")</f>
        <v>0.14814814814815</v>
      </c>
      <c r="R17" s="79">
        <v>0</v>
      </c>
      <c r="S17" s="79">
        <v>2</v>
      </c>
      <c r="T17" s="80">
        <f>IFERROR(R17/(P17),"-")</f>
        <v>0</v>
      </c>
      <c r="U17" s="336">
        <f>IFERROR(J17/SUM(N17:O20),"-")</f>
        <v>8823.5294117647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SUM(X17:X20)-SUM(J17:J20)</f>
        <v>113000</v>
      </c>
      <c r="AB17" s="83">
        <f>SUM(X17:X20)/SUM(J17:J20)</f>
        <v>1.7533333333333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0.75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106</v>
      </c>
      <c r="C18" s="347"/>
      <c r="D18" s="347" t="s">
        <v>107</v>
      </c>
      <c r="E18" s="347" t="s">
        <v>108</v>
      </c>
      <c r="F18" s="347" t="s">
        <v>68</v>
      </c>
      <c r="G18" s="88"/>
      <c r="H18" s="88" t="s">
        <v>104</v>
      </c>
      <c r="I18" s="88" t="s">
        <v>109</v>
      </c>
      <c r="J18" s="330"/>
      <c r="K18" s="79">
        <v>0</v>
      </c>
      <c r="L18" s="79">
        <v>0</v>
      </c>
      <c r="M18" s="79">
        <v>38</v>
      </c>
      <c r="N18" s="89">
        <v>3</v>
      </c>
      <c r="O18" s="90">
        <v>0</v>
      </c>
      <c r="P18" s="91">
        <f>N18+O18</f>
        <v>3</v>
      </c>
      <c r="Q18" s="80">
        <f>IFERROR(P18/M18,"-")</f>
        <v>0.078947368421053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0.33333333333333</v>
      </c>
      <c r="X18" s="335">
        <v>34000</v>
      </c>
      <c r="Y18" s="336">
        <f>IFERROR(X18/P18,"-")</f>
        <v>11333.333333333</v>
      </c>
      <c r="Z18" s="336">
        <f>IFERROR(X18/V18,"-")</f>
        <v>34000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>
        <v>1</v>
      </c>
      <c r="BQ18" s="120">
        <f>IFERROR(BP18/BN18,"-")</f>
        <v>0.5</v>
      </c>
      <c r="BR18" s="121">
        <v>34000</v>
      </c>
      <c r="BS18" s="122">
        <f>IFERROR(BR18/BN18,"-")</f>
        <v>17000</v>
      </c>
      <c r="BT18" s="123"/>
      <c r="BU18" s="123"/>
      <c r="BV18" s="123">
        <v>1</v>
      </c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34000</v>
      </c>
      <c r="CQ18" s="139">
        <v>34000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110</v>
      </c>
      <c r="C19" s="347"/>
      <c r="D19" s="347" t="s">
        <v>111</v>
      </c>
      <c r="E19" s="347" t="s">
        <v>112</v>
      </c>
      <c r="F19" s="347" t="s">
        <v>68</v>
      </c>
      <c r="G19" s="88"/>
      <c r="H19" s="88" t="s">
        <v>104</v>
      </c>
      <c r="I19" s="88" t="s">
        <v>113</v>
      </c>
      <c r="J19" s="330"/>
      <c r="K19" s="79">
        <v>0</v>
      </c>
      <c r="L19" s="79">
        <v>0</v>
      </c>
      <c r="M19" s="79">
        <v>17</v>
      </c>
      <c r="N19" s="89">
        <v>1</v>
      </c>
      <c r="O19" s="90">
        <v>0</v>
      </c>
      <c r="P19" s="91">
        <f>N19+O19</f>
        <v>1</v>
      </c>
      <c r="Q19" s="80">
        <f>IFERROR(P19/M19,"-")</f>
        <v>0.058823529411765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114</v>
      </c>
      <c r="C20" s="347"/>
      <c r="D20" s="347" t="s">
        <v>79</v>
      </c>
      <c r="E20" s="347" t="s">
        <v>79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10</v>
      </c>
      <c r="N20" s="89">
        <v>9</v>
      </c>
      <c r="O20" s="90">
        <v>0</v>
      </c>
      <c r="P20" s="91">
        <f>N20+O20</f>
        <v>9</v>
      </c>
      <c r="Q20" s="80">
        <f>IFERROR(P20/M20,"-")</f>
        <v>0.9</v>
      </c>
      <c r="R20" s="79">
        <v>1</v>
      </c>
      <c r="S20" s="79">
        <v>2</v>
      </c>
      <c r="T20" s="80">
        <f>IFERROR(R20/(P20),"-")</f>
        <v>0.11111111111111</v>
      </c>
      <c r="U20" s="336"/>
      <c r="V20" s="82">
        <v>1</v>
      </c>
      <c r="W20" s="80">
        <f>IF(P20=0,"-",V20/P20)</f>
        <v>0.11111111111111</v>
      </c>
      <c r="X20" s="335">
        <v>229000</v>
      </c>
      <c r="Y20" s="336">
        <f>IFERROR(X20/P20,"-")</f>
        <v>25444.444444444</v>
      </c>
      <c r="Z20" s="336">
        <f>IFERROR(X20/V20,"-")</f>
        <v>229000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6</v>
      </c>
      <c r="BO20" s="118">
        <f>IF(P20=0,"",IF(BN20=0,"",(BN20/P20)))</f>
        <v>0.66666666666667</v>
      </c>
      <c r="BP20" s="119">
        <v>3</v>
      </c>
      <c r="BQ20" s="120">
        <f>IFERROR(BP20/BN20,"-")</f>
        <v>0.5</v>
      </c>
      <c r="BR20" s="121">
        <v>237000</v>
      </c>
      <c r="BS20" s="122">
        <f>IFERROR(BR20/BN20,"-")</f>
        <v>39500</v>
      </c>
      <c r="BT20" s="123"/>
      <c r="BU20" s="123">
        <v>1</v>
      </c>
      <c r="BV20" s="123">
        <v>2</v>
      </c>
      <c r="BW20" s="124">
        <v>2</v>
      </c>
      <c r="BX20" s="125">
        <f>IF(P20=0,"",IF(BW20=0,"",(BW20/P20)))</f>
        <v>0.22222222222222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229000</v>
      </c>
      <c r="CQ20" s="139">
        <v>214000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4.09375</v>
      </c>
      <c r="B21" s="347" t="s">
        <v>115</v>
      </c>
      <c r="C21" s="347"/>
      <c r="D21" s="347"/>
      <c r="E21" s="347"/>
      <c r="F21" s="347" t="s">
        <v>97</v>
      </c>
      <c r="G21" s="88" t="s">
        <v>116</v>
      </c>
      <c r="H21" s="88" t="s">
        <v>117</v>
      </c>
      <c r="I21" s="88" t="s">
        <v>118</v>
      </c>
      <c r="J21" s="330">
        <v>96000</v>
      </c>
      <c r="K21" s="79">
        <v>0</v>
      </c>
      <c r="L21" s="79">
        <v>0</v>
      </c>
      <c r="M21" s="79">
        <v>357</v>
      </c>
      <c r="N21" s="89">
        <v>26</v>
      </c>
      <c r="O21" s="90">
        <v>0</v>
      </c>
      <c r="P21" s="91">
        <f>N21+O21</f>
        <v>26</v>
      </c>
      <c r="Q21" s="80">
        <f>IFERROR(P21/M21,"-")</f>
        <v>0.072829131652661</v>
      </c>
      <c r="R21" s="79">
        <v>2</v>
      </c>
      <c r="S21" s="79">
        <v>11</v>
      </c>
      <c r="T21" s="80">
        <f>IFERROR(R21/(P21),"-")</f>
        <v>0.076923076923077</v>
      </c>
      <c r="U21" s="336">
        <f>IFERROR(J21/SUM(N21:O22),"-")</f>
        <v>2742.8571428571</v>
      </c>
      <c r="V21" s="82">
        <v>7</v>
      </c>
      <c r="W21" s="80">
        <f>IF(P21=0,"-",V21/P21)</f>
        <v>0.26923076923077</v>
      </c>
      <c r="X21" s="335">
        <v>294000</v>
      </c>
      <c r="Y21" s="336">
        <f>IFERROR(X21/P21,"-")</f>
        <v>11307.692307692</v>
      </c>
      <c r="Z21" s="336">
        <f>IFERROR(X21/V21,"-")</f>
        <v>42000</v>
      </c>
      <c r="AA21" s="330">
        <f>SUM(X21:X22)-SUM(J21:J22)</f>
        <v>297000</v>
      </c>
      <c r="AB21" s="83">
        <f>SUM(X21:X22)/SUM(J21:J22)</f>
        <v>4.09375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0.038461538461538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7</v>
      </c>
      <c r="BF21" s="111">
        <f>IF(P21=0,"",IF(BE21=0,"",(BE21/P21)))</f>
        <v>0.26923076923077</v>
      </c>
      <c r="BG21" s="110">
        <v>1</v>
      </c>
      <c r="BH21" s="112">
        <f>IFERROR(BG21/BE21,"-")</f>
        <v>0.14285714285714</v>
      </c>
      <c r="BI21" s="113">
        <v>3000</v>
      </c>
      <c r="BJ21" s="114">
        <f>IFERROR(BI21/BE21,"-")</f>
        <v>428.57142857143</v>
      </c>
      <c r="BK21" s="115">
        <v>1</v>
      </c>
      <c r="BL21" s="115"/>
      <c r="BM21" s="115"/>
      <c r="BN21" s="117">
        <v>11</v>
      </c>
      <c r="BO21" s="118">
        <f>IF(P21=0,"",IF(BN21=0,"",(BN21/P21)))</f>
        <v>0.42307692307692</v>
      </c>
      <c r="BP21" s="119">
        <v>4</v>
      </c>
      <c r="BQ21" s="120">
        <f>IFERROR(BP21/BN21,"-")</f>
        <v>0.36363636363636</v>
      </c>
      <c r="BR21" s="121">
        <v>175000</v>
      </c>
      <c r="BS21" s="122">
        <f>IFERROR(BR21/BN21,"-")</f>
        <v>15909.090909091</v>
      </c>
      <c r="BT21" s="123">
        <v>2</v>
      </c>
      <c r="BU21" s="123"/>
      <c r="BV21" s="123">
        <v>2</v>
      </c>
      <c r="BW21" s="124">
        <v>6</v>
      </c>
      <c r="BX21" s="125">
        <f>IF(P21=0,"",IF(BW21=0,"",(BW21/P21)))</f>
        <v>0.23076923076923</v>
      </c>
      <c r="BY21" s="126">
        <v>1</v>
      </c>
      <c r="BZ21" s="127">
        <f>IFERROR(BY21/BW21,"-")</f>
        <v>0.16666666666667</v>
      </c>
      <c r="CA21" s="128">
        <v>44000</v>
      </c>
      <c r="CB21" s="129">
        <f>IFERROR(CA21/BW21,"-")</f>
        <v>7333.3333333333</v>
      </c>
      <c r="CC21" s="130"/>
      <c r="CD21" s="130"/>
      <c r="CE21" s="130">
        <v>1</v>
      </c>
      <c r="CF21" s="131">
        <v>1</v>
      </c>
      <c r="CG21" s="132">
        <f>IF(P21=0,"",IF(CF21=0,"",(CF21/P21)))</f>
        <v>0.038461538461538</v>
      </c>
      <c r="CH21" s="133">
        <v>1</v>
      </c>
      <c r="CI21" s="134">
        <f>IFERROR(CH21/CF21,"-")</f>
        <v>1</v>
      </c>
      <c r="CJ21" s="135">
        <v>72000</v>
      </c>
      <c r="CK21" s="136">
        <f>IFERROR(CJ21/CF21,"-")</f>
        <v>72000</v>
      </c>
      <c r="CL21" s="137"/>
      <c r="CM21" s="137"/>
      <c r="CN21" s="137">
        <v>1</v>
      </c>
      <c r="CO21" s="138">
        <v>7</v>
      </c>
      <c r="CP21" s="139">
        <v>294000</v>
      </c>
      <c r="CQ21" s="139">
        <v>143000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119</v>
      </c>
      <c r="C22" s="347"/>
      <c r="D22" s="347"/>
      <c r="E22" s="347"/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20</v>
      </c>
      <c r="N22" s="89">
        <v>9</v>
      </c>
      <c r="O22" s="90">
        <v>0</v>
      </c>
      <c r="P22" s="91">
        <f>N22+O22</f>
        <v>9</v>
      </c>
      <c r="Q22" s="80">
        <f>IFERROR(P22/M22,"-")</f>
        <v>0.45</v>
      </c>
      <c r="R22" s="79">
        <v>0</v>
      </c>
      <c r="S22" s="79">
        <v>2</v>
      </c>
      <c r="T22" s="80">
        <f>IFERROR(R22/(P22),"-")</f>
        <v>0</v>
      </c>
      <c r="U22" s="336"/>
      <c r="V22" s="82">
        <v>3</v>
      </c>
      <c r="W22" s="80">
        <f>IF(P22=0,"-",V22/P22)</f>
        <v>0.33333333333333</v>
      </c>
      <c r="X22" s="335">
        <v>99000</v>
      </c>
      <c r="Y22" s="336">
        <f>IFERROR(X22/P22,"-")</f>
        <v>11000</v>
      </c>
      <c r="Z22" s="336">
        <f>IFERROR(X22/V22,"-")</f>
        <v>33000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0.33333333333333</v>
      </c>
      <c r="BP22" s="119">
        <v>1</v>
      </c>
      <c r="BQ22" s="120">
        <f>IFERROR(BP22/BN22,"-")</f>
        <v>0.33333333333333</v>
      </c>
      <c r="BR22" s="121">
        <v>1000</v>
      </c>
      <c r="BS22" s="122">
        <f>IFERROR(BR22/BN22,"-")</f>
        <v>333.33333333333</v>
      </c>
      <c r="BT22" s="123">
        <v>1</v>
      </c>
      <c r="BU22" s="123"/>
      <c r="BV22" s="123"/>
      <c r="BW22" s="124">
        <v>5</v>
      </c>
      <c r="BX22" s="125">
        <f>IF(P22=0,"",IF(BW22=0,"",(BW22/P22)))</f>
        <v>0.55555555555556</v>
      </c>
      <c r="BY22" s="126">
        <v>1</v>
      </c>
      <c r="BZ22" s="127">
        <f>IFERROR(BY22/BW22,"-")</f>
        <v>0.2</v>
      </c>
      <c r="CA22" s="128">
        <v>3000</v>
      </c>
      <c r="CB22" s="129">
        <f>IFERROR(CA22/BW22,"-")</f>
        <v>600</v>
      </c>
      <c r="CC22" s="130">
        <v>1</v>
      </c>
      <c r="CD22" s="130"/>
      <c r="CE22" s="130"/>
      <c r="CF22" s="131">
        <v>1</v>
      </c>
      <c r="CG22" s="132">
        <f>IF(P22=0,"",IF(CF22=0,"",(CF22/P22)))</f>
        <v>0.11111111111111</v>
      </c>
      <c r="CH22" s="133">
        <v>1</v>
      </c>
      <c r="CI22" s="134">
        <f>IFERROR(CH22/CF22,"-")</f>
        <v>1</v>
      </c>
      <c r="CJ22" s="135">
        <v>95000</v>
      </c>
      <c r="CK22" s="136">
        <f>IFERROR(CJ22/CF22,"-")</f>
        <v>95000</v>
      </c>
      <c r="CL22" s="137"/>
      <c r="CM22" s="137"/>
      <c r="CN22" s="137">
        <v>1</v>
      </c>
      <c r="CO22" s="138">
        <v>3</v>
      </c>
      <c r="CP22" s="139">
        <v>99000</v>
      </c>
      <c r="CQ22" s="139">
        <v>95000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0.42708333333333</v>
      </c>
      <c r="B23" s="347" t="s">
        <v>120</v>
      </c>
      <c r="C23" s="347"/>
      <c r="D23" s="347" t="s">
        <v>83</v>
      </c>
      <c r="E23" s="347" t="s">
        <v>84</v>
      </c>
      <c r="F23" s="347" t="s">
        <v>68</v>
      </c>
      <c r="G23" s="88" t="s">
        <v>121</v>
      </c>
      <c r="H23" s="88" t="s">
        <v>91</v>
      </c>
      <c r="I23" s="349" t="s">
        <v>122</v>
      </c>
      <c r="J23" s="330">
        <v>96000</v>
      </c>
      <c r="K23" s="79">
        <v>0</v>
      </c>
      <c r="L23" s="79">
        <v>0</v>
      </c>
      <c r="M23" s="79">
        <v>54</v>
      </c>
      <c r="N23" s="89">
        <v>2</v>
      </c>
      <c r="O23" s="90">
        <v>0</v>
      </c>
      <c r="P23" s="91">
        <f>N23+O23</f>
        <v>2</v>
      </c>
      <c r="Q23" s="80">
        <f>IFERROR(P23/M23,"-")</f>
        <v>0.037037037037037</v>
      </c>
      <c r="R23" s="79">
        <v>0</v>
      </c>
      <c r="S23" s="79">
        <v>1</v>
      </c>
      <c r="T23" s="80">
        <f>IFERROR(R23/(P23),"-")</f>
        <v>0</v>
      </c>
      <c r="U23" s="336">
        <f>IFERROR(J23/SUM(N23:O24),"-")</f>
        <v>24000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-55000</v>
      </c>
      <c r="AB23" s="83">
        <f>SUM(X23:X24)/SUM(J23:J24)</f>
        <v>0.42708333333333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123</v>
      </c>
      <c r="C24" s="347"/>
      <c r="D24" s="347" t="s">
        <v>83</v>
      </c>
      <c r="E24" s="347" t="s">
        <v>84</v>
      </c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20</v>
      </c>
      <c r="N24" s="89">
        <v>2</v>
      </c>
      <c r="O24" s="90">
        <v>0</v>
      </c>
      <c r="P24" s="91">
        <f>N24+O24</f>
        <v>2</v>
      </c>
      <c r="Q24" s="80">
        <f>IFERROR(P24/M24,"-")</f>
        <v>0.1</v>
      </c>
      <c r="R24" s="79">
        <v>1</v>
      </c>
      <c r="S24" s="79">
        <v>0</v>
      </c>
      <c r="T24" s="80">
        <f>IFERROR(R24/(P24),"-")</f>
        <v>0.5</v>
      </c>
      <c r="U24" s="336"/>
      <c r="V24" s="82">
        <v>1</v>
      </c>
      <c r="W24" s="80">
        <f>IF(P24=0,"-",V24/P24)</f>
        <v>0.5</v>
      </c>
      <c r="X24" s="335">
        <v>41000</v>
      </c>
      <c r="Y24" s="336">
        <f>IFERROR(X24/P24,"-")</f>
        <v>20500</v>
      </c>
      <c r="Z24" s="336">
        <f>IFERROR(X24/V24,"-")</f>
        <v>41000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>
        <v>1</v>
      </c>
      <c r="BQ24" s="120">
        <f>IFERROR(BP24/BN24,"-")</f>
        <v>1</v>
      </c>
      <c r="BR24" s="121">
        <v>41000</v>
      </c>
      <c r="BS24" s="122">
        <f>IFERROR(BR24/BN24,"-")</f>
        <v>41000</v>
      </c>
      <c r="BT24" s="123"/>
      <c r="BU24" s="123"/>
      <c r="BV24" s="123">
        <v>1</v>
      </c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41000</v>
      </c>
      <c r="CQ24" s="139">
        <v>41000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0.14583333333333</v>
      </c>
      <c r="B25" s="347" t="s">
        <v>124</v>
      </c>
      <c r="C25" s="347"/>
      <c r="D25" s="347" t="s">
        <v>83</v>
      </c>
      <c r="E25" s="347" t="s">
        <v>67</v>
      </c>
      <c r="F25" s="347" t="s">
        <v>68</v>
      </c>
      <c r="G25" s="88" t="s">
        <v>125</v>
      </c>
      <c r="H25" s="88" t="s">
        <v>70</v>
      </c>
      <c r="I25" s="349" t="s">
        <v>86</v>
      </c>
      <c r="J25" s="330">
        <v>144000</v>
      </c>
      <c r="K25" s="79">
        <v>0</v>
      </c>
      <c r="L25" s="79">
        <v>0</v>
      </c>
      <c r="M25" s="79">
        <v>120</v>
      </c>
      <c r="N25" s="89">
        <v>13</v>
      </c>
      <c r="O25" s="90">
        <v>0</v>
      </c>
      <c r="P25" s="91">
        <f>N25+O25</f>
        <v>13</v>
      </c>
      <c r="Q25" s="80">
        <f>IFERROR(P25/M25,"-")</f>
        <v>0.10833333333333</v>
      </c>
      <c r="R25" s="79">
        <v>0</v>
      </c>
      <c r="S25" s="79">
        <v>4</v>
      </c>
      <c r="T25" s="80">
        <f>IFERROR(R25/(P25),"-")</f>
        <v>0</v>
      </c>
      <c r="U25" s="336">
        <f>IFERROR(J25/SUM(N25:O26),"-")</f>
        <v>6545.4545454545</v>
      </c>
      <c r="V25" s="82">
        <v>1</v>
      </c>
      <c r="W25" s="80">
        <f>IF(P25=0,"-",V25/P25)</f>
        <v>0.076923076923077</v>
      </c>
      <c r="X25" s="335">
        <v>21000</v>
      </c>
      <c r="Y25" s="336">
        <f>IFERROR(X25/P25,"-")</f>
        <v>1615.3846153846</v>
      </c>
      <c r="Z25" s="336">
        <f>IFERROR(X25/V25,"-")</f>
        <v>21000</v>
      </c>
      <c r="AA25" s="330">
        <f>SUM(X25:X26)-SUM(J25:J26)</f>
        <v>-123000</v>
      </c>
      <c r="AB25" s="83">
        <f>SUM(X25:X26)/SUM(J25:J26)</f>
        <v>0.14583333333333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0.076923076923077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2</v>
      </c>
      <c r="AW25" s="105">
        <f>IF(P25=0,"",IF(AV25=0,"",(AV25/P25)))</f>
        <v>0.15384615384615</v>
      </c>
      <c r="AX25" s="104">
        <v>1</v>
      </c>
      <c r="AY25" s="106">
        <f>IFERROR(AX25/AV25,"-")</f>
        <v>0.5</v>
      </c>
      <c r="AZ25" s="107">
        <v>21000</v>
      </c>
      <c r="BA25" s="108">
        <f>IFERROR(AZ25/AV25,"-")</f>
        <v>10500</v>
      </c>
      <c r="BB25" s="109"/>
      <c r="BC25" s="109"/>
      <c r="BD25" s="109">
        <v>1</v>
      </c>
      <c r="BE25" s="110">
        <v>4</v>
      </c>
      <c r="BF25" s="111">
        <f>IF(P25=0,"",IF(BE25=0,"",(BE25/P25)))</f>
        <v>0.30769230769231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0.30769230769231</v>
      </c>
      <c r="BP25" s="119">
        <v>1</v>
      </c>
      <c r="BQ25" s="120">
        <f>IFERROR(BP25/BN25,"-")</f>
        <v>0.25</v>
      </c>
      <c r="BR25" s="121">
        <v>3000</v>
      </c>
      <c r="BS25" s="122">
        <f>IFERROR(BR25/BN25,"-")</f>
        <v>750</v>
      </c>
      <c r="BT25" s="123">
        <v>1</v>
      </c>
      <c r="BU25" s="123"/>
      <c r="BV25" s="123"/>
      <c r="BW25" s="124">
        <v>2</v>
      </c>
      <c r="BX25" s="125">
        <f>IF(P25=0,"",IF(BW25=0,"",(BW25/P25)))</f>
        <v>0.15384615384615</v>
      </c>
      <c r="BY25" s="126">
        <v>1</v>
      </c>
      <c r="BZ25" s="127">
        <f>IFERROR(BY25/BW25,"-")</f>
        <v>0.5</v>
      </c>
      <c r="CA25" s="128">
        <v>6000</v>
      </c>
      <c r="CB25" s="129">
        <f>IFERROR(CA25/BW25,"-")</f>
        <v>3000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21000</v>
      </c>
      <c r="CQ25" s="139">
        <v>21000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126</v>
      </c>
      <c r="C26" s="347"/>
      <c r="D26" s="347" t="s">
        <v>83</v>
      </c>
      <c r="E26" s="347" t="s">
        <v>67</v>
      </c>
      <c r="F26" s="347" t="s">
        <v>80</v>
      </c>
      <c r="G26" s="88"/>
      <c r="H26" s="88"/>
      <c r="I26" s="88"/>
      <c r="J26" s="330"/>
      <c r="K26" s="79">
        <v>0</v>
      </c>
      <c r="L26" s="79">
        <v>0</v>
      </c>
      <c r="M26" s="79">
        <v>27</v>
      </c>
      <c r="N26" s="89">
        <v>9</v>
      </c>
      <c r="O26" s="90">
        <v>0</v>
      </c>
      <c r="P26" s="91">
        <f>N26+O26</f>
        <v>9</v>
      </c>
      <c r="Q26" s="80">
        <f>IFERROR(P26/M26,"-")</f>
        <v>0.33333333333333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2</v>
      </c>
      <c r="AW26" s="105">
        <f>IF(P26=0,"",IF(AV26=0,"",(AV26/P26)))</f>
        <v>0.22222222222222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0.22222222222222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0.22222222222222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 t="str">
        <f>AB27</f>
        <v>0</v>
      </c>
      <c r="B27" s="347" t="s">
        <v>127</v>
      </c>
      <c r="C27" s="347"/>
      <c r="D27" s="347"/>
      <c r="E27" s="347"/>
      <c r="F27" s="347" t="s">
        <v>89</v>
      </c>
      <c r="G27" s="88" t="s">
        <v>121</v>
      </c>
      <c r="H27" s="88" t="s">
        <v>117</v>
      </c>
      <c r="I27" s="349" t="s">
        <v>122</v>
      </c>
      <c r="J27" s="330">
        <v>0</v>
      </c>
      <c r="K27" s="79">
        <v>0</v>
      </c>
      <c r="L27" s="79">
        <v>0</v>
      </c>
      <c r="M27" s="79">
        <v>67</v>
      </c>
      <c r="N27" s="89">
        <v>5</v>
      </c>
      <c r="O27" s="90">
        <v>0</v>
      </c>
      <c r="P27" s="91">
        <f>N27+O27</f>
        <v>5</v>
      </c>
      <c r="Q27" s="80">
        <f>IFERROR(P27/M27,"-")</f>
        <v>0.074626865671642</v>
      </c>
      <c r="R27" s="79">
        <v>1</v>
      </c>
      <c r="S27" s="79">
        <v>3</v>
      </c>
      <c r="T27" s="80">
        <f>IFERROR(R27/(P27),"-")</f>
        <v>0.2</v>
      </c>
      <c r="U27" s="336">
        <f>IFERROR(J27/SUM(N27:O28),"-")</f>
        <v>0</v>
      </c>
      <c r="V27" s="82">
        <v>1</v>
      </c>
      <c r="W27" s="80">
        <f>IF(P27=0,"-",V27/P27)</f>
        <v>0.2</v>
      </c>
      <c r="X27" s="335">
        <v>10000</v>
      </c>
      <c r="Y27" s="336">
        <f>IFERROR(X27/P27,"-")</f>
        <v>2000</v>
      </c>
      <c r="Z27" s="336">
        <f>IFERROR(X27/V27,"-")</f>
        <v>10000</v>
      </c>
      <c r="AA27" s="330">
        <f>SUM(X27:X28)-SUM(J27:J28)</f>
        <v>10000</v>
      </c>
      <c r="AB27" s="83" t="str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0.6</v>
      </c>
      <c r="BP27" s="119">
        <v>1</v>
      </c>
      <c r="BQ27" s="120">
        <f>IFERROR(BP27/BN27,"-")</f>
        <v>0.33333333333333</v>
      </c>
      <c r="BR27" s="121">
        <v>10000</v>
      </c>
      <c r="BS27" s="122">
        <f>IFERROR(BR27/BN27,"-")</f>
        <v>3333.3333333333</v>
      </c>
      <c r="BT27" s="123">
        <v>1</v>
      </c>
      <c r="BU27" s="123"/>
      <c r="BV27" s="123"/>
      <c r="BW27" s="124">
        <v>1</v>
      </c>
      <c r="BX27" s="125">
        <f>IF(P27=0,"",IF(BW27=0,"",(BW27/P27)))</f>
        <v>0.2</v>
      </c>
      <c r="BY27" s="126">
        <v>1</v>
      </c>
      <c r="BZ27" s="127">
        <f>IFERROR(BY27/BW27,"-")</f>
        <v>1</v>
      </c>
      <c r="CA27" s="128">
        <v>50000</v>
      </c>
      <c r="CB27" s="129">
        <f>IFERROR(CA27/BW27,"-")</f>
        <v>50000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10000</v>
      </c>
      <c r="CQ27" s="139">
        <v>50000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128</v>
      </c>
      <c r="C28" s="347"/>
      <c r="D28" s="347"/>
      <c r="E28" s="347"/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1</v>
      </c>
      <c r="N28" s="89">
        <v>1</v>
      </c>
      <c r="O28" s="90">
        <v>0</v>
      </c>
      <c r="P28" s="91">
        <f>N28+O28</f>
        <v>1</v>
      </c>
      <c r="Q28" s="80">
        <f>IFERROR(P28/M28,"-")</f>
        <v>1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1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331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337"/>
      <c r="V29" s="25"/>
      <c r="W29" s="25"/>
      <c r="X29" s="337"/>
      <c r="Y29" s="337"/>
      <c r="Z29" s="337"/>
      <c r="AA29" s="337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332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337"/>
      <c r="V30" s="25"/>
      <c r="W30" s="25"/>
      <c r="X30" s="337"/>
      <c r="Y30" s="337"/>
      <c r="Z30" s="337"/>
      <c r="AA30" s="337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1.432836318408</v>
      </c>
      <c r="B31" s="39"/>
      <c r="C31" s="39"/>
      <c r="D31" s="39"/>
      <c r="E31" s="39"/>
      <c r="F31" s="39"/>
      <c r="G31" s="40" t="s">
        <v>129</v>
      </c>
      <c r="H31" s="40"/>
      <c r="I31" s="40"/>
      <c r="J31" s="333">
        <f>SUM(J6:J30)</f>
        <v>2010000</v>
      </c>
      <c r="K31" s="41">
        <f>SUM(K6:K30)</f>
        <v>0</v>
      </c>
      <c r="L31" s="41">
        <f>SUM(L6:L30)</f>
        <v>0</v>
      </c>
      <c r="M31" s="41">
        <f>SUM(M6:M30)</f>
        <v>1535</v>
      </c>
      <c r="N31" s="41">
        <f>SUM(N6:N30)</f>
        <v>212</v>
      </c>
      <c r="O31" s="41">
        <f>SUM(O6:O30)</f>
        <v>1</v>
      </c>
      <c r="P31" s="41">
        <f>SUM(P6:P30)</f>
        <v>213</v>
      </c>
      <c r="Q31" s="42">
        <f>IFERROR(P31/M31,"-")</f>
        <v>0.13876221498371</v>
      </c>
      <c r="R31" s="76">
        <f>SUM(R6:R30)</f>
        <v>20</v>
      </c>
      <c r="S31" s="76">
        <f>SUM(S6:S30)</f>
        <v>54</v>
      </c>
      <c r="T31" s="42">
        <f>IFERROR(R31/P31,"-")</f>
        <v>0.093896713615023</v>
      </c>
      <c r="U31" s="338">
        <f>IFERROR(J31/P31,"-")</f>
        <v>9436.6197183099</v>
      </c>
      <c r="V31" s="44">
        <f>SUM(V6:V30)</f>
        <v>51</v>
      </c>
      <c r="W31" s="42">
        <f>IFERROR(V31/P31,"-")</f>
        <v>0.23943661971831</v>
      </c>
      <c r="X31" s="333">
        <f>SUM(X6:X30)</f>
        <v>2880001</v>
      </c>
      <c r="Y31" s="333">
        <f>IFERROR(X31/P31,"-")</f>
        <v>13521.131455399</v>
      </c>
      <c r="Z31" s="333">
        <f>IFERROR(X31/V31,"-")</f>
        <v>56470.607843137</v>
      </c>
      <c r="AA31" s="333">
        <f>X31-J31</f>
        <v>870001</v>
      </c>
      <c r="AB31" s="45">
        <f>X31/J31</f>
        <v>1.432836318408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130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0.56666666666667</v>
      </c>
      <c r="B6" s="347" t="s">
        <v>131</v>
      </c>
      <c r="C6" s="347" t="s">
        <v>132</v>
      </c>
      <c r="D6" s="347"/>
      <c r="E6" s="347" t="s">
        <v>133</v>
      </c>
      <c r="F6" s="347" t="s">
        <v>97</v>
      </c>
      <c r="G6" s="88" t="s">
        <v>134</v>
      </c>
      <c r="H6" s="88" t="s">
        <v>135</v>
      </c>
      <c r="I6" s="88" t="s">
        <v>136</v>
      </c>
      <c r="J6" s="330">
        <v>240000</v>
      </c>
      <c r="K6" s="79">
        <v>0</v>
      </c>
      <c r="L6" s="79">
        <v>0</v>
      </c>
      <c r="M6" s="79">
        <v>109</v>
      </c>
      <c r="N6" s="89">
        <v>8</v>
      </c>
      <c r="O6" s="90">
        <v>0</v>
      </c>
      <c r="P6" s="91">
        <f>N6+O6</f>
        <v>8</v>
      </c>
      <c r="Q6" s="80">
        <f>IFERROR(P6/M6,"-")</f>
        <v>0.073394495412844</v>
      </c>
      <c r="R6" s="79">
        <v>0</v>
      </c>
      <c r="S6" s="79">
        <v>4</v>
      </c>
      <c r="T6" s="80">
        <f>IFERROR(R6/(P6),"-")</f>
        <v>0</v>
      </c>
      <c r="U6" s="336">
        <f>IFERROR(J6/SUM(N6:O9),"-")</f>
        <v>6666.6666666667</v>
      </c>
      <c r="V6" s="82">
        <v>2</v>
      </c>
      <c r="W6" s="80">
        <f>IF(P6=0,"-",V6/P6)</f>
        <v>0.25</v>
      </c>
      <c r="X6" s="335">
        <v>34000</v>
      </c>
      <c r="Y6" s="336">
        <f>IFERROR(X6/P6,"-")</f>
        <v>4250</v>
      </c>
      <c r="Z6" s="336">
        <f>IFERROR(X6/V6,"-")</f>
        <v>17000</v>
      </c>
      <c r="AA6" s="330">
        <f>SUM(X6:X9)-SUM(J6:J9)</f>
        <v>-104000</v>
      </c>
      <c r="AB6" s="83">
        <f>SUM(X6:X9)/SUM(J6:J9)</f>
        <v>0.56666666666667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0.375</v>
      </c>
      <c r="BP6" s="119">
        <v>2</v>
      </c>
      <c r="BQ6" s="120">
        <f>IFERROR(BP6/BN6,"-")</f>
        <v>0.66666666666667</v>
      </c>
      <c r="BR6" s="121">
        <v>26000</v>
      </c>
      <c r="BS6" s="122">
        <f>IFERROR(BR6/BN6,"-")</f>
        <v>8666.6666666667</v>
      </c>
      <c r="BT6" s="123">
        <v>1</v>
      </c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0.125</v>
      </c>
      <c r="CH6" s="133">
        <v>1</v>
      </c>
      <c r="CI6" s="134">
        <f>IFERROR(CH6/CF6,"-")</f>
        <v>1</v>
      </c>
      <c r="CJ6" s="135">
        <v>8000</v>
      </c>
      <c r="CK6" s="136">
        <f>IFERROR(CJ6/CF6,"-")</f>
        <v>8000</v>
      </c>
      <c r="CL6" s="137"/>
      <c r="CM6" s="137">
        <v>1</v>
      </c>
      <c r="CN6" s="137"/>
      <c r="CO6" s="138">
        <v>2</v>
      </c>
      <c r="CP6" s="139">
        <v>34000</v>
      </c>
      <c r="CQ6" s="139">
        <v>21000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137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25</v>
      </c>
      <c r="N7" s="89">
        <v>7</v>
      </c>
      <c r="O7" s="90">
        <v>0</v>
      </c>
      <c r="P7" s="91">
        <f>N7+O7</f>
        <v>7</v>
      </c>
      <c r="Q7" s="80">
        <f>IFERROR(P7/M7,"-")</f>
        <v>0.28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0.57142857142857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138</v>
      </c>
      <c r="C8" s="347" t="s">
        <v>132</v>
      </c>
      <c r="D8" s="347"/>
      <c r="E8" s="347" t="s">
        <v>139</v>
      </c>
      <c r="F8" s="347" t="s">
        <v>97</v>
      </c>
      <c r="G8" s="88" t="s">
        <v>134</v>
      </c>
      <c r="H8" s="88" t="s">
        <v>135</v>
      </c>
      <c r="I8" s="88"/>
      <c r="J8" s="330"/>
      <c r="K8" s="79">
        <v>0</v>
      </c>
      <c r="L8" s="79">
        <v>0</v>
      </c>
      <c r="M8" s="79">
        <v>146</v>
      </c>
      <c r="N8" s="89">
        <v>15</v>
      </c>
      <c r="O8" s="90">
        <v>0</v>
      </c>
      <c r="P8" s="91">
        <f>N8+O8</f>
        <v>15</v>
      </c>
      <c r="Q8" s="80">
        <f>IFERROR(P8/M8,"-")</f>
        <v>0.1027397260274</v>
      </c>
      <c r="R8" s="79">
        <v>1</v>
      </c>
      <c r="S8" s="79">
        <v>8</v>
      </c>
      <c r="T8" s="80">
        <f>IFERROR(R8/(P8),"-")</f>
        <v>0.066666666666667</v>
      </c>
      <c r="U8" s="336"/>
      <c r="V8" s="82">
        <v>2</v>
      </c>
      <c r="W8" s="80">
        <f>IF(P8=0,"-",V8/P8)</f>
        <v>0.13333333333333</v>
      </c>
      <c r="X8" s="335">
        <v>102000</v>
      </c>
      <c r="Y8" s="336">
        <f>IFERROR(X8/P8,"-")</f>
        <v>6800</v>
      </c>
      <c r="Z8" s="336">
        <f>IFERROR(X8/V8,"-")</f>
        <v>51000</v>
      </c>
      <c r="AA8" s="330"/>
      <c r="AB8" s="83"/>
      <c r="AC8" s="77"/>
      <c r="AD8" s="92">
        <v>2</v>
      </c>
      <c r="AE8" s="93">
        <f>IF(P8=0,"",IF(AD8=0,"",(AD8/P8)))</f>
        <v>0.13333333333333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3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0.066666666666667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0.066666666666667</v>
      </c>
      <c r="BG8" s="110">
        <v>1</v>
      </c>
      <c r="BH8" s="112">
        <f>IFERROR(BG8/BE8,"-")</f>
        <v>1</v>
      </c>
      <c r="BI8" s="113">
        <v>87000</v>
      </c>
      <c r="BJ8" s="114">
        <f>IFERROR(BI8/BE8,"-")</f>
        <v>87000</v>
      </c>
      <c r="BK8" s="115"/>
      <c r="BL8" s="115"/>
      <c r="BM8" s="115">
        <v>1</v>
      </c>
      <c r="BN8" s="117">
        <v>6</v>
      </c>
      <c r="BO8" s="118">
        <f>IF(P8=0,"",IF(BN8=0,"",(BN8/P8)))</f>
        <v>0.4</v>
      </c>
      <c r="BP8" s="119">
        <v>1</v>
      </c>
      <c r="BQ8" s="120">
        <f>IFERROR(BP8/BN8,"-")</f>
        <v>0.16666666666667</v>
      </c>
      <c r="BR8" s="121">
        <v>15000</v>
      </c>
      <c r="BS8" s="122">
        <f>IFERROR(BR8/BN8,"-")</f>
        <v>2500</v>
      </c>
      <c r="BT8" s="123"/>
      <c r="BU8" s="123"/>
      <c r="BV8" s="123">
        <v>1</v>
      </c>
      <c r="BW8" s="124">
        <v>2</v>
      </c>
      <c r="BX8" s="125">
        <f>IF(P8=0,"",IF(BW8=0,"",(BW8/P8)))</f>
        <v>0.13333333333333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102000</v>
      </c>
      <c r="CQ8" s="139">
        <v>87000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140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24</v>
      </c>
      <c r="N9" s="89">
        <v>6</v>
      </c>
      <c r="O9" s="90">
        <v>0</v>
      </c>
      <c r="P9" s="91">
        <f>N9+O9</f>
        <v>6</v>
      </c>
      <c r="Q9" s="80">
        <f>IFERROR(P9/M9,"-")</f>
        <v>0.25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2.9393939393939</v>
      </c>
      <c r="B10" s="347" t="s">
        <v>141</v>
      </c>
      <c r="C10" s="347" t="s">
        <v>142</v>
      </c>
      <c r="D10" s="347" t="s">
        <v>143</v>
      </c>
      <c r="E10" s="347"/>
      <c r="F10" s="347" t="s">
        <v>68</v>
      </c>
      <c r="G10" s="88" t="s">
        <v>144</v>
      </c>
      <c r="H10" s="88" t="s">
        <v>145</v>
      </c>
      <c r="I10" s="88" t="s">
        <v>146</v>
      </c>
      <c r="J10" s="330">
        <v>66000</v>
      </c>
      <c r="K10" s="79">
        <v>0</v>
      </c>
      <c r="L10" s="79">
        <v>0</v>
      </c>
      <c r="M10" s="79">
        <v>37</v>
      </c>
      <c r="N10" s="89">
        <v>8</v>
      </c>
      <c r="O10" s="90">
        <v>0</v>
      </c>
      <c r="P10" s="91">
        <f>N10+O10</f>
        <v>8</v>
      </c>
      <c r="Q10" s="80">
        <f>IFERROR(P10/M10,"-")</f>
        <v>0.21621621621622</v>
      </c>
      <c r="R10" s="79">
        <v>0</v>
      </c>
      <c r="S10" s="79">
        <v>3</v>
      </c>
      <c r="T10" s="80">
        <f>IFERROR(R10/(P10),"-")</f>
        <v>0</v>
      </c>
      <c r="U10" s="336">
        <f>IFERROR(J10/SUM(N10:O11),"-")</f>
        <v>3882.3529411765</v>
      </c>
      <c r="V10" s="82">
        <v>0</v>
      </c>
      <c r="W10" s="80">
        <f>IF(P10=0,"-",V10/P10)</f>
        <v>0</v>
      </c>
      <c r="X10" s="335">
        <v>5000</v>
      </c>
      <c r="Y10" s="336">
        <f>IFERROR(X10/P10,"-")</f>
        <v>625</v>
      </c>
      <c r="Z10" s="336" t="str">
        <f>IFERROR(X10/V10,"-")</f>
        <v>-</v>
      </c>
      <c r="AA10" s="330">
        <f>SUM(X10:X11)-SUM(J10:J11)</f>
        <v>128000</v>
      </c>
      <c r="AB10" s="83">
        <f>SUM(X10:X11)/SUM(J10:J11)</f>
        <v>2.9393939393939</v>
      </c>
      <c r="AC10" s="77"/>
      <c r="AD10" s="92">
        <v>1</v>
      </c>
      <c r="AE10" s="93">
        <f>IF(P10=0,"",IF(AD10=0,"",(AD10/P10)))</f>
        <v>0.125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0.125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0.375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0.125</v>
      </c>
      <c r="BP10" s="119">
        <v>1</v>
      </c>
      <c r="BQ10" s="120">
        <f>IFERROR(BP10/BN10,"-")</f>
        <v>1</v>
      </c>
      <c r="BR10" s="121">
        <v>15000</v>
      </c>
      <c r="BS10" s="122">
        <f>IFERROR(BR10/BN10,"-")</f>
        <v>15000</v>
      </c>
      <c r="BT10" s="123"/>
      <c r="BU10" s="123"/>
      <c r="BV10" s="123">
        <v>1</v>
      </c>
      <c r="BW10" s="124">
        <v>1</v>
      </c>
      <c r="BX10" s="125">
        <f>IF(P10=0,"",IF(BW10=0,"",(BW10/P10)))</f>
        <v>0.125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5000</v>
      </c>
      <c r="CQ10" s="139">
        <v>15000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147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51</v>
      </c>
      <c r="N11" s="89">
        <v>9</v>
      </c>
      <c r="O11" s="90">
        <v>0</v>
      </c>
      <c r="P11" s="91">
        <f>N11+O11</f>
        <v>9</v>
      </c>
      <c r="Q11" s="80">
        <f>IFERROR(P11/M11,"-")</f>
        <v>0.17647058823529</v>
      </c>
      <c r="R11" s="79">
        <v>1</v>
      </c>
      <c r="S11" s="79">
        <v>2</v>
      </c>
      <c r="T11" s="80">
        <f>IFERROR(R11/(P11),"-")</f>
        <v>0.11111111111111</v>
      </c>
      <c r="U11" s="336"/>
      <c r="V11" s="82">
        <v>1</v>
      </c>
      <c r="W11" s="80">
        <f>IF(P11=0,"-",V11/P11)</f>
        <v>0.11111111111111</v>
      </c>
      <c r="X11" s="335">
        <v>189000</v>
      </c>
      <c r="Y11" s="336">
        <f>IFERROR(X11/P11,"-")</f>
        <v>21000</v>
      </c>
      <c r="Z11" s="336">
        <f>IFERROR(X11/V11,"-")</f>
        <v>189000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0.55555555555556</v>
      </c>
      <c r="BG11" s="110">
        <v>2</v>
      </c>
      <c r="BH11" s="112">
        <f>IFERROR(BG11/BE11,"-")</f>
        <v>0.4</v>
      </c>
      <c r="BI11" s="113">
        <v>189000</v>
      </c>
      <c r="BJ11" s="114">
        <f>IFERROR(BI11/BE11,"-")</f>
        <v>37800</v>
      </c>
      <c r="BK11" s="115"/>
      <c r="BL11" s="115">
        <v>1</v>
      </c>
      <c r="BM11" s="115">
        <v>1</v>
      </c>
      <c r="BN11" s="117">
        <v>2</v>
      </c>
      <c r="BO11" s="118">
        <f>IF(P11=0,"",IF(BN11=0,"",(BN11/P11)))</f>
        <v>0.22222222222222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0.11111111111111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0.11111111111111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189000</v>
      </c>
      <c r="CQ11" s="139">
        <v>178000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1.3452380952381</v>
      </c>
      <c r="B12" s="347" t="s">
        <v>148</v>
      </c>
      <c r="C12" s="347" t="s">
        <v>149</v>
      </c>
      <c r="D12" s="347" t="s">
        <v>150</v>
      </c>
      <c r="E12" s="347"/>
      <c r="F12" s="347" t="s">
        <v>68</v>
      </c>
      <c r="G12" s="88" t="s">
        <v>151</v>
      </c>
      <c r="H12" s="88" t="s">
        <v>152</v>
      </c>
      <c r="I12" s="88" t="s">
        <v>153</v>
      </c>
      <c r="J12" s="330">
        <v>84000</v>
      </c>
      <c r="K12" s="79">
        <v>0</v>
      </c>
      <c r="L12" s="79">
        <v>0</v>
      </c>
      <c r="M12" s="79">
        <v>37</v>
      </c>
      <c r="N12" s="89">
        <v>4</v>
      </c>
      <c r="O12" s="90">
        <v>0</v>
      </c>
      <c r="P12" s="91">
        <f>N12+O12</f>
        <v>4</v>
      </c>
      <c r="Q12" s="80">
        <f>IFERROR(P12/M12,"-")</f>
        <v>0.10810810810811</v>
      </c>
      <c r="R12" s="79">
        <v>1</v>
      </c>
      <c r="S12" s="79">
        <v>1</v>
      </c>
      <c r="T12" s="80">
        <f>IFERROR(R12/(P12),"-")</f>
        <v>0.25</v>
      </c>
      <c r="U12" s="336">
        <f>IFERROR(J12/SUM(N12:O13),"-")</f>
        <v>4941.1764705882</v>
      </c>
      <c r="V12" s="82">
        <v>1</v>
      </c>
      <c r="W12" s="80">
        <f>IF(P12=0,"-",V12/P12)</f>
        <v>0.25</v>
      </c>
      <c r="X12" s="335">
        <v>28000</v>
      </c>
      <c r="Y12" s="336">
        <f>IFERROR(X12/P12,"-")</f>
        <v>7000</v>
      </c>
      <c r="Z12" s="336">
        <f>IFERROR(X12/V12,"-")</f>
        <v>28000</v>
      </c>
      <c r="AA12" s="330">
        <f>SUM(X12:X13)-SUM(J12:J13)</f>
        <v>29000</v>
      </c>
      <c r="AB12" s="83">
        <f>SUM(X12:X13)/SUM(J12:J13)</f>
        <v>1.3452380952381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0.25</v>
      </c>
      <c r="BY12" s="126">
        <v>1</v>
      </c>
      <c r="BZ12" s="127">
        <f>IFERROR(BY12/BW12,"-")</f>
        <v>1</v>
      </c>
      <c r="CA12" s="128">
        <v>28000</v>
      </c>
      <c r="CB12" s="129">
        <f>IFERROR(CA12/BW12,"-")</f>
        <v>28000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28000</v>
      </c>
      <c r="CQ12" s="139">
        <v>28000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154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34</v>
      </c>
      <c r="N13" s="89">
        <v>11</v>
      </c>
      <c r="O13" s="90">
        <v>2</v>
      </c>
      <c r="P13" s="91">
        <f>N13+O13</f>
        <v>13</v>
      </c>
      <c r="Q13" s="80">
        <f>IFERROR(P13/M13,"-")</f>
        <v>0.38235294117647</v>
      </c>
      <c r="R13" s="79">
        <v>2</v>
      </c>
      <c r="S13" s="79">
        <v>4</v>
      </c>
      <c r="T13" s="80">
        <f>IFERROR(R13/(P13),"-")</f>
        <v>0.15384615384615</v>
      </c>
      <c r="U13" s="336"/>
      <c r="V13" s="82">
        <v>1</v>
      </c>
      <c r="W13" s="80">
        <f>IF(P13=0,"-",V13/P13)</f>
        <v>0.076923076923077</v>
      </c>
      <c r="X13" s="335">
        <v>85000</v>
      </c>
      <c r="Y13" s="336">
        <f>IFERROR(X13/P13,"-")</f>
        <v>6538.4615384615</v>
      </c>
      <c r="Z13" s="336">
        <f>IFERROR(X13/V13,"-")</f>
        <v>85000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4</v>
      </c>
      <c r="AW13" s="105">
        <f>IF(P13=0,"",IF(AV13=0,"",(AV13/P13)))</f>
        <v>0.30769230769231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0.15384615384615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0.15384615384615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0.30769230769231</v>
      </c>
      <c r="BY13" s="126">
        <v>1</v>
      </c>
      <c r="BZ13" s="127">
        <f>IFERROR(BY13/BW13,"-")</f>
        <v>0.25</v>
      </c>
      <c r="CA13" s="128">
        <v>85000</v>
      </c>
      <c r="CB13" s="129">
        <f>IFERROR(CA13/BW13,"-")</f>
        <v>21250</v>
      </c>
      <c r="CC13" s="130"/>
      <c r="CD13" s="130"/>
      <c r="CE13" s="130">
        <v>1</v>
      </c>
      <c r="CF13" s="131">
        <v>1</v>
      </c>
      <c r="CG13" s="132">
        <f>IF(P13=0,"",IF(CF13=0,"",(CF13/P13)))</f>
        <v>0.076923076923077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85000</v>
      </c>
      <c r="CQ13" s="139">
        <v>85000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0.4</v>
      </c>
      <c r="B14" s="347" t="s">
        <v>155</v>
      </c>
      <c r="C14" s="347" t="s">
        <v>149</v>
      </c>
      <c r="D14" s="347" t="s">
        <v>156</v>
      </c>
      <c r="E14" s="347"/>
      <c r="F14" s="347" t="s">
        <v>68</v>
      </c>
      <c r="G14" s="88" t="s">
        <v>157</v>
      </c>
      <c r="H14" s="88" t="s">
        <v>145</v>
      </c>
      <c r="I14" s="348" t="s">
        <v>158</v>
      </c>
      <c r="J14" s="330">
        <v>90000</v>
      </c>
      <c r="K14" s="79">
        <v>0</v>
      </c>
      <c r="L14" s="79">
        <v>0</v>
      </c>
      <c r="M14" s="79">
        <v>25</v>
      </c>
      <c r="N14" s="89">
        <v>2</v>
      </c>
      <c r="O14" s="90">
        <v>0</v>
      </c>
      <c r="P14" s="91">
        <f>N14+O14</f>
        <v>2</v>
      </c>
      <c r="Q14" s="80">
        <f>IFERROR(P14/M14,"-")</f>
        <v>0.08</v>
      </c>
      <c r="R14" s="79">
        <v>0</v>
      </c>
      <c r="S14" s="79">
        <v>0</v>
      </c>
      <c r="T14" s="80">
        <f>IFERROR(R14/(P14),"-")</f>
        <v>0</v>
      </c>
      <c r="U14" s="336">
        <f>IFERROR(J14/SUM(N14:O15),"-")</f>
        <v>10000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-54000</v>
      </c>
      <c r="AB14" s="83">
        <f>SUM(X14:X15)/SUM(J14:J15)</f>
        <v>0.4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159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9</v>
      </c>
      <c r="N15" s="89">
        <v>7</v>
      </c>
      <c r="O15" s="90">
        <v>0</v>
      </c>
      <c r="P15" s="91">
        <f>N15+O15</f>
        <v>7</v>
      </c>
      <c r="Q15" s="80">
        <f>IFERROR(P15/M15,"-")</f>
        <v>0.77777777777778</v>
      </c>
      <c r="R15" s="79">
        <v>1</v>
      </c>
      <c r="S15" s="79">
        <v>2</v>
      </c>
      <c r="T15" s="80">
        <f>IFERROR(R15/(P15),"-")</f>
        <v>0.14285714285714</v>
      </c>
      <c r="U15" s="336"/>
      <c r="V15" s="82">
        <v>4</v>
      </c>
      <c r="W15" s="80">
        <f>IF(P15=0,"-",V15/P15)</f>
        <v>0.57142857142857</v>
      </c>
      <c r="X15" s="335">
        <v>36000</v>
      </c>
      <c r="Y15" s="336">
        <f>IFERROR(X15/P15,"-")</f>
        <v>5142.8571428571</v>
      </c>
      <c r="Z15" s="336">
        <f>IFERROR(X15/V15,"-")</f>
        <v>9000</v>
      </c>
      <c r="AA15" s="330"/>
      <c r="AB15" s="83"/>
      <c r="AC15" s="77"/>
      <c r="AD15" s="92">
        <v>1</v>
      </c>
      <c r="AE15" s="93">
        <f>IF(P15=0,"",IF(AD15=0,"",(AD15/P15)))</f>
        <v>0.14285714285714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0.14285714285714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0.28571428571429</v>
      </c>
      <c r="BG15" s="110">
        <v>1</v>
      </c>
      <c r="BH15" s="112">
        <f>IFERROR(BG15/BE15,"-")</f>
        <v>0.5</v>
      </c>
      <c r="BI15" s="113">
        <v>4000</v>
      </c>
      <c r="BJ15" s="114">
        <f>IFERROR(BI15/BE15,"-")</f>
        <v>2000</v>
      </c>
      <c r="BK15" s="115"/>
      <c r="BL15" s="115">
        <v>1</v>
      </c>
      <c r="BM15" s="115"/>
      <c r="BN15" s="117">
        <v>2</v>
      </c>
      <c r="BO15" s="118">
        <f>IF(P15=0,"",IF(BN15=0,"",(BN15/P15)))</f>
        <v>0.28571428571429</v>
      </c>
      <c r="BP15" s="119">
        <v>2</v>
      </c>
      <c r="BQ15" s="120">
        <f>IFERROR(BP15/BN15,"-")</f>
        <v>1</v>
      </c>
      <c r="BR15" s="121">
        <v>12000</v>
      </c>
      <c r="BS15" s="122">
        <f>IFERROR(BR15/BN15,"-")</f>
        <v>6000</v>
      </c>
      <c r="BT15" s="123"/>
      <c r="BU15" s="123">
        <v>2</v>
      </c>
      <c r="BV15" s="123"/>
      <c r="BW15" s="124">
        <v>1</v>
      </c>
      <c r="BX15" s="125">
        <f>IF(P15=0,"",IF(BW15=0,"",(BW15/P15)))</f>
        <v>0.14285714285714</v>
      </c>
      <c r="BY15" s="126">
        <v>1</v>
      </c>
      <c r="BZ15" s="127">
        <f>IFERROR(BY15/BW15,"-")</f>
        <v>1</v>
      </c>
      <c r="CA15" s="128">
        <v>20000</v>
      </c>
      <c r="CB15" s="129">
        <f>IFERROR(CA15/BW15,"-")</f>
        <v>20000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36000</v>
      </c>
      <c r="CQ15" s="139">
        <v>20000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4.3939393939394</v>
      </c>
      <c r="B16" s="347" t="s">
        <v>160</v>
      </c>
      <c r="C16" s="347" t="s">
        <v>142</v>
      </c>
      <c r="D16" s="347" t="s">
        <v>143</v>
      </c>
      <c r="E16" s="347"/>
      <c r="F16" s="347" t="s">
        <v>68</v>
      </c>
      <c r="G16" s="88" t="s">
        <v>161</v>
      </c>
      <c r="H16" s="88" t="s">
        <v>145</v>
      </c>
      <c r="I16" s="88" t="s">
        <v>162</v>
      </c>
      <c r="J16" s="330">
        <v>66000</v>
      </c>
      <c r="K16" s="79">
        <v>0</v>
      </c>
      <c r="L16" s="79">
        <v>0</v>
      </c>
      <c r="M16" s="79">
        <v>28</v>
      </c>
      <c r="N16" s="89">
        <v>2</v>
      </c>
      <c r="O16" s="90">
        <v>0</v>
      </c>
      <c r="P16" s="91">
        <f>N16+O16</f>
        <v>2</v>
      </c>
      <c r="Q16" s="80">
        <f>IFERROR(P16/M16,"-")</f>
        <v>0.071428571428571</v>
      </c>
      <c r="R16" s="79">
        <v>0</v>
      </c>
      <c r="S16" s="79">
        <v>1</v>
      </c>
      <c r="T16" s="80">
        <f>IFERROR(R16/(P16),"-")</f>
        <v>0</v>
      </c>
      <c r="U16" s="336">
        <f>IFERROR(J16/SUM(N16:O17),"-")</f>
        <v>4400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224000</v>
      </c>
      <c r="AB16" s="83">
        <f>SUM(X16:X17)/SUM(J16:J17)</f>
        <v>4.3939393939394</v>
      </c>
      <c r="AC16" s="77"/>
      <c r="AD16" s="92">
        <v>1</v>
      </c>
      <c r="AE16" s="93">
        <f>IF(P16=0,"",IF(AD16=0,"",(AD16/P16)))</f>
        <v>0.5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163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19</v>
      </c>
      <c r="N17" s="89">
        <v>13</v>
      </c>
      <c r="O17" s="90">
        <v>0</v>
      </c>
      <c r="P17" s="91">
        <f>N17+O17</f>
        <v>13</v>
      </c>
      <c r="Q17" s="80">
        <f>IFERROR(P17/M17,"-")</f>
        <v>0.68421052631579</v>
      </c>
      <c r="R17" s="79">
        <v>1</v>
      </c>
      <c r="S17" s="79">
        <v>3</v>
      </c>
      <c r="T17" s="80">
        <f>IFERROR(R17/(P17),"-")</f>
        <v>0.076923076923077</v>
      </c>
      <c r="U17" s="336"/>
      <c r="V17" s="82">
        <v>2</v>
      </c>
      <c r="W17" s="80">
        <f>IF(P17=0,"-",V17/P17)</f>
        <v>0.15384615384615</v>
      </c>
      <c r="X17" s="335">
        <v>290000</v>
      </c>
      <c r="Y17" s="336">
        <f>IFERROR(X17/P17,"-")</f>
        <v>22307.692307692</v>
      </c>
      <c r="Z17" s="336">
        <f>IFERROR(X17/V17,"-")</f>
        <v>145000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0.076923076923077</v>
      </c>
      <c r="AO17" s="98">
        <v>1</v>
      </c>
      <c r="AP17" s="100">
        <f>IFERROR(AO17/AM17,"-")</f>
        <v>1</v>
      </c>
      <c r="AQ17" s="101">
        <v>11000</v>
      </c>
      <c r="AR17" s="102">
        <f>IFERROR(AQ17/AM17,"-")</f>
        <v>11000</v>
      </c>
      <c r="AS17" s="103"/>
      <c r="AT17" s="103"/>
      <c r="AU17" s="103">
        <v>1</v>
      </c>
      <c r="AV17" s="104">
        <v>1</v>
      </c>
      <c r="AW17" s="105">
        <f>IF(P17=0,"",IF(AV17=0,"",(AV17/P17)))</f>
        <v>0.076923076923077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0.23076923076923</v>
      </c>
      <c r="BG17" s="110">
        <v>1</v>
      </c>
      <c r="BH17" s="112">
        <f>IFERROR(BG17/BE17,"-")</f>
        <v>0.33333333333333</v>
      </c>
      <c r="BI17" s="113">
        <v>87000</v>
      </c>
      <c r="BJ17" s="114">
        <f>IFERROR(BI17/BE17,"-")</f>
        <v>29000</v>
      </c>
      <c r="BK17" s="115"/>
      <c r="BL17" s="115"/>
      <c r="BM17" s="115">
        <v>1</v>
      </c>
      <c r="BN17" s="117">
        <v>4</v>
      </c>
      <c r="BO17" s="118">
        <f>IF(P17=0,"",IF(BN17=0,"",(BN17/P17)))</f>
        <v>0.30769230769231</v>
      </c>
      <c r="BP17" s="119">
        <v>1</v>
      </c>
      <c r="BQ17" s="120">
        <f>IFERROR(BP17/BN17,"-")</f>
        <v>0.25</v>
      </c>
      <c r="BR17" s="121">
        <v>274000</v>
      </c>
      <c r="BS17" s="122">
        <f>IFERROR(BR17/BN17,"-")</f>
        <v>68500</v>
      </c>
      <c r="BT17" s="123"/>
      <c r="BU17" s="123"/>
      <c r="BV17" s="123">
        <v>1</v>
      </c>
      <c r="BW17" s="124">
        <v>3</v>
      </c>
      <c r="BX17" s="125">
        <f>IF(P17=0,"",IF(BW17=0,"",(BW17/P17)))</f>
        <v>0.23076923076923</v>
      </c>
      <c r="BY17" s="126">
        <v>2</v>
      </c>
      <c r="BZ17" s="127">
        <f>IFERROR(BY17/BW17,"-")</f>
        <v>0.66666666666667</v>
      </c>
      <c r="CA17" s="128">
        <v>128000</v>
      </c>
      <c r="CB17" s="129">
        <f>IFERROR(CA17/BW17,"-")</f>
        <v>42666.666666667</v>
      </c>
      <c r="CC17" s="130"/>
      <c r="CD17" s="130"/>
      <c r="CE17" s="130">
        <v>2</v>
      </c>
      <c r="CF17" s="131">
        <v>1</v>
      </c>
      <c r="CG17" s="132">
        <f>IF(P17=0,"",IF(CF17=0,"",(CF17/P17)))</f>
        <v>0.076923076923077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290000</v>
      </c>
      <c r="CQ17" s="139">
        <v>274000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7.5</v>
      </c>
      <c r="B18" s="347" t="s">
        <v>164</v>
      </c>
      <c r="C18" s="347" t="s">
        <v>149</v>
      </c>
      <c r="D18" s="347" t="s">
        <v>143</v>
      </c>
      <c r="E18" s="347"/>
      <c r="F18" s="347" t="s">
        <v>68</v>
      </c>
      <c r="G18" s="88" t="s">
        <v>165</v>
      </c>
      <c r="H18" s="88" t="s">
        <v>145</v>
      </c>
      <c r="I18" s="88" t="s">
        <v>162</v>
      </c>
      <c r="J18" s="330">
        <v>78000</v>
      </c>
      <c r="K18" s="79">
        <v>0</v>
      </c>
      <c r="L18" s="79">
        <v>0</v>
      </c>
      <c r="M18" s="79">
        <v>51</v>
      </c>
      <c r="N18" s="89">
        <v>3</v>
      </c>
      <c r="O18" s="90">
        <v>0</v>
      </c>
      <c r="P18" s="91">
        <f>N18+O18</f>
        <v>3</v>
      </c>
      <c r="Q18" s="80">
        <f>IFERROR(P18/M18,"-")</f>
        <v>0.058823529411765</v>
      </c>
      <c r="R18" s="79">
        <v>1</v>
      </c>
      <c r="S18" s="79">
        <v>0</v>
      </c>
      <c r="T18" s="80">
        <f>IFERROR(R18/(P18),"-")</f>
        <v>0.33333333333333</v>
      </c>
      <c r="U18" s="336">
        <f>IFERROR(J18/SUM(N18:O19),"-")</f>
        <v>3391.3043478261</v>
      </c>
      <c r="V18" s="82">
        <v>2</v>
      </c>
      <c r="W18" s="80">
        <f>IF(P18=0,"-",V18/P18)</f>
        <v>0.66666666666667</v>
      </c>
      <c r="X18" s="335">
        <v>56000</v>
      </c>
      <c r="Y18" s="336">
        <f>IFERROR(X18/P18,"-")</f>
        <v>18666.666666667</v>
      </c>
      <c r="Z18" s="336">
        <f>IFERROR(X18/V18,"-")</f>
        <v>28000</v>
      </c>
      <c r="AA18" s="330">
        <f>SUM(X18:X19)-SUM(J18:J19)</f>
        <v>507000</v>
      </c>
      <c r="AB18" s="83">
        <f>SUM(X18:X19)/SUM(J18:J19)</f>
        <v>7.5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>
        <v>1</v>
      </c>
      <c r="BH18" s="112">
        <f>IFERROR(BG18/BE18,"-")</f>
        <v>1</v>
      </c>
      <c r="BI18" s="113">
        <v>54000</v>
      </c>
      <c r="BJ18" s="114">
        <f>IFERROR(BI18/BE18,"-")</f>
        <v>54000</v>
      </c>
      <c r="BK18" s="115"/>
      <c r="BL18" s="115"/>
      <c r="BM18" s="115">
        <v>1</v>
      </c>
      <c r="BN18" s="117">
        <v>1</v>
      </c>
      <c r="BO18" s="118">
        <f>IF(P18=0,"",IF(BN18=0,"",(BN18/P18)))</f>
        <v>0.33333333333333</v>
      </c>
      <c r="BP18" s="119">
        <v>1</v>
      </c>
      <c r="BQ18" s="120">
        <f>IFERROR(BP18/BN18,"-")</f>
        <v>1</v>
      </c>
      <c r="BR18" s="121">
        <v>2000</v>
      </c>
      <c r="BS18" s="122">
        <f>IFERROR(BR18/BN18,"-")</f>
        <v>2000</v>
      </c>
      <c r="BT18" s="123">
        <v>1</v>
      </c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56000</v>
      </c>
      <c r="CQ18" s="139">
        <v>54000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166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35</v>
      </c>
      <c r="N19" s="89">
        <v>20</v>
      </c>
      <c r="O19" s="90">
        <v>0</v>
      </c>
      <c r="P19" s="91">
        <f>N19+O19</f>
        <v>20</v>
      </c>
      <c r="Q19" s="80">
        <f>IFERROR(P19/M19,"-")</f>
        <v>0.57142857142857</v>
      </c>
      <c r="R19" s="79">
        <v>4</v>
      </c>
      <c r="S19" s="79">
        <v>5</v>
      </c>
      <c r="T19" s="80">
        <f>IFERROR(R19/(P19),"-")</f>
        <v>0.2</v>
      </c>
      <c r="U19" s="336"/>
      <c r="V19" s="82">
        <v>7</v>
      </c>
      <c r="W19" s="80">
        <f>IF(P19=0,"-",V19/P19)</f>
        <v>0.35</v>
      </c>
      <c r="X19" s="335">
        <v>529000</v>
      </c>
      <c r="Y19" s="336">
        <f>IFERROR(X19/P19,"-")</f>
        <v>26450</v>
      </c>
      <c r="Z19" s="336">
        <f>IFERROR(X19/V19,"-")</f>
        <v>75571.428571429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0.1</v>
      </c>
      <c r="AX19" s="104">
        <v>1</v>
      </c>
      <c r="AY19" s="106">
        <f>IFERROR(AX19/AV19,"-")</f>
        <v>0.5</v>
      </c>
      <c r="AZ19" s="107">
        <v>6000</v>
      </c>
      <c r="BA19" s="108">
        <f>IFERROR(AZ19/AV19,"-")</f>
        <v>3000</v>
      </c>
      <c r="BB19" s="109"/>
      <c r="BC19" s="109">
        <v>1</v>
      </c>
      <c r="BD19" s="109"/>
      <c r="BE19" s="110">
        <v>6</v>
      </c>
      <c r="BF19" s="111">
        <f>IF(P19=0,"",IF(BE19=0,"",(BE19/P19)))</f>
        <v>0.3</v>
      </c>
      <c r="BG19" s="110">
        <v>2</v>
      </c>
      <c r="BH19" s="112">
        <f>IFERROR(BG19/BE19,"-")</f>
        <v>0.33333333333333</v>
      </c>
      <c r="BI19" s="113">
        <v>225000</v>
      </c>
      <c r="BJ19" s="114">
        <f>IFERROR(BI19/BE19,"-")</f>
        <v>37500</v>
      </c>
      <c r="BK19" s="115">
        <v>1</v>
      </c>
      <c r="BL19" s="115"/>
      <c r="BM19" s="115">
        <v>1</v>
      </c>
      <c r="BN19" s="117">
        <v>8</v>
      </c>
      <c r="BO19" s="118">
        <f>IF(P19=0,"",IF(BN19=0,"",(BN19/P19)))</f>
        <v>0.4</v>
      </c>
      <c r="BP19" s="119">
        <v>2</v>
      </c>
      <c r="BQ19" s="120">
        <f>IFERROR(BP19/BN19,"-")</f>
        <v>0.25</v>
      </c>
      <c r="BR19" s="121">
        <v>50000</v>
      </c>
      <c r="BS19" s="122">
        <f>IFERROR(BR19/BN19,"-")</f>
        <v>6250</v>
      </c>
      <c r="BT19" s="123"/>
      <c r="BU19" s="123">
        <v>1</v>
      </c>
      <c r="BV19" s="123">
        <v>1</v>
      </c>
      <c r="BW19" s="124">
        <v>2</v>
      </c>
      <c r="BX19" s="125">
        <f>IF(P19=0,"",IF(BW19=0,"",(BW19/P19)))</f>
        <v>0.1</v>
      </c>
      <c r="BY19" s="126">
        <v>2</v>
      </c>
      <c r="BZ19" s="127">
        <f>IFERROR(BY19/BW19,"-")</f>
        <v>1</v>
      </c>
      <c r="CA19" s="128">
        <v>248000</v>
      </c>
      <c r="CB19" s="129">
        <f>IFERROR(CA19/BW19,"-")</f>
        <v>124000</v>
      </c>
      <c r="CC19" s="130">
        <v>1</v>
      </c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7</v>
      </c>
      <c r="CP19" s="139">
        <v>529000</v>
      </c>
      <c r="CQ19" s="139">
        <v>245000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1.0877192982456</v>
      </c>
      <c r="B20" s="347" t="s">
        <v>167</v>
      </c>
      <c r="C20" s="347" t="s">
        <v>168</v>
      </c>
      <c r="D20" s="347" t="s">
        <v>169</v>
      </c>
      <c r="E20" s="347"/>
      <c r="F20" s="347" t="s">
        <v>68</v>
      </c>
      <c r="G20" s="88" t="s">
        <v>170</v>
      </c>
      <c r="H20" s="88" t="s">
        <v>171</v>
      </c>
      <c r="I20" s="348" t="s">
        <v>172</v>
      </c>
      <c r="J20" s="330">
        <v>114000</v>
      </c>
      <c r="K20" s="79">
        <v>0</v>
      </c>
      <c r="L20" s="79">
        <v>0</v>
      </c>
      <c r="M20" s="79">
        <v>58</v>
      </c>
      <c r="N20" s="89">
        <v>13</v>
      </c>
      <c r="O20" s="90">
        <v>0</v>
      </c>
      <c r="P20" s="91">
        <f>N20+O20</f>
        <v>13</v>
      </c>
      <c r="Q20" s="80">
        <f>IFERROR(P20/M20,"-")</f>
        <v>0.22413793103448</v>
      </c>
      <c r="R20" s="79">
        <v>0</v>
      </c>
      <c r="S20" s="79">
        <v>6</v>
      </c>
      <c r="T20" s="80">
        <f>IFERROR(R20/(P20),"-")</f>
        <v>0</v>
      </c>
      <c r="U20" s="336">
        <f>IFERROR(J20/SUM(N20:O21),"-")</f>
        <v>5428.5714285714</v>
      </c>
      <c r="V20" s="82">
        <v>2</v>
      </c>
      <c r="W20" s="80">
        <f>IF(P20=0,"-",V20/P20)</f>
        <v>0.15384615384615</v>
      </c>
      <c r="X20" s="335">
        <v>48000</v>
      </c>
      <c r="Y20" s="336">
        <f>IFERROR(X20/P20,"-")</f>
        <v>3692.3076923077</v>
      </c>
      <c r="Z20" s="336">
        <f>IFERROR(X20/V20,"-")</f>
        <v>24000</v>
      </c>
      <c r="AA20" s="330">
        <f>SUM(X20:X21)-SUM(J20:J21)</f>
        <v>10000</v>
      </c>
      <c r="AB20" s="83">
        <f>SUM(X20:X21)/SUM(J20:J21)</f>
        <v>1.0877192982456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3</v>
      </c>
      <c r="AN20" s="99">
        <f>IF(P20=0,"",IF(AM20=0,"",(AM20/P20)))</f>
        <v>0.23076923076923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0.076923076923077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0.38461538461538</v>
      </c>
      <c r="BG20" s="110">
        <v>1</v>
      </c>
      <c r="BH20" s="112">
        <f>IFERROR(BG20/BE20,"-")</f>
        <v>0.2</v>
      </c>
      <c r="BI20" s="113">
        <v>47000</v>
      </c>
      <c r="BJ20" s="114">
        <f>IFERROR(BI20/BE20,"-")</f>
        <v>9400</v>
      </c>
      <c r="BK20" s="115"/>
      <c r="BL20" s="115"/>
      <c r="BM20" s="115">
        <v>1</v>
      </c>
      <c r="BN20" s="117">
        <v>2</v>
      </c>
      <c r="BO20" s="118">
        <f>IF(P20=0,"",IF(BN20=0,"",(BN20/P20)))</f>
        <v>0.15384615384615</v>
      </c>
      <c r="BP20" s="119">
        <v>1</v>
      </c>
      <c r="BQ20" s="120">
        <f>IFERROR(BP20/BN20,"-")</f>
        <v>0.5</v>
      </c>
      <c r="BR20" s="121">
        <v>1000</v>
      </c>
      <c r="BS20" s="122">
        <f>IFERROR(BR20/BN20,"-")</f>
        <v>500</v>
      </c>
      <c r="BT20" s="123">
        <v>1</v>
      </c>
      <c r="BU20" s="123"/>
      <c r="BV20" s="123"/>
      <c r="BW20" s="124">
        <v>2</v>
      </c>
      <c r="BX20" s="125">
        <f>IF(P20=0,"",IF(BW20=0,"",(BW20/P20)))</f>
        <v>0.15384615384615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48000</v>
      </c>
      <c r="CQ20" s="139">
        <v>47000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173</v>
      </c>
      <c r="C21" s="347"/>
      <c r="D21" s="347"/>
      <c r="E21" s="347"/>
      <c r="F21" s="347" t="s">
        <v>80</v>
      </c>
      <c r="G21" s="88"/>
      <c r="H21" s="88"/>
      <c r="I21" s="88"/>
      <c r="J21" s="330"/>
      <c r="K21" s="79">
        <v>0</v>
      </c>
      <c r="L21" s="79">
        <v>0</v>
      </c>
      <c r="M21" s="79">
        <v>32</v>
      </c>
      <c r="N21" s="89">
        <v>8</v>
      </c>
      <c r="O21" s="90">
        <v>0</v>
      </c>
      <c r="P21" s="91">
        <f>N21+O21</f>
        <v>8</v>
      </c>
      <c r="Q21" s="80">
        <f>IFERROR(P21/M21,"-")</f>
        <v>0.25</v>
      </c>
      <c r="R21" s="79">
        <v>0</v>
      </c>
      <c r="S21" s="79">
        <v>1</v>
      </c>
      <c r="T21" s="80">
        <f>IFERROR(R21/(P21),"-")</f>
        <v>0</v>
      </c>
      <c r="U21" s="336"/>
      <c r="V21" s="82">
        <v>1</v>
      </c>
      <c r="W21" s="80">
        <f>IF(P21=0,"-",V21/P21)</f>
        <v>0.125</v>
      </c>
      <c r="X21" s="335">
        <v>76000</v>
      </c>
      <c r="Y21" s="336">
        <f>IFERROR(X21/P21,"-")</f>
        <v>9500</v>
      </c>
      <c r="Z21" s="336">
        <f>IFERROR(X21/V21,"-")</f>
        <v>76000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0.375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0.5</v>
      </c>
      <c r="BP21" s="119">
        <v>2</v>
      </c>
      <c r="BQ21" s="120">
        <f>IFERROR(BP21/BN21,"-")</f>
        <v>0.5</v>
      </c>
      <c r="BR21" s="121">
        <v>81000</v>
      </c>
      <c r="BS21" s="122">
        <f>IFERROR(BR21/BN21,"-")</f>
        <v>20250</v>
      </c>
      <c r="BT21" s="123">
        <v>1</v>
      </c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0.125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76000</v>
      </c>
      <c r="CQ21" s="139">
        <v>76000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2.0027100271003</v>
      </c>
      <c r="B24" s="39"/>
      <c r="C24" s="39"/>
      <c r="D24" s="39"/>
      <c r="E24" s="39"/>
      <c r="F24" s="39"/>
      <c r="G24" s="40" t="s">
        <v>174</v>
      </c>
      <c r="H24" s="40"/>
      <c r="I24" s="40"/>
      <c r="J24" s="333">
        <f>SUM(J6:J23)</f>
        <v>738000</v>
      </c>
      <c r="K24" s="41">
        <f>SUM(K6:K23)</f>
        <v>0</v>
      </c>
      <c r="L24" s="41">
        <f>SUM(L6:L23)</f>
        <v>0</v>
      </c>
      <c r="M24" s="41">
        <f>SUM(M6:M23)</f>
        <v>720</v>
      </c>
      <c r="N24" s="41">
        <f>SUM(N6:N23)</f>
        <v>136</v>
      </c>
      <c r="O24" s="41">
        <f>SUM(O6:O23)</f>
        <v>2</v>
      </c>
      <c r="P24" s="41">
        <f>SUM(P6:P23)</f>
        <v>138</v>
      </c>
      <c r="Q24" s="42">
        <f>IFERROR(P24/M24,"-")</f>
        <v>0.19166666666667</v>
      </c>
      <c r="R24" s="76">
        <f>SUM(R6:R23)</f>
        <v>12</v>
      </c>
      <c r="S24" s="76">
        <f>SUM(S6:S23)</f>
        <v>40</v>
      </c>
      <c r="T24" s="42">
        <f>IFERROR(R24/P24,"-")</f>
        <v>0.08695652173913</v>
      </c>
      <c r="U24" s="338">
        <f>IFERROR(J24/P24,"-")</f>
        <v>5347.8260869565</v>
      </c>
      <c r="V24" s="44">
        <f>SUM(V6:V23)</f>
        <v>25</v>
      </c>
      <c r="W24" s="42">
        <f>IFERROR(V24/P24,"-")</f>
        <v>0.18115942028986</v>
      </c>
      <c r="X24" s="333">
        <f>SUM(X6:X23)</f>
        <v>1478000</v>
      </c>
      <c r="Y24" s="333">
        <f>IFERROR(X24/P24,"-")</f>
        <v>10710.144927536</v>
      </c>
      <c r="Z24" s="333">
        <f>IFERROR(X24/V24,"-")</f>
        <v>59120</v>
      </c>
      <c r="AA24" s="333">
        <f>X24-J24</f>
        <v>740000</v>
      </c>
      <c r="AB24" s="45">
        <f>X24/J24</f>
        <v>2.0027100271003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175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3.989009009009</v>
      </c>
      <c r="B6" s="347" t="s">
        <v>176</v>
      </c>
      <c r="C6" s="347" t="s">
        <v>177</v>
      </c>
      <c r="D6" s="347" t="s">
        <v>178</v>
      </c>
      <c r="E6" s="347" t="s">
        <v>179</v>
      </c>
      <c r="F6" s="347" t="s">
        <v>180</v>
      </c>
      <c r="G6" s="88" t="s">
        <v>181</v>
      </c>
      <c r="H6" s="88" t="s">
        <v>182</v>
      </c>
      <c r="I6" s="88" t="s">
        <v>183</v>
      </c>
      <c r="J6" s="330">
        <v>222000</v>
      </c>
      <c r="K6" s="79">
        <v>0</v>
      </c>
      <c r="L6" s="79">
        <v>0</v>
      </c>
      <c r="M6" s="79">
        <v>127</v>
      </c>
      <c r="N6" s="89">
        <v>29</v>
      </c>
      <c r="O6" s="90">
        <v>0</v>
      </c>
      <c r="P6" s="91">
        <f>N6+O6</f>
        <v>29</v>
      </c>
      <c r="Q6" s="80">
        <f>IFERROR(P6/M6,"-")</f>
        <v>0.22834645669291</v>
      </c>
      <c r="R6" s="79">
        <v>0</v>
      </c>
      <c r="S6" s="79">
        <v>9</v>
      </c>
      <c r="T6" s="80">
        <f>IFERROR(R6/(P6),"-")</f>
        <v>0</v>
      </c>
      <c r="U6" s="336">
        <f>IFERROR(J6/SUM(N6:O7),"-")</f>
        <v>1247.191011236</v>
      </c>
      <c r="V6" s="82">
        <v>3</v>
      </c>
      <c r="W6" s="80">
        <f>IF(P6=0,"-",V6/P6)</f>
        <v>0.10344827586207</v>
      </c>
      <c r="X6" s="335">
        <v>29000</v>
      </c>
      <c r="Y6" s="336">
        <f>IFERROR(X6/P6,"-")</f>
        <v>1000</v>
      </c>
      <c r="Z6" s="336">
        <f>IFERROR(X6/V6,"-")</f>
        <v>9666.6666666667</v>
      </c>
      <c r="AA6" s="330">
        <f>SUM(X6:X7)-SUM(J6:J7)</f>
        <v>663560</v>
      </c>
      <c r="AB6" s="83">
        <f>SUM(X6:X7)/SUM(J6:J7)</f>
        <v>3.989009009009</v>
      </c>
      <c r="AC6" s="77"/>
      <c r="AD6" s="92">
        <v>3</v>
      </c>
      <c r="AE6" s="93">
        <f>IF(P6=0,"",IF(AD6=0,"",(AD6/P6)))</f>
        <v>0.10344827586207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0.24137931034483</v>
      </c>
      <c r="AO6" s="98">
        <v>1</v>
      </c>
      <c r="AP6" s="100">
        <f>IFERROR(AO6/AM6,"-")</f>
        <v>0.14285714285714</v>
      </c>
      <c r="AQ6" s="101">
        <v>25000</v>
      </c>
      <c r="AR6" s="102">
        <f>IFERROR(AQ6/AM6,"-")</f>
        <v>3571.4285714286</v>
      </c>
      <c r="AS6" s="103"/>
      <c r="AT6" s="103"/>
      <c r="AU6" s="103">
        <v>1</v>
      </c>
      <c r="AV6" s="104">
        <v>5</v>
      </c>
      <c r="AW6" s="105">
        <f>IF(P6=0,"",IF(AV6=0,"",(AV6/P6)))</f>
        <v>0.17241379310345</v>
      </c>
      <c r="AX6" s="104">
        <v>1</v>
      </c>
      <c r="AY6" s="106">
        <f>IFERROR(AX6/AV6,"-")</f>
        <v>0.2</v>
      </c>
      <c r="AZ6" s="107">
        <v>1000</v>
      </c>
      <c r="BA6" s="108">
        <f>IFERROR(AZ6/AV6,"-")</f>
        <v>200</v>
      </c>
      <c r="BB6" s="109">
        <v>1</v>
      </c>
      <c r="BC6" s="109"/>
      <c r="BD6" s="109"/>
      <c r="BE6" s="110">
        <v>8</v>
      </c>
      <c r="BF6" s="111">
        <f>IF(P6=0,"",IF(BE6=0,"",(BE6/P6)))</f>
        <v>0.27586206896552</v>
      </c>
      <c r="BG6" s="110">
        <v>1</v>
      </c>
      <c r="BH6" s="112">
        <f>IFERROR(BG6/BE6,"-")</f>
        <v>0.125</v>
      </c>
      <c r="BI6" s="113">
        <v>3000</v>
      </c>
      <c r="BJ6" s="114">
        <f>IFERROR(BI6/BE6,"-")</f>
        <v>375</v>
      </c>
      <c r="BK6" s="115">
        <v>1</v>
      </c>
      <c r="BL6" s="115"/>
      <c r="BM6" s="115"/>
      <c r="BN6" s="117">
        <v>6</v>
      </c>
      <c r="BO6" s="118">
        <f>IF(P6=0,"",IF(BN6=0,"",(BN6/P6)))</f>
        <v>0.20689655172414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29000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184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262</v>
      </c>
      <c r="N7" s="89">
        <v>146</v>
      </c>
      <c r="O7" s="90">
        <v>3</v>
      </c>
      <c r="P7" s="91">
        <f>N7+O7</f>
        <v>149</v>
      </c>
      <c r="Q7" s="80">
        <f>IFERROR(P7/M7,"-")</f>
        <v>0.56870229007634</v>
      </c>
      <c r="R7" s="79">
        <v>5</v>
      </c>
      <c r="S7" s="79">
        <v>30</v>
      </c>
      <c r="T7" s="80">
        <f>IFERROR(R7/(P7),"-")</f>
        <v>0.033557046979866</v>
      </c>
      <c r="U7" s="336"/>
      <c r="V7" s="82">
        <v>6</v>
      </c>
      <c r="W7" s="80">
        <f>IF(P7=0,"-",V7/P7)</f>
        <v>0.040268456375839</v>
      </c>
      <c r="X7" s="335">
        <v>856560</v>
      </c>
      <c r="Y7" s="336">
        <f>IFERROR(X7/P7,"-")</f>
        <v>5748.7248322148</v>
      </c>
      <c r="Z7" s="336">
        <f>IFERROR(X7/V7,"-")</f>
        <v>142760</v>
      </c>
      <c r="AA7" s="330"/>
      <c r="AB7" s="83"/>
      <c r="AC7" s="77"/>
      <c r="AD7" s="92">
        <v>3</v>
      </c>
      <c r="AE7" s="93">
        <f>IF(P7=0,"",IF(AD7=0,"",(AD7/P7)))</f>
        <v>0.020134228187919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25</v>
      </c>
      <c r="AN7" s="99">
        <f>IF(P7=0,"",IF(AM7=0,"",(AM7/P7)))</f>
        <v>0.16778523489933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20</v>
      </c>
      <c r="AW7" s="105">
        <f>IF(P7=0,"",IF(AV7=0,"",(AV7/P7)))</f>
        <v>0.13422818791946</v>
      </c>
      <c r="AX7" s="104">
        <v>1</v>
      </c>
      <c r="AY7" s="106">
        <f>IFERROR(AX7/AV7,"-")</f>
        <v>0.05</v>
      </c>
      <c r="AZ7" s="107">
        <v>236000</v>
      </c>
      <c r="BA7" s="108">
        <f>IFERROR(AZ7/AV7,"-")</f>
        <v>11800</v>
      </c>
      <c r="BB7" s="109"/>
      <c r="BC7" s="109"/>
      <c r="BD7" s="109">
        <v>1</v>
      </c>
      <c r="BE7" s="110">
        <v>39</v>
      </c>
      <c r="BF7" s="111">
        <f>IF(P7=0,"",IF(BE7=0,"",(BE7/P7)))</f>
        <v>0.26174496644295</v>
      </c>
      <c r="BG7" s="110">
        <v>1</v>
      </c>
      <c r="BH7" s="112">
        <f>IFERROR(BG7/BE7,"-")</f>
        <v>0.025641025641026</v>
      </c>
      <c r="BI7" s="113">
        <v>5000</v>
      </c>
      <c r="BJ7" s="114">
        <f>IFERROR(BI7/BE7,"-")</f>
        <v>128.20512820513</v>
      </c>
      <c r="BK7" s="115">
        <v>1</v>
      </c>
      <c r="BL7" s="115"/>
      <c r="BM7" s="115"/>
      <c r="BN7" s="117">
        <v>39</v>
      </c>
      <c r="BO7" s="118">
        <f>IF(P7=0,"",IF(BN7=0,"",(BN7/P7)))</f>
        <v>0.26174496644295</v>
      </c>
      <c r="BP7" s="119">
        <v>4</v>
      </c>
      <c r="BQ7" s="120">
        <f>IFERROR(BP7/BN7,"-")</f>
        <v>0.1025641025641</v>
      </c>
      <c r="BR7" s="121">
        <v>77000</v>
      </c>
      <c r="BS7" s="122">
        <f>IFERROR(BR7/BN7,"-")</f>
        <v>1974.358974359</v>
      </c>
      <c r="BT7" s="123">
        <v>2</v>
      </c>
      <c r="BU7" s="123"/>
      <c r="BV7" s="123">
        <v>2</v>
      </c>
      <c r="BW7" s="124">
        <v>19</v>
      </c>
      <c r="BX7" s="125">
        <f>IF(P7=0,"",IF(BW7=0,"",(BW7/P7)))</f>
        <v>0.12751677852349</v>
      </c>
      <c r="BY7" s="126">
        <v>3</v>
      </c>
      <c r="BZ7" s="127">
        <f>IFERROR(BY7/BW7,"-")</f>
        <v>0.15789473684211</v>
      </c>
      <c r="CA7" s="128">
        <v>607560</v>
      </c>
      <c r="CB7" s="129">
        <f>IFERROR(CA7/BW7,"-")</f>
        <v>31976.842105263</v>
      </c>
      <c r="CC7" s="130"/>
      <c r="CD7" s="130"/>
      <c r="CE7" s="130">
        <v>3</v>
      </c>
      <c r="CF7" s="131">
        <v>4</v>
      </c>
      <c r="CG7" s="132">
        <f>IF(P7=0,"",IF(CF7=0,"",(CF7/P7)))</f>
        <v>0.026845637583893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856560</v>
      </c>
      <c r="CQ7" s="139">
        <v>317000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3.3</v>
      </c>
      <c r="B8" s="347" t="s">
        <v>185</v>
      </c>
      <c r="C8" s="347" t="s">
        <v>168</v>
      </c>
      <c r="D8" s="347" t="s">
        <v>178</v>
      </c>
      <c r="E8" s="347" t="s">
        <v>186</v>
      </c>
      <c r="F8" s="347" t="s">
        <v>180</v>
      </c>
      <c r="G8" s="88" t="s">
        <v>187</v>
      </c>
      <c r="H8" s="88" t="s">
        <v>188</v>
      </c>
      <c r="I8" s="88" t="s">
        <v>162</v>
      </c>
      <c r="J8" s="330">
        <v>90000</v>
      </c>
      <c r="K8" s="79">
        <v>0</v>
      </c>
      <c r="L8" s="79">
        <v>0</v>
      </c>
      <c r="M8" s="79">
        <v>25</v>
      </c>
      <c r="N8" s="89">
        <v>3</v>
      </c>
      <c r="O8" s="90">
        <v>0</v>
      </c>
      <c r="P8" s="91">
        <f>N8+O8</f>
        <v>3</v>
      </c>
      <c r="Q8" s="80">
        <f>IFERROR(P8/M8,"-")</f>
        <v>0.12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1034.4827586207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207000</v>
      </c>
      <c r="AB8" s="83">
        <f>SUM(X8:X9)/SUM(J8:J9)</f>
        <v>3.3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189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189</v>
      </c>
      <c r="N9" s="89">
        <v>84</v>
      </c>
      <c r="O9" s="90">
        <v>0</v>
      </c>
      <c r="P9" s="91">
        <f>N9+O9</f>
        <v>84</v>
      </c>
      <c r="Q9" s="80">
        <f>IFERROR(P9/M9,"-")</f>
        <v>0.44444444444444</v>
      </c>
      <c r="R9" s="79">
        <v>10</v>
      </c>
      <c r="S9" s="79">
        <v>14</v>
      </c>
      <c r="T9" s="80">
        <f>IFERROR(R9/(P9),"-")</f>
        <v>0.11904761904762</v>
      </c>
      <c r="U9" s="336"/>
      <c r="V9" s="82">
        <v>6</v>
      </c>
      <c r="W9" s="80">
        <f>IF(P9=0,"-",V9/P9)</f>
        <v>0.071428571428571</v>
      </c>
      <c r="X9" s="335">
        <v>297000</v>
      </c>
      <c r="Y9" s="336">
        <f>IFERROR(X9/P9,"-")</f>
        <v>3535.7142857143</v>
      </c>
      <c r="Z9" s="336">
        <f>IFERROR(X9/V9,"-")</f>
        <v>49500</v>
      </c>
      <c r="AA9" s="330"/>
      <c r="AB9" s="83"/>
      <c r="AC9" s="77"/>
      <c r="AD9" s="92">
        <v>4</v>
      </c>
      <c r="AE9" s="93">
        <f>IF(P9=0,"",IF(AD9=0,"",(AD9/P9)))</f>
        <v>0.047619047619048</v>
      </c>
      <c r="AF9" s="92">
        <v>1</v>
      </c>
      <c r="AG9" s="94">
        <f>IFERROR(AF9/AD9,"-")</f>
        <v>0.25</v>
      </c>
      <c r="AH9" s="95">
        <v>48000</v>
      </c>
      <c r="AI9" s="96">
        <f>IFERROR(AH9/AD9,"-")</f>
        <v>12000</v>
      </c>
      <c r="AJ9" s="97"/>
      <c r="AK9" s="97"/>
      <c r="AL9" s="97">
        <v>1</v>
      </c>
      <c r="AM9" s="98">
        <v>13</v>
      </c>
      <c r="AN9" s="99">
        <f>IF(P9=0,"",IF(AM9=0,"",(AM9/P9)))</f>
        <v>0.1547619047619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9</v>
      </c>
      <c r="AW9" s="105">
        <f>IF(P9=0,"",IF(AV9=0,"",(AV9/P9)))</f>
        <v>0.10714285714286</v>
      </c>
      <c r="AX9" s="104">
        <v>1</v>
      </c>
      <c r="AY9" s="106">
        <f>IFERROR(AX9/AV9,"-")</f>
        <v>0.11111111111111</v>
      </c>
      <c r="AZ9" s="107">
        <v>160000</v>
      </c>
      <c r="BA9" s="108">
        <f>IFERROR(AZ9/AV9,"-")</f>
        <v>17777.777777778</v>
      </c>
      <c r="BB9" s="109"/>
      <c r="BC9" s="109"/>
      <c r="BD9" s="109">
        <v>1</v>
      </c>
      <c r="BE9" s="110">
        <v>22</v>
      </c>
      <c r="BF9" s="111">
        <f>IF(P9=0,"",IF(BE9=0,"",(BE9/P9)))</f>
        <v>0.26190476190476</v>
      </c>
      <c r="BG9" s="110">
        <v>2</v>
      </c>
      <c r="BH9" s="112">
        <f>IFERROR(BG9/BE9,"-")</f>
        <v>0.090909090909091</v>
      </c>
      <c r="BI9" s="113">
        <v>30000</v>
      </c>
      <c r="BJ9" s="114">
        <f>IFERROR(BI9/BE9,"-")</f>
        <v>1363.6363636364</v>
      </c>
      <c r="BK9" s="115">
        <v>1</v>
      </c>
      <c r="BL9" s="115"/>
      <c r="BM9" s="115">
        <v>1</v>
      </c>
      <c r="BN9" s="117">
        <v>16</v>
      </c>
      <c r="BO9" s="118">
        <f>IF(P9=0,"",IF(BN9=0,"",(BN9/P9)))</f>
        <v>0.19047619047619</v>
      </c>
      <c r="BP9" s="119">
        <v>1</v>
      </c>
      <c r="BQ9" s="120">
        <f>IFERROR(BP9/BN9,"-")</f>
        <v>0.0625</v>
      </c>
      <c r="BR9" s="121">
        <v>5000</v>
      </c>
      <c r="BS9" s="122">
        <f>IFERROR(BR9/BN9,"-")</f>
        <v>312.5</v>
      </c>
      <c r="BT9" s="123">
        <v>1</v>
      </c>
      <c r="BU9" s="123"/>
      <c r="BV9" s="123"/>
      <c r="BW9" s="124">
        <v>16</v>
      </c>
      <c r="BX9" s="125">
        <f>IF(P9=0,"",IF(BW9=0,"",(BW9/P9)))</f>
        <v>0.19047619047619</v>
      </c>
      <c r="BY9" s="126">
        <v>2</v>
      </c>
      <c r="BZ9" s="127">
        <f>IFERROR(BY9/BW9,"-")</f>
        <v>0.125</v>
      </c>
      <c r="CA9" s="128">
        <v>186000</v>
      </c>
      <c r="CB9" s="129">
        <f>IFERROR(CA9/BW9,"-")</f>
        <v>11625</v>
      </c>
      <c r="CC9" s="130">
        <v>1</v>
      </c>
      <c r="CD9" s="130"/>
      <c r="CE9" s="130">
        <v>1</v>
      </c>
      <c r="CF9" s="131">
        <v>4</v>
      </c>
      <c r="CG9" s="132">
        <f>IF(P9=0,"",IF(CF9=0,"",(CF9/P9)))</f>
        <v>0.047619047619048</v>
      </c>
      <c r="CH9" s="133">
        <v>1</v>
      </c>
      <c r="CI9" s="134">
        <f>IFERROR(CH9/CF9,"-")</f>
        <v>0.25</v>
      </c>
      <c r="CJ9" s="135">
        <v>45000</v>
      </c>
      <c r="CK9" s="136">
        <f>IFERROR(CJ9/CF9,"-")</f>
        <v>11250</v>
      </c>
      <c r="CL9" s="137"/>
      <c r="CM9" s="137"/>
      <c r="CN9" s="137">
        <v>1</v>
      </c>
      <c r="CO9" s="138">
        <v>6</v>
      </c>
      <c r="CP9" s="139">
        <v>297000</v>
      </c>
      <c r="CQ9" s="139">
        <v>176000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3.7902564102564</v>
      </c>
      <c r="B12" s="39"/>
      <c r="C12" s="39"/>
      <c r="D12" s="39"/>
      <c r="E12" s="39"/>
      <c r="F12" s="39"/>
      <c r="G12" s="40" t="s">
        <v>190</v>
      </c>
      <c r="H12" s="40"/>
      <c r="I12" s="40"/>
      <c r="J12" s="333">
        <f>SUM(J6:J11)</f>
        <v>312000</v>
      </c>
      <c r="K12" s="41">
        <f>SUM(K6:K11)</f>
        <v>0</v>
      </c>
      <c r="L12" s="41">
        <f>SUM(L6:L11)</f>
        <v>0</v>
      </c>
      <c r="M12" s="41">
        <f>SUM(M6:M11)</f>
        <v>603</v>
      </c>
      <c r="N12" s="41">
        <f>SUM(N6:N11)</f>
        <v>262</v>
      </c>
      <c r="O12" s="41">
        <f>SUM(O6:O11)</f>
        <v>3</v>
      </c>
      <c r="P12" s="41">
        <f>SUM(P6:P11)</f>
        <v>265</v>
      </c>
      <c r="Q12" s="42">
        <f>IFERROR(P12/M12,"-")</f>
        <v>0.43946932006633</v>
      </c>
      <c r="R12" s="76">
        <f>SUM(R6:R11)</f>
        <v>15</v>
      </c>
      <c r="S12" s="76">
        <f>SUM(S6:S11)</f>
        <v>53</v>
      </c>
      <c r="T12" s="42">
        <f>IFERROR(R12/P12,"-")</f>
        <v>0.056603773584906</v>
      </c>
      <c r="U12" s="338">
        <f>IFERROR(J12/P12,"-")</f>
        <v>1177.358490566</v>
      </c>
      <c r="V12" s="44">
        <f>SUM(V6:V11)</f>
        <v>15</v>
      </c>
      <c r="W12" s="42">
        <f>IFERROR(V12/P12,"-")</f>
        <v>0.056603773584906</v>
      </c>
      <c r="X12" s="333">
        <f>SUM(X6:X11)</f>
        <v>1182560</v>
      </c>
      <c r="Y12" s="333">
        <f>IFERROR(X12/P12,"-")</f>
        <v>4462.4905660377</v>
      </c>
      <c r="Z12" s="333">
        <f>IFERROR(X12/V12,"-")</f>
        <v>78837.333333333</v>
      </c>
      <c r="AA12" s="333">
        <f>X12-J12</f>
        <v>870560</v>
      </c>
      <c r="AB12" s="45">
        <f>X12/J12</f>
        <v>3.7902564102564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191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192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193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194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195</v>
      </c>
      <c r="C6" s="347" t="s">
        <v>196</v>
      </c>
      <c r="D6" s="347" t="s">
        <v>197</v>
      </c>
      <c r="E6" s="175" t="s">
        <v>198</v>
      </c>
      <c r="F6" s="175" t="s">
        <v>199</v>
      </c>
      <c r="G6" s="340">
        <v>0</v>
      </c>
      <c r="H6" s="340">
        <v>3000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14.69387755102</v>
      </c>
      <c r="B7" s="347" t="s">
        <v>200</v>
      </c>
      <c r="C7" s="347" t="s">
        <v>201</v>
      </c>
      <c r="D7" s="347">
        <v>25</v>
      </c>
      <c r="E7" s="175" t="s">
        <v>202</v>
      </c>
      <c r="F7" s="175" t="s">
        <v>199</v>
      </c>
      <c r="G7" s="340">
        <v>39200</v>
      </c>
      <c r="H7" s="340">
        <v>2800</v>
      </c>
      <c r="I7" s="176">
        <v>0</v>
      </c>
      <c r="J7" s="176">
        <v>0</v>
      </c>
      <c r="K7" s="176">
        <v>656</v>
      </c>
      <c r="L7" s="177">
        <v>14</v>
      </c>
      <c r="M7" s="178">
        <v>14</v>
      </c>
      <c r="N7" s="179">
        <f>IFERROR(L7/K7,"-")</f>
        <v>0.021341463414634</v>
      </c>
      <c r="O7" s="176">
        <v>2</v>
      </c>
      <c r="P7" s="176">
        <v>3</v>
      </c>
      <c r="Q7" s="179">
        <f>IFERROR(O7/L7,"-")</f>
        <v>0.14285714285714</v>
      </c>
      <c r="R7" s="180">
        <f>IFERROR(G7/SUM(L7:L7),"-")</f>
        <v>2800</v>
      </c>
      <c r="S7" s="181">
        <v>3</v>
      </c>
      <c r="T7" s="179">
        <f>IF(L7=0,"-",S7/L7)</f>
        <v>0.21428571428571</v>
      </c>
      <c r="U7" s="345">
        <v>576000</v>
      </c>
      <c r="V7" s="346">
        <f>IFERROR(U7/L7,"-")</f>
        <v>41142.857142857</v>
      </c>
      <c r="W7" s="346">
        <f>IFERROR(U7/S7,"-")</f>
        <v>192000</v>
      </c>
      <c r="X7" s="340">
        <f>SUM(U7:U7)-SUM(G7:G7)</f>
        <v>536800</v>
      </c>
      <c r="Y7" s="183">
        <f>SUM(U7:U7)/SUM(G7:G7)</f>
        <v>14.69387755102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1</v>
      </c>
      <c r="AT7" s="197">
        <f>IF(L7=0,"",IF(AS7=0,"",(AS7/L7)))</f>
        <v>0.071428571428571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5</v>
      </c>
      <c r="BC7" s="203">
        <f>IF(L7=0,"",IF(BB7=0,"",(BB7/L7)))</f>
        <v>0.35714285714286</v>
      </c>
      <c r="BD7" s="202">
        <v>1</v>
      </c>
      <c r="BE7" s="204">
        <f>IFERROR(BD7/BB7,"-")</f>
        <v>0.2</v>
      </c>
      <c r="BF7" s="205">
        <v>3000</v>
      </c>
      <c r="BG7" s="206">
        <f>IFERROR(BF7/BB7,"-")</f>
        <v>600</v>
      </c>
      <c r="BH7" s="207">
        <v>1</v>
      </c>
      <c r="BI7" s="207"/>
      <c r="BJ7" s="207"/>
      <c r="BK7" s="208">
        <v>7</v>
      </c>
      <c r="BL7" s="209">
        <f>IF(L7=0,"",IF(BK7=0,"",(BK7/L7)))</f>
        <v>0.5</v>
      </c>
      <c r="BM7" s="210">
        <v>2</v>
      </c>
      <c r="BN7" s="211">
        <f>IFERROR(BM7/BK7,"-")</f>
        <v>0.28571428571429</v>
      </c>
      <c r="BO7" s="212">
        <v>573000</v>
      </c>
      <c r="BP7" s="213">
        <f>IFERROR(BO7/BK7,"-")</f>
        <v>81857.142857143</v>
      </c>
      <c r="BQ7" s="214"/>
      <c r="BR7" s="214"/>
      <c r="BS7" s="214">
        <v>2</v>
      </c>
      <c r="BT7" s="215">
        <v>1</v>
      </c>
      <c r="BU7" s="216">
        <f>IF(L7=0,"",IF(BT7=0,"",(BT7/L7)))</f>
        <v>0.071428571428571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3</v>
      </c>
      <c r="CM7" s="230">
        <v>576000</v>
      </c>
      <c r="CN7" s="230">
        <v>376000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1.3333333333333</v>
      </c>
      <c r="B8" s="347" t="s">
        <v>203</v>
      </c>
      <c r="C8" s="347" t="s">
        <v>196</v>
      </c>
      <c r="D8" s="347" t="s">
        <v>89</v>
      </c>
      <c r="E8" s="175" t="s">
        <v>204</v>
      </c>
      <c r="F8" s="175" t="s">
        <v>199</v>
      </c>
      <c r="G8" s="340">
        <v>483000</v>
      </c>
      <c r="H8" s="340">
        <v>1500</v>
      </c>
      <c r="I8" s="176">
        <v>0</v>
      </c>
      <c r="J8" s="176">
        <v>0</v>
      </c>
      <c r="K8" s="176">
        <v>1658</v>
      </c>
      <c r="L8" s="177">
        <v>322</v>
      </c>
      <c r="M8" s="178">
        <v>283</v>
      </c>
      <c r="N8" s="179">
        <f>IFERROR(L8/K8,"-")</f>
        <v>0.19420989143546</v>
      </c>
      <c r="O8" s="176">
        <v>5</v>
      </c>
      <c r="P8" s="176">
        <v>156</v>
      </c>
      <c r="Q8" s="179">
        <f>IFERROR(O8/L8,"-")</f>
        <v>0.015527950310559</v>
      </c>
      <c r="R8" s="180">
        <f>IFERROR(G8/SUM(L8:L8),"-")</f>
        <v>1500</v>
      </c>
      <c r="S8" s="181">
        <v>37</v>
      </c>
      <c r="T8" s="179">
        <f>IF(L8=0,"-",S8/L8)</f>
        <v>0.11490683229814</v>
      </c>
      <c r="U8" s="345">
        <v>644000</v>
      </c>
      <c r="V8" s="346">
        <f>IFERROR(U8/L8,"-")</f>
        <v>2000</v>
      </c>
      <c r="W8" s="346">
        <f>IFERROR(U8/S8,"-")</f>
        <v>17405.405405405</v>
      </c>
      <c r="X8" s="340">
        <f>SUM(U8:U8)-SUM(G8:G8)</f>
        <v>161000</v>
      </c>
      <c r="Y8" s="183">
        <f>SUM(U8:U8)/SUM(G8:G8)</f>
        <v>1.3333333333333</v>
      </c>
      <c r="AA8" s="184">
        <v>39</v>
      </c>
      <c r="AB8" s="185">
        <f>IF(L8=0,"",IF(AA8=0,"",(AA8/L8)))</f>
        <v>0.12111801242236</v>
      </c>
      <c r="AC8" s="184">
        <v>1</v>
      </c>
      <c r="AD8" s="186">
        <f>IFERROR(AC8/AA8,"-")</f>
        <v>0.025641025641026</v>
      </c>
      <c r="AE8" s="187">
        <v>3000</v>
      </c>
      <c r="AF8" s="188">
        <f>IFERROR(AE8/AA8,"-")</f>
        <v>76.923076923077</v>
      </c>
      <c r="AG8" s="189">
        <v>1</v>
      </c>
      <c r="AH8" s="189"/>
      <c r="AI8" s="189"/>
      <c r="AJ8" s="190">
        <v>30</v>
      </c>
      <c r="AK8" s="191">
        <f>IF(L8=0,"",IF(AJ8=0,"",(AJ8/L8)))</f>
        <v>0.093167701863354</v>
      </c>
      <c r="AL8" s="190">
        <v>1</v>
      </c>
      <c r="AM8" s="192">
        <f>IFERROR(AL8/AJ8,"-")</f>
        <v>0.033333333333333</v>
      </c>
      <c r="AN8" s="193">
        <v>3000</v>
      </c>
      <c r="AO8" s="194">
        <f>IFERROR(AN8/AJ8,"-")</f>
        <v>100</v>
      </c>
      <c r="AP8" s="195">
        <v>1</v>
      </c>
      <c r="AQ8" s="195"/>
      <c r="AR8" s="195"/>
      <c r="AS8" s="196">
        <v>45</v>
      </c>
      <c r="AT8" s="197">
        <f>IF(L8=0,"",IF(AS8=0,"",(AS8/L8)))</f>
        <v>0.13975155279503</v>
      </c>
      <c r="AU8" s="196">
        <v>6</v>
      </c>
      <c r="AV8" s="198">
        <f>IFERROR(AU8/AS8,"-")</f>
        <v>0.13333333333333</v>
      </c>
      <c r="AW8" s="199">
        <v>103000</v>
      </c>
      <c r="AX8" s="200">
        <f>IFERROR(AW8/AS8,"-")</f>
        <v>2288.8888888889</v>
      </c>
      <c r="AY8" s="201">
        <v>4</v>
      </c>
      <c r="AZ8" s="201"/>
      <c r="BA8" s="201">
        <v>2</v>
      </c>
      <c r="BB8" s="202">
        <v>96</v>
      </c>
      <c r="BC8" s="203">
        <f>IF(L8=0,"",IF(BB8=0,"",(BB8/L8)))</f>
        <v>0.29813664596273</v>
      </c>
      <c r="BD8" s="202">
        <v>13</v>
      </c>
      <c r="BE8" s="204">
        <f>IFERROR(BD8/BB8,"-")</f>
        <v>0.13541666666667</v>
      </c>
      <c r="BF8" s="205">
        <v>293000</v>
      </c>
      <c r="BG8" s="206">
        <f>IFERROR(BF8/BB8,"-")</f>
        <v>3052.0833333333</v>
      </c>
      <c r="BH8" s="207">
        <v>5</v>
      </c>
      <c r="BI8" s="207">
        <v>1</v>
      </c>
      <c r="BJ8" s="207">
        <v>7</v>
      </c>
      <c r="BK8" s="208">
        <v>92</v>
      </c>
      <c r="BL8" s="209">
        <f>IF(L8=0,"",IF(BK8=0,"",(BK8/L8)))</f>
        <v>0.28571428571429</v>
      </c>
      <c r="BM8" s="210">
        <v>12</v>
      </c>
      <c r="BN8" s="211">
        <f>IFERROR(BM8/BK8,"-")</f>
        <v>0.1304347826087</v>
      </c>
      <c r="BO8" s="212">
        <v>164000</v>
      </c>
      <c r="BP8" s="213">
        <f>IFERROR(BO8/BK8,"-")</f>
        <v>1782.6086956522</v>
      </c>
      <c r="BQ8" s="214">
        <v>6</v>
      </c>
      <c r="BR8" s="214">
        <v>2</v>
      </c>
      <c r="BS8" s="214">
        <v>4</v>
      </c>
      <c r="BT8" s="215">
        <v>20</v>
      </c>
      <c r="BU8" s="216">
        <f>IF(L8=0,"",IF(BT8=0,"",(BT8/L8)))</f>
        <v>0.062111801242236</v>
      </c>
      <c r="BV8" s="217">
        <v>4</v>
      </c>
      <c r="BW8" s="218">
        <f>IFERROR(BV8/BT8,"-")</f>
        <v>0.2</v>
      </c>
      <c r="BX8" s="219">
        <v>78000</v>
      </c>
      <c r="BY8" s="220">
        <f>IFERROR(BX8/BT8,"-")</f>
        <v>3900</v>
      </c>
      <c r="BZ8" s="221">
        <v>2</v>
      </c>
      <c r="CA8" s="221">
        <v>1</v>
      </c>
      <c r="CB8" s="221">
        <v>1</v>
      </c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37</v>
      </c>
      <c r="CM8" s="230">
        <v>644000</v>
      </c>
      <c r="CN8" s="230">
        <v>133000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205</v>
      </c>
      <c r="C9" s="347"/>
      <c r="D9" s="347" t="s">
        <v>206</v>
      </c>
      <c r="E9" s="175" t="s">
        <v>207</v>
      </c>
      <c r="F9" s="175" t="s">
        <v>199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17</v>
      </c>
      <c r="M9" s="178">
        <v>17</v>
      </c>
      <c r="N9" s="179" t="str">
        <f>IFERROR(L9/K9,"-")</f>
        <v>-</v>
      </c>
      <c r="O9" s="176">
        <v>0</v>
      </c>
      <c r="P9" s="176">
        <v>6</v>
      </c>
      <c r="Q9" s="179">
        <f>IFERROR(O9/L9,"-")</f>
        <v>0</v>
      </c>
      <c r="R9" s="180">
        <f>IFERROR(G9/SUM(L9:L9),"-")</f>
        <v>0</v>
      </c>
      <c r="S9" s="181">
        <v>1</v>
      </c>
      <c r="T9" s="179">
        <f>IF(L9=0,"-",S9/L9)</f>
        <v>0.058823529411765</v>
      </c>
      <c r="U9" s="345">
        <v>411000</v>
      </c>
      <c r="V9" s="346">
        <f>IFERROR(U9/L9,"-")</f>
        <v>24176.470588235</v>
      </c>
      <c r="W9" s="346">
        <f>IFERROR(U9/S9,"-")</f>
        <v>411000</v>
      </c>
      <c r="X9" s="340">
        <f>SUM(U9:U9)-SUM(G9:G9)</f>
        <v>411000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>
        <v>1</v>
      </c>
      <c r="AK9" s="191">
        <f>IF(L9=0,"",IF(AJ9=0,"",(AJ9/L9)))</f>
        <v>0.058823529411765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3</v>
      </c>
      <c r="AT9" s="197">
        <f>IF(L9=0,"",IF(AS9=0,"",(AS9/L9)))</f>
        <v>0.17647058823529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2</v>
      </c>
      <c r="BC9" s="203">
        <f>IF(L9=0,"",IF(BB9=0,"",(BB9/L9)))</f>
        <v>0.11764705882353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7</v>
      </c>
      <c r="BL9" s="209">
        <f>IF(L9=0,"",IF(BK9=0,"",(BK9/L9)))</f>
        <v>0.41176470588235</v>
      </c>
      <c r="BM9" s="210">
        <v>1</v>
      </c>
      <c r="BN9" s="211">
        <f>IFERROR(BM9/BK9,"-")</f>
        <v>0.14285714285714</v>
      </c>
      <c r="BO9" s="212">
        <v>411000</v>
      </c>
      <c r="BP9" s="213">
        <f>IFERROR(BO9/BK9,"-")</f>
        <v>58714.285714286</v>
      </c>
      <c r="BQ9" s="214"/>
      <c r="BR9" s="214"/>
      <c r="BS9" s="214">
        <v>1</v>
      </c>
      <c r="BT9" s="215">
        <v>4</v>
      </c>
      <c r="BU9" s="216">
        <f>IF(L9=0,"",IF(BT9=0,"",(BT9/L9)))</f>
        <v>0.23529411764706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1</v>
      </c>
      <c r="CM9" s="230">
        <v>411000</v>
      </c>
      <c r="CN9" s="230">
        <v>411000</v>
      </c>
      <c r="CO9" s="230"/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3.1233243967828</v>
      </c>
      <c r="B12" s="250"/>
      <c r="C12" s="250"/>
      <c r="D12" s="250"/>
      <c r="E12" s="251" t="s">
        <v>208</v>
      </c>
      <c r="F12" s="251"/>
      <c r="G12" s="343">
        <f>SUM(G6:G11)</f>
        <v>522200</v>
      </c>
      <c r="H12" s="343"/>
      <c r="I12" s="250">
        <f>SUM(I6:I11)</f>
        <v>0</v>
      </c>
      <c r="J12" s="250">
        <f>SUM(J6:J11)</f>
        <v>0</v>
      </c>
      <c r="K12" s="250">
        <f>SUM(K6:K11)</f>
        <v>2319</v>
      </c>
      <c r="L12" s="250">
        <f>SUM(L6:L11)</f>
        <v>353</v>
      </c>
      <c r="M12" s="250">
        <f>SUM(M6:M11)</f>
        <v>314</v>
      </c>
      <c r="N12" s="252">
        <f>IFERROR(L12/K12,"-")</f>
        <v>0.15222078482104</v>
      </c>
      <c r="O12" s="253">
        <f>SUM(O6:O11)</f>
        <v>7</v>
      </c>
      <c r="P12" s="253">
        <f>SUM(P6:P11)</f>
        <v>165</v>
      </c>
      <c r="Q12" s="252">
        <f>IFERROR(O12/L12,"-")</f>
        <v>0.019830028328612</v>
      </c>
      <c r="R12" s="254">
        <f>IFERROR(G12/L12,"-")</f>
        <v>1479.3201133144</v>
      </c>
      <c r="S12" s="255">
        <f>SUM(S6:S11)</f>
        <v>41</v>
      </c>
      <c r="T12" s="252">
        <f>IFERROR(S12/L12,"-")</f>
        <v>0.11614730878187</v>
      </c>
      <c r="U12" s="343">
        <f>SUM(U6:U11)</f>
        <v>1631000</v>
      </c>
      <c r="V12" s="343">
        <f>IFERROR(U12/L12,"-")</f>
        <v>4620.3966005666</v>
      </c>
      <c r="W12" s="343">
        <f>IFERROR(U12/S12,"-")</f>
        <v>39780.487804878</v>
      </c>
      <c r="X12" s="343">
        <f>U12-G12</f>
        <v>1108800</v>
      </c>
      <c r="Y12" s="256">
        <f>U12/G12</f>
        <v>3.1233243967828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1.9768578168435</v>
      </c>
      <c r="B6" s="347" t="s">
        <v>210</v>
      </c>
      <c r="C6" s="347" t="s">
        <v>211</v>
      </c>
      <c r="D6" s="347" t="s">
        <v>212</v>
      </c>
      <c r="E6" s="175" t="s">
        <v>213</v>
      </c>
      <c r="F6" s="175" t="s">
        <v>199</v>
      </c>
      <c r="G6" s="340">
        <v>21406537</v>
      </c>
      <c r="H6" s="176">
        <v>0</v>
      </c>
      <c r="I6" s="176">
        <v>0</v>
      </c>
      <c r="J6" s="176">
        <v>1321354</v>
      </c>
      <c r="K6" s="177">
        <v>6616</v>
      </c>
      <c r="L6" s="179">
        <f>IFERROR(K6/J6,"-")</f>
        <v>0.00500698525906</v>
      </c>
      <c r="M6" s="176">
        <v>142</v>
      </c>
      <c r="N6" s="176">
        <v>2904</v>
      </c>
      <c r="O6" s="179">
        <f>IFERROR(M6/(K6),"-")</f>
        <v>0.021463119709794</v>
      </c>
      <c r="P6" s="180">
        <f>IFERROR(G6/SUM(K6:K6),"-")</f>
        <v>3235.5708887545</v>
      </c>
      <c r="Q6" s="181">
        <v>749</v>
      </c>
      <c r="R6" s="179">
        <f>IF(K6=0,"-",Q6/K6)</f>
        <v>0.11321039903265</v>
      </c>
      <c r="S6" s="345">
        <v>42317680</v>
      </c>
      <c r="T6" s="346">
        <f>IFERROR(S6/K6,"-")</f>
        <v>6396.2636033857</v>
      </c>
      <c r="U6" s="346">
        <f>IFERROR(S6/Q6,"-")</f>
        <v>56498.905206943</v>
      </c>
      <c r="V6" s="340">
        <f>SUM(S6:S6)-SUM(G6:G6)</f>
        <v>20911143</v>
      </c>
      <c r="W6" s="183">
        <f>SUM(S6:S6)/SUM(G6:G6)</f>
        <v>1.9768578168435</v>
      </c>
      <c r="Y6" s="184">
        <v>508</v>
      </c>
      <c r="Z6" s="185">
        <f>IF(K6=0,"",IF(Y6=0,"",(Y6/K6)))</f>
        <v>0.076783555018138</v>
      </c>
      <c r="AA6" s="184">
        <v>19</v>
      </c>
      <c r="AB6" s="186">
        <f>IFERROR(AA6/Y6,"-")</f>
        <v>0.03740157480315</v>
      </c>
      <c r="AC6" s="187">
        <v>523000</v>
      </c>
      <c r="AD6" s="188">
        <f>IFERROR(AC6/Y6,"-")</f>
        <v>1029.5275590551</v>
      </c>
      <c r="AE6" s="189">
        <v>8</v>
      </c>
      <c r="AF6" s="189">
        <v>4</v>
      </c>
      <c r="AG6" s="189">
        <v>7</v>
      </c>
      <c r="AH6" s="190">
        <v>1251</v>
      </c>
      <c r="AI6" s="191">
        <f>IF(K6=0,"",IF(AH6=0,"",(AH6/K6)))</f>
        <v>0.18908706166868</v>
      </c>
      <c r="AJ6" s="190">
        <v>82</v>
      </c>
      <c r="AK6" s="192">
        <f>IFERROR(AJ6/AH6,"-")</f>
        <v>0.06554756195044</v>
      </c>
      <c r="AL6" s="193">
        <v>3113000</v>
      </c>
      <c r="AM6" s="194">
        <f>IFERROR(AL6/AH6,"-")</f>
        <v>2488.4092725819</v>
      </c>
      <c r="AN6" s="195">
        <v>41</v>
      </c>
      <c r="AO6" s="195">
        <v>19</v>
      </c>
      <c r="AP6" s="195">
        <v>22</v>
      </c>
      <c r="AQ6" s="196">
        <v>1205</v>
      </c>
      <c r="AR6" s="197">
        <f>IF(K6=0,"",IF(AQ6=0,"",(AQ6/K6)))</f>
        <v>0.18213422007255</v>
      </c>
      <c r="AS6" s="196">
        <v>89</v>
      </c>
      <c r="AT6" s="198">
        <f>IFERROR(AS6/AQ6,"-")</f>
        <v>0.073858921161826</v>
      </c>
      <c r="AU6" s="199">
        <v>2005000</v>
      </c>
      <c r="AV6" s="200">
        <f>IFERROR(AU6/AQ6,"-")</f>
        <v>1663.9004149378</v>
      </c>
      <c r="AW6" s="201">
        <v>46</v>
      </c>
      <c r="AX6" s="201">
        <v>15</v>
      </c>
      <c r="AY6" s="201">
        <v>28</v>
      </c>
      <c r="AZ6" s="202">
        <v>1939</v>
      </c>
      <c r="BA6" s="203">
        <f>IF(K6=0,"",IF(AZ6=0,"",(AZ6/K6)))</f>
        <v>0.29307738814994</v>
      </c>
      <c r="BB6" s="202">
        <v>210</v>
      </c>
      <c r="BC6" s="204">
        <f>IFERROR(BB6/AZ6,"-")</f>
        <v>0.10830324909747</v>
      </c>
      <c r="BD6" s="205">
        <v>6250440</v>
      </c>
      <c r="BE6" s="206">
        <f>IFERROR(BD6/AZ6,"-")</f>
        <v>3223.5379061372</v>
      </c>
      <c r="BF6" s="207">
        <v>102</v>
      </c>
      <c r="BG6" s="207">
        <v>42</v>
      </c>
      <c r="BH6" s="207">
        <v>66</v>
      </c>
      <c r="BI6" s="208">
        <v>1145</v>
      </c>
      <c r="BJ6" s="209">
        <f>IF(K6=0,"",IF(BI6=0,"",(BI6/K6)))</f>
        <v>0.17306529625151</v>
      </c>
      <c r="BK6" s="210">
        <v>205</v>
      </c>
      <c r="BL6" s="211">
        <f>IFERROR(BK6/BI6,"-")</f>
        <v>0.17903930131004</v>
      </c>
      <c r="BM6" s="212">
        <v>14110000</v>
      </c>
      <c r="BN6" s="213">
        <f>IFERROR(BM6/BI6,"-")</f>
        <v>12323.144104803</v>
      </c>
      <c r="BO6" s="214">
        <v>78</v>
      </c>
      <c r="BP6" s="214">
        <v>34</v>
      </c>
      <c r="BQ6" s="214">
        <v>93</v>
      </c>
      <c r="BR6" s="215">
        <v>467</v>
      </c>
      <c r="BS6" s="216">
        <f>IF(K6=0,"",IF(BR6=0,"",(BR6/K6)))</f>
        <v>0.070586457073761</v>
      </c>
      <c r="BT6" s="217">
        <v>122</v>
      </c>
      <c r="BU6" s="218">
        <f>IFERROR(BT6/BR6,"-")</f>
        <v>0.26124197002141</v>
      </c>
      <c r="BV6" s="219">
        <v>14684000</v>
      </c>
      <c r="BW6" s="220">
        <f>IFERROR(BV6/BR6,"-")</f>
        <v>31443.254817987</v>
      </c>
      <c r="BX6" s="221">
        <v>31</v>
      </c>
      <c r="BY6" s="221">
        <v>16</v>
      </c>
      <c r="BZ6" s="221">
        <v>75</v>
      </c>
      <c r="CA6" s="222">
        <v>101</v>
      </c>
      <c r="CB6" s="223">
        <f>IF(K6=0,"",IF(CA6=0,"",(CA6/K6)))</f>
        <v>0.015266021765417</v>
      </c>
      <c r="CC6" s="224">
        <v>22</v>
      </c>
      <c r="CD6" s="225">
        <f>IFERROR(CC6/CA6,"-")</f>
        <v>0.21782178217822</v>
      </c>
      <c r="CE6" s="226">
        <v>1632240</v>
      </c>
      <c r="CF6" s="227">
        <f>IFERROR(CE6/CA6,"-")</f>
        <v>16160.792079208</v>
      </c>
      <c r="CG6" s="228">
        <v>5</v>
      </c>
      <c r="CH6" s="228">
        <v>4</v>
      </c>
      <c r="CI6" s="228">
        <v>13</v>
      </c>
      <c r="CJ6" s="229">
        <v>749</v>
      </c>
      <c r="CK6" s="230">
        <v>42317680</v>
      </c>
      <c r="CL6" s="230">
        <v>1770000</v>
      </c>
      <c r="CM6" s="230">
        <v>24000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214</v>
      </c>
      <c r="C7" s="347" t="s">
        <v>211</v>
      </c>
      <c r="D7" s="347" t="s">
        <v>215</v>
      </c>
      <c r="E7" s="175" t="s">
        <v>216</v>
      </c>
      <c r="F7" s="175" t="s">
        <v>199</v>
      </c>
      <c r="G7" s="340">
        <v>0</v>
      </c>
      <c r="H7" s="176">
        <v>0</v>
      </c>
      <c r="I7" s="176">
        <v>0</v>
      </c>
      <c r="J7" s="176">
        <v>12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217</v>
      </c>
      <c r="F10" s="251"/>
      <c r="G10" s="343">
        <f>SUM(G6:G9)</f>
        <v>21406537</v>
      </c>
      <c r="H10" s="250">
        <f>SUM(H6:H9)</f>
        <v>0</v>
      </c>
      <c r="I10" s="250">
        <f>SUM(I6:I9)</f>
        <v>0</v>
      </c>
      <c r="J10" s="250">
        <f>SUM(J6:J9)</f>
        <v>1321366</v>
      </c>
      <c r="K10" s="250">
        <f>SUM(K6:K9)</f>
        <v>6616</v>
      </c>
      <c r="L10" s="252">
        <f>IFERROR(K10/J10,"-")</f>
        <v>0.0050069397880678</v>
      </c>
      <c r="M10" s="253">
        <f>SUM(M6:M9)</f>
        <v>142</v>
      </c>
      <c r="N10" s="253">
        <f>SUM(N6:N9)</f>
        <v>2904</v>
      </c>
      <c r="O10" s="252">
        <f>IFERROR(M10/K10,"-")</f>
        <v>0.021463119709794</v>
      </c>
      <c r="P10" s="254">
        <f>IFERROR(G10/K10,"-")</f>
        <v>3235.5708887545</v>
      </c>
      <c r="Q10" s="255">
        <f>SUM(Q6:Q9)</f>
        <v>749</v>
      </c>
      <c r="R10" s="252">
        <f>IFERROR(Q10/K10,"-")</f>
        <v>0.11321039903265</v>
      </c>
      <c r="S10" s="343">
        <f>SUM(S6:S9)</f>
        <v>42317680</v>
      </c>
      <c r="T10" s="343">
        <f>IFERROR(S10/K10,"-")</f>
        <v>6396.2636033857</v>
      </c>
      <c r="U10" s="343">
        <f>IFERROR(S10/Q10,"-")</f>
        <v>56498.905206943</v>
      </c>
      <c r="V10" s="343">
        <f>S10-G10</f>
        <v>20911143</v>
      </c>
      <c r="W10" s="256">
        <f>S10/G10</f>
        <v>1.9768578168435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218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219</v>
      </c>
      <c r="C6" s="347" t="s">
        <v>220</v>
      </c>
      <c r="D6" s="347" t="s">
        <v>221</v>
      </c>
      <c r="E6" s="175" t="s">
        <v>222</v>
      </c>
      <c r="F6" s="175" t="s">
        <v>199</v>
      </c>
      <c r="G6" s="340">
        <v>0</v>
      </c>
      <c r="H6" s="176">
        <v>0</v>
      </c>
      <c r="I6" s="176">
        <v>0</v>
      </c>
      <c r="J6" s="176">
        <v>0</v>
      </c>
      <c r="K6" s="177">
        <v>10</v>
      </c>
      <c r="L6" s="179" t="str">
        <f>IFERROR(K6/J6,"-")</f>
        <v>-</v>
      </c>
      <c r="M6" s="176">
        <v>0</v>
      </c>
      <c r="N6" s="176">
        <v>6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0.2</v>
      </c>
      <c r="S6" s="345">
        <v>5000</v>
      </c>
      <c r="T6" s="346">
        <f>IFERROR(S6/K6,"-")</f>
        <v>500</v>
      </c>
      <c r="U6" s="346">
        <f>IFERROR(S6/Q6,"-")</f>
        <v>2500</v>
      </c>
      <c r="V6" s="340">
        <f>SUM(S6:S6)-SUM(G6:G6)</f>
        <v>5000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3</v>
      </c>
      <c r="AI6" s="191">
        <f>IF(K6=0,"",IF(AH6=0,"",(AH6/K6)))</f>
        <v>0.3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4</v>
      </c>
      <c r="AR6" s="197">
        <f>IF(K6=0,"",IF(AQ6=0,"",(AQ6/K6)))</f>
        <v>0.4</v>
      </c>
      <c r="AS6" s="196">
        <v>1</v>
      </c>
      <c r="AT6" s="198">
        <f>IFERROR(AS6/AQ6,"-")</f>
        <v>0.25</v>
      </c>
      <c r="AU6" s="199">
        <v>3000</v>
      </c>
      <c r="AV6" s="200">
        <f>IFERROR(AU6/AQ6,"-")</f>
        <v>750</v>
      </c>
      <c r="AW6" s="201">
        <v>1</v>
      </c>
      <c r="AX6" s="201"/>
      <c r="AY6" s="201"/>
      <c r="AZ6" s="202">
        <v>2</v>
      </c>
      <c r="BA6" s="203">
        <f>IF(K6=0,"",IF(AZ6=0,"",(AZ6/K6)))</f>
        <v>0.2</v>
      </c>
      <c r="BB6" s="202">
        <v>1</v>
      </c>
      <c r="BC6" s="204">
        <f>IFERROR(BB6/AZ6,"-")</f>
        <v>0.5</v>
      </c>
      <c r="BD6" s="205">
        <v>2000</v>
      </c>
      <c r="BE6" s="206">
        <f>IFERROR(BD6/AZ6,"-")</f>
        <v>1000</v>
      </c>
      <c r="BF6" s="207">
        <v>1</v>
      </c>
      <c r="BG6" s="207"/>
      <c r="BH6" s="207"/>
      <c r="BI6" s="208">
        <v>1</v>
      </c>
      <c r="BJ6" s="209">
        <f>IF(K6=0,"",IF(BI6=0,"",(BI6/K6)))</f>
        <v>0.1</v>
      </c>
      <c r="BK6" s="210"/>
      <c r="BL6" s="211">
        <f>IFERROR(BK6/BI6,"-")</f>
        <v>0</v>
      </c>
      <c r="BM6" s="212"/>
      <c r="BN6" s="213">
        <f>IFERROR(BM6/BI6,"-")</f>
        <v>0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5000</v>
      </c>
      <c r="CL6" s="230">
        <v>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223</v>
      </c>
      <c r="C7" s="347" t="s">
        <v>220</v>
      </c>
      <c r="D7" s="347" t="s">
        <v>221</v>
      </c>
      <c r="E7" s="175" t="s">
        <v>224</v>
      </c>
      <c r="F7" s="175" t="s">
        <v>199</v>
      </c>
      <c r="G7" s="340">
        <v>0</v>
      </c>
      <c r="H7" s="176">
        <v>0</v>
      </c>
      <c r="I7" s="176">
        <v>0</v>
      </c>
      <c r="J7" s="176">
        <v>0</v>
      </c>
      <c r="K7" s="177">
        <v>130</v>
      </c>
      <c r="L7" s="179" t="str">
        <f>IFERROR(K7/J7,"-")</f>
        <v>-</v>
      </c>
      <c r="M7" s="176">
        <v>1</v>
      </c>
      <c r="N7" s="176">
        <v>36</v>
      </c>
      <c r="O7" s="179">
        <f>IFERROR(M7/(K7),"-")</f>
        <v>0.0076923076923077</v>
      </c>
      <c r="P7" s="180">
        <f>IFERROR(G7/SUM(K7:K7),"-")</f>
        <v>0</v>
      </c>
      <c r="Q7" s="181">
        <v>3</v>
      </c>
      <c r="R7" s="179">
        <f>IF(K7=0,"-",Q7/K7)</f>
        <v>0.023076923076923</v>
      </c>
      <c r="S7" s="345">
        <v>12000</v>
      </c>
      <c r="T7" s="346">
        <f>IFERROR(S7/K7,"-")</f>
        <v>92.307692307692</v>
      </c>
      <c r="U7" s="346">
        <f>IFERROR(S7/Q7,"-")</f>
        <v>4000</v>
      </c>
      <c r="V7" s="340">
        <f>SUM(S7:S7)-SUM(G7:G7)</f>
        <v>12000</v>
      </c>
      <c r="W7" s="183" t="str">
        <f>SUM(S7:S7)/SUM(G7:G7)</f>
        <v>0</v>
      </c>
      <c r="Y7" s="184">
        <v>21</v>
      </c>
      <c r="Z7" s="185">
        <f>IF(K7=0,"",IF(Y7=0,"",(Y7/K7)))</f>
        <v>0.16153846153846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60</v>
      </c>
      <c r="AI7" s="191">
        <f>IF(K7=0,"",IF(AH7=0,"",(AH7/K7)))</f>
        <v>0.46153846153846</v>
      </c>
      <c r="AJ7" s="190">
        <v>1</v>
      </c>
      <c r="AK7" s="192">
        <f>IFERROR(AJ7/AH7,"-")</f>
        <v>0.016666666666667</v>
      </c>
      <c r="AL7" s="193">
        <v>6000</v>
      </c>
      <c r="AM7" s="194">
        <f>IFERROR(AL7/AH7,"-")</f>
        <v>100</v>
      </c>
      <c r="AN7" s="195"/>
      <c r="AO7" s="195">
        <v>1</v>
      </c>
      <c r="AP7" s="195"/>
      <c r="AQ7" s="196">
        <v>29</v>
      </c>
      <c r="AR7" s="197">
        <f>IF(K7=0,"",IF(AQ7=0,"",(AQ7/K7)))</f>
        <v>0.22307692307692</v>
      </c>
      <c r="AS7" s="196">
        <v>1</v>
      </c>
      <c r="AT7" s="198">
        <f>IFERROR(AS7/AQ7,"-")</f>
        <v>0.03448275862069</v>
      </c>
      <c r="AU7" s="199">
        <v>3000</v>
      </c>
      <c r="AV7" s="200">
        <f>IFERROR(AU7/AQ7,"-")</f>
        <v>103.44827586207</v>
      </c>
      <c r="AW7" s="201">
        <v>1</v>
      </c>
      <c r="AX7" s="201"/>
      <c r="AY7" s="201"/>
      <c r="AZ7" s="202">
        <v>12</v>
      </c>
      <c r="BA7" s="203">
        <f>IF(K7=0,"",IF(AZ7=0,"",(AZ7/K7)))</f>
        <v>0.092307692307692</v>
      </c>
      <c r="BB7" s="202">
        <v>1</v>
      </c>
      <c r="BC7" s="204">
        <f>IFERROR(BB7/AZ7,"-")</f>
        <v>0.083333333333333</v>
      </c>
      <c r="BD7" s="205">
        <v>3000</v>
      </c>
      <c r="BE7" s="206">
        <f>IFERROR(BD7/AZ7,"-")</f>
        <v>250</v>
      </c>
      <c r="BF7" s="207">
        <v>1</v>
      </c>
      <c r="BG7" s="207"/>
      <c r="BH7" s="207"/>
      <c r="BI7" s="208">
        <v>8</v>
      </c>
      <c r="BJ7" s="209">
        <f>IF(K7=0,"",IF(BI7=0,"",(BI7/K7)))</f>
        <v>0.061538461538462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12000</v>
      </c>
      <c r="CL7" s="230">
        <v>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140</v>
      </c>
      <c r="L10" s="252" t="str">
        <f>IFERROR(K10/J10,"-")</f>
        <v>-</v>
      </c>
      <c r="M10" s="253">
        <f>SUM(M6:M9)</f>
        <v>1</v>
      </c>
      <c r="N10" s="253">
        <f>SUM(N6:N9)</f>
        <v>42</v>
      </c>
      <c r="O10" s="252">
        <f>IFERROR(M10/K10,"-")</f>
        <v>0.0071428571428571</v>
      </c>
      <c r="P10" s="254">
        <f>IFERROR(G10/K10,"-")</f>
        <v>0</v>
      </c>
      <c r="Q10" s="255">
        <f>SUM(Q6:Q9)</f>
        <v>5</v>
      </c>
      <c r="R10" s="252">
        <f>IFERROR(Q10/K10,"-")</f>
        <v>0.035714285714286</v>
      </c>
      <c r="S10" s="343">
        <f>SUM(S6:S9)</f>
        <v>17000</v>
      </c>
      <c r="T10" s="343">
        <f>IFERROR(S10/K10,"-")</f>
        <v>121.42857142857</v>
      </c>
      <c r="U10" s="343">
        <f>IFERROR(S10/Q10,"-")</f>
        <v>3400</v>
      </c>
      <c r="V10" s="343">
        <f>S10-G10</f>
        <v>17000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