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<sst xmlns="http://schemas.openxmlformats.org/spreadsheetml/2006/main" uniqueCount="228">
  <si>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</si>
  <si>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</si>
  <si>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</si>
  <si>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</si>
  <si>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</si>
  <si>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</si>
  <si>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</si>
  <si>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</si>
  <si>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</si>
  <si>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</si>
  <si>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</si>
  <si>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</si>
  <si>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</si>
  <si>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</si>
  <si>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</si>
  <si>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</si>
  <si>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</si>
  <si>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</si>
  <si>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</si>
  <si>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</si>
  <si>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</si>
  <si>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</si>
  <si>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</si>
  <si>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</si>
  <si>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</si>
  <si>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</si>
  <si>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</si>
  <si>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アプリストア</t>
  </si>
  <si>
    <t>02月</t>
  </si>
  <si>
    <t>アイメール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</si>
  <si>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</si>
  <si>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</si>
  <si>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</si>
  <si>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</si>
  <si>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</si>
  <si>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</si>
  <si>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</si>
  <si>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</si>
  <si>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</si>
  <si>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</si>
  <si>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</si>
  <si>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</si>
  <si>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</si>
  <si>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</si>
  <si>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</si>
  <si>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</si>
  <si>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</si>
  <si>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</si>
  <si>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</si>
  <si>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</si>
  <si>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</si>
  <si>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</si>
  <si>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</si>
  <si>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</si>
  <si>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</si>
  <si>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</si>
  <si>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</si>
  <si>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</si>
  <si>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</si>
  <si>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</si>
  <si>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</si>
  <si>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</si>
  <si>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</si>
  <si>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</si>
  <si>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sms_w374</t>
  </si>
  <si>
    <t>右女３</t>
  </si>
  <si>
    <t>本日開始！女性から連絡をくれる操作苦手でも出来る</t>
  </si>
  <si>
    <t>i38</t>
  </si>
  <si>
    <t>スポニチ関東</t>
  </si>
  <si>
    <t>4C終面全5段</t>
  </si>
  <si>
    <t>2月08日(土)</t>
  </si>
  <si>
    <t>sms_w375</t>
  </si>
  <si>
    <t>スポニチ関西</t>
  </si>
  <si>
    <t>2月09日(日)</t>
  </si>
  <si>
    <t>sms_w376</t>
  </si>
  <si>
    <t>スポニチ西部</t>
  </si>
  <si>
    <t>sms_w377</t>
  </si>
  <si>
    <t>スポニチ北海道</t>
  </si>
  <si>
    <t>smss2063</t>
  </si>
  <si>
    <t>(空電共通)</t>
  </si>
  <si>
    <t>空電</t>
  </si>
  <si>
    <t>空電(共通)</t>
  </si>
  <si>
    <t>sms_w378</t>
  </si>
  <si>
    <t>雑誌版</t>
  </si>
  <si>
    <t>40代以上限定40代50代60代 中年女性が多いサイト</t>
  </si>
  <si>
    <t>サンスポ関西</t>
  </si>
  <si>
    <t>2月16日(日)</t>
  </si>
  <si>
    <t>smss2064</t>
  </si>
  <si>
    <t>sms_w379</t>
  </si>
  <si>
    <t>GOGO(i31)</t>
  </si>
  <si>
    <t>サンスポ関東</t>
  </si>
  <si>
    <t>全5段</t>
  </si>
  <si>
    <t>2月02日(日)</t>
  </si>
  <si>
    <t>smss2065</t>
  </si>
  <si>
    <t>sms_w380</t>
  </si>
  <si>
    <t>黒：C版</t>
  </si>
  <si>
    <t>求む！50歳以上の女性と</t>
  </si>
  <si>
    <t>2月22日(土)</t>
  </si>
  <si>
    <t>smss2066</t>
  </si>
  <si>
    <t>sms_w381</t>
  </si>
  <si>
    <t>デリヘル版</t>
  </si>
  <si>
    <t>(新txt)もう50代の熟女だけど</t>
  </si>
  <si>
    <t>i34</t>
  </si>
  <si>
    <t>デイリースポーツ関西</t>
  </si>
  <si>
    <t>全5段・半5段段つかみ１0段保証</t>
  </si>
  <si>
    <t>2/1～</t>
  </si>
  <si>
    <t>sms_w382</t>
  </si>
  <si>
    <t>sms_w383</t>
  </si>
  <si>
    <t>sms_w384</t>
  </si>
  <si>
    <t>sms_w385</t>
  </si>
  <si>
    <t>記事風版</t>
  </si>
  <si>
    <t>5分で髭剃り5分で登録あとは女性に誘われてメシにいく</t>
  </si>
  <si>
    <t>smss2067</t>
  </si>
  <si>
    <t>sms_w386</t>
  </si>
  <si>
    <t>①右女３</t>
  </si>
  <si>
    <t>求む！５０歳以上の女性と…</t>
  </si>
  <si>
    <t>半2段つかみ10段保証</t>
  </si>
  <si>
    <t>10段保証</t>
  </si>
  <si>
    <t>smss2068</t>
  </si>
  <si>
    <t>sms_w387</t>
  </si>
  <si>
    <t>①求む！５０歳以上の女性と…</t>
  </si>
  <si>
    <t>ニッカン関西</t>
  </si>
  <si>
    <t>1～10日</t>
  </si>
  <si>
    <t>sms_w388</t>
  </si>
  <si>
    <t>②旧デイリー風</t>
  </si>
  <si>
    <t>②学生いません！ギャルもいません！熟女！熟女！熟女！熟女！</t>
  </si>
  <si>
    <t>11～20日</t>
  </si>
  <si>
    <t>sms_w389</t>
  </si>
  <si>
    <t>③ジャパネット</t>
  </si>
  <si>
    <t>③本日開始！女性から連絡をくれる操作苦手でも出来る</t>
  </si>
  <si>
    <t>21～31日</t>
  </si>
  <si>
    <t>smss2069</t>
  </si>
  <si>
    <t>sms_w390</t>
  </si>
  <si>
    <t>中京スポーツ</t>
  </si>
  <si>
    <t>smss2070</t>
  </si>
  <si>
    <t>sms_w391</t>
  </si>
  <si>
    <t>smss2071</t>
  </si>
  <si>
    <t>sms_w392</t>
  </si>
  <si>
    <t>九スポ</t>
  </si>
  <si>
    <t>記事枠</t>
  </si>
  <si>
    <t>2月10日(月)</t>
  </si>
  <si>
    <t>smss2072</t>
  </si>
  <si>
    <t>新聞 TOTAL</t>
  </si>
  <si>
    <t>●雑誌 広告</t>
  </si>
  <si>
    <t>sms_w373</t>
  </si>
  <si>
    <t>芸文社</t>
  </si>
  <si>
    <t>新50代</t>
  </si>
  <si>
    <t>カミオン</t>
  </si>
  <si>
    <t>4C1P</t>
  </si>
  <si>
    <t>2月01日(土)</t>
  </si>
  <si>
    <t>smss2060</t>
  </si>
  <si>
    <t>sms_a979</t>
  </si>
  <si>
    <t>コアマガジン</t>
  </si>
  <si>
    <t>2P逆ナンインタビュー版_アイ</t>
  </si>
  <si>
    <t>実話BUNKA超タブー</t>
  </si>
  <si>
    <t>4C2P</t>
  </si>
  <si>
    <t>smss2053</t>
  </si>
  <si>
    <t>sms_a980</t>
  </si>
  <si>
    <t>大洋図書</t>
  </si>
  <si>
    <t>実話ナックルズGOLD　ドキュメント</t>
  </si>
  <si>
    <t>2月06日(木)</t>
  </si>
  <si>
    <t>smss2054</t>
  </si>
  <si>
    <t>sms_a981</t>
  </si>
  <si>
    <t>5P風俗(妃さん)</t>
  </si>
  <si>
    <t>実話BUNKAタブー</t>
  </si>
  <si>
    <t>1C5P</t>
  </si>
  <si>
    <t>2月15日(土)</t>
  </si>
  <si>
    <t>smss2055</t>
  </si>
  <si>
    <t>sms_a982</t>
  </si>
  <si>
    <t>5P元祖（妃さん）</t>
  </si>
  <si>
    <t>実話ナックルズ ウルトラ</t>
  </si>
  <si>
    <t>smss2056</t>
  </si>
  <si>
    <t>sms_a983</t>
  </si>
  <si>
    <t>マイウェイ出版</t>
  </si>
  <si>
    <t>鮮烈!!美女アスリートExciting</t>
  </si>
  <si>
    <t>2月17日(月)</t>
  </si>
  <si>
    <t>smss2057</t>
  </si>
  <si>
    <t>sms_a984</t>
  </si>
  <si>
    <t>1P記事_求む！中高年男性版_アイ(妃さん)</t>
  </si>
  <si>
    <t>臨時増刊ラヴァーズ</t>
  </si>
  <si>
    <t>表4　4C1P</t>
  </si>
  <si>
    <t>2月21日(金)</t>
  </si>
  <si>
    <t>smss2058</t>
  </si>
  <si>
    <t>sms_a985</t>
  </si>
  <si>
    <t>メディアソフト</t>
  </si>
  <si>
    <t>芸能アイドルお宝事件簿300連発</t>
  </si>
  <si>
    <t>smss2059</t>
  </si>
  <si>
    <t>sms_a986</t>
  </si>
  <si>
    <t>ダイアプレス</t>
  </si>
  <si>
    <t>最新版 流出封印映像MAX</t>
  </si>
  <si>
    <t>2月28日(金)</t>
  </si>
  <si>
    <t>smss2061</t>
  </si>
  <si>
    <t>雑誌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</si>
  <si>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</si>
  <si>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</si>
  <si>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</si>
  <si>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</si>
  <si>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</si>
  <si>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</si>
  <si>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</si>
  <si>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</si>
  <si>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2/1～2/29</t>
  </si>
  <si>
    <t>dsn291</t>
  </si>
  <si>
    <t>MB</t>
  </si>
  <si>
    <t>ドコモ公式SEO</t>
  </si>
  <si>
    <t>sms_frk008</t>
  </si>
  <si>
    <t>おまたせアプリランキング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</si>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</sst>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29</v>
      </c>
      <c r="D6" s="330">
        <v>2664000</v>
      </c>
      <c r="E6" s="79">
        <v>0</v>
      </c>
      <c r="F6" s="79">
        <v>0</v>
      </c>
      <c r="G6" s="79">
        <v>1598</v>
      </c>
      <c r="H6" s="89">
        <v>284</v>
      </c>
      <c r="I6" s="90">
        <v>1</v>
      </c>
      <c r="J6" s="143">
        <f>H6+I6</f>
        <v>285</v>
      </c>
      <c r="K6" s="80">
        <f>IFERROR(J6/G6,"-")</f>
        <v>0.17834793491865</v>
      </c>
      <c r="L6" s="79">
        <v>17</v>
      </c>
      <c r="M6" s="79">
        <v>47</v>
      </c>
      <c r="N6" s="80">
        <f>IFERROR(L6/J6,"-")</f>
        <v>0.059649122807018</v>
      </c>
      <c r="O6" s="81">
        <f>IFERROR(D6/J6,"-")</f>
        <v>9347.3684210526</v>
      </c>
      <c r="P6" s="82">
        <v>52</v>
      </c>
      <c r="Q6" s="80">
        <f>IFERROR(P6/J6,"-")</f>
        <v>0.18245614035088</v>
      </c>
      <c r="R6" s="335">
        <v>2243920</v>
      </c>
      <c r="S6" s="336">
        <f>IFERROR(R6/J6,"-")</f>
        <v>7873.4035087719</v>
      </c>
      <c r="T6" s="336">
        <f>IFERROR(R6/P6,"-")</f>
        <v>43152.307692308</v>
      </c>
      <c r="U6" s="330">
        <f>IFERROR(R6-D6,"-")</f>
        <v>-420080</v>
      </c>
      <c r="V6" s="83">
        <f>R6/D6</f>
        <v>0.84231231231231</v>
      </c>
      <c r="W6" s="77"/>
      <c r="X6" s="142"/>
    </row>
    <row r="7" spans="1:24">
      <c r="A7" s="78"/>
      <c r="B7" s="84" t="s">
        <v>24</v>
      </c>
      <c r="C7" s="84">
        <v>18</v>
      </c>
      <c r="D7" s="330">
        <v>756000</v>
      </c>
      <c r="E7" s="79">
        <v>0</v>
      </c>
      <c r="F7" s="79">
        <v>0</v>
      </c>
      <c r="G7" s="79">
        <v>711</v>
      </c>
      <c r="H7" s="89">
        <v>173</v>
      </c>
      <c r="I7" s="90">
        <v>2</v>
      </c>
      <c r="J7" s="143">
        <f>H7+I7</f>
        <v>175</v>
      </c>
      <c r="K7" s="80">
        <f>IFERROR(J7/G7,"-")</f>
        <v>0.24613220815752</v>
      </c>
      <c r="L7" s="79">
        <v>15</v>
      </c>
      <c r="M7" s="79">
        <v>37</v>
      </c>
      <c r="N7" s="80">
        <f>IFERROR(L7/J7,"-")</f>
        <v>0.085714285714286</v>
      </c>
      <c r="O7" s="81">
        <f>IFERROR(D7/J7,"-")</f>
        <v>4320</v>
      </c>
      <c r="P7" s="82">
        <v>26</v>
      </c>
      <c r="Q7" s="80">
        <f>IFERROR(P7/J7,"-")</f>
        <v>0.14857142857143</v>
      </c>
      <c r="R7" s="335">
        <v>1020000</v>
      </c>
      <c r="S7" s="336">
        <f>IFERROR(R7/J7,"-")</f>
        <v>5828.5714285714</v>
      </c>
      <c r="T7" s="336">
        <f>IFERROR(R7/P7,"-")</f>
        <v>39230.769230769</v>
      </c>
      <c r="U7" s="330">
        <f>IFERROR(R7-D7,"-")</f>
        <v>264000</v>
      </c>
      <c r="V7" s="83">
        <f>R7/D7</f>
        <v>1.3492063492063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298600</v>
      </c>
      <c r="E8" s="79">
        <v>0</v>
      </c>
      <c r="F8" s="79">
        <v>0</v>
      </c>
      <c r="G8" s="79">
        <v>1733</v>
      </c>
      <c r="H8" s="89">
        <v>209</v>
      </c>
      <c r="I8" s="90">
        <v>3</v>
      </c>
      <c r="J8" s="143">
        <f>H8+I8</f>
        <v>212</v>
      </c>
      <c r="K8" s="80">
        <f>IFERROR(J8/G8,"-")</f>
        <v>0.12233121754183</v>
      </c>
      <c r="L8" s="79">
        <v>5</v>
      </c>
      <c r="M8" s="79">
        <v>96</v>
      </c>
      <c r="N8" s="80">
        <f>IFERROR(L8/J8,"-")</f>
        <v>0.023584905660377</v>
      </c>
      <c r="O8" s="81">
        <f>IFERROR(D8/J8,"-")</f>
        <v>1408.4905660377</v>
      </c>
      <c r="P8" s="82">
        <v>27</v>
      </c>
      <c r="Q8" s="80">
        <f>IFERROR(P8/J8,"-")</f>
        <v>0.12735849056604</v>
      </c>
      <c r="R8" s="335">
        <v>1532000</v>
      </c>
      <c r="S8" s="336">
        <f>IFERROR(R8/J8,"-")</f>
        <v>7226.4150943396</v>
      </c>
      <c r="T8" s="336">
        <f>IFERROR(R8/P8,"-")</f>
        <v>56740.740740741</v>
      </c>
      <c r="U8" s="330">
        <f>IFERROR(R8-D8,"-")</f>
        <v>1233400</v>
      </c>
      <c r="V8" s="83">
        <f>R8/D8</f>
        <v>5.1306095110516</v>
      </c>
      <c r="W8" s="77"/>
      <c r="X8" s="142"/>
    </row>
    <row r="9" spans="1:24">
      <c r="A9" s="78"/>
      <c r="B9" s="84" t="s">
        <v>26</v>
      </c>
      <c r="C9" s="84">
        <v>2</v>
      </c>
      <c r="D9" s="330">
        <v>18808087</v>
      </c>
      <c r="E9" s="79">
        <v>0</v>
      </c>
      <c r="F9" s="79">
        <v>0</v>
      </c>
      <c r="G9" s="79">
        <v>923102</v>
      </c>
      <c r="H9" s="89">
        <v>6067</v>
      </c>
      <c r="I9" s="90">
        <v>132</v>
      </c>
      <c r="J9" s="143">
        <f>H9+I9</f>
        <v>6199</v>
      </c>
      <c r="K9" s="80">
        <f>IFERROR(J9/G9,"-")</f>
        <v>0.0067154008982756</v>
      </c>
      <c r="L9" s="79">
        <v>139</v>
      </c>
      <c r="M9" s="79">
        <v>2476</v>
      </c>
      <c r="N9" s="80">
        <f>IFERROR(L9/J9,"-")</f>
        <v>0.022422971447008</v>
      </c>
      <c r="O9" s="81">
        <f>IFERROR(D9/J9,"-")</f>
        <v>3034.0517825456</v>
      </c>
      <c r="P9" s="82">
        <v>605</v>
      </c>
      <c r="Q9" s="80">
        <f>IFERROR(P9/J9,"-")</f>
        <v>0.097596386513954</v>
      </c>
      <c r="R9" s="335">
        <v>24722500</v>
      </c>
      <c r="S9" s="336">
        <f>IFERROR(R9/J9,"-")</f>
        <v>3988.1432489111</v>
      </c>
      <c r="T9" s="336">
        <f>IFERROR(R9/P9,"-")</f>
        <v>40863.636363636</v>
      </c>
      <c r="U9" s="330">
        <f>IFERROR(R9-D9,"-")</f>
        <v>5914413</v>
      </c>
      <c r="V9" s="83">
        <f>R9/D9</f>
        <v>1.3144611676881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128</v>
      </c>
      <c r="I10" s="90">
        <v>7</v>
      </c>
      <c r="J10" s="143">
        <f>H10+I10</f>
        <v>135</v>
      </c>
      <c r="K10" s="80" t="str">
        <f>IFERROR(J10/G10,"-")</f>
        <v>-</v>
      </c>
      <c r="L10" s="79">
        <v>3</v>
      </c>
      <c r="M10" s="79">
        <v>37</v>
      </c>
      <c r="N10" s="80">
        <f>IFERROR(L10/J10,"-")</f>
        <v>0.022222222222222</v>
      </c>
      <c r="O10" s="81">
        <f>IFERROR(D10/J10,"-")</f>
        <v>0</v>
      </c>
      <c r="P10" s="82">
        <v>5</v>
      </c>
      <c r="Q10" s="80">
        <f>IFERROR(P10/J10,"-")</f>
        <v>0.037037037037037</v>
      </c>
      <c r="R10" s="335">
        <v>28000</v>
      </c>
      <c r="S10" s="336">
        <f>IFERROR(R10/J10,"-")</f>
        <v>207.40740740741</v>
      </c>
      <c r="T10" s="336">
        <f>IFERROR(R10/P10,"-")</f>
        <v>5600</v>
      </c>
      <c r="U10" s="330">
        <f>IFERROR(R10-D10,"-")</f>
        <v>28000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22526687</v>
      </c>
      <c r="E13" s="41">
        <f>SUM(E6:E11)</f>
        <v>0</v>
      </c>
      <c r="F13" s="41">
        <f>SUM(F6:F11)</f>
        <v>0</v>
      </c>
      <c r="G13" s="41">
        <f>SUM(G6:G11)</f>
        <v>927144</v>
      </c>
      <c r="H13" s="41">
        <f>SUM(H6:H11)</f>
        <v>6861</v>
      </c>
      <c r="I13" s="41">
        <f>SUM(I6:I11)</f>
        <v>145</v>
      </c>
      <c r="J13" s="41">
        <f>SUM(J6:J11)</f>
        <v>7006</v>
      </c>
      <c r="K13" s="42">
        <f>IFERROR(J13/G13,"-")</f>
        <v>0.0075565392215233</v>
      </c>
      <c r="L13" s="76">
        <f>SUM(L6:L11)</f>
        <v>179</v>
      </c>
      <c r="M13" s="76">
        <f>SUM(M6:M11)</f>
        <v>2693</v>
      </c>
      <c r="N13" s="42">
        <f>IFERROR(L13/J13,"-")</f>
        <v>0.025549528975164</v>
      </c>
      <c r="O13" s="43">
        <f>IFERROR(D13/J13,"-")</f>
        <v>3215.3421353126</v>
      </c>
      <c r="P13" s="44">
        <f>SUM(P6:P11)</f>
        <v>715</v>
      </c>
      <c r="Q13" s="42">
        <f>IFERROR(P13/J13,"-")</f>
        <v>0.10205538110191</v>
      </c>
      <c r="R13" s="333">
        <f>SUM(R6:R11)</f>
        <v>29546420</v>
      </c>
      <c r="S13" s="333">
        <f>IFERROR(R13/J13,"-")</f>
        <v>4217.3023123037</v>
      </c>
      <c r="T13" s="333">
        <f>IFERROR(P13/P13,"-")</f>
        <v>1</v>
      </c>
      <c r="U13" s="333">
        <f>SUM(U6:U11)</f>
        <v>7019733</v>
      </c>
      <c r="V13" s="45">
        <f>IFERROR(R13/D13,"-")</f>
        <v>1.311618526062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7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0.80357142857143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840000</v>
      </c>
      <c r="K6" s="79">
        <v>0</v>
      </c>
      <c r="L6" s="79">
        <v>0</v>
      </c>
      <c r="M6" s="79">
        <v>116</v>
      </c>
      <c r="N6" s="89">
        <v>11</v>
      </c>
      <c r="O6" s="90">
        <v>0</v>
      </c>
      <c r="P6" s="91">
        <f>N6+O6</f>
        <v>11</v>
      </c>
      <c r="Q6" s="80">
        <f>IFERROR(P6/M6,"-")</f>
        <v>0.094827586206897</v>
      </c>
      <c r="R6" s="79">
        <v>0</v>
      </c>
      <c r="S6" s="79">
        <v>1</v>
      </c>
      <c r="T6" s="80">
        <f>IFERROR(R6/(P6),"-")</f>
        <v>0</v>
      </c>
      <c r="U6" s="336">
        <f>IFERROR(J6/SUM(N6:O10),"-")</f>
        <v>9333.3333333333</v>
      </c>
      <c r="V6" s="82">
        <v>2</v>
      </c>
      <c r="W6" s="80">
        <f>IF(P6=0,"-",V6/P6)</f>
        <v>0.18181818181818</v>
      </c>
      <c r="X6" s="335">
        <v>35000</v>
      </c>
      <c r="Y6" s="336">
        <f>IFERROR(X6/P6,"-")</f>
        <v>3181.8181818182</v>
      </c>
      <c r="Z6" s="336">
        <f>IFERROR(X6/V6,"-")</f>
        <v>17500</v>
      </c>
      <c r="AA6" s="330">
        <f>SUM(X6:X10)-SUM(J6:J10)</f>
        <v>-165000</v>
      </c>
      <c r="AB6" s="83">
        <f>SUM(X6:X10)/SUM(J6:J10)</f>
        <v>0.80357142857143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0.090909090909091</v>
      </c>
      <c r="AX6" s="104">
        <v>1</v>
      </c>
      <c r="AY6" s="106">
        <f>IFERROR(AX6/AV6,"-")</f>
        <v>1</v>
      </c>
      <c r="AZ6" s="107">
        <v>15000</v>
      </c>
      <c r="BA6" s="108">
        <f>IFERROR(AZ6/AV6,"-")</f>
        <v>15000</v>
      </c>
      <c r="BB6" s="109"/>
      <c r="BC6" s="109"/>
      <c r="BD6" s="109">
        <v>1</v>
      </c>
      <c r="BE6" s="110">
        <v>4</v>
      </c>
      <c r="BF6" s="111">
        <f>IF(P6=0,"",IF(BE6=0,"",(BE6/P6)))</f>
        <v>0.36363636363636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0.27272727272727</v>
      </c>
      <c r="BP6" s="119">
        <v>3</v>
      </c>
      <c r="BQ6" s="120">
        <f>IFERROR(BP6/BN6,"-")</f>
        <v>1</v>
      </c>
      <c r="BR6" s="121">
        <v>26000</v>
      </c>
      <c r="BS6" s="122">
        <f>IFERROR(BR6/BN6,"-")</f>
        <v>8666.6666666667</v>
      </c>
      <c r="BT6" s="123">
        <v>1</v>
      </c>
      <c r="BU6" s="123">
        <v>1</v>
      </c>
      <c r="BV6" s="123">
        <v>1</v>
      </c>
      <c r="BW6" s="124">
        <v>2</v>
      </c>
      <c r="BX6" s="125">
        <f>IF(P6=0,"",IF(BW6=0,"",(BW6/P6)))</f>
        <v>0.18181818181818</v>
      </c>
      <c r="BY6" s="126">
        <v>1</v>
      </c>
      <c r="BZ6" s="127">
        <f>IFERROR(BY6/BW6,"-")</f>
        <v>0.5</v>
      </c>
      <c r="CA6" s="128">
        <v>182000</v>
      </c>
      <c r="CB6" s="129">
        <f>IFERROR(CA6/BW6,"-")</f>
        <v>91000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35000</v>
      </c>
      <c r="CQ6" s="139">
        <v>182000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9" t="s">
        <v>73</v>
      </c>
      <c r="J7" s="330"/>
      <c r="K7" s="79">
        <v>0</v>
      </c>
      <c r="L7" s="79">
        <v>0</v>
      </c>
      <c r="M7" s="79">
        <v>129</v>
      </c>
      <c r="N7" s="89">
        <v>16</v>
      </c>
      <c r="O7" s="90">
        <v>0</v>
      </c>
      <c r="P7" s="91">
        <f>N7+O7</f>
        <v>16</v>
      </c>
      <c r="Q7" s="80">
        <f>IFERROR(P7/M7,"-")</f>
        <v>0.12403100775194</v>
      </c>
      <c r="R7" s="79">
        <v>0</v>
      </c>
      <c r="S7" s="79">
        <v>4</v>
      </c>
      <c r="T7" s="80">
        <f>IFERROR(R7/(P7),"-")</f>
        <v>0</v>
      </c>
      <c r="U7" s="336"/>
      <c r="V7" s="82">
        <v>7</v>
      </c>
      <c r="W7" s="80">
        <f>IF(P7=0,"-",V7/P7)</f>
        <v>0.4375</v>
      </c>
      <c r="X7" s="335">
        <v>68000</v>
      </c>
      <c r="Y7" s="336">
        <f>IFERROR(X7/P7,"-")</f>
        <v>4250</v>
      </c>
      <c r="Z7" s="336">
        <f>IFERROR(X7/V7,"-")</f>
        <v>9714.2857142857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0.125</v>
      </c>
      <c r="AO7" s="98">
        <v>1</v>
      </c>
      <c r="AP7" s="100">
        <f>IFERROR(AO7/AM7,"-")</f>
        <v>0.5</v>
      </c>
      <c r="AQ7" s="101">
        <v>5000</v>
      </c>
      <c r="AR7" s="102">
        <f>IFERROR(AQ7/AM7,"-")</f>
        <v>2500</v>
      </c>
      <c r="AS7" s="103">
        <v>1</v>
      </c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0.1875</v>
      </c>
      <c r="BG7" s="110">
        <v>2</v>
      </c>
      <c r="BH7" s="112">
        <f>IFERROR(BG7/BE7,"-")</f>
        <v>0.66666666666667</v>
      </c>
      <c r="BI7" s="113">
        <v>5000</v>
      </c>
      <c r="BJ7" s="114">
        <f>IFERROR(BI7/BE7,"-")</f>
        <v>1666.6666666667</v>
      </c>
      <c r="BK7" s="115">
        <v>2</v>
      </c>
      <c r="BL7" s="115"/>
      <c r="BM7" s="115"/>
      <c r="BN7" s="117">
        <v>6</v>
      </c>
      <c r="BO7" s="118">
        <f>IF(P7=0,"",IF(BN7=0,"",(BN7/P7)))</f>
        <v>0.375</v>
      </c>
      <c r="BP7" s="119">
        <v>3</v>
      </c>
      <c r="BQ7" s="120">
        <f>IFERROR(BP7/BN7,"-")</f>
        <v>0.5</v>
      </c>
      <c r="BR7" s="121">
        <v>19000</v>
      </c>
      <c r="BS7" s="122">
        <f>IFERROR(BR7/BN7,"-")</f>
        <v>3166.6666666667</v>
      </c>
      <c r="BT7" s="123">
        <v>2</v>
      </c>
      <c r="BU7" s="123">
        <v>1</v>
      </c>
      <c r="BV7" s="123"/>
      <c r="BW7" s="124">
        <v>4</v>
      </c>
      <c r="BX7" s="125">
        <f>IF(P7=0,"",IF(BW7=0,"",(BW7/P7)))</f>
        <v>0.25</v>
      </c>
      <c r="BY7" s="126">
        <v>1</v>
      </c>
      <c r="BZ7" s="127">
        <f>IFERROR(BY7/BW7,"-")</f>
        <v>0.25</v>
      </c>
      <c r="CA7" s="128">
        <v>39000</v>
      </c>
      <c r="CB7" s="129">
        <f>IFERROR(CA7/BW7,"-")</f>
        <v>9750</v>
      </c>
      <c r="CC7" s="130"/>
      <c r="CD7" s="130"/>
      <c r="CE7" s="130">
        <v>1</v>
      </c>
      <c r="CF7" s="131">
        <v>1</v>
      </c>
      <c r="CG7" s="132">
        <f>IF(P7=0,"",IF(CF7=0,"",(CF7/P7)))</f>
        <v>0.0625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7</v>
      </c>
      <c r="CP7" s="139">
        <v>68000</v>
      </c>
      <c r="CQ7" s="139">
        <v>39000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74</v>
      </c>
      <c r="C8" s="347"/>
      <c r="D8" s="347" t="s">
        <v>65</v>
      </c>
      <c r="E8" s="347" t="s">
        <v>66</v>
      </c>
      <c r="F8" s="347" t="s">
        <v>67</v>
      </c>
      <c r="G8" s="88" t="s">
        <v>75</v>
      </c>
      <c r="H8" s="88" t="s">
        <v>69</v>
      </c>
      <c r="I8" s="349" t="s">
        <v>73</v>
      </c>
      <c r="J8" s="330"/>
      <c r="K8" s="79">
        <v>0</v>
      </c>
      <c r="L8" s="79">
        <v>0</v>
      </c>
      <c r="M8" s="79">
        <v>29</v>
      </c>
      <c r="N8" s="89">
        <v>4</v>
      </c>
      <c r="O8" s="90">
        <v>0</v>
      </c>
      <c r="P8" s="91">
        <f>N8+O8</f>
        <v>4</v>
      </c>
      <c r="Q8" s="80">
        <f>IFERROR(P8/M8,"-")</f>
        <v>0.13793103448276</v>
      </c>
      <c r="R8" s="79">
        <v>0</v>
      </c>
      <c r="S8" s="79">
        <v>0</v>
      </c>
      <c r="T8" s="80">
        <f>IFERROR(R8/(P8),"-")</f>
        <v>0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0.75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65</v>
      </c>
      <c r="E9" s="347" t="s">
        <v>66</v>
      </c>
      <c r="F9" s="347" t="s">
        <v>67</v>
      </c>
      <c r="G9" s="88" t="s">
        <v>77</v>
      </c>
      <c r="H9" s="88" t="s">
        <v>69</v>
      </c>
      <c r="I9" s="349" t="s">
        <v>73</v>
      </c>
      <c r="J9" s="330"/>
      <c r="K9" s="79">
        <v>0</v>
      </c>
      <c r="L9" s="79">
        <v>0</v>
      </c>
      <c r="M9" s="79">
        <v>31</v>
      </c>
      <c r="N9" s="89">
        <v>6</v>
      </c>
      <c r="O9" s="90">
        <v>0</v>
      </c>
      <c r="P9" s="91">
        <f>N9+O9</f>
        <v>6</v>
      </c>
      <c r="Q9" s="80">
        <f>IFERROR(P9/M9,"-")</f>
        <v>0.19354838709677</v>
      </c>
      <c r="R9" s="79">
        <v>0</v>
      </c>
      <c r="S9" s="79">
        <v>2</v>
      </c>
      <c r="T9" s="80">
        <f>IFERROR(R9/(P9),"-")</f>
        <v>0</v>
      </c>
      <c r="U9" s="336"/>
      <c r="V9" s="82">
        <v>0</v>
      </c>
      <c r="W9" s="80">
        <f>IF(P9=0,"-",V9/P9)</f>
        <v>0</v>
      </c>
      <c r="X9" s="335">
        <v>0</v>
      </c>
      <c r="Y9" s="336">
        <f>IFERROR(X9/P9,"-")</f>
        <v>0</v>
      </c>
      <c r="Z9" s="336" t="str">
        <f>IFERROR(X9/V9,"-")</f>
        <v>-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0.83333333333333</v>
      </c>
      <c r="BG9" s="110">
        <v>1</v>
      </c>
      <c r="BH9" s="112">
        <f>IFERROR(BG9/BE9,"-")</f>
        <v>0.2</v>
      </c>
      <c r="BI9" s="113">
        <v>391000</v>
      </c>
      <c r="BJ9" s="114">
        <f>IFERROR(BI9/BE9,"-")</f>
        <v>78200</v>
      </c>
      <c r="BK9" s="115"/>
      <c r="BL9" s="115"/>
      <c r="BM9" s="115">
        <v>1</v>
      </c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>
        <v>391000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103</v>
      </c>
      <c r="N10" s="89">
        <v>53</v>
      </c>
      <c r="O10" s="90">
        <v>0</v>
      </c>
      <c r="P10" s="91">
        <f>N10+O10</f>
        <v>53</v>
      </c>
      <c r="Q10" s="80">
        <f>IFERROR(P10/M10,"-")</f>
        <v>0.51456310679612</v>
      </c>
      <c r="R10" s="79">
        <v>5</v>
      </c>
      <c r="S10" s="79">
        <v>5</v>
      </c>
      <c r="T10" s="80">
        <f>IFERROR(R10/(P10),"-")</f>
        <v>0.094339622641509</v>
      </c>
      <c r="U10" s="336"/>
      <c r="V10" s="82">
        <v>10</v>
      </c>
      <c r="W10" s="80">
        <f>IF(P10=0,"-",V10/P10)</f>
        <v>0.18867924528302</v>
      </c>
      <c r="X10" s="335">
        <v>572000</v>
      </c>
      <c r="Y10" s="336">
        <f>IFERROR(X10/P10,"-")</f>
        <v>10792.452830189</v>
      </c>
      <c r="Z10" s="336">
        <f>IFERROR(X10/V10,"-")</f>
        <v>57200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0.018867924528302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3</v>
      </c>
      <c r="AW10" s="105">
        <f>IF(P10=0,"",IF(AV10=0,"",(AV10/P10)))</f>
        <v>0.056603773584906</v>
      </c>
      <c r="AX10" s="104">
        <v>1</v>
      </c>
      <c r="AY10" s="106">
        <f>IFERROR(AX10/AV10,"-")</f>
        <v>0.33333333333333</v>
      </c>
      <c r="AZ10" s="107">
        <v>8000</v>
      </c>
      <c r="BA10" s="108">
        <f>IFERROR(AZ10/AV10,"-")</f>
        <v>2666.6666666667</v>
      </c>
      <c r="BB10" s="109"/>
      <c r="BC10" s="109">
        <v>1</v>
      </c>
      <c r="BD10" s="109"/>
      <c r="BE10" s="110">
        <v>10</v>
      </c>
      <c r="BF10" s="111">
        <f>IF(P10=0,"",IF(BE10=0,"",(BE10/P10)))</f>
        <v>0.18867924528302</v>
      </c>
      <c r="BG10" s="110">
        <v>2</v>
      </c>
      <c r="BH10" s="112">
        <f>IFERROR(BG10/BE10,"-")</f>
        <v>0.2</v>
      </c>
      <c r="BI10" s="113">
        <v>6000</v>
      </c>
      <c r="BJ10" s="114">
        <f>IFERROR(BI10/BE10,"-")</f>
        <v>600</v>
      </c>
      <c r="BK10" s="115">
        <v>2</v>
      </c>
      <c r="BL10" s="115"/>
      <c r="BM10" s="115"/>
      <c r="BN10" s="117">
        <v>17</v>
      </c>
      <c r="BO10" s="118">
        <f>IF(P10=0,"",IF(BN10=0,"",(BN10/P10)))</f>
        <v>0.32075471698113</v>
      </c>
      <c r="BP10" s="119">
        <v>3</v>
      </c>
      <c r="BQ10" s="120">
        <f>IFERROR(BP10/BN10,"-")</f>
        <v>0.17647058823529</v>
      </c>
      <c r="BR10" s="121">
        <v>326000</v>
      </c>
      <c r="BS10" s="122">
        <f>IFERROR(BR10/BN10,"-")</f>
        <v>19176.470588235</v>
      </c>
      <c r="BT10" s="123">
        <v>1</v>
      </c>
      <c r="BU10" s="123"/>
      <c r="BV10" s="123">
        <v>2</v>
      </c>
      <c r="BW10" s="124">
        <v>20</v>
      </c>
      <c r="BX10" s="125">
        <f>IF(P10=0,"",IF(BW10=0,"",(BW10/P10)))</f>
        <v>0.37735849056604</v>
      </c>
      <c r="BY10" s="126">
        <v>7</v>
      </c>
      <c r="BZ10" s="127">
        <f>IFERROR(BY10/BW10,"-")</f>
        <v>0.35</v>
      </c>
      <c r="CA10" s="128">
        <v>676005</v>
      </c>
      <c r="CB10" s="129">
        <f>IFERROR(CA10/BW10,"-")</f>
        <v>33800.25</v>
      </c>
      <c r="CC10" s="130">
        <v>1</v>
      </c>
      <c r="CD10" s="130"/>
      <c r="CE10" s="130">
        <v>6</v>
      </c>
      <c r="CF10" s="131">
        <v>2</v>
      </c>
      <c r="CG10" s="132">
        <f>IF(P10=0,"",IF(CF10=0,"",(CF10/P10)))</f>
        <v>0.037735849056604</v>
      </c>
      <c r="CH10" s="133">
        <v>1</v>
      </c>
      <c r="CI10" s="134">
        <f>IFERROR(CH10/CF10,"-")</f>
        <v>0.5</v>
      </c>
      <c r="CJ10" s="135">
        <v>18000</v>
      </c>
      <c r="CK10" s="136">
        <f>IFERROR(CJ10/CF10,"-")</f>
        <v>9000</v>
      </c>
      <c r="CL10" s="137"/>
      <c r="CM10" s="137"/>
      <c r="CN10" s="137">
        <v>1</v>
      </c>
      <c r="CO10" s="138">
        <v>10</v>
      </c>
      <c r="CP10" s="139">
        <v>572000</v>
      </c>
      <c r="CQ10" s="139">
        <v>336005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1.4342105263158</v>
      </c>
      <c r="B11" s="347" t="s">
        <v>82</v>
      </c>
      <c r="C11" s="347"/>
      <c r="D11" s="347" t="s">
        <v>83</v>
      </c>
      <c r="E11" s="347" t="s">
        <v>84</v>
      </c>
      <c r="F11" s="347" t="s">
        <v>67</v>
      </c>
      <c r="G11" s="88" t="s">
        <v>85</v>
      </c>
      <c r="H11" s="88" t="s">
        <v>69</v>
      </c>
      <c r="I11" s="349" t="s">
        <v>86</v>
      </c>
      <c r="J11" s="330">
        <v>684000</v>
      </c>
      <c r="K11" s="79">
        <v>0</v>
      </c>
      <c r="L11" s="79">
        <v>0</v>
      </c>
      <c r="M11" s="79">
        <v>115</v>
      </c>
      <c r="N11" s="89">
        <v>8</v>
      </c>
      <c r="O11" s="90">
        <v>0</v>
      </c>
      <c r="P11" s="91">
        <f>N11+O11</f>
        <v>8</v>
      </c>
      <c r="Q11" s="80">
        <f>IFERROR(P11/M11,"-")</f>
        <v>0.069565217391304</v>
      </c>
      <c r="R11" s="79">
        <v>1</v>
      </c>
      <c r="S11" s="79">
        <v>1</v>
      </c>
      <c r="T11" s="80">
        <f>IFERROR(R11/(P11),"-")</f>
        <v>0.125</v>
      </c>
      <c r="U11" s="336">
        <f>IFERROR(J11/SUM(N11:O16),"-")</f>
        <v>11400</v>
      </c>
      <c r="V11" s="82">
        <v>4</v>
      </c>
      <c r="W11" s="80">
        <f>IF(P11=0,"-",V11/P11)</f>
        <v>0.5</v>
      </c>
      <c r="X11" s="335">
        <v>11000</v>
      </c>
      <c r="Y11" s="336">
        <f>IFERROR(X11/P11,"-")</f>
        <v>1375</v>
      </c>
      <c r="Z11" s="336">
        <f>IFERROR(X11/V11,"-")</f>
        <v>2750</v>
      </c>
      <c r="AA11" s="330">
        <f>SUM(X11:X16)-SUM(J11:J16)</f>
        <v>297000</v>
      </c>
      <c r="AB11" s="83">
        <f>SUM(X11:X16)/SUM(J11:J16)</f>
        <v>1.4342105263158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>
        <v>3</v>
      </c>
      <c r="BH11" s="112">
        <f>IFERROR(BG11/BE11,"-")</f>
        <v>1</v>
      </c>
      <c r="BI11" s="113">
        <v>8000</v>
      </c>
      <c r="BJ11" s="114">
        <f>IFERROR(BI11/BE11,"-")</f>
        <v>2666.6666666667</v>
      </c>
      <c r="BK11" s="115">
        <v>3</v>
      </c>
      <c r="BL11" s="115"/>
      <c r="BM11" s="115"/>
      <c r="BN11" s="117">
        <v>5</v>
      </c>
      <c r="BO11" s="118">
        <f>IF(P11=0,"",IF(BN11=0,"",(BN11/P11)))</f>
        <v>0.625</v>
      </c>
      <c r="BP11" s="119">
        <v>1</v>
      </c>
      <c r="BQ11" s="120">
        <f>IFERROR(BP11/BN11,"-")</f>
        <v>0.2</v>
      </c>
      <c r="BR11" s="121">
        <v>3000</v>
      </c>
      <c r="BS11" s="122">
        <f>IFERROR(BR11/BN11,"-")</f>
        <v>600</v>
      </c>
      <c r="BT11" s="123">
        <v>1</v>
      </c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4</v>
      </c>
      <c r="CP11" s="139">
        <v>11000</v>
      </c>
      <c r="CQ11" s="139">
        <v>5000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87</v>
      </c>
      <c r="C12" s="347"/>
      <c r="D12" s="347" t="s">
        <v>83</v>
      </c>
      <c r="E12" s="347" t="s">
        <v>84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30</v>
      </c>
      <c r="N12" s="89">
        <v>13</v>
      </c>
      <c r="O12" s="90">
        <v>0</v>
      </c>
      <c r="P12" s="91">
        <f>N12+O12</f>
        <v>13</v>
      </c>
      <c r="Q12" s="80">
        <f>IFERROR(P12/M12,"-")</f>
        <v>0.43333333333333</v>
      </c>
      <c r="R12" s="79">
        <v>1</v>
      </c>
      <c r="S12" s="79">
        <v>0</v>
      </c>
      <c r="T12" s="80">
        <f>IFERROR(R12/(P12),"-")</f>
        <v>0.076923076923077</v>
      </c>
      <c r="U12" s="336"/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0.15384615384615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0.30769230769231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6</v>
      </c>
      <c r="BX12" s="125">
        <f>IF(P12=0,"",IF(BW12=0,"",(BW12/P12)))</f>
        <v>0.46153846153846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0.076923076923077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88</v>
      </c>
      <c r="C13" s="347"/>
      <c r="D13" s="347" t="s">
        <v>83</v>
      </c>
      <c r="E13" s="347" t="s">
        <v>84</v>
      </c>
      <c r="F13" s="347" t="s">
        <v>89</v>
      </c>
      <c r="G13" s="88" t="s">
        <v>90</v>
      </c>
      <c r="H13" s="88" t="s">
        <v>91</v>
      </c>
      <c r="I13" s="349" t="s">
        <v>92</v>
      </c>
      <c r="J13" s="330"/>
      <c r="K13" s="79">
        <v>0</v>
      </c>
      <c r="L13" s="79">
        <v>0</v>
      </c>
      <c r="M13" s="79">
        <v>69</v>
      </c>
      <c r="N13" s="89">
        <v>8</v>
      </c>
      <c r="O13" s="90">
        <v>0</v>
      </c>
      <c r="P13" s="91">
        <f>N13+O13</f>
        <v>8</v>
      </c>
      <c r="Q13" s="80">
        <f>IFERROR(P13/M13,"-")</f>
        <v>0.11594202898551</v>
      </c>
      <c r="R13" s="79">
        <v>2</v>
      </c>
      <c r="S13" s="79">
        <v>3</v>
      </c>
      <c r="T13" s="80">
        <f>IFERROR(R13/(P13),"-")</f>
        <v>0.25</v>
      </c>
      <c r="U13" s="336"/>
      <c r="V13" s="82">
        <v>1</v>
      </c>
      <c r="W13" s="80">
        <f>IF(P13=0,"-",V13/P13)</f>
        <v>0.125</v>
      </c>
      <c r="X13" s="335">
        <v>6000</v>
      </c>
      <c r="Y13" s="336">
        <f>IFERROR(X13/P13,"-")</f>
        <v>750</v>
      </c>
      <c r="Z13" s="336">
        <f>IFERROR(X13/V13,"-")</f>
        <v>6000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0.125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0.25</v>
      </c>
      <c r="BG13" s="110">
        <v>1</v>
      </c>
      <c r="BH13" s="112">
        <f>IFERROR(BG13/BE13,"-")</f>
        <v>0.5</v>
      </c>
      <c r="BI13" s="113">
        <v>6000</v>
      </c>
      <c r="BJ13" s="114">
        <f>IFERROR(BI13/BE13,"-")</f>
        <v>3000</v>
      </c>
      <c r="BK13" s="115"/>
      <c r="BL13" s="115">
        <v>1</v>
      </c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5</v>
      </c>
      <c r="BX13" s="125">
        <f>IF(P13=0,"",IF(BW13=0,"",(BW13/P13)))</f>
        <v>0.625</v>
      </c>
      <c r="BY13" s="126">
        <v>1</v>
      </c>
      <c r="BZ13" s="127">
        <f>IFERROR(BY13/BW13,"-")</f>
        <v>0.2</v>
      </c>
      <c r="CA13" s="128">
        <v>75000</v>
      </c>
      <c r="CB13" s="129">
        <f>IFERROR(CA13/BW13,"-")</f>
        <v>15000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6000</v>
      </c>
      <c r="CQ13" s="139">
        <v>75000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93</v>
      </c>
      <c r="C14" s="347"/>
      <c r="D14" s="347" t="s">
        <v>83</v>
      </c>
      <c r="E14" s="347" t="s">
        <v>84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15</v>
      </c>
      <c r="N14" s="89">
        <v>8</v>
      </c>
      <c r="O14" s="90">
        <v>1</v>
      </c>
      <c r="P14" s="91">
        <f>N14+O14</f>
        <v>9</v>
      </c>
      <c r="Q14" s="80">
        <f>IFERROR(P14/M14,"-")</f>
        <v>0.6</v>
      </c>
      <c r="R14" s="79">
        <v>0</v>
      </c>
      <c r="S14" s="79">
        <v>2</v>
      </c>
      <c r="T14" s="80">
        <f>IFERROR(R14/(P14),"-")</f>
        <v>0</v>
      </c>
      <c r="U14" s="336"/>
      <c r="V14" s="82">
        <v>3</v>
      </c>
      <c r="W14" s="80">
        <f>IF(P14=0,"-",V14/P14)</f>
        <v>0.33333333333333</v>
      </c>
      <c r="X14" s="335">
        <v>843000</v>
      </c>
      <c r="Y14" s="336">
        <f>IFERROR(X14/P14,"-")</f>
        <v>93666.666666667</v>
      </c>
      <c r="Z14" s="336">
        <f>IFERROR(X14/V14,"-")</f>
        <v>281000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0.22222222222222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0.55555555555556</v>
      </c>
      <c r="BY14" s="126">
        <v>2</v>
      </c>
      <c r="BZ14" s="127">
        <f>IFERROR(BY14/BW14,"-")</f>
        <v>0.4</v>
      </c>
      <c r="CA14" s="128">
        <v>686000</v>
      </c>
      <c r="CB14" s="129">
        <f>IFERROR(CA14/BW14,"-")</f>
        <v>137200</v>
      </c>
      <c r="CC14" s="130"/>
      <c r="CD14" s="130">
        <v>1</v>
      </c>
      <c r="CE14" s="130">
        <v>1</v>
      </c>
      <c r="CF14" s="131">
        <v>2</v>
      </c>
      <c r="CG14" s="132">
        <f>IF(P14=0,"",IF(CF14=0,"",(CF14/P14)))</f>
        <v>0.22222222222222</v>
      </c>
      <c r="CH14" s="133">
        <v>2</v>
      </c>
      <c r="CI14" s="134">
        <f>IFERROR(CH14/CF14,"-")</f>
        <v>1</v>
      </c>
      <c r="CJ14" s="135">
        <v>1042000</v>
      </c>
      <c r="CK14" s="136">
        <f>IFERROR(CJ14/CF14,"-")</f>
        <v>521000</v>
      </c>
      <c r="CL14" s="137"/>
      <c r="CM14" s="137"/>
      <c r="CN14" s="137">
        <v>2</v>
      </c>
      <c r="CO14" s="138">
        <v>3</v>
      </c>
      <c r="CP14" s="139">
        <v>843000</v>
      </c>
      <c r="CQ14" s="139">
        <v>895000</v>
      </c>
      <c r="CR14" s="139">
        <v>8000</v>
      </c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94</v>
      </c>
      <c r="C15" s="347"/>
      <c r="D15" s="347" t="s">
        <v>95</v>
      </c>
      <c r="E15" s="347" t="s">
        <v>96</v>
      </c>
      <c r="F15" s="347" t="s">
        <v>67</v>
      </c>
      <c r="G15" s="88" t="s">
        <v>90</v>
      </c>
      <c r="H15" s="88" t="s">
        <v>91</v>
      </c>
      <c r="I15" s="348" t="s">
        <v>97</v>
      </c>
      <c r="J15" s="330"/>
      <c r="K15" s="79">
        <v>0</v>
      </c>
      <c r="L15" s="79">
        <v>0</v>
      </c>
      <c r="M15" s="79">
        <v>72</v>
      </c>
      <c r="N15" s="89">
        <v>9</v>
      </c>
      <c r="O15" s="90">
        <v>0</v>
      </c>
      <c r="P15" s="91">
        <f>N15+O15</f>
        <v>9</v>
      </c>
      <c r="Q15" s="80">
        <f>IFERROR(P15/M15,"-")</f>
        <v>0.125</v>
      </c>
      <c r="R15" s="79">
        <v>0</v>
      </c>
      <c r="S15" s="79">
        <v>3</v>
      </c>
      <c r="T15" s="80">
        <f>IFERROR(R15/(P15),"-")</f>
        <v>0</v>
      </c>
      <c r="U15" s="336"/>
      <c r="V15" s="82">
        <v>3</v>
      </c>
      <c r="W15" s="80">
        <f>IF(P15=0,"-",V15/P15)</f>
        <v>0.33333333333333</v>
      </c>
      <c r="X15" s="335">
        <v>24000</v>
      </c>
      <c r="Y15" s="336">
        <f>IFERROR(X15/P15,"-")</f>
        <v>2666.6666666667</v>
      </c>
      <c r="Z15" s="336">
        <f>IFERROR(X15/V15,"-")</f>
        <v>8000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0.11111111111111</v>
      </c>
      <c r="AO15" s="98">
        <v>1</v>
      </c>
      <c r="AP15" s="100">
        <f>IFERROR(AO15/AM15,"-")</f>
        <v>1</v>
      </c>
      <c r="AQ15" s="101">
        <v>3000</v>
      </c>
      <c r="AR15" s="102">
        <f>IFERROR(AQ15/AM15,"-")</f>
        <v>3000</v>
      </c>
      <c r="AS15" s="103">
        <v>1</v>
      </c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0.11111111111111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5</v>
      </c>
      <c r="BO15" s="118">
        <f>IF(P15=0,"",IF(BN15=0,"",(BN15/P15)))</f>
        <v>0.55555555555556</v>
      </c>
      <c r="BP15" s="119">
        <v>1</v>
      </c>
      <c r="BQ15" s="120">
        <f>IFERROR(BP15/BN15,"-")</f>
        <v>0.2</v>
      </c>
      <c r="BR15" s="121">
        <v>18000</v>
      </c>
      <c r="BS15" s="122">
        <f>IFERROR(BR15/BN15,"-")</f>
        <v>3600</v>
      </c>
      <c r="BT15" s="123"/>
      <c r="BU15" s="123"/>
      <c r="BV15" s="123">
        <v>1</v>
      </c>
      <c r="BW15" s="124">
        <v>1</v>
      </c>
      <c r="BX15" s="125">
        <f>IF(P15=0,"",IF(BW15=0,"",(BW15/P15)))</f>
        <v>0.11111111111111</v>
      </c>
      <c r="BY15" s="126">
        <v>1</v>
      </c>
      <c r="BZ15" s="127">
        <f>IFERROR(BY15/BW15,"-")</f>
        <v>1</v>
      </c>
      <c r="CA15" s="128">
        <v>23000</v>
      </c>
      <c r="CB15" s="129">
        <f>IFERROR(CA15/BW15,"-")</f>
        <v>23000</v>
      </c>
      <c r="CC15" s="130"/>
      <c r="CD15" s="130"/>
      <c r="CE15" s="130">
        <v>1</v>
      </c>
      <c r="CF15" s="131">
        <v>1</v>
      </c>
      <c r="CG15" s="132">
        <f>IF(P15=0,"",IF(CF15=0,"",(CF15/P15)))</f>
        <v>0.11111111111111</v>
      </c>
      <c r="CH15" s="133">
        <v>1</v>
      </c>
      <c r="CI15" s="134">
        <f>IFERROR(CH15/CF15,"-")</f>
        <v>1</v>
      </c>
      <c r="CJ15" s="135">
        <v>3000</v>
      </c>
      <c r="CK15" s="136">
        <f>IFERROR(CJ15/CF15,"-")</f>
        <v>3000</v>
      </c>
      <c r="CL15" s="137">
        <v>1</v>
      </c>
      <c r="CM15" s="137"/>
      <c r="CN15" s="137"/>
      <c r="CO15" s="138">
        <v>3</v>
      </c>
      <c r="CP15" s="139">
        <v>24000</v>
      </c>
      <c r="CQ15" s="139">
        <v>23000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98</v>
      </c>
      <c r="C16" s="347"/>
      <c r="D16" s="347" t="s">
        <v>95</v>
      </c>
      <c r="E16" s="347" t="s">
        <v>96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38</v>
      </c>
      <c r="N16" s="89">
        <v>13</v>
      </c>
      <c r="O16" s="90">
        <v>0</v>
      </c>
      <c r="P16" s="91">
        <f>N16+O16</f>
        <v>13</v>
      </c>
      <c r="Q16" s="80">
        <f>IFERROR(P16/M16,"-")</f>
        <v>0.34210526315789</v>
      </c>
      <c r="R16" s="79">
        <v>1</v>
      </c>
      <c r="S16" s="79">
        <v>2</v>
      </c>
      <c r="T16" s="80">
        <f>IFERROR(R16/(P16),"-")</f>
        <v>0.076923076923077</v>
      </c>
      <c r="U16" s="336"/>
      <c r="V16" s="82">
        <v>3</v>
      </c>
      <c r="W16" s="80">
        <f>IF(P16=0,"-",V16/P16)</f>
        <v>0.23076923076923</v>
      </c>
      <c r="X16" s="335">
        <v>97000</v>
      </c>
      <c r="Y16" s="336">
        <f>IFERROR(X16/P16,"-")</f>
        <v>7461.5384615385</v>
      </c>
      <c r="Z16" s="336">
        <f>IFERROR(X16/V16,"-")</f>
        <v>32333.333333333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0.076923076923077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0.076923076923077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0.23076923076923</v>
      </c>
      <c r="BP16" s="119">
        <v>1</v>
      </c>
      <c r="BQ16" s="120">
        <f>IFERROR(BP16/BN16,"-")</f>
        <v>0.33333333333333</v>
      </c>
      <c r="BR16" s="121">
        <v>27000</v>
      </c>
      <c r="BS16" s="122">
        <f>IFERROR(BR16/BN16,"-")</f>
        <v>9000</v>
      </c>
      <c r="BT16" s="123"/>
      <c r="BU16" s="123"/>
      <c r="BV16" s="123">
        <v>1</v>
      </c>
      <c r="BW16" s="124">
        <v>6</v>
      </c>
      <c r="BX16" s="125">
        <f>IF(P16=0,"",IF(BW16=0,"",(BW16/P16)))</f>
        <v>0.46153846153846</v>
      </c>
      <c r="BY16" s="126">
        <v>2</v>
      </c>
      <c r="BZ16" s="127">
        <f>IFERROR(BY16/BW16,"-")</f>
        <v>0.33333333333333</v>
      </c>
      <c r="CA16" s="128">
        <v>69000</v>
      </c>
      <c r="CB16" s="129">
        <f>IFERROR(CA16/BW16,"-")</f>
        <v>11500</v>
      </c>
      <c r="CC16" s="130"/>
      <c r="CD16" s="130">
        <v>1</v>
      </c>
      <c r="CE16" s="130">
        <v>1</v>
      </c>
      <c r="CF16" s="131">
        <v>2</v>
      </c>
      <c r="CG16" s="132">
        <f>IF(P16=0,"",IF(CF16=0,"",(CF16/P16)))</f>
        <v>0.15384615384615</v>
      </c>
      <c r="CH16" s="133">
        <v>2</v>
      </c>
      <c r="CI16" s="134">
        <f>IFERROR(CH16/CF16,"-")</f>
        <v>1</v>
      </c>
      <c r="CJ16" s="135">
        <v>11000</v>
      </c>
      <c r="CK16" s="136">
        <f>IFERROR(CJ16/CF16,"-")</f>
        <v>5500</v>
      </c>
      <c r="CL16" s="137">
        <v>1</v>
      </c>
      <c r="CM16" s="137">
        <v>1</v>
      </c>
      <c r="CN16" s="137"/>
      <c r="CO16" s="138">
        <v>3</v>
      </c>
      <c r="CP16" s="139">
        <v>97000</v>
      </c>
      <c r="CQ16" s="139">
        <v>59000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1.333</v>
      </c>
      <c r="B17" s="347" t="s">
        <v>99</v>
      </c>
      <c r="C17" s="347"/>
      <c r="D17" s="347" t="s">
        <v>100</v>
      </c>
      <c r="E17" s="347" t="s">
        <v>101</v>
      </c>
      <c r="F17" s="347" t="s">
        <v>102</v>
      </c>
      <c r="G17" s="88" t="s">
        <v>103</v>
      </c>
      <c r="H17" s="88" t="s">
        <v>104</v>
      </c>
      <c r="I17" s="88" t="s">
        <v>105</v>
      </c>
      <c r="J17" s="330">
        <v>240000</v>
      </c>
      <c r="K17" s="79">
        <v>0</v>
      </c>
      <c r="L17" s="79">
        <v>0</v>
      </c>
      <c r="M17" s="79">
        <v>68</v>
      </c>
      <c r="N17" s="89">
        <v>5</v>
      </c>
      <c r="O17" s="90">
        <v>0</v>
      </c>
      <c r="P17" s="91">
        <f>N17+O17</f>
        <v>5</v>
      </c>
      <c r="Q17" s="80">
        <f>IFERROR(P17/M17,"-")</f>
        <v>0.073529411764706</v>
      </c>
      <c r="R17" s="79">
        <v>0</v>
      </c>
      <c r="S17" s="79">
        <v>0</v>
      </c>
      <c r="T17" s="80">
        <f>IFERROR(R17/(P17),"-")</f>
        <v>0</v>
      </c>
      <c r="U17" s="336">
        <f>IFERROR(J17/SUM(N17:O22),"-")</f>
        <v>6666.6666666667</v>
      </c>
      <c r="V17" s="82">
        <v>0</v>
      </c>
      <c r="W17" s="80">
        <f>IF(P17=0,"-",V17/P17)</f>
        <v>0</v>
      </c>
      <c r="X17" s="335">
        <v>5000</v>
      </c>
      <c r="Y17" s="336">
        <f>IFERROR(X17/P17,"-")</f>
        <v>1000</v>
      </c>
      <c r="Z17" s="336" t="str">
        <f>IFERROR(X17/V17,"-")</f>
        <v>-</v>
      </c>
      <c r="AA17" s="330">
        <f>SUM(X17:X22)-SUM(J17:J22)</f>
        <v>79920</v>
      </c>
      <c r="AB17" s="83">
        <f>SUM(X17:X22)/SUM(J17:J22)</f>
        <v>1.333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0.8</v>
      </c>
      <c r="BY17" s="126">
        <v>1</v>
      </c>
      <c r="BZ17" s="127">
        <f>IFERROR(BY17/BW17,"-")</f>
        <v>0.25</v>
      </c>
      <c r="CA17" s="128">
        <v>60000</v>
      </c>
      <c r="CB17" s="129">
        <f>IFERROR(CA17/BW17,"-")</f>
        <v>15000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5000</v>
      </c>
      <c r="CQ17" s="139">
        <v>60000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106</v>
      </c>
      <c r="C18" s="347"/>
      <c r="D18" s="347" t="s">
        <v>83</v>
      </c>
      <c r="E18" s="347" t="s">
        <v>84</v>
      </c>
      <c r="F18" s="347" t="s">
        <v>102</v>
      </c>
      <c r="G18" s="88"/>
      <c r="H18" s="88" t="s">
        <v>104</v>
      </c>
      <c r="I18" s="88"/>
      <c r="J18" s="330"/>
      <c r="K18" s="79">
        <v>0</v>
      </c>
      <c r="L18" s="79">
        <v>0</v>
      </c>
      <c r="M18" s="79">
        <v>17</v>
      </c>
      <c r="N18" s="89">
        <v>1</v>
      </c>
      <c r="O18" s="90">
        <v>0</v>
      </c>
      <c r="P18" s="91">
        <f>N18+O18</f>
        <v>1</v>
      </c>
      <c r="Q18" s="80">
        <f>IFERROR(P18/M18,"-")</f>
        <v>0.058823529411765</v>
      </c>
      <c r="R18" s="79">
        <v>0</v>
      </c>
      <c r="S18" s="79">
        <v>0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0</v>
      </c>
      <c r="Y18" s="336">
        <f>IFERROR(X18/P18,"-")</f>
        <v>0</v>
      </c>
      <c r="Z18" s="336" t="str">
        <f>IFERROR(X18/V18,"-")</f>
        <v>-</v>
      </c>
      <c r="AA18" s="330"/>
      <c r="AB18" s="83"/>
      <c r="AC18" s="77"/>
      <c r="AD18" s="92">
        <v>1</v>
      </c>
      <c r="AE18" s="93">
        <f>IF(P18=0,"",IF(AD18=0,"",(AD18/P18)))</f>
        <v>1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107</v>
      </c>
      <c r="C19" s="347"/>
      <c r="D19" s="347" t="s">
        <v>95</v>
      </c>
      <c r="E19" s="347" t="s">
        <v>96</v>
      </c>
      <c r="F19" s="347" t="s">
        <v>102</v>
      </c>
      <c r="G19" s="88"/>
      <c r="H19" s="88" t="s">
        <v>104</v>
      </c>
      <c r="I19" s="88"/>
      <c r="J19" s="330"/>
      <c r="K19" s="79">
        <v>0</v>
      </c>
      <c r="L19" s="79">
        <v>0</v>
      </c>
      <c r="M19" s="79">
        <v>39</v>
      </c>
      <c r="N19" s="89">
        <v>4</v>
      </c>
      <c r="O19" s="90">
        <v>0</v>
      </c>
      <c r="P19" s="91">
        <f>N19+O19</f>
        <v>4</v>
      </c>
      <c r="Q19" s="80">
        <f>IFERROR(P19/M19,"-")</f>
        <v>0.1025641025641</v>
      </c>
      <c r="R19" s="79">
        <v>1</v>
      </c>
      <c r="S19" s="79">
        <v>0</v>
      </c>
      <c r="T19" s="80">
        <f>IFERROR(R19/(P19),"-")</f>
        <v>0.25</v>
      </c>
      <c r="U19" s="336"/>
      <c r="V19" s="82">
        <v>1</v>
      </c>
      <c r="W19" s="80">
        <f>IF(P19=0,"-",V19/P19)</f>
        <v>0.25</v>
      </c>
      <c r="X19" s="335">
        <v>13000</v>
      </c>
      <c r="Y19" s="336">
        <f>IFERROR(X19/P19,"-")</f>
        <v>3250</v>
      </c>
      <c r="Z19" s="336">
        <f>IFERROR(X19/V19,"-")</f>
        <v>13000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>
        <v>1</v>
      </c>
      <c r="BH19" s="112">
        <f>IFERROR(BG19/BE19,"-")</f>
        <v>1</v>
      </c>
      <c r="BI19" s="113">
        <v>13000</v>
      </c>
      <c r="BJ19" s="114">
        <f>IFERROR(BI19/BE19,"-")</f>
        <v>13000</v>
      </c>
      <c r="BK19" s="115"/>
      <c r="BL19" s="115"/>
      <c r="BM19" s="115">
        <v>1</v>
      </c>
      <c r="BN19" s="117">
        <v>1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13000</v>
      </c>
      <c r="CQ19" s="139">
        <v>13000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65</v>
      </c>
      <c r="E20" s="347" t="s">
        <v>66</v>
      </c>
      <c r="F20" s="347" t="s">
        <v>102</v>
      </c>
      <c r="G20" s="88"/>
      <c r="H20" s="88" t="s">
        <v>104</v>
      </c>
      <c r="I20" s="88"/>
      <c r="J20" s="330"/>
      <c r="K20" s="79">
        <v>0</v>
      </c>
      <c r="L20" s="79">
        <v>0</v>
      </c>
      <c r="M20" s="79">
        <v>33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336"/>
      <c r="V20" s="82">
        <v>0</v>
      </c>
      <c r="W20" s="80" t="str">
        <f>IF(P20=0,"-",V20/P20)</f>
        <v>-</v>
      </c>
      <c r="X20" s="335">
        <v>0</v>
      </c>
      <c r="Y20" s="336" t="str">
        <f>IFERROR(X20/P20,"-")</f>
        <v>-</v>
      </c>
      <c r="Z20" s="336" t="str">
        <f>IFERROR(X20/V20,"-")</f>
        <v>-</v>
      </c>
      <c r="AA20" s="33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109</v>
      </c>
      <c r="C21" s="347"/>
      <c r="D21" s="347" t="s">
        <v>110</v>
      </c>
      <c r="E21" s="347" t="s">
        <v>111</v>
      </c>
      <c r="F21" s="347" t="s">
        <v>102</v>
      </c>
      <c r="G21" s="88"/>
      <c r="H21" s="88" t="s">
        <v>104</v>
      </c>
      <c r="I21" s="88"/>
      <c r="J21" s="330"/>
      <c r="K21" s="79">
        <v>0</v>
      </c>
      <c r="L21" s="79">
        <v>0</v>
      </c>
      <c r="M21" s="79">
        <v>21</v>
      </c>
      <c r="N21" s="89">
        <v>4</v>
      </c>
      <c r="O21" s="90">
        <v>0</v>
      </c>
      <c r="P21" s="91">
        <f>N21+O21</f>
        <v>4</v>
      </c>
      <c r="Q21" s="80">
        <f>IFERROR(P21/M21,"-")</f>
        <v>0.19047619047619</v>
      </c>
      <c r="R21" s="79">
        <v>0</v>
      </c>
      <c r="S21" s="79">
        <v>1</v>
      </c>
      <c r="T21" s="80">
        <f>IFERROR(R21/(P21),"-")</f>
        <v>0</v>
      </c>
      <c r="U21" s="336"/>
      <c r="V21" s="82">
        <v>2</v>
      </c>
      <c r="W21" s="80">
        <f>IF(P21=0,"-",V21/P21)</f>
        <v>0.5</v>
      </c>
      <c r="X21" s="335">
        <v>23000</v>
      </c>
      <c r="Y21" s="336">
        <f>IFERROR(X21/P21,"-")</f>
        <v>5750</v>
      </c>
      <c r="Z21" s="336">
        <f>IFERROR(X21/V21,"-")</f>
        <v>11500</v>
      </c>
      <c r="AA21" s="330"/>
      <c r="AB21" s="83"/>
      <c r="AC21" s="77"/>
      <c r="AD21" s="92">
        <v>1</v>
      </c>
      <c r="AE21" s="93">
        <f>IF(P21=0,"",IF(AD21=0,"",(AD21/P21)))</f>
        <v>0.25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0.5</v>
      </c>
      <c r="BG21" s="110">
        <v>1</v>
      </c>
      <c r="BH21" s="112">
        <f>IFERROR(BG21/BE21,"-")</f>
        <v>0.5</v>
      </c>
      <c r="BI21" s="113">
        <v>3000</v>
      </c>
      <c r="BJ21" s="114">
        <f>IFERROR(BI21/BE21,"-")</f>
        <v>1500</v>
      </c>
      <c r="BK21" s="115">
        <v>1</v>
      </c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0.25</v>
      </c>
      <c r="BY21" s="126">
        <v>1</v>
      </c>
      <c r="BZ21" s="127">
        <f>IFERROR(BY21/BW21,"-")</f>
        <v>1</v>
      </c>
      <c r="CA21" s="128">
        <v>20000</v>
      </c>
      <c r="CB21" s="129">
        <f>IFERROR(CA21/BW21,"-")</f>
        <v>20000</v>
      </c>
      <c r="CC21" s="130"/>
      <c r="CD21" s="130">
        <v>1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23000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347" t="s">
        <v>112</v>
      </c>
      <c r="C22" s="347"/>
      <c r="D22" s="347" t="s">
        <v>79</v>
      </c>
      <c r="E22" s="347" t="s">
        <v>79</v>
      </c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93</v>
      </c>
      <c r="N22" s="89">
        <v>22</v>
      </c>
      <c r="O22" s="90">
        <v>0</v>
      </c>
      <c r="P22" s="91">
        <f>N22+O22</f>
        <v>22</v>
      </c>
      <c r="Q22" s="80">
        <f>IFERROR(P22/M22,"-")</f>
        <v>0.23655913978495</v>
      </c>
      <c r="R22" s="79">
        <v>3</v>
      </c>
      <c r="S22" s="79">
        <v>2</v>
      </c>
      <c r="T22" s="80">
        <f>IFERROR(R22/(P22),"-")</f>
        <v>0.13636363636364</v>
      </c>
      <c r="U22" s="336"/>
      <c r="V22" s="82">
        <v>5</v>
      </c>
      <c r="W22" s="80">
        <f>IF(P22=0,"-",V22/P22)</f>
        <v>0.22727272727273</v>
      </c>
      <c r="X22" s="335">
        <v>278920</v>
      </c>
      <c r="Y22" s="336">
        <f>IFERROR(X22/P22,"-")</f>
        <v>12678.181818182</v>
      </c>
      <c r="Z22" s="336">
        <f>IFERROR(X22/V22,"-")</f>
        <v>55784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0.090909090909091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7</v>
      </c>
      <c r="BO22" s="118">
        <f>IF(P22=0,"",IF(BN22=0,"",(BN22/P22)))</f>
        <v>0.31818181818182</v>
      </c>
      <c r="BP22" s="119">
        <v>1</v>
      </c>
      <c r="BQ22" s="120">
        <f>IFERROR(BP22/BN22,"-")</f>
        <v>0.14285714285714</v>
      </c>
      <c r="BR22" s="121">
        <v>3000</v>
      </c>
      <c r="BS22" s="122">
        <f>IFERROR(BR22/BN22,"-")</f>
        <v>428.57142857143</v>
      </c>
      <c r="BT22" s="123">
        <v>1</v>
      </c>
      <c r="BU22" s="123"/>
      <c r="BV22" s="123"/>
      <c r="BW22" s="124">
        <v>12</v>
      </c>
      <c r="BX22" s="125">
        <f>IF(P22=0,"",IF(BW22=0,"",(BW22/P22)))</f>
        <v>0.54545454545455</v>
      </c>
      <c r="BY22" s="126">
        <v>4</v>
      </c>
      <c r="BZ22" s="127">
        <f>IFERROR(BY22/BW22,"-")</f>
        <v>0.33333333333333</v>
      </c>
      <c r="CA22" s="128">
        <v>275920</v>
      </c>
      <c r="CB22" s="129">
        <f>IFERROR(CA22/BW22,"-")</f>
        <v>22993.333333333</v>
      </c>
      <c r="CC22" s="130"/>
      <c r="CD22" s="130">
        <v>1</v>
      </c>
      <c r="CE22" s="130">
        <v>3</v>
      </c>
      <c r="CF22" s="131">
        <v>1</v>
      </c>
      <c r="CG22" s="132">
        <f>IF(P22=0,"",IF(CF22=0,"",(CF22/P22)))</f>
        <v>0.045454545454545</v>
      </c>
      <c r="CH22" s="133">
        <v>1</v>
      </c>
      <c r="CI22" s="134">
        <f>IFERROR(CH22/CF22,"-")</f>
        <v>1</v>
      </c>
      <c r="CJ22" s="135">
        <v>18000</v>
      </c>
      <c r="CK22" s="136">
        <f>IFERROR(CJ22/CF22,"-")</f>
        <v>18000</v>
      </c>
      <c r="CL22" s="137"/>
      <c r="CM22" s="137"/>
      <c r="CN22" s="137">
        <v>1</v>
      </c>
      <c r="CO22" s="138">
        <v>5</v>
      </c>
      <c r="CP22" s="139">
        <v>278920</v>
      </c>
      <c r="CQ22" s="139">
        <v>153000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0.30666666666667</v>
      </c>
      <c r="B23" s="347" t="s">
        <v>113</v>
      </c>
      <c r="C23" s="347"/>
      <c r="D23" s="347" t="s">
        <v>114</v>
      </c>
      <c r="E23" s="347" t="s">
        <v>115</v>
      </c>
      <c r="F23" s="347" t="s">
        <v>67</v>
      </c>
      <c r="G23" s="88" t="s">
        <v>75</v>
      </c>
      <c r="H23" s="88" t="s">
        <v>116</v>
      </c>
      <c r="I23" s="88" t="s">
        <v>117</v>
      </c>
      <c r="J23" s="330">
        <v>300000</v>
      </c>
      <c r="K23" s="79">
        <v>0</v>
      </c>
      <c r="L23" s="79">
        <v>0</v>
      </c>
      <c r="M23" s="79">
        <v>96</v>
      </c>
      <c r="N23" s="89">
        <v>11</v>
      </c>
      <c r="O23" s="90">
        <v>0</v>
      </c>
      <c r="P23" s="91">
        <f>N23+O23</f>
        <v>11</v>
      </c>
      <c r="Q23" s="80">
        <f>IFERROR(P23/M23,"-")</f>
        <v>0.11458333333333</v>
      </c>
      <c r="R23" s="79">
        <v>0</v>
      </c>
      <c r="S23" s="79">
        <v>3</v>
      </c>
      <c r="T23" s="80">
        <f>IFERROR(R23/(P23),"-")</f>
        <v>0</v>
      </c>
      <c r="U23" s="336">
        <f>IFERROR(J23/SUM(N23:O24),"-")</f>
        <v>12000</v>
      </c>
      <c r="V23" s="82">
        <v>1</v>
      </c>
      <c r="W23" s="80">
        <f>IF(P23=0,"-",V23/P23)</f>
        <v>0.090909090909091</v>
      </c>
      <c r="X23" s="335">
        <v>20000</v>
      </c>
      <c r="Y23" s="336">
        <f>IFERROR(X23/P23,"-")</f>
        <v>1818.1818181818</v>
      </c>
      <c r="Z23" s="336">
        <f>IFERROR(X23/V23,"-")</f>
        <v>20000</v>
      </c>
      <c r="AA23" s="330">
        <f>SUM(X23:X24)-SUM(J23:J24)</f>
        <v>-208000</v>
      </c>
      <c r="AB23" s="83">
        <f>SUM(X23:X24)/SUM(J23:J24)</f>
        <v>0.30666666666667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0.090909090909091</v>
      </c>
      <c r="AO23" s="98">
        <v>1</v>
      </c>
      <c r="AP23" s="100">
        <f>IFERROR(AO23/AM23,"-")</f>
        <v>1</v>
      </c>
      <c r="AQ23" s="101">
        <v>20000</v>
      </c>
      <c r="AR23" s="102">
        <f>IFERROR(AQ23/AM23,"-")</f>
        <v>20000</v>
      </c>
      <c r="AS23" s="103"/>
      <c r="AT23" s="103"/>
      <c r="AU23" s="103">
        <v>1</v>
      </c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0.18181818181818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7</v>
      </c>
      <c r="BO23" s="118">
        <f>IF(P23=0,"",IF(BN23=0,"",(BN23/P23)))</f>
        <v>0.63636363636364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0.090909090909091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20000</v>
      </c>
      <c r="CQ23" s="139">
        <v>20000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118</v>
      </c>
      <c r="C24" s="347"/>
      <c r="D24" s="347" t="s">
        <v>114</v>
      </c>
      <c r="E24" s="347" t="s">
        <v>115</v>
      </c>
      <c r="F24" s="347" t="s">
        <v>80</v>
      </c>
      <c r="G24" s="88"/>
      <c r="H24" s="88"/>
      <c r="I24" s="88"/>
      <c r="J24" s="330"/>
      <c r="K24" s="79">
        <v>0</v>
      </c>
      <c r="L24" s="79">
        <v>0</v>
      </c>
      <c r="M24" s="79">
        <v>34</v>
      </c>
      <c r="N24" s="89">
        <v>14</v>
      </c>
      <c r="O24" s="90">
        <v>0</v>
      </c>
      <c r="P24" s="91">
        <f>N24+O24</f>
        <v>14</v>
      </c>
      <c r="Q24" s="80">
        <f>IFERROR(P24/M24,"-")</f>
        <v>0.41176470588235</v>
      </c>
      <c r="R24" s="79">
        <v>1</v>
      </c>
      <c r="S24" s="79">
        <v>3</v>
      </c>
      <c r="T24" s="80">
        <f>IFERROR(R24/(P24),"-")</f>
        <v>0.071428571428571</v>
      </c>
      <c r="U24" s="336"/>
      <c r="V24" s="82">
        <v>4</v>
      </c>
      <c r="W24" s="80">
        <f>IF(P24=0,"-",V24/P24)</f>
        <v>0.28571428571429</v>
      </c>
      <c r="X24" s="335">
        <v>72000</v>
      </c>
      <c r="Y24" s="336">
        <f>IFERROR(X24/P24,"-")</f>
        <v>5142.8571428571</v>
      </c>
      <c r="Z24" s="336">
        <f>IFERROR(X24/V24,"-")</f>
        <v>18000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4</v>
      </c>
      <c r="BO24" s="118">
        <f>IF(P24=0,"",IF(BN24=0,"",(BN24/P24)))</f>
        <v>0.28571428571429</v>
      </c>
      <c r="BP24" s="119">
        <v>1</v>
      </c>
      <c r="BQ24" s="120">
        <f>IFERROR(BP24/BN24,"-")</f>
        <v>0.25</v>
      </c>
      <c r="BR24" s="121">
        <v>28000</v>
      </c>
      <c r="BS24" s="122">
        <f>IFERROR(BR24/BN24,"-")</f>
        <v>7000</v>
      </c>
      <c r="BT24" s="123"/>
      <c r="BU24" s="123"/>
      <c r="BV24" s="123">
        <v>1</v>
      </c>
      <c r="BW24" s="124">
        <v>9</v>
      </c>
      <c r="BX24" s="125">
        <f>IF(P24=0,"",IF(BW24=0,"",(BW24/P24)))</f>
        <v>0.64285714285714</v>
      </c>
      <c r="BY24" s="126">
        <v>3</v>
      </c>
      <c r="BZ24" s="127">
        <f>IFERROR(BY24/BW24,"-")</f>
        <v>0.33333333333333</v>
      </c>
      <c r="CA24" s="128">
        <v>44000</v>
      </c>
      <c r="CB24" s="129">
        <f>IFERROR(CA24/BW24,"-")</f>
        <v>4888.8888888889</v>
      </c>
      <c r="CC24" s="130"/>
      <c r="CD24" s="130">
        <v>2</v>
      </c>
      <c r="CE24" s="130">
        <v>1</v>
      </c>
      <c r="CF24" s="131">
        <v>1</v>
      </c>
      <c r="CG24" s="132">
        <f>IF(P24=0,"",IF(CF24=0,"",(CF24/P24)))</f>
        <v>0.071428571428571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4</v>
      </c>
      <c r="CP24" s="139">
        <v>72000</v>
      </c>
      <c r="CQ24" s="139">
        <v>30000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0.54487179487179</v>
      </c>
      <c r="B25" s="347" t="s">
        <v>119</v>
      </c>
      <c r="C25" s="347"/>
      <c r="D25" s="347" t="s">
        <v>114</v>
      </c>
      <c r="E25" s="347" t="s">
        <v>120</v>
      </c>
      <c r="F25" s="347" t="s">
        <v>67</v>
      </c>
      <c r="G25" s="88" t="s">
        <v>121</v>
      </c>
      <c r="H25" s="88" t="s">
        <v>116</v>
      </c>
      <c r="I25" s="88" t="s">
        <v>122</v>
      </c>
      <c r="J25" s="330">
        <v>312000</v>
      </c>
      <c r="K25" s="79">
        <v>0</v>
      </c>
      <c r="L25" s="79">
        <v>0</v>
      </c>
      <c r="M25" s="79">
        <v>67</v>
      </c>
      <c r="N25" s="89">
        <v>9</v>
      </c>
      <c r="O25" s="90">
        <v>0</v>
      </c>
      <c r="P25" s="91">
        <f>N25+O25</f>
        <v>9</v>
      </c>
      <c r="Q25" s="80">
        <f>IFERROR(P25/M25,"-")</f>
        <v>0.13432835820896</v>
      </c>
      <c r="R25" s="79">
        <v>1</v>
      </c>
      <c r="S25" s="79">
        <v>2</v>
      </c>
      <c r="T25" s="80">
        <f>IFERROR(R25/(P25),"-")</f>
        <v>0.11111111111111</v>
      </c>
      <c r="U25" s="336">
        <f>IFERROR(J25/SUM(N25:O28),"-")</f>
        <v>6638.2978723404</v>
      </c>
      <c r="V25" s="82">
        <v>0</v>
      </c>
      <c r="W25" s="80">
        <f>IF(P25=0,"-",V25/P25)</f>
        <v>0</v>
      </c>
      <c r="X25" s="335">
        <v>0</v>
      </c>
      <c r="Y25" s="336">
        <f>IFERROR(X25/P25,"-")</f>
        <v>0</v>
      </c>
      <c r="Z25" s="336" t="str">
        <f>IFERROR(X25/V25,"-")</f>
        <v>-</v>
      </c>
      <c r="AA25" s="330">
        <f>SUM(X25:X28)-SUM(J25:J28)</f>
        <v>-142000</v>
      </c>
      <c r="AB25" s="83">
        <f>SUM(X25:X28)/SUM(J25:J28)</f>
        <v>0.54487179487179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0.11111111111111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3</v>
      </c>
      <c r="BF25" s="111">
        <f>IF(P25=0,"",IF(BE25=0,"",(BE25/P25)))</f>
        <v>0.33333333333333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0.44444444444444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0.11111111111111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123</v>
      </c>
      <c r="C26" s="347"/>
      <c r="D26" s="347" t="s">
        <v>124</v>
      </c>
      <c r="E26" s="347" t="s">
        <v>125</v>
      </c>
      <c r="F26" s="347" t="s">
        <v>67</v>
      </c>
      <c r="G26" s="88"/>
      <c r="H26" s="88" t="s">
        <v>116</v>
      </c>
      <c r="I26" s="88" t="s">
        <v>126</v>
      </c>
      <c r="J26" s="330"/>
      <c r="K26" s="79">
        <v>0</v>
      </c>
      <c r="L26" s="79">
        <v>0</v>
      </c>
      <c r="M26" s="79">
        <v>94</v>
      </c>
      <c r="N26" s="89">
        <v>8</v>
      </c>
      <c r="O26" s="90">
        <v>0</v>
      </c>
      <c r="P26" s="91">
        <f>N26+O26</f>
        <v>8</v>
      </c>
      <c r="Q26" s="80">
        <f>IFERROR(P26/M26,"-")</f>
        <v>0.085106382978723</v>
      </c>
      <c r="R26" s="79">
        <v>0</v>
      </c>
      <c r="S26" s="79">
        <v>2</v>
      </c>
      <c r="T26" s="80">
        <f>IFERROR(R26/(P26),"-")</f>
        <v>0</v>
      </c>
      <c r="U26" s="336"/>
      <c r="V26" s="82">
        <v>1</v>
      </c>
      <c r="W26" s="80">
        <f>IF(P26=0,"-",V26/P26)</f>
        <v>0.125</v>
      </c>
      <c r="X26" s="335">
        <v>6000</v>
      </c>
      <c r="Y26" s="336">
        <f>IFERROR(X26/P26,"-")</f>
        <v>750</v>
      </c>
      <c r="Z26" s="336">
        <f>IFERROR(X26/V26,"-")</f>
        <v>6000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2</v>
      </c>
      <c r="BF26" s="111">
        <f>IF(P26=0,"",IF(BE26=0,"",(BE26/P26)))</f>
        <v>0.25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0.125</v>
      </c>
      <c r="BP26" s="119">
        <v>1</v>
      </c>
      <c r="BQ26" s="120">
        <f>IFERROR(BP26/BN26,"-")</f>
        <v>1</v>
      </c>
      <c r="BR26" s="121">
        <v>6000</v>
      </c>
      <c r="BS26" s="122">
        <f>IFERROR(BR26/BN26,"-")</f>
        <v>6000</v>
      </c>
      <c r="BT26" s="123"/>
      <c r="BU26" s="123">
        <v>1</v>
      </c>
      <c r="BV26" s="123"/>
      <c r="BW26" s="124">
        <v>4</v>
      </c>
      <c r="BX26" s="125">
        <f>IF(P26=0,"",IF(BW26=0,"",(BW26/P26)))</f>
        <v>0.5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6000</v>
      </c>
      <c r="CQ26" s="139">
        <v>6000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347" t="s">
        <v>127</v>
      </c>
      <c r="C27" s="347"/>
      <c r="D27" s="347" t="s">
        <v>128</v>
      </c>
      <c r="E27" s="347" t="s">
        <v>129</v>
      </c>
      <c r="F27" s="347" t="s">
        <v>67</v>
      </c>
      <c r="G27" s="88"/>
      <c r="H27" s="88" t="s">
        <v>116</v>
      </c>
      <c r="I27" s="88" t="s">
        <v>130</v>
      </c>
      <c r="J27" s="330"/>
      <c r="K27" s="79">
        <v>0</v>
      </c>
      <c r="L27" s="79">
        <v>0</v>
      </c>
      <c r="M27" s="79">
        <v>62</v>
      </c>
      <c r="N27" s="89">
        <v>5</v>
      </c>
      <c r="O27" s="90">
        <v>0</v>
      </c>
      <c r="P27" s="91">
        <f>N27+O27</f>
        <v>5</v>
      </c>
      <c r="Q27" s="80">
        <f>IFERROR(P27/M27,"-")</f>
        <v>0.080645161290323</v>
      </c>
      <c r="R27" s="79">
        <v>0</v>
      </c>
      <c r="S27" s="79">
        <v>0</v>
      </c>
      <c r="T27" s="80">
        <f>IFERROR(R27/(P27),"-")</f>
        <v>0</v>
      </c>
      <c r="U27" s="336"/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0.2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0.2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2</v>
      </c>
      <c r="BO27" s="118">
        <f>IF(P27=0,"",IF(BN27=0,"",(BN27/P27)))</f>
        <v>0.4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131</v>
      </c>
      <c r="C28" s="347"/>
      <c r="D28" s="347" t="s">
        <v>79</v>
      </c>
      <c r="E28" s="347" t="s">
        <v>79</v>
      </c>
      <c r="F28" s="347" t="s">
        <v>80</v>
      </c>
      <c r="G28" s="88"/>
      <c r="H28" s="88"/>
      <c r="I28" s="88"/>
      <c r="J28" s="330"/>
      <c r="K28" s="79">
        <v>0</v>
      </c>
      <c r="L28" s="79">
        <v>0</v>
      </c>
      <c r="M28" s="79">
        <v>31</v>
      </c>
      <c r="N28" s="89">
        <v>25</v>
      </c>
      <c r="O28" s="90">
        <v>0</v>
      </c>
      <c r="P28" s="91">
        <f>N28+O28</f>
        <v>25</v>
      </c>
      <c r="Q28" s="80">
        <f>IFERROR(P28/M28,"-")</f>
        <v>0.80645161290323</v>
      </c>
      <c r="R28" s="79">
        <v>1</v>
      </c>
      <c r="S28" s="79">
        <v>4</v>
      </c>
      <c r="T28" s="80">
        <f>IFERROR(R28/(P28),"-")</f>
        <v>0.04</v>
      </c>
      <c r="U28" s="336"/>
      <c r="V28" s="82">
        <v>4</v>
      </c>
      <c r="W28" s="80">
        <f>IF(P28=0,"-",V28/P28)</f>
        <v>0.16</v>
      </c>
      <c r="X28" s="335">
        <v>164000</v>
      </c>
      <c r="Y28" s="336">
        <f>IFERROR(X28/P28,"-")</f>
        <v>6560</v>
      </c>
      <c r="Z28" s="336">
        <f>IFERROR(X28/V28,"-")</f>
        <v>41000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0.04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0.04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4</v>
      </c>
      <c r="BF28" s="111">
        <f>IF(P28=0,"",IF(BE28=0,"",(BE28/P28)))</f>
        <v>0.16</v>
      </c>
      <c r="BG28" s="110">
        <v>2</v>
      </c>
      <c r="BH28" s="112">
        <f>IFERROR(BG28/BE28,"-")</f>
        <v>0.5</v>
      </c>
      <c r="BI28" s="113">
        <v>14000</v>
      </c>
      <c r="BJ28" s="114">
        <f>IFERROR(BI28/BE28,"-")</f>
        <v>3500</v>
      </c>
      <c r="BK28" s="115">
        <v>1</v>
      </c>
      <c r="BL28" s="115"/>
      <c r="BM28" s="115">
        <v>1</v>
      </c>
      <c r="BN28" s="117">
        <v>8</v>
      </c>
      <c r="BO28" s="118">
        <f>IF(P28=0,"",IF(BN28=0,"",(BN28/P28)))</f>
        <v>0.32</v>
      </c>
      <c r="BP28" s="119">
        <v>2</v>
      </c>
      <c r="BQ28" s="120">
        <f>IFERROR(BP28/BN28,"-")</f>
        <v>0.25</v>
      </c>
      <c r="BR28" s="121">
        <v>153000</v>
      </c>
      <c r="BS28" s="122">
        <f>IFERROR(BR28/BN28,"-")</f>
        <v>19125</v>
      </c>
      <c r="BT28" s="123"/>
      <c r="BU28" s="123"/>
      <c r="BV28" s="123">
        <v>2</v>
      </c>
      <c r="BW28" s="124">
        <v>9</v>
      </c>
      <c r="BX28" s="125">
        <f>IF(P28=0,"",IF(BW28=0,"",(BW28/P28)))</f>
        <v>0.36</v>
      </c>
      <c r="BY28" s="126">
        <v>2</v>
      </c>
      <c r="BZ28" s="127">
        <f>IFERROR(BY28/BW28,"-")</f>
        <v>0.22222222222222</v>
      </c>
      <c r="CA28" s="128">
        <v>150000</v>
      </c>
      <c r="CB28" s="129">
        <f>IFERROR(CA28/BW28,"-")</f>
        <v>16666.666666667</v>
      </c>
      <c r="CC28" s="130"/>
      <c r="CD28" s="130"/>
      <c r="CE28" s="130">
        <v>2</v>
      </c>
      <c r="CF28" s="131">
        <v>2</v>
      </c>
      <c r="CG28" s="132">
        <f>IF(P28=0,"",IF(CF28=0,"",(CF28/P28)))</f>
        <v>0.08</v>
      </c>
      <c r="CH28" s="133">
        <v>1</v>
      </c>
      <c r="CI28" s="134">
        <f>IFERROR(CH28/CF28,"-")</f>
        <v>0.5</v>
      </c>
      <c r="CJ28" s="135">
        <v>179000</v>
      </c>
      <c r="CK28" s="136">
        <f>IFERROR(CJ28/CF28,"-")</f>
        <v>89500</v>
      </c>
      <c r="CL28" s="137"/>
      <c r="CM28" s="137"/>
      <c r="CN28" s="137">
        <v>1</v>
      </c>
      <c r="CO28" s="138">
        <v>4</v>
      </c>
      <c r="CP28" s="139">
        <v>164000</v>
      </c>
      <c r="CQ28" s="139">
        <v>179000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0.033333333333333</v>
      </c>
      <c r="B29" s="347" t="s">
        <v>132</v>
      </c>
      <c r="C29" s="347"/>
      <c r="D29" s="347" t="s">
        <v>65</v>
      </c>
      <c r="E29" s="347" t="s">
        <v>66</v>
      </c>
      <c r="F29" s="347" t="s">
        <v>67</v>
      </c>
      <c r="G29" s="88" t="s">
        <v>133</v>
      </c>
      <c r="H29" s="88" t="s">
        <v>69</v>
      </c>
      <c r="I29" s="348" t="s">
        <v>97</v>
      </c>
      <c r="J29" s="330">
        <v>180000</v>
      </c>
      <c r="K29" s="79">
        <v>0</v>
      </c>
      <c r="L29" s="79">
        <v>0</v>
      </c>
      <c r="M29" s="79">
        <v>61</v>
      </c>
      <c r="N29" s="89">
        <v>5</v>
      </c>
      <c r="O29" s="90">
        <v>0</v>
      </c>
      <c r="P29" s="91">
        <f>N29+O29</f>
        <v>5</v>
      </c>
      <c r="Q29" s="80">
        <f>IFERROR(P29/M29,"-")</f>
        <v>0.081967213114754</v>
      </c>
      <c r="R29" s="79">
        <v>0</v>
      </c>
      <c r="S29" s="79">
        <v>2</v>
      </c>
      <c r="T29" s="80">
        <f>IFERROR(R29/(P29),"-")</f>
        <v>0</v>
      </c>
      <c r="U29" s="336">
        <f>IFERROR(J29/SUM(N29:O30),"-")</f>
        <v>12000</v>
      </c>
      <c r="V29" s="82">
        <v>0</v>
      </c>
      <c r="W29" s="80">
        <f>IF(P29=0,"-",V29/P29)</f>
        <v>0</v>
      </c>
      <c r="X29" s="335">
        <v>0</v>
      </c>
      <c r="Y29" s="336">
        <f>IFERROR(X29/P29,"-")</f>
        <v>0</v>
      </c>
      <c r="Z29" s="336" t="str">
        <f>IFERROR(X29/V29,"-")</f>
        <v>-</v>
      </c>
      <c r="AA29" s="330">
        <f>SUM(X29:X30)-SUM(J29:J30)</f>
        <v>-174000</v>
      </c>
      <c r="AB29" s="83">
        <f>SUM(X29:X30)/SUM(J29:J30)</f>
        <v>0.033333333333333</v>
      </c>
      <c r="AC29" s="77"/>
      <c r="AD29" s="92">
        <v>1</v>
      </c>
      <c r="AE29" s="93">
        <f>IF(P29=0,"",IF(AD29=0,"",(AD29/P29)))</f>
        <v>0.2</v>
      </c>
      <c r="AF29" s="92"/>
      <c r="AG29" s="94">
        <f>IFERROR(AF29/AD29,"-")</f>
        <v>0</v>
      </c>
      <c r="AH29" s="95"/>
      <c r="AI29" s="96">
        <f>IFERROR(AH29/AD29,"-")</f>
        <v>0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0.2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0.6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134</v>
      </c>
      <c r="C30" s="347"/>
      <c r="D30" s="347" t="s">
        <v>65</v>
      </c>
      <c r="E30" s="347" t="s">
        <v>66</v>
      </c>
      <c r="F30" s="347" t="s">
        <v>80</v>
      </c>
      <c r="G30" s="88"/>
      <c r="H30" s="88"/>
      <c r="I30" s="88"/>
      <c r="J30" s="330"/>
      <c r="K30" s="79">
        <v>0</v>
      </c>
      <c r="L30" s="79">
        <v>0</v>
      </c>
      <c r="M30" s="79">
        <v>14</v>
      </c>
      <c r="N30" s="89">
        <v>10</v>
      </c>
      <c r="O30" s="90">
        <v>0</v>
      </c>
      <c r="P30" s="91">
        <f>N30+O30</f>
        <v>10</v>
      </c>
      <c r="Q30" s="80">
        <f>IFERROR(P30/M30,"-")</f>
        <v>0.71428571428571</v>
      </c>
      <c r="R30" s="79">
        <v>0</v>
      </c>
      <c r="S30" s="79">
        <v>3</v>
      </c>
      <c r="T30" s="80">
        <f>IFERROR(R30/(P30),"-")</f>
        <v>0</v>
      </c>
      <c r="U30" s="336"/>
      <c r="V30" s="82">
        <v>1</v>
      </c>
      <c r="W30" s="80">
        <f>IF(P30=0,"-",V30/P30)</f>
        <v>0.1</v>
      </c>
      <c r="X30" s="335">
        <v>6000</v>
      </c>
      <c r="Y30" s="336">
        <f>IFERROR(X30/P30,"-")</f>
        <v>600</v>
      </c>
      <c r="Z30" s="336">
        <f>IFERROR(X30/V30,"-")</f>
        <v>6000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0.2</v>
      </c>
      <c r="BG30" s="110">
        <v>1</v>
      </c>
      <c r="BH30" s="112">
        <f>IFERROR(BG30/BE30,"-")</f>
        <v>0.5</v>
      </c>
      <c r="BI30" s="113">
        <v>6000</v>
      </c>
      <c r="BJ30" s="114">
        <f>IFERROR(BI30/BE30,"-")</f>
        <v>3000</v>
      </c>
      <c r="BK30" s="115"/>
      <c r="BL30" s="115">
        <v>1</v>
      </c>
      <c r="BM30" s="115"/>
      <c r="BN30" s="117">
        <v>4</v>
      </c>
      <c r="BO30" s="118">
        <f>IF(P30=0,"",IF(BN30=0,"",(BN30/P30)))</f>
        <v>0.4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3</v>
      </c>
      <c r="BX30" s="125">
        <f>IF(P30=0,"",IF(BW30=0,"",(BW30/P30)))</f>
        <v>0.3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>
        <v>1</v>
      </c>
      <c r="CG30" s="132">
        <f>IF(P30=0,"",IF(CF30=0,"",(CF30/P30)))</f>
        <v>0.1</v>
      </c>
      <c r="CH30" s="133">
        <v>1</v>
      </c>
      <c r="CI30" s="134">
        <f>IFERROR(CH30/CF30,"-")</f>
        <v>1</v>
      </c>
      <c r="CJ30" s="135">
        <v>15000</v>
      </c>
      <c r="CK30" s="136">
        <f>IFERROR(CJ30/CF30,"-")</f>
        <v>15000</v>
      </c>
      <c r="CL30" s="137"/>
      <c r="CM30" s="137"/>
      <c r="CN30" s="137">
        <v>1</v>
      </c>
      <c r="CO30" s="138">
        <v>1</v>
      </c>
      <c r="CP30" s="139">
        <v>6000</v>
      </c>
      <c r="CQ30" s="139">
        <v>15000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347" t="s">
        <v>135</v>
      </c>
      <c r="C31" s="347"/>
      <c r="D31" s="347" t="s">
        <v>83</v>
      </c>
      <c r="E31" s="347" t="s">
        <v>84</v>
      </c>
      <c r="F31" s="347" t="s">
        <v>89</v>
      </c>
      <c r="G31" s="88" t="s">
        <v>133</v>
      </c>
      <c r="H31" s="88" t="s">
        <v>91</v>
      </c>
      <c r="I31" s="348" t="s">
        <v>70</v>
      </c>
      <c r="J31" s="330">
        <v>108000</v>
      </c>
      <c r="K31" s="79">
        <v>0</v>
      </c>
      <c r="L31" s="79">
        <v>0</v>
      </c>
      <c r="M31" s="79">
        <v>61</v>
      </c>
      <c r="N31" s="89">
        <v>4</v>
      </c>
      <c r="O31" s="90">
        <v>0</v>
      </c>
      <c r="P31" s="91">
        <f>N31+O31</f>
        <v>4</v>
      </c>
      <c r="Q31" s="80">
        <f>IFERROR(P31/M31,"-")</f>
        <v>0.065573770491803</v>
      </c>
      <c r="R31" s="79">
        <v>0</v>
      </c>
      <c r="S31" s="79">
        <v>0</v>
      </c>
      <c r="T31" s="80">
        <f>IFERROR(R31/(P31),"-")</f>
        <v>0</v>
      </c>
      <c r="U31" s="336">
        <f>IFERROR(J31/SUM(N31:O32),"-")</f>
        <v>10800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SUM(X31:X32)-SUM(J31:J32)</f>
        <v>-108000</v>
      </c>
      <c r="AB31" s="83">
        <f>SUM(X31:X32)/SUM(J31:J32)</f>
        <v>0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0.25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136</v>
      </c>
      <c r="C32" s="347"/>
      <c r="D32" s="347" t="s">
        <v>83</v>
      </c>
      <c r="E32" s="347" t="s">
        <v>84</v>
      </c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16</v>
      </c>
      <c r="N32" s="89">
        <v>6</v>
      </c>
      <c r="O32" s="90">
        <v>0</v>
      </c>
      <c r="P32" s="91">
        <f>N32+O32</f>
        <v>6</v>
      </c>
      <c r="Q32" s="80">
        <f>IFERROR(P32/M32,"-")</f>
        <v>0.375</v>
      </c>
      <c r="R32" s="79">
        <v>0</v>
      </c>
      <c r="S32" s="79">
        <v>1</v>
      </c>
      <c r="T32" s="80">
        <f>IFERROR(R32/(P32),"-")</f>
        <v>0</v>
      </c>
      <c r="U32" s="336"/>
      <c r="V32" s="82">
        <v>0</v>
      </c>
      <c r="W32" s="80">
        <f>IF(P32=0,"-",V32/P32)</f>
        <v>0</v>
      </c>
      <c r="X32" s="335">
        <v>0</v>
      </c>
      <c r="Y32" s="336">
        <f>IFERROR(X32/P32,"-")</f>
        <v>0</v>
      </c>
      <c r="Z32" s="336" t="str">
        <f>IFERROR(X32/V32,"-")</f>
        <v>-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0.16666666666667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0.16666666666667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1</v>
      </c>
      <c r="BX32" s="125">
        <f>IF(P32=0,"",IF(BW32=0,"",(BW32/P32)))</f>
        <v>0.16666666666667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>
        <v>3</v>
      </c>
      <c r="CG32" s="132">
        <f>IF(P32=0,"",IF(CF32=0,"",(CF32/P32)))</f>
        <v>0.5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 t="str">
        <f>AB33</f>
        <v>0</v>
      </c>
      <c r="B33" s="347" t="s">
        <v>137</v>
      </c>
      <c r="C33" s="347"/>
      <c r="D33" s="347"/>
      <c r="E33" s="347"/>
      <c r="F33" s="347" t="s">
        <v>102</v>
      </c>
      <c r="G33" s="88" t="s">
        <v>138</v>
      </c>
      <c r="H33" s="88" t="s">
        <v>139</v>
      </c>
      <c r="I33" s="88" t="s">
        <v>140</v>
      </c>
      <c r="J33" s="330">
        <v>0</v>
      </c>
      <c r="K33" s="79">
        <v>0</v>
      </c>
      <c r="L33" s="79">
        <v>0</v>
      </c>
      <c r="M33" s="79">
        <v>44</v>
      </c>
      <c r="N33" s="89">
        <v>2</v>
      </c>
      <c r="O33" s="90">
        <v>0</v>
      </c>
      <c r="P33" s="91">
        <f>N33+O33</f>
        <v>2</v>
      </c>
      <c r="Q33" s="80">
        <f>IFERROR(P33/M33,"-")</f>
        <v>0.045454545454545</v>
      </c>
      <c r="R33" s="79">
        <v>0</v>
      </c>
      <c r="S33" s="79">
        <v>1</v>
      </c>
      <c r="T33" s="80">
        <f>IFERROR(R33/(P33),"-")</f>
        <v>0</v>
      </c>
      <c r="U33" s="336">
        <f>IFERROR(J33/SUM(N33:O34),"-")</f>
        <v>0</v>
      </c>
      <c r="V33" s="82">
        <v>0</v>
      </c>
      <c r="W33" s="80">
        <f>IF(P33=0,"-",V33/P33)</f>
        <v>0</v>
      </c>
      <c r="X33" s="335">
        <v>0</v>
      </c>
      <c r="Y33" s="336">
        <f>IFERROR(X33/P33,"-")</f>
        <v>0</v>
      </c>
      <c r="Z33" s="336" t="str">
        <f>IFERROR(X33/V33,"-")</f>
        <v>-</v>
      </c>
      <c r="AA33" s="330">
        <f>SUM(X33:X34)-SUM(J33:J34)</f>
        <v>0</v>
      </c>
      <c r="AB33" s="83" t="str">
        <f>SUM(X33:X34)/SUM(J33:J34)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1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141</v>
      </c>
      <c r="C34" s="347"/>
      <c r="D34" s="347"/>
      <c r="E34" s="347"/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0</v>
      </c>
      <c r="N34" s="89">
        <v>0</v>
      </c>
      <c r="O34" s="90">
        <v>0</v>
      </c>
      <c r="P34" s="91">
        <f>N34+O34</f>
        <v>0</v>
      </c>
      <c r="Q34" s="80" t="str">
        <f>IFERROR(P34/M34,"-")</f>
        <v>-</v>
      </c>
      <c r="R34" s="79">
        <v>0</v>
      </c>
      <c r="S34" s="79">
        <v>0</v>
      </c>
      <c r="T34" s="80" t="str">
        <f>IFERROR(R34/(P34),"-")</f>
        <v>-</v>
      </c>
      <c r="U34" s="336"/>
      <c r="V34" s="82">
        <v>0</v>
      </c>
      <c r="W34" s="80" t="str">
        <f>IF(P34=0,"-",V34/P34)</f>
        <v>-</v>
      </c>
      <c r="X34" s="335">
        <v>0</v>
      </c>
      <c r="Y34" s="336" t="str">
        <f>IFERROR(X34/P34,"-")</f>
        <v>-</v>
      </c>
      <c r="Z34" s="336" t="str">
        <f>IFERROR(X34/V34,"-")</f>
        <v>-</v>
      </c>
      <c r="AA34" s="33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30"/>
      <c r="B35" s="85"/>
      <c r="C35" s="86"/>
      <c r="D35" s="86"/>
      <c r="E35" s="86"/>
      <c r="F35" s="87"/>
      <c r="G35" s="88"/>
      <c r="H35" s="88"/>
      <c r="I35" s="88"/>
      <c r="J35" s="331"/>
      <c r="K35" s="34"/>
      <c r="L35" s="34"/>
      <c r="M35" s="31"/>
      <c r="N35" s="23"/>
      <c r="O35" s="23"/>
      <c r="P35" s="23"/>
      <c r="Q35" s="32"/>
      <c r="R35" s="32"/>
      <c r="S35" s="23"/>
      <c r="T35" s="32"/>
      <c r="U35" s="337"/>
      <c r="V35" s="25"/>
      <c r="W35" s="25"/>
      <c r="X35" s="337"/>
      <c r="Y35" s="337"/>
      <c r="Z35" s="337"/>
      <c r="AA35" s="337"/>
      <c r="AB35" s="33"/>
      <c r="AC35" s="57"/>
      <c r="AD35" s="61"/>
      <c r="AE35" s="62"/>
      <c r="AF35" s="61"/>
      <c r="AG35" s="65"/>
      <c r="AH35" s="66"/>
      <c r="AI35" s="67"/>
      <c r="AJ35" s="68"/>
      <c r="AK35" s="68"/>
      <c r="AL35" s="68"/>
      <c r="AM35" s="61"/>
      <c r="AN35" s="62"/>
      <c r="AO35" s="61"/>
      <c r="AP35" s="65"/>
      <c r="AQ35" s="66"/>
      <c r="AR35" s="67"/>
      <c r="AS35" s="68"/>
      <c r="AT35" s="68"/>
      <c r="AU35" s="68"/>
      <c r="AV35" s="61"/>
      <c r="AW35" s="62"/>
      <c r="AX35" s="61"/>
      <c r="AY35" s="65"/>
      <c r="AZ35" s="66"/>
      <c r="BA35" s="67"/>
      <c r="BB35" s="68"/>
      <c r="BC35" s="68"/>
      <c r="BD35" s="68"/>
      <c r="BE35" s="61"/>
      <c r="BF35" s="62"/>
      <c r="BG35" s="61"/>
      <c r="BH35" s="65"/>
      <c r="BI35" s="66"/>
      <c r="BJ35" s="67"/>
      <c r="BK35" s="68"/>
      <c r="BL35" s="68"/>
      <c r="BM35" s="68"/>
      <c r="BN35" s="63"/>
      <c r="BO35" s="64"/>
      <c r="BP35" s="61"/>
      <c r="BQ35" s="65"/>
      <c r="BR35" s="66"/>
      <c r="BS35" s="67"/>
      <c r="BT35" s="68"/>
      <c r="BU35" s="68"/>
      <c r="BV35" s="68"/>
      <c r="BW35" s="63"/>
      <c r="BX35" s="64"/>
      <c r="BY35" s="61"/>
      <c r="BZ35" s="65"/>
      <c r="CA35" s="66"/>
      <c r="CB35" s="67"/>
      <c r="CC35" s="68"/>
      <c r="CD35" s="68"/>
      <c r="CE35" s="68"/>
      <c r="CF35" s="63"/>
      <c r="CG35" s="64"/>
      <c r="CH35" s="61"/>
      <c r="CI35" s="65"/>
      <c r="CJ35" s="66"/>
      <c r="CK35" s="67"/>
      <c r="CL35" s="68"/>
      <c r="CM35" s="68"/>
      <c r="CN35" s="68"/>
      <c r="CO35" s="69"/>
      <c r="CP35" s="66"/>
      <c r="CQ35" s="66"/>
      <c r="CR35" s="66"/>
      <c r="CS35" s="70"/>
    </row>
    <row r="36" spans="1:98">
      <c r="A36" s="30"/>
      <c r="B36" s="37"/>
      <c r="C36" s="21"/>
      <c r="D36" s="21"/>
      <c r="E36" s="21"/>
      <c r="F36" s="22"/>
      <c r="G36" s="36"/>
      <c r="H36" s="36"/>
      <c r="I36" s="73"/>
      <c r="J36" s="332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337"/>
      <c r="V36" s="25"/>
      <c r="W36" s="25"/>
      <c r="X36" s="337"/>
      <c r="Y36" s="337"/>
      <c r="Z36" s="337"/>
      <c r="AA36" s="337"/>
      <c r="AB36" s="33"/>
      <c r="AC36" s="59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19">
        <f>AB37</f>
        <v>0.84231231231231</v>
      </c>
      <c r="B37" s="39"/>
      <c r="C37" s="39"/>
      <c r="D37" s="39"/>
      <c r="E37" s="39"/>
      <c r="F37" s="39"/>
      <c r="G37" s="40" t="s">
        <v>142</v>
      </c>
      <c r="H37" s="40"/>
      <c r="I37" s="40"/>
      <c r="J37" s="333">
        <f>SUM(J6:J36)</f>
        <v>2664000</v>
      </c>
      <c r="K37" s="41">
        <f>SUM(K6:K36)</f>
        <v>0</v>
      </c>
      <c r="L37" s="41">
        <f>SUM(L6:L36)</f>
        <v>0</v>
      </c>
      <c r="M37" s="41">
        <f>SUM(M6:M36)</f>
        <v>1598</v>
      </c>
      <c r="N37" s="41">
        <f>SUM(N6:N36)</f>
        <v>284</v>
      </c>
      <c r="O37" s="41">
        <f>SUM(O6:O36)</f>
        <v>1</v>
      </c>
      <c r="P37" s="41">
        <f>SUM(P6:P36)</f>
        <v>285</v>
      </c>
      <c r="Q37" s="42">
        <f>IFERROR(P37/M37,"-")</f>
        <v>0.17834793491865</v>
      </c>
      <c r="R37" s="76">
        <f>SUM(R6:R36)</f>
        <v>17</v>
      </c>
      <c r="S37" s="76">
        <f>SUM(S6:S36)</f>
        <v>47</v>
      </c>
      <c r="T37" s="42">
        <f>IFERROR(R37/P37,"-")</f>
        <v>0.059649122807018</v>
      </c>
      <c r="U37" s="338">
        <f>IFERROR(J37/P37,"-")</f>
        <v>9347.3684210526</v>
      </c>
      <c r="V37" s="44">
        <f>SUM(V6:V36)</f>
        <v>52</v>
      </c>
      <c r="W37" s="42">
        <f>IFERROR(V37/P37,"-")</f>
        <v>0.18245614035088</v>
      </c>
      <c r="X37" s="333">
        <f>SUM(X6:X36)</f>
        <v>2243920</v>
      </c>
      <c r="Y37" s="333">
        <f>IFERROR(X37/P37,"-")</f>
        <v>7873.4035087719</v>
      </c>
      <c r="Z37" s="333">
        <f>IFERROR(X37/V37,"-")</f>
        <v>43152.307692308</v>
      </c>
      <c r="AA37" s="333">
        <f>X37-J37</f>
        <v>-420080</v>
      </c>
      <c r="AB37" s="45">
        <f>X37/J37</f>
        <v>0.84231231231231</v>
      </c>
      <c r="AC37" s="58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143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0.875</v>
      </c>
      <c r="B6" s="347" t="s">
        <v>144</v>
      </c>
      <c r="C6" s="347" t="s">
        <v>145</v>
      </c>
      <c r="D6" s="347" t="s">
        <v>146</v>
      </c>
      <c r="E6" s="347" t="s">
        <v>84</v>
      </c>
      <c r="F6" s="347" t="s">
        <v>67</v>
      </c>
      <c r="G6" s="88" t="s">
        <v>147</v>
      </c>
      <c r="H6" s="88" t="s">
        <v>148</v>
      </c>
      <c r="I6" s="348" t="s">
        <v>149</v>
      </c>
      <c r="J6" s="330">
        <v>120000</v>
      </c>
      <c r="K6" s="79">
        <v>0</v>
      </c>
      <c r="L6" s="79">
        <v>0</v>
      </c>
      <c r="M6" s="79">
        <v>21</v>
      </c>
      <c r="N6" s="89">
        <v>4</v>
      </c>
      <c r="O6" s="90">
        <v>0</v>
      </c>
      <c r="P6" s="91">
        <f>N6+O6</f>
        <v>4</v>
      </c>
      <c r="Q6" s="80">
        <f>IFERROR(P6/M6,"-")</f>
        <v>0.19047619047619</v>
      </c>
      <c r="R6" s="79">
        <v>1</v>
      </c>
      <c r="S6" s="79">
        <v>1</v>
      </c>
      <c r="T6" s="80">
        <f>IFERROR(R6/(P6),"-")</f>
        <v>0.25</v>
      </c>
      <c r="U6" s="336">
        <f>IFERROR(J6/SUM(N6:O7),"-")</f>
        <v>12000</v>
      </c>
      <c r="V6" s="82">
        <v>1</v>
      </c>
      <c r="W6" s="80">
        <f>IF(P6=0,"-",V6/P6)</f>
        <v>0.25</v>
      </c>
      <c r="X6" s="335">
        <v>5000</v>
      </c>
      <c r="Y6" s="336">
        <f>IFERROR(X6/P6,"-")</f>
        <v>1250</v>
      </c>
      <c r="Z6" s="336">
        <f>IFERROR(X6/V6,"-")</f>
        <v>5000</v>
      </c>
      <c r="AA6" s="330">
        <f>SUM(X6:X7)-SUM(J6:J7)</f>
        <v>-15000</v>
      </c>
      <c r="AB6" s="83">
        <f>SUM(X6:X7)/SUM(J6:J7)</f>
        <v>0.875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>
        <v>1</v>
      </c>
      <c r="BQ6" s="120">
        <f>IFERROR(BP6/BN6,"-")</f>
        <v>0.5</v>
      </c>
      <c r="BR6" s="121">
        <v>5000</v>
      </c>
      <c r="BS6" s="122">
        <f>IFERROR(BR6/BN6,"-")</f>
        <v>2500</v>
      </c>
      <c r="BT6" s="123"/>
      <c r="BU6" s="123">
        <v>1</v>
      </c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150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34</v>
      </c>
      <c r="N7" s="89">
        <v>6</v>
      </c>
      <c r="O7" s="90">
        <v>0</v>
      </c>
      <c r="P7" s="91">
        <f>N7+O7</f>
        <v>6</v>
      </c>
      <c r="Q7" s="80">
        <f>IFERROR(P7/M7,"-")</f>
        <v>0.17647058823529</v>
      </c>
      <c r="R7" s="79">
        <v>0</v>
      </c>
      <c r="S7" s="79">
        <v>2</v>
      </c>
      <c r="T7" s="80">
        <f>IFERROR(R7/(P7),"-")</f>
        <v>0</v>
      </c>
      <c r="U7" s="336"/>
      <c r="V7" s="82">
        <v>1</v>
      </c>
      <c r="W7" s="80">
        <f>IF(P7=0,"-",V7/P7)</f>
        <v>0.16666666666667</v>
      </c>
      <c r="X7" s="335">
        <v>100000</v>
      </c>
      <c r="Y7" s="336">
        <f>IFERROR(X7/P7,"-")</f>
        <v>16666.666666667</v>
      </c>
      <c r="Z7" s="336">
        <f>IFERROR(X7/V7,"-")</f>
        <v>100000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0.33333333333333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>
        <v>1</v>
      </c>
      <c r="BQ7" s="120">
        <f>IFERROR(BP7/BN7,"-")</f>
        <v>0.33333333333333</v>
      </c>
      <c r="BR7" s="121">
        <v>100000</v>
      </c>
      <c r="BS7" s="122">
        <f>IFERROR(BR7/BN7,"-")</f>
        <v>33333.333333333</v>
      </c>
      <c r="BT7" s="123"/>
      <c r="BU7" s="123"/>
      <c r="BV7" s="123">
        <v>1</v>
      </c>
      <c r="BW7" s="124">
        <v>1</v>
      </c>
      <c r="BX7" s="125">
        <f>IF(P7=0,"",IF(BW7=0,"",(BW7/P7)))</f>
        <v>0.16666666666667</v>
      </c>
      <c r="BY7" s="126">
        <v>1</v>
      </c>
      <c r="BZ7" s="127">
        <f>IFERROR(BY7/BW7,"-")</f>
        <v>1</v>
      </c>
      <c r="CA7" s="128">
        <v>18000</v>
      </c>
      <c r="CB7" s="129">
        <f>IFERROR(CA7/BW7,"-")</f>
        <v>18000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100000</v>
      </c>
      <c r="CQ7" s="139">
        <v>100000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0.12121212121212</v>
      </c>
      <c r="B8" s="347" t="s">
        <v>151</v>
      </c>
      <c r="C8" s="347" t="s">
        <v>152</v>
      </c>
      <c r="D8" s="347" t="s">
        <v>153</v>
      </c>
      <c r="E8" s="347"/>
      <c r="F8" s="347" t="s">
        <v>67</v>
      </c>
      <c r="G8" s="88" t="s">
        <v>154</v>
      </c>
      <c r="H8" s="88" t="s">
        <v>155</v>
      </c>
      <c r="I8" s="348" t="s">
        <v>149</v>
      </c>
      <c r="J8" s="330">
        <v>66000</v>
      </c>
      <c r="K8" s="79">
        <v>0</v>
      </c>
      <c r="L8" s="79">
        <v>0</v>
      </c>
      <c r="M8" s="79">
        <v>35</v>
      </c>
      <c r="N8" s="89">
        <v>3</v>
      </c>
      <c r="O8" s="90">
        <v>0</v>
      </c>
      <c r="P8" s="91">
        <f>N8+O8</f>
        <v>3</v>
      </c>
      <c r="Q8" s="80">
        <f>IFERROR(P8/M8,"-")</f>
        <v>0.085714285714286</v>
      </c>
      <c r="R8" s="79">
        <v>0</v>
      </c>
      <c r="S8" s="79">
        <v>1</v>
      </c>
      <c r="T8" s="80">
        <f>IFERROR(R8/(P8),"-")</f>
        <v>0</v>
      </c>
      <c r="U8" s="336">
        <f>IFERROR(J8/SUM(N8:O9),"-")</f>
        <v>8250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-58000</v>
      </c>
      <c r="AB8" s="83">
        <f>SUM(X8:X9)/SUM(J8:J9)</f>
        <v>0.12121212121212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1</v>
      </c>
      <c r="BP8" s="119">
        <v>1</v>
      </c>
      <c r="BQ8" s="120">
        <f>IFERROR(BP8/BN8,"-")</f>
        <v>0.33333333333333</v>
      </c>
      <c r="BR8" s="121">
        <v>100000</v>
      </c>
      <c r="BS8" s="122">
        <f>IFERROR(BR8/BN8,"-")</f>
        <v>33333.333333333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>
        <v>100000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156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7</v>
      </c>
      <c r="N9" s="89">
        <v>5</v>
      </c>
      <c r="O9" s="90">
        <v>0</v>
      </c>
      <c r="P9" s="91">
        <f>N9+O9</f>
        <v>5</v>
      </c>
      <c r="Q9" s="80">
        <f>IFERROR(P9/M9,"-")</f>
        <v>0.71428571428571</v>
      </c>
      <c r="R9" s="79">
        <v>0</v>
      </c>
      <c r="S9" s="79">
        <v>0</v>
      </c>
      <c r="T9" s="80">
        <f>IFERROR(R9/(P9),"-")</f>
        <v>0</v>
      </c>
      <c r="U9" s="336"/>
      <c r="V9" s="82">
        <v>1</v>
      </c>
      <c r="W9" s="80">
        <f>IF(P9=0,"-",V9/P9)</f>
        <v>0.2</v>
      </c>
      <c r="X9" s="335">
        <v>8000</v>
      </c>
      <c r="Y9" s="336">
        <f>IFERROR(X9/P9,"-")</f>
        <v>1600</v>
      </c>
      <c r="Z9" s="336">
        <f>IFERROR(X9/V9,"-")</f>
        <v>8000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>
        <v>1</v>
      </c>
      <c r="BZ9" s="127">
        <f>IFERROR(BY9/BW9,"-")</f>
        <v>1</v>
      </c>
      <c r="CA9" s="128">
        <v>8000</v>
      </c>
      <c r="CB9" s="129">
        <f>IFERROR(CA9/BW9,"-")</f>
        <v>8000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8000</v>
      </c>
      <c r="CQ9" s="139">
        <v>8000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1.0882352941176</v>
      </c>
      <c r="B10" s="347" t="s">
        <v>157</v>
      </c>
      <c r="C10" s="347" t="s">
        <v>158</v>
      </c>
      <c r="D10" s="347" t="s">
        <v>153</v>
      </c>
      <c r="E10" s="347"/>
      <c r="F10" s="347" t="s">
        <v>67</v>
      </c>
      <c r="G10" s="88" t="s">
        <v>159</v>
      </c>
      <c r="H10" s="88" t="s">
        <v>155</v>
      </c>
      <c r="I10" s="88" t="s">
        <v>160</v>
      </c>
      <c r="J10" s="330">
        <v>102000</v>
      </c>
      <c r="K10" s="79">
        <v>0</v>
      </c>
      <c r="L10" s="79">
        <v>0</v>
      </c>
      <c r="M10" s="79">
        <v>60</v>
      </c>
      <c r="N10" s="89">
        <v>12</v>
      </c>
      <c r="O10" s="90">
        <v>0</v>
      </c>
      <c r="P10" s="91">
        <f>N10+O10</f>
        <v>12</v>
      </c>
      <c r="Q10" s="80">
        <f>IFERROR(P10/M10,"-")</f>
        <v>0.2</v>
      </c>
      <c r="R10" s="79">
        <v>1</v>
      </c>
      <c r="S10" s="79">
        <v>6</v>
      </c>
      <c r="T10" s="80">
        <f>IFERROR(R10/(P10),"-")</f>
        <v>0.083333333333333</v>
      </c>
      <c r="U10" s="336">
        <f>IFERROR(J10/SUM(N10:O11),"-")</f>
        <v>2914.2857142857</v>
      </c>
      <c r="V10" s="82">
        <v>0</v>
      </c>
      <c r="W10" s="80">
        <f>IF(P10=0,"-",V10/P10)</f>
        <v>0</v>
      </c>
      <c r="X10" s="335">
        <v>0</v>
      </c>
      <c r="Y10" s="336">
        <f>IFERROR(X10/P10,"-")</f>
        <v>0</v>
      </c>
      <c r="Z10" s="336" t="str">
        <f>IFERROR(X10/V10,"-")</f>
        <v>-</v>
      </c>
      <c r="AA10" s="330">
        <f>SUM(X10:X11)-SUM(J10:J11)</f>
        <v>9000</v>
      </c>
      <c r="AB10" s="83">
        <f>SUM(X10:X11)/SUM(J10:J11)</f>
        <v>1.0882352941176</v>
      </c>
      <c r="AC10" s="77"/>
      <c r="AD10" s="92">
        <v>1</v>
      </c>
      <c r="AE10" s="93">
        <f>IF(P10=0,"",IF(AD10=0,"",(AD10/P10)))</f>
        <v>0.083333333333333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4</v>
      </c>
      <c r="AN10" s="99">
        <f>IF(P10=0,"",IF(AM10=0,"",(AM10/P10)))</f>
        <v>0.33333333333333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0.16666666666667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0.16666666666667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161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25</v>
      </c>
      <c r="N11" s="89">
        <v>23</v>
      </c>
      <c r="O11" s="90">
        <v>0</v>
      </c>
      <c r="P11" s="91">
        <f>N11+O11</f>
        <v>23</v>
      </c>
      <c r="Q11" s="80">
        <f>IFERROR(P11/M11,"-")</f>
        <v>0.92</v>
      </c>
      <c r="R11" s="79">
        <v>1</v>
      </c>
      <c r="S11" s="79">
        <v>3</v>
      </c>
      <c r="T11" s="80">
        <f>IFERROR(R11/(P11),"-")</f>
        <v>0.043478260869565</v>
      </c>
      <c r="U11" s="336"/>
      <c r="V11" s="82">
        <v>2</v>
      </c>
      <c r="W11" s="80">
        <f>IF(P11=0,"-",V11/P11)</f>
        <v>0.08695652173913</v>
      </c>
      <c r="X11" s="335">
        <v>111000</v>
      </c>
      <c r="Y11" s="336">
        <f>IFERROR(X11/P11,"-")</f>
        <v>4826.0869565217</v>
      </c>
      <c r="Z11" s="336">
        <f>IFERROR(X11/V11,"-")</f>
        <v>55500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4</v>
      </c>
      <c r="AN11" s="99">
        <f>IF(P11=0,"",IF(AM11=0,"",(AM11/P11)))</f>
        <v>0.17391304347826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0.043478260869565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6</v>
      </c>
      <c r="BF11" s="111">
        <f>IF(P11=0,"",IF(BE11=0,"",(BE11/P11)))</f>
        <v>0.26086956521739</v>
      </c>
      <c r="BG11" s="110">
        <v>1</v>
      </c>
      <c r="BH11" s="112">
        <f>IFERROR(BG11/BE11,"-")</f>
        <v>0.16666666666667</v>
      </c>
      <c r="BI11" s="113">
        <v>21000</v>
      </c>
      <c r="BJ11" s="114">
        <f>IFERROR(BI11/BE11,"-")</f>
        <v>3500</v>
      </c>
      <c r="BK11" s="115"/>
      <c r="BL11" s="115"/>
      <c r="BM11" s="115">
        <v>1</v>
      </c>
      <c r="BN11" s="117">
        <v>5</v>
      </c>
      <c r="BO11" s="118">
        <f>IF(P11=0,"",IF(BN11=0,"",(BN11/P11)))</f>
        <v>0.21739130434783</v>
      </c>
      <c r="BP11" s="119">
        <v>2</v>
      </c>
      <c r="BQ11" s="120">
        <f>IFERROR(BP11/BN11,"-")</f>
        <v>0.4</v>
      </c>
      <c r="BR11" s="121">
        <v>6000</v>
      </c>
      <c r="BS11" s="122">
        <f>IFERROR(BR11/BN11,"-")</f>
        <v>1200</v>
      </c>
      <c r="BT11" s="123">
        <v>2</v>
      </c>
      <c r="BU11" s="123"/>
      <c r="BV11" s="123"/>
      <c r="BW11" s="124">
        <v>6</v>
      </c>
      <c r="BX11" s="125">
        <f>IF(P11=0,"",IF(BW11=0,"",(BW11/P11)))</f>
        <v>0.26086956521739</v>
      </c>
      <c r="BY11" s="126">
        <v>2</v>
      </c>
      <c r="BZ11" s="127">
        <f>IFERROR(BY11/BW11,"-")</f>
        <v>0.33333333333333</v>
      </c>
      <c r="CA11" s="128">
        <v>163000</v>
      </c>
      <c r="CB11" s="129">
        <f>IFERROR(CA11/BW11,"-")</f>
        <v>27166.666666667</v>
      </c>
      <c r="CC11" s="130"/>
      <c r="CD11" s="130"/>
      <c r="CE11" s="130">
        <v>2</v>
      </c>
      <c r="CF11" s="131">
        <v>1</v>
      </c>
      <c r="CG11" s="132">
        <f>IF(P11=0,"",IF(CF11=0,"",(CF11/P11)))</f>
        <v>0.043478260869565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2</v>
      </c>
      <c r="CP11" s="139">
        <v>111000</v>
      </c>
      <c r="CQ11" s="139">
        <v>90000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0.038461538461538</v>
      </c>
      <c r="B12" s="347" t="s">
        <v>162</v>
      </c>
      <c r="C12" s="347" t="s">
        <v>152</v>
      </c>
      <c r="D12" s="347" t="s">
        <v>163</v>
      </c>
      <c r="E12" s="347"/>
      <c r="F12" s="347" t="s">
        <v>67</v>
      </c>
      <c r="G12" s="88" t="s">
        <v>164</v>
      </c>
      <c r="H12" s="88" t="s">
        <v>165</v>
      </c>
      <c r="I12" s="348" t="s">
        <v>166</v>
      </c>
      <c r="J12" s="330">
        <v>78000</v>
      </c>
      <c r="K12" s="79">
        <v>0</v>
      </c>
      <c r="L12" s="79">
        <v>0</v>
      </c>
      <c r="M12" s="79">
        <v>24</v>
      </c>
      <c r="N12" s="89">
        <v>5</v>
      </c>
      <c r="O12" s="90">
        <v>0</v>
      </c>
      <c r="P12" s="91">
        <f>N12+O12</f>
        <v>5</v>
      </c>
      <c r="Q12" s="80">
        <f>IFERROR(P12/M12,"-")</f>
        <v>0.20833333333333</v>
      </c>
      <c r="R12" s="79">
        <v>0</v>
      </c>
      <c r="S12" s="79">
        <v>0</v>
      </c>
      <c r="T12" s="80">
        <f>IFERROR(R12/(P12),"-")</f>
        <v>0</v>
      </c>
      <c r="U12" s="336">
        <f>IFERROR(J12/SUM(N12:O13),"-")</f>
        <v>5571.4285714286</v>
      </c>
      <c r="V12" s="82">
        <v>0</v>
      </c>
      <c r="W12" s="80">
        <f>IF(P12=0,"-",V12/P12)</f>
        <v>0</v>
      </c>
      <c r="X12" s="335">
        <v>0</v>
      </c>
      <c r="Y12" s="336">
        <f>IFERROR(X12/P12,"-")</f>
        <v>0</v>
      </c>
      <c r="Z12" s="336" t="str">
        <f>IFERROR(X12/V12,"-")</f>
        <v>-</v>
      </c>
      <c r="AA12" s="330">
        <f>SUM(X12:X13)-SUM(J12:J13)</f>
        <v>-75000</v>
      </c>
      <c r="AB12" s="83">
        <f>SUM(X12:X13)/SUM(J12:J13)</f>
        <v>0.038461538461538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0.2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0.6</v>
      </c>
      <c r="BP12" s="119">
        <v>1</v>
      </c>
      <c r="BQ12" s="120">
        <f>IFERROR(BP12/BN12,"-")</f>
        <v>0.33333333333333</v>
      </c>
      <c r="BR12" s="121">
        <v>78000</v>
      </c>
      <c r="BS12" s="122">
        <f>IFERROR(BR12/BN12,"-")</f>
        <v>26000</v>
      </c>
      <c r="BT12" s="123"/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>
        <v>78000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167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57</v>
      </c>
      <c r="N13" s="89">
        <v>9</v>
      </c>
      <c r="O13" s="90">
        <v>0</v>
      </c>
      <c r="P13" s="91">
        <f>N13+O13</f>
        <v>9</v>
      </c>
      <c r="Q13" s="80">
        <f>IFERROR(P13/M13,"-")</f>
        <v>0.15789473684211</v>
      </c>
      <c r="R13" s="79">
        <v>1</v>
      </c>
      <c r="S13" s="79">
        <v>0</v>
      </c>
      <c r="T13" s="80">
        <f>IFERROR(R13/(P13),"-")</f>
        <v>0.11111111111111</v>
      </c>
      <c r="U13" s="336"/>
      <c r="V13" s="82">
        <v>1</v>
      </c>
      <c r="W13" s="80">
        <f>IF(P13=0,"-",V13/P13)</f>
        <v>0.11111111111111</v>
      </c>
      <c r="X13" s="335">
        <v>3000</v>
      </c>
      <c r="Y13" s="336">
        <f>IFERROR(X13/P13,"-")</f>
        <v>333.33333333333</v>
      </c>
      <c r="Z13" s="336">
        <f>IFERROR(X13/V13,"-")</f>
        <v>3000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0.22222222222222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0.44444444444444</v>
      </c>
      <c r="BP13" s="119">
        <v>1</v>
      </c>
      <c r="BQ13" s="120">
        <f>IFERROR(BP13/BN13,"-")</f>
        <v>0.25</v>
      </c>
      <c r="BR13" s="121">
        <v>3000</v>
      </c>
      <c r="BS13" s="122">
        <f>IFERROR(BR13/BN13,"-")</f>
        <v>750</v>
      </c>
      <c r="BT13" s="123">
        <v>1</v>
      </c>
      <c r="BU13" s="123"/>
      <c r="BV13" s="123"/>
      <c r="BW13" s="124">
        <v>2</v>
      </c>
      <c r="BX13" s="125">
        <f>IF(P13=0,"",IF(BW13=0,"",(BW13/P13)))</f>
        <v>0.22222222222222</v>
      </c>
      <c r="BY13" s="126">
        <v>1</v>
      </c>
      <c r="BZ13" s="127">
        <f>IFERROR(BY13/BW13,"-")</f>
        <v>0.5</v>
      </c>
      <c r="CA13" s="128">
        <v>17000</v>
      </c>
      <c r="CB13" s="129">
        <f>IFERROR(CA13/BW13,"-")</f>
        <v>8500</v>
      </c>
      <c r="CC13" s="130"/>
      <c r="CD13" s="130"/>
      <c r="CE13" s="130">
        <v>1</v>
      </c>
      <c r="CF13" s="131">
        <v>1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1</v>
      </c>
      <c r="CP13" s="139">
        <v>3000</v>
      </c>
      <c r="CQ13" s="139">
        <v>17000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6.3222222222222</v>
      </c>
      <c r="B14" s="347" t="s">
        <v>168</v>
      </c>
      <c r="C14" s="347" t="s">
        <v>158</v>
      </c>
      <c r="D14" s="347" t="s">
        <v>169</v>
      </c>
      <c r="E14" s="347"/>
      <c r="F14" s="347" t="s">
        <v>67</v>
      </c>
      <c r="G14" s="88" t="s">
        <v>170</v>
      </c>
      <c r="H14" s="88" t="s">
        <v>165</v>
      </c>
      <c r="I14" s="348" t="s">
        <v>166</v>
      </c>
      <c r="J14" s="330">
        <v>90000</v>
      </c>
      <c r="K14" s="79">
        <v>0</v>
      </c>
      <c r="L14" s="79">
        <v>0</v>
      </c>
      <c r="M14" s="79">
        <v>89</v>
      </c>
      <c r="N14" s="89">
        <v>17</v>
      </c>
      <c r="O14" s="90">
        <v>0</v>
      </c>
      <c r="P14" s="91">
        <f>N14+O14</f>
        <v>17</v>
      </c>
      <c r="Q14" s="80">
        <f>IFERROR(P14/M14,"-")</f>
        <v>0.19101123595506</v>
      </c>
      <c r="R14" s="79">
        <v>2</v>
      </c>
      <c r="S14" s="79">
        <v>7</v>
      </c>
      <c r="T14" s="80">
        <f>IFERROR(R14/(P14),"-")</f>
        <v>0.11764705882353</v>
      </c>
      <c r="U14" s="336">
        <f>IFERROR(J14/SUM(N14:O15),"-")</f>
        <v>2045.4545454545</v>
      </c>
      <c r="V14" s="82">
        <v>4</v>
      </c>
      <c r="W14" s="80">
        <f>IF(P14=0,"-",V14/P14)</f>
        <v>0.23529411764706</v>
      </c>
      <c r="X14" s="335">
        <v>72000</v>
      </c>
      <c r="Y14" s="336">
        <f>IFERROR(X14/P14,"-")</f>
        <v>4235.2941176471</v>
      </c>
      <c r="Z14" s="336">
        <f>IFERROR(X14/V14,"-")</f>
        <v>18000</v>
      </c>
      <c r="AA14" s="330">
        <f>SUM(X14:X15)-SUM(J14:J15)</f>
        <v>479000</v>
      </c>
      <c r="AB14" s="83">
        <f>SUM(X14:X15)/SUM(J14:J15)</f>
        <v>6.3222222222222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4</v>
      </c>
      <c r="AN14" s="99">
        <f>IF(P14=0,"",IF(AM14=0,"",(AM14/P14)))</f>
        <v>0.23529411764706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0.058823529411765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0.29411764705882</v>
      </c>
      <c r="BG14" s="110">
        <v>2</v>
      </c>
      <c r="BH14" s="112">
        <f>IFERROR(BG14/BE14,"-")</f>
        <v>0.4</v>
      </c>
      <c r="BI14" s="113">
        <v>20000</v>
      </c>
      <c r="BJ14" s="114">
        <f>IFERROR(BI14/BE14,"-")</f>
        <v>4000</v>
      </c>
      <c r="BK14" s="115"/>
      <c r="BL14" s="115">
        <v>2</v>
      </c>
      <c r="BM14" s="115"/>
      <c r="BN14" s="117">
        <v>6</v>
      </c>
      <c r="BO14" s="118">
        <f>IF(P14=0,"",IF(BN14=0,"",(BN14/P14)))</f>
        <v>0.35294117647059</v>
      </c>
      <c r="BP14" s="119">
        <v>2</v>
      </c>
      <c r="BQ14" s="120">
        <f>IFERROR(BP14/BN14,"-")</f>
        <v>0.33333333333333</v>
      </c>
      <c r="BR14" s="121">
        <v>52000</v>
      </c>
      <c r="BS14" s="122">
        <f>IFERROR(BR14/BN14,"-")</f>
        <v>8666.6666666667</v>
      </c>
      <c r="BT14" s="123"/>
      <c r="BU14" s="123">
        <v>1</v>
      </c>
      <c r="BV14" s="123">
        <v>1</v>
      </c>
      <c r="BW14" s="124">
        <v>1</v>
      </c>
      <c r="BX14" s="125">
        <f>IF(P14=0,"",IF(BW14=0,"",(BW14/P14)))</f>
        <v>0.058823529411765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4</v>
      </c>
      <c r="CP14" s="139">
        <v>72000</v>
      </c>
      <c r="CQ14" s="139">
        <v>44000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171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60</v>
      </c>
      <c r="N15" s="89">
        <v>27</v>
      </c>
      <c r="O15" s="90">
        <v>0</v>
      </c>
      <c r="P15" s="91">
        <f>N15+O15</f>
        <v>27</v>
      </c>
      <c r="Q15" s="80">
        <f>IFERROR(P15/M15,"-")</f>
        <v>0.45</v>
      </c>
      <c r="R15" s="79">
        <v>2</v>
      </c>
      <c r="S15" s="79">
        <v>4</v>
      </c>
      <c r="T15" s="80">
        <f>IFERROR(R15/(P15),"-")</f>
        <v>0.074074074074074</v>
      </c>
      <c r="U15" s="336"/>
      <c r="V15" s="82">
        <v>8</v>
      </c>
      <c r="W15" s="80">
        <f>IF(P15=0,"-",V15/P15)</f>
        <v>0.2962962962963</v>
      </c>
      <c r="X15" s="335">
        <v>497000</v>
      </c>
      <c r="Y15" s="336">
        <f>IFERROR(X15/P15,"-")</f>
        <v>18407.407407407</v>
      </c>
      <c r="Z15" s="336">
        <f>IFERROR(X15/V15,"-")</f>
        <v>62125</v>
      </c>
      <c r="AA15" s="330"/>
      <c r="AB15" s="83"/>
      <c r="AC15" s="77"/>
      <c r="AD15" s="92">
        <v>1</v>
      </c>
      <c r="AE15" s="93">
        <f>IF(P15=0,"",IF(AD15=0,"",(AD15/P15)))</f>
        <v>0.037037037037037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2</v>
      </c>
      <c r="AW15" s="105">
        <f>IF(P15=0,"",IF(AV15=0,"",(AV15/P15)))</f>
        <v>0.074074074074074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9</v>
      </c>
      <c r="BF15" s="111">
        <f>IF(P15=0,"",IF(BE15=0,"",(BE15/P15)))</f>
        <v>0.33333333333333</v>
      </c>
      <c r="BG15" s="110">
        <v>1</v>
      </c>
      <c r="BH15" s="112">
        <f>IFERROR(BG15/BE15,"-")</f>
        <v>0.11111111111111</v>
      </c>
      <c r="BI15" s="113">
        <v>3000</v>
      </c>
      <c r="BJ15" s="114">
        <f>IFERROR(BI15/BE15,"-")</f>
        <v>333.33333333333</v>
      </c>
      <c r="BK15" s="115">
        <v>1</v>
      </c>
      <c r="BL15" s="115"/>
      <c r="BM15" s="115"/>
      <c r="BN15" s="117">
        <v>12</v>
      </c>
      <c r="BO15" s="118">
        <f>IF(P15=0,"",IF(BN15=0,"",(BN15/P15)))</f>
        <v>0.44444444444444</v>
      </c>
      <c r="BP15" s="119">
        <v>6</v>
      </c>
      <c r="BQ15" s="120">
        <f>IFERROR(BP15/BN15,"-")</f>
        <v>0.5</v>
      </c>
      <c r="BR15" s="121">
        <v>215000</v>
      </c>
      <c r="BS15" s="122">
        <f>IFERROR(BR15/BN15,"-")</f>
        <v>17916.666666667</v>
      </c>
      <c r="BT15" s="123">
        <v>1</v>
      </c>
      <c r="BU15" s="123">
        <v>2</v>
      </c>
      <c r="BV15" s="123">
        <v>3</v>
      </c>
      <c r="BW15" s="124">
        <v>3</v>
      </c>
      <c r="BX15" s="125">
        <f>IF(P15=0,"",IF(BW15=0,"",(BW15/P15)))</f>
        <v>0.11111111111111</v>
      </c>
      <c r="BY15" s="126">
        <v>1</v>
      </c>
      <c r="BZ15" s="127">
        <f>IFERROR(BY15/BW15,"-")</f>
        <v>0.33333333333333</v>
      </c>
      <c r="CA15" s="128">
        <v>279000</v>
      </c>
      <c r="CB15" s="129">
        <f>IFERROR(CA15/BW15,"-")</f>
        <v>93000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8</v>
      </c>
      <c r="CP15" s="139">
        <v>497000</v>
      </c>
      <c r="CQ15" s="139">
        <v>279000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0.27272727272727</v>
      </c>
      <c r="B16" s="347" t="s">
        <v>172</v>
      </c>
      <c r="C16" s="347" t="s">
        <v>173</v>
      </c>
      <c r="D16" s="347" t="s">
        <v>153</v>
      </c>
      <c r="E16" s="347"/>
      <c r="F16" s="347" t="s">
        <v>67</v>
      </c>
      <c r="G16" s="88" t="s">
        <v>174</v>
      </c>
      <c r="H16" s="88" t="s">
        <v>155</v>
      </c>
      <c r="I16" s="88" t="s">
        <v>175</v>
      </c>
      <c r="J16" s="330">
        <v>66000</v>
      </c>
      <c r="K16" s="79">
        <v>0</v>
      </c>
      <c r="L16" s="79">
        <v>0</v>
      </c>
      <c r="M16" s="79">
        <v>51</v>
      </c>
      <c r="N16" s="89">
        <v>6</v>
      </c>
      <c r="O16" s="90">
        <v>1</v>
      </c>
      <c r="P16" s="91">
        <f>N16+O16</f>
        <v>7</v>
      </c>
      <c r="Q16" s="80">
        <f>IFERROR(P16/M16,"-")</f>
        <v>0.13725490196078</v>
      </c>
      <c r="R16" s="79">
        <v>0</v>
      </c>
      <c r="S16" s="79">
        <v>2</v>
      </c>
      <c r="T16" s="80">
        <f>IFERROR(R16/(P16),"-")</f>
        <v>0</v>
      </c>
      <c r="U16" s="336">
        <f>IFERROR(J16/SUM(N16:O17),"-")</f>
        <v>6000</v>
      </c>
      <c r="V16" s="82">
        <v>1</v>
      </c>
      <c r="W16" s="80">
        <f>IF(P16=0,"-",V16/P16)</f>
        <v>0.14285714285714</v>
      </c>
      <c r="X16" s="335">
        <v>1000</v>
      </c>
      <c r="Y16" s="336">
        <f>IFERROR(X16/P16,"-")</f>
        <v>142.85714285714</v>
      </c>
      <c r="Z16" s="336">
        <f>IFERROR(X16/V16,"-")</f>
        <v>1000</v>
      </c>
      <c r="AA16" s="330">
        <f>SUM(X16:X17)-SUM(J16:J17)</f>
        <v>-48000</v>
      </c>
      <c r="AB16" s="83">
        <f>SUM(X16:X17)/SUM(J16:J17)</f>
        <v>0.27272727272727</v>
      </c>
      <c r="AC16" s="77"/>
      <c r="AD16" s="92">
        <v>1</v>
      </c>
      <c r="AE16" s="93">
        <f>IF(P16=0,"",IF(AD16=0,"",(AD16/P16)))</f>
        <v>0.14285714285714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>
        <v>2</v>
      </c>
      <c r="AN16" s="99">
        <f>IF(P16=0,"",IF(AM16=0,"",(AM16/P16)))</f>
        <v>0.28571428571429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2</v>
      </c>
      <c r="AW16" s="105">
        <f>IF(P16=0,"",IF(AV16=0,"",(AV16/P16)))</f>
        <v>0.28571428571429</v>
      </c>
      <c r="AX16" s="104">
        <v>1</v>
      </c>
      <c r="AY16" s="106">
        <f>IFERROR(AX16/AV16,"-")</f>
        <v>0.5</v>
      </c>
      <c r="AZ16" s="107">
        <v>1000</v>
      </c>
      <c r="BA16" s="108">
        <f>IFERROR(AZ16/AV16,"-")</f>
        <v>500</v>
      </c>
      <c r="BB16" s="109">
        <v>1</v>
      </c>
      <c r="BC16" s="109"/>
      <c r="BD16" s="109"/>
      <c r="BE16" s="110">
        <v>1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0.14285714285714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1000</v>
      </c>
      <c r="CQ16" s="139">
        <v>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176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4</v>
      </c>
      <c r="N17" s="89">
        <v>4</v>
      </c>
      <c r="O17" s="90">
        <v>0</v>
      </c>
      <c r="P17" s="91">
        <f>N17+O17</f>
        <v>4</v>
      </c>
      <c r="Q17" s="80">
        <f>IFERROR(P17/M17,"-")</f>
        <v>1</v>
      </c>
      <c r="R17" s="79">
        <v>1</v>
      </c>
      <c r="S17" s="79">
        <v>1</v>
      </c>
      <c r="T17" s="80">
        <f>IFERROR(R17/(P17),"-")</f>
        <v>0.25</v>
      </c>
      <c r="U17" s="336"/>
      <c r="V17" s="82">
        <v>1</v>
      </c>
      <c r="W17" s="80">
        <f>IF(P17=0,"-",V17/P17)</f>
        <v>0.25</v>
      </c>
      <c r="X17" s="335">
        <v>17000</v>
      </c>
      <c r="Y17" s="336">
        <f>IFERROR(X17/P17,"-")</f>
        <v>4250</v>
      </c>
      <c r="Z17" s="336">
        <f>IFERROR(X17/V17,"-")</f>
        <v>17000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0.25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>
        <v>1</v>
      </c>
      <c r="BQ17" s="120">
        <f>IFERROR(BP17/BN17,"-")</f>
        <v>1</v>
      </c>
      <c r="BR17" s="121">
        <v>17000</v>
      </c>
      <c r="BS17" s="122">
        <f>IFERROR(BR17/BN17,"-")</f>
        <v>17000</v>
      </c>
      <c r="BT17" s="123"/>
      <c r="BU17" s="123"/>
      <c r="BV17" s="123">
        <v>1</v>
      </c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17000</v>
      </c>
      <c r="CQ17" s="139">
        <v>17000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1.452380952381</v>
      </c>
      <c r="B18" s="347" t="s">
        <v>177</v>
      </c>
      <c r="C18" s="347" t="s">
        <v>158</v>
      </c>
      <c r="D18" s="347" t="s">
        <v>178</v>
      </c>
      <c r="E18" s="347"/>
      <c r="F18" s="347" t="s">
        <v>67</v>
      </c>
      <c r="G18" s="88" t="s">
        <v>179</v>
      </c>
      <c r="H18" s="88" t="s">
        <v>180</v>
      </c>
      <c r="I18" s="88" t="s">
        <v>181</v>
      </c>
      <c r="J18" s="330">
        <v>126000</v>
      </c>
      <c r="K18" s="79">
        <v>0</v>
      </c>
      <c r="L18" s="79">
        <v>0</v>
      </c>
      <c r="M18" s="79">
        <v>156</v>
      </c>
      <c r="N18" s="89">
        <v>16</v>
      </c>
      <c r="O18" s="90">
        <v>0</v>
      </c>
      <c r="P18" s="91">
        <f>N18+O18</f>
        <v>16</v>
      </c>
      <c r="Q18" s="80">
        <f>IFERROR(P18/M18,"-")</f>
        <v>0.1025641025641</v>
      </c>
      <c r="R18" s="79">
        <v>3</v>
      </c>
      <c r="S18" s="79">
        <v>7</v>
      </c>
      <c r="T18" s="80">
        <f>IFERROR(R18/(P18),"-")</f>
        <v>0.1875</v>
      </c>
      <c r="U18" s="336">
        <f>IFERROR(J18/SUM(N18:O19),"-")</f>
        <v>3500</v>
      </c>
      <c r="V18" s="82">
        <v>3</v>
      </c>
      <c r="W18" s="80">
        <f>IF(P18=0,"-",V18/P18)</f>
        <v>0.1875</v>
      </c>
      <c r="X18" s="335">
        <v>39000</v>
      </c>
      <c r="Y18" s="336">
        <f>IFERROR(X18/P18,"-")</f>
        <v>2437.5</v>
      </c>
      <c r="Z18" s="336">
        <f>IFERROR(X18/V18,"-")</f>
        <v>13000</v>
      </c>
      <c r="AA18" s="330">
        <f>SUM(X18:X19)-SUM(J18:J19)</f>
        <v>57000</v>
      </c>
      <c r="AB18" s="83">
        <f>SUM(X18:X19)/SUM(J18:J19)</f>
        <v>1.452380952381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3</v>
      </c>
      <c r="AN18" s="99">
        <f>IF(P18=0,"",IF(AM18=0,"",(AM18/P18)))</f>
        <v>0.1875</v>
      </c>
      <c r="AO18" s="98">
        <v>1</v>
      </c>
      <c r="AP18" s="100">
        <f>IFERROR(AO18/AM18,"-")</f>
        <v>0.33333333333333</v>
      </c>
      <c r="AQ18" s="101">
        <v>9000</v>
      </c>
      <c r="AR18" s="102">
        <f>IFERROR(AQ18/AM18,"-")</f>
        <v>3000</v>
      </c>
      <c r="AS18" s="103"/>
      <c r="AT18" s="103"/>
      <c r="AU18" s="103">
        <v>1</v>
      </c>
      <c r="AV18" s="104">
        <v>1</v>
      </c>
      <c r="AW18" s="105">
        <f>IF(P18=0,"",IF(AV18=0,"",(AV18/P18)))</f>
        <v>0.0625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7</v>
      </c>
      <c r="BO18" s="118">
        <f>IF(P18=0,"",IF(BN18=0,"",(BN18/P18)))</f>
        <v>0.4375</v>
      </c>
      <c r="BP18" s="119">
        <v>1</v>
      </c>
      <c r="BQ18" s="120">
        <f>IFERROR(BP18/BN18,"-")</f>
        <v>0.14285714285714</v>
      </c>
      <c r="BR18" s="121">
        <v>6000</v>
      </c>
      <c r="BS18" s="122">
        <f>IFERROR(BR18/BN18,"-")</f>
        <v>857.14285714286</v>
      </c>
      <c r="BT18" s="123"/>
      <c r="BU18" s="123">
        <v>1</v>
      </c>
      <c r="BV18" s="123"/>
      <c r="BW18" s="124">
        <v>5</v>
      </c>
      <c r="BX18" s="125">
        <f>IF(P18=0,"",IF(BW18=0,"",(BW18/P18)))</f>
        <v>0.3125</v>
      </c>
      <c r="BY18" s="126">
        <v>2</v>
      </c>
      <c r="BZ18" s="127">
        <f>IFERROR(BY18/BW18,"-")</f>
        <v>0.4</v>
      </c>
      <c r="CA18" s="128">
        <v>30000</v>
      </c>
      <c r="CB18" s="129">
        <f>IFERROR(CA18/BW18,"-")</f>
        <v>6000</v>
      </c>
      <c r="CC18" s="130">
        <v>1</v>
      </c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39000</v>
      </c>
      <c r="CQ18" s="139">
        <v>20000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182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44</v>
      </c>
      <c r="N19" s="89">
        <v>20</v>
      </c>
      <c r="O19" s="90">
        <v>0</v>
      </c>
      <c r="P19" s="91">
        <f>N19+O19</f>
        <v>20</v>
      </c>
      <c r="Q19" s="80">
        <f>IFERROR(P19/M19,"-")</f>
        <v>0.45454545454545</v>
      </c>
      <c r="R19" s="79">
        <v>2</v>
      </c>
      <c r="S19" s="79">
        <v>1</v>
      </c>
      <c r="T19" s="80">
        <f>IFERROR(R19/(P19),"-")</f>
        <v>0.1</v>
      </c>
      <c r="U19" s="336"/>
      <c r="V19" s="82">
        <v>2</v>
      </c>
      <c r="W19" s="80">
        <f>IF(P19=0,"-",V19/P19)</f>
        <v>0.1</v>
      </c>
      <c r="X19" s="335">
        <v>144000</v>
      </c>
      <c r="Y19" s="336">
        <f>IFERROR(X19/P19,"-")</f>
        <v>7200</v>
      </c>
      <c r="Z19" s="336">
        <f>IFERROR(X19/V19,"-")</f>
        <v>72000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5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6</v>
      </c>
      <c r="BO19" s="118">
        <f>IF(P19=0,"",IF(BN19=0,"",(BN19/P19)))</f>
        <v>0.3</v>
      </c>
      <c r="BP19" s="119">
        <v>2</v>
      </c>
      <c r="BQ19" s="120">
        <f>IFERROR(BP19/BN19,"-")</f>
        <v>0.33333333333333</v>
      </c>
      <c r="BR19" s="121">
        <v>144000</v>
      </c>
      <c r="BS19" s="122">
        <f>IFERROR(BR19/BN19,"-")</f>
        <v>24000</v>
      </c>
      <c r="BT19" s="123"/>
      <c r="BU19" s="123"/>
      <c r="BV19" s="123">
        <v>2</v>
      </c>
      <c r="BW19" s="124">
        <v>7</v>
      </c>
      <c r="BX19" s="125">
        <f>IF(P19=0,"",IF(BW19=0,"",(BW19/P19)))</f>
        <v>0.35</v>
      </c>
      <c r="BY19" s="126">
        <v>2</v>
      </c>
      <c r="BZ19" s="127">
        <f>IFERROR(BY19/BW19,"-")</f>
        <v>0.28571428571429</v>
      </c>
      <c r="CA19" s="128">
        <v>15000</v>
      </c>
      <c r="CB19" s="129">
        <f>IFERROR(CA19/BW19,"-")</f>
        <v>2142.8571428571</v>
      </c>
      <c r="CC19" s="130"/>
      <c r="CD19" s="130">
        <v>1</v>
      </c>
      <c r="CE19" s="130">
        <v>1</v>
      </c>
      <c r="CF19" s="131">
        <v>1</v>
      </c>
      <c r="CG19" s="132">
        <f>IF(P19=0,"",IF(CF19=0,"",(CF19/P19)))</f>
        <v>0.05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2</v>
      </c>
      <c r="CP19" s="139">
        <v>144000</v>
      </c>
      <c r="CQ19" s="139">
        <v>88000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0.42592592592593</v>
      </c>
      <c r="B20" s="347" t="s">
        <v>183</v>
      </c>
      <c r="C20" s="347" t="s">
        <v>184</v>
      </c>
      <c r="D20" s="347" t="s">
        <v>153</v>
      </c>
      <c r="E20" s="347"/>
      <c r="F20" s="347" t="s">
        <v>67</v>
      </c>
      <c r="G20" s="88" t="s">
        <v>185</v>
      </c>
      <c r="H20" s="88" t="s">
        <v>155</v>
      </c>
      <c r="I20" s="88" t="s">
        <v>181</v>
      </c>
      <c r="J20" s="330">
        <v>54000</v>
      </c>
      <c r="K20" s="79">
        <v>0</v>
      </c>
      <c r="L20" s="79">
        <v>0</v>
      </c>
      <c r="M20" s="79">
        <v>26</v>
      </c>
      <c r="N20" s="89">
        <v>4</v>
      </c>
      <c r="O20" s="90">
        <v>0</v>
      </c>
      <c r="P20" s="91">
        <f>N20+O20</f>
        <v>4</v>
      </c>
      <c r="Q20" s="80">
        <f>IFERROR(P20/M20,"-")</f>
        <v>0.15384615384615</v>
      </c>
      <c r="R20" s="79">
        <v>0</v>
      </c>
      <c r="S20" s="79">
        <v>0</v>
      </c>
      <c r="T20" s="80">
        <f>IFERROR(R20/(P20),"-")</f>
        <v>0</v>
      </c>
      <c r="U20" s="336">
        <f>IFERROR(J20/SUM(N20:O21),"-")</f>
        <v>3857.1428571429</v>
      </c>
      <c r="V20" s="82">
        <v>1</v>
      </c>
      <c r="W20" s="80">
        <f>IF(P20=0,"-",V20/P20)</f>
        <v>0.25</v>
      </c>
      <c r="X20" s="335">
        <v>23000</v>
      </c>
      <c r="Y20" s="336">
        <f>IFERROR(X20/P20,"-")</f>
        <v>5750</v>
      </c>
      <c r="Z20" s="336">
        <f>IFERROR(X20/V20,"-")</f>
        <v>23000</v>
      </c>
      <c r="AA20" s="330">
        <f>SUM(X20:X21)-SUM(J20:J21)</f>
        <v>-31000</v>
      </c>
      <c r="AB20" s="83">
        <f>SUM(X20:X21)/SUM(J20:J21)</f>
        <v>0.42592592592593</v>
      </c>
      <c r="AC20" s="77"/>
      <c r="AD20" s="92">
        <v>2</v>
      </c>
      <c r="AE20" s="93">
        <f>IF(P20=0,"",IF(AD20=0,"",(AD20/P20)))</f>
        <v>0.5</v>
      </c>
      <c r="AF20" s="92">
        <v>1</v>
      </c>
      <c r="AG20" s="94">
        <f>IFERROR(AF20/AD20,"-")</f>
        <v>0.5</v>
      </c>
      <c r="AH20" s="95">
        <v>23000</v>
      </c>
      <c r="AI20" s="96">
        <f>IFERROR(AH20/AD20,"-")</f>
        <v>11500</v>
      </c>
      <c r="AJ20" s="97"/>
      <c r="AK20" s="97"/>
      <c r="AL20" s="97">
        <v>1</v>
      </c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0.25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0.25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23000</v>
      </c>
      <c r="CQ20" s="139">
        <v>23000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186</v>
      </c>
      <c r="C21" s="347"/>
      <c r="D21" s="347"/>
      <c r="E21" s="347"/>
      <c r="F21" s="347" t="s">
        <v>80</v>
      </c>
      <c r="G21" s="88"/>
      <c r="H21" s="88"/>
      <c r="I21" s="88"/>
      <c r="J21" s="330"/>
      <c r="K21" s="79">
        <v>0</v>
      </c>
      <c r="L21" s="79">
        <v>0</v>
      </c>
      <c r="M21" s="79">
        <v>10</v>
      </c>
      <c r="N21" s="89">
        <v>9</v>
      </c>
      <c r="O21" s="90">
        <v>1</v>
      </c>
      <c r="P21" s="91">
        <f>N21+O21</f>
        <v>10</v>
      </c>
      <c r="Q21" s="80">
        <f>IFERROR(P21/M21,"-")</f>
        <v>1</v>
      </c>
      <c r="R21" s="79">
        <v>1</v>
      </c>
      <c r="S21" s="79">
        <v>1</v>
      </c>
      <c r="T21" s="80">
        <f>IFERROR(R21/(P21),"-")</f>
        <v>0.1</v>
      </c>
      <c r="U21" s="336"/>
      <c r="V21" s="82">
        <v>0</v>
      </c>
      <c r="W21" s="80">
        <f>IF(P21=0,"-",V21/P21)</f>
        <v>0</v>
      </c>
      <c r="X21" s="335">
        <v>0</v>
      </c>
      <c r="Y21" s="336">
        <f>IFERROR(X21/P21,"-")</f>
        <v>0</v>
      </c>
      <c r="Z21" s="336" t="str">
        <f>IFERROR(X21/V21,"-")</f>
        <v>-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4</v>
      </c>
      <c r="BO21" s="118">
        <f>IF(P21=0,"",IF(BN21=0,"",(BN21/P21)))</f>
        <v>0.4</v>
      </c>
      <c r="BP21" s="119">
        <v>1</v>
      </c>
      <c r="BQ21" s="120">
        <f>IFERROR(BP21/BN21,"-")</f>
        <v>0.25</v>
      </c>
      <c r="BR21" s="121">
        <v>4000</v>
      </c>
      <c r="BS21" s="122">
        <f>IFERROR(BR21/BN21,"-")</f>
        <v>1000</v>
      </c>
      <c r="BT21" s="123"/>
      <c r="BU21" s="123">
        <v>1</v>
      </c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>
        <v>4000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</v>
      </c>
      <c r="B22" s="347" t="s">
        <v>187</v>
      </c>
      <c r="C22" s="347" t="s">
        <v>188</v>
      </c>
      <c r="D22" s="347" t="s">
        <v>153</v>
      </c>
      <c r="E22" s="347"/>
      <c r="F22" s="347" t="s">
        <v>67</v>
      </c>
      <c r="G22" s="88" t="s">
        <v>189</v>
      </c>
      <c r="H22" s="88" t="s">
        <v>155</v>
      </c>
      <c r="I22" s="88" t="s">
        <v>190</v>
      </c>
      <c r="J22" s="330">
        <v>54000</v>
      </c>
      <c r="K22" s="79">
        <v>0</v>
      </c>
      <c r="L22" s="79">
        <v>0</v>
      </c>
      <c r="M22" s="79">
        <v>7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336">
        <f>IFERROR(J22/SUM(N22:O23),"-")</f>
        <v>18000</v>
      </c>
      <c r="V22" s="82">
        <v>0</v>
      </c>
      <c r="W22" s="80" t="str">
        <f>IF(P22=0,"-",V22/P22)</f>
        <v>-</v>
      </c>
      <c r="X22" s="335">
        <v>0</v>
      </c>
      <c r="Y22" s="336" t="str">
        <f>IFERROR(X22/P22,"-")</f>
        <v>-</v>
      </c>
      <c r="Z22" s="336" t="str">
        <f>IFERROR(X22/V22,"-")</f>
        <v>-</v>
      </c>
      <c r="AA22" s="330">
        <f>SUM(X22:X23)-SUM(J22:J23)</f>
        <v>-54000</v>
      </c>
      <c r="AB22" s="83">
        <f>SUM(X22:X23)/SUM(J22:J23)</f>
        <v>0</v>
      </c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191</v>
      </c>
      <c r="C23" s="347"/>
      <c r="D23" s="347"/>
      <c r="E23" s="347"/>
      <c r="F23" s="347" t="s">
        <v>80</v>
      </c>
      <c r="G23" s="88"/>
      <c r="H23" s="88"/>
      <c r="I23" s="88"/>
      <c r="J23" s="330"/>
      <c r="K23" s="79">
        <v>0</v>
      </c>
      <c r="L23" s="79">
        <v>0</v>
      </c>
      <c r="M23" s="79">
        <v>1</v>
      </c>
      <c r="N23" s="89">
        <v>3</v>
      </c>
      <c r="O23" s="90">
        <v>0</v>
      </c>
      <c r="P23" s="91">
        <f>N23+O23</f>
        <v>3</v>
      </c>
      <c r="Q23" s="80">
        <f>IFERROR(P23/M23,"-")</f>
        <v>3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0.33333333333333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63000</v>
      </c>
      <c r="CK23" s="136">
        <f>IFERROR(CJ23/CF23,"-")</f>
        <v>63000</v>
      </c>
      <c r="CL23" s="137"/>
      <c r="CM23" s="137"/>
      <c r="CN23" s="137">
        <v>1</v>
      </c>
      <c r="CO23" s="138">
        <v>0</v>
      </c>
      <c r="CP23" s="139">
        <v>0</v>
      </c>
      <c r="CQ23" s="139">
        <v>63000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33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337"/>
      <c r="V24" s="25"/>
      <c r="W24" s="25"/>
      <c r="X24" s="337"/>
      <c r="Y24" s="337"/>
      <c r="Z24" s="337"/>
      <c r="AA24" s="33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33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337"/>
      <c r="V25" s="25"/>
      <c r="W25" s="25"/>
      <c r="X25" s="337"/>
      <c r="Y25" s="337"/>
      <c r="Z25" s="337"/>
      <c r="AA25" s="33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1.3492063492063</v>
      </c>
      <c r="B26" s="39"/>
      <c r="C26" s="39"/>
      <c r="D26" s="39"/>
      <c r="E26" s="39"/>
      <c r="F26" s="39"/>
      <c r="G26" s="40" t="s">
        <v>192</v>
      </c>
      <c r="H26" s="40"/>
      <c r="I26" s="40"/>
      <c r="J26" s="333">
        <f>SUM(J6:J25)</f>
        <v>756000</v>
      </c>
      <c r="K26" s="41">
        <f>SUM(K6:K25)</f>
        <v>0</v>
      </c>
      <c r="L26" s="41">
        <f>SUM(L6:L25)</f>
        <v>0</v>
      </c>
      <c r="M26" s="41">
        <f>SUM(M6:M25)</f>
        <v>711</v>
      </c>
      <c r="N26" s="41">
        <f>SUM(N6:N25)</f>
        <v>173</v>
      </c>
      <c r="O26" s="41">
        <f>SUM(O6:O25)</f>
        <v>2</v>
      </c>
      <c r="P26" s="41">
        <f>SUM(P6:P25)</f>
        <v>175</v>
      </c>
      <c r="Q26" s="42">
        <f>IFERROR(P26/M26,"-")</f>
        <v>0.24613220815752</v>
      </c>
      <c r="R26" s="76">
        <f>SUM(R6:R25)</f>
        <v>15</v>
      </c>
      <c r="S26" s="76">
        <f>SUM(S6:S25)</f>
        <v>37</v>
      </c>
      <c r="T26" s="42">
        <f>IFERROR(R26/P26,"-")</f>
        <v>0.085714285714286</v>
      </c>
      <c r="U26" s="338">
        <f>IFERROR(J26/P26,"-")</f>
        <v>4320</v>
      </c>
      <c r="V26" s="44">
        <f>SUM(V6:V25)</f>
        <v>26</v>
      </c>
      <c r="W26" s="42">
        <f>IFERROR(V26/P26,"-")</f>
        <v>0.14857142857143</v>
      </c>
      <c r="X26" s="333">
        <f>SUM(X6:X25)</f>
        <v>1020000</v>
      </c>
      <c r="Y26" s="333">
        <f>IFERROR(X26/P26,"-")</f>
        <v>5828.5714285714</v>
      </c>
      <c r="Z26" s="333">
        <f>IFERROR(X26/V26,"-")</f>
        <v>39230.769230769</v>
      </c>
      <c r="AA26" s="333">
        <f>X26-J26</f>
        <v>264000</v>
      </c>
      <c r="AB26" s="45">
        <f>X26/J26</f>
        <v>1.3492063492063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193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194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195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196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197</v>
      </c>
      <c r="C6" s="347" t="s">
        <v>198</v>
      </c>
      <c r="D6" s="347" t="s">
        <v>199</v>
      </c>
      <c r="E6" s="175" t="s">
        <v>200</v>
      </c>
      <c r="F6" s="175" t="s">
        <v>201</v>
      </c>
      <c r="G6" s="340">
        <v>0</v>
      </c>
      <c r="H6" s="340">
        <v>3000</v>
      </c>
      <c r="I6" s="176">
        <v>0</v>
      </c>
      <c r="J6" s="176">
        <v>0</v>
      </c>
      <c r="K6" s="176">
        <v>3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37.857142857143</v>
      </c>
      <c r="B7" s="347" t="s">
        <v>202</v>
      </c>
      <c r="C7" s="347" t="s">
        <v>203</v>
      </c>
      <c r="D7" s="347">
        <v>25</v>
      </c>
      <c r="E7" s="175" t="s">
        <v>204</v>
      </c>
      <c r="F7" s="175" t="s">
        <v>201</v>
      </c>
      <c r="G7" s="340">
        <v>19600</v>
      </c>
      <c r="H7" s="340">
        <v>2800</v>
      </c>
      <c r="I7" s="176">
        <v>0</v>
      </c>
      <c r="J7" s="176">
        <v>0</v>
      </c>
      <c r="K7" s="176">
        <v>584</v>
      </c>
      <c r="L7" s="177">
        <v>7</v>
      </c>
      <c r="M7" s="178">
        <v>7</v>
      </c>
      <c r="N7" s="179">
        <f>IFERROR(L7/K7,"-")</f>
        <v>0.011986301369863</v>
      </c>
      <c r="O7" s="176">
        <v>2</v>
      </c>
      <c r="P7" s="176">
        <v>2</v>
      </c>
      <c r="Q7" s="179">
        <f>IFERROR(O7/L7,"-")</f>
        <v>0.28571428571429</v>
      </c>
      <c r="R7" s="180">
        <f>IFERROR(G7/SUM(L7:L7),"-")</f>
        <v>2800</v>
      </c>
      <c r="S7" s="181">
        <v>3</v>
      </c>
      <c r="T7" s="179">
        <f>IF(L7=0,"-",S7/L7)</f>
        <v>0.42857142857143</v>
      </c>
      <c r="U7" s="345">
        <v>742000</v>
      </c>
      <c r="V7" s="346">
        <f>IFERROR(U7/L7,"-")</f>
        <v>106000</v>
      </c>
      <c r="W7" s="346">
        <f>IFERROR(U7/S7,"-")</f>
        <v>247333.33333333</v>
      </c>
      <c r="X7" s="340">
        <f>SUM(U7:U7)-SUM(G7:G7)</f>
        <v>722400</v>
      </c>
      <c r="Y7" s="183">
        <f>SUM(U7:U7)/SUM(G7:G7)</f>
        <v>37.857142857143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0.14285714285714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1</v>
      </c>
      <c r="AT7" s="197">
        <f>IF(L7=0,"",IF(AS7=0,"",(AS7/L7)))</f>
        <v>0.14285714285714</v>
      </c>
      <c r="AU7" s="196">
        <v>1</v>
      </c>
      <c r="AV7" s="198">
        <f>IFERROR(AU7/AS7,"-")</f>
        <v>1</v>
      </c>
      <c r="AW7" s="199">
        <v>1000</v>
      </c>
      <c r="AX7" s="200">
        <f>IFERROR(AW7/AS7,"-")</f>
        <v>1000</v>
      </c>
      <c r="AY7" s="201">
        <v>1</v>
      </c>
      <c r="AZ7" s="201"/>
      <c r="BA7" s="201"/>
      <c r="BB7" s="202">
        <v>2</v>
      </c>
      <c r="BC7" s="203">
        <f>IF(L7=0,"",IF(BB7=0,"",(BB7/L7)))</f>
        <v>0.28571428571429</v>
      </c>
      <c r="BD7" s="202">
        <v>1</v>
      </c>
      <c r="BE7" s="204">
        <f>IFERROR(BD7/BB7,"-")</f>
        <v>0.5</v>
      </c>
      <c r="BF7" s="205">
        <v>369000</v>
      </c>
      <c r="BG7" s="206">
        <f>IFERROR(BF7/BB7,"-")</f>
        <v>184500</v>
      </c>
      <c r="BH7" s="207"/>
      <c r="BI7" s="207"/>
      <c r="BJ7" s="207">
        <v>1</v>
      </c>
      <c r="BK7" s="208">
        <v>3</v>
      </c>
      <c r="BL7" s="209">
        <f>IF(L7=0,"",IF(BK7=0,"",(BK7/L7)))</f>
        <v>0.42857142857143</v>
      </c>
      <c r="BM7" s="210">
        <v>1</v>
      </c>
      <c r="BN7" s="211">
        <f>IFERROR(BM7/BK7,"-")</f>
        <v>0.33333333333333</v>
      </c>
      <c r="BO7" s="212">
        <v>372000</v>
      </c>
      <c r="BP7" s="213">
        <f>IFERROR(BO7/BK7,"-")</f>
        <v>124000</v>
      </c>
      <c r="BQ7" s="214"/>
      <c r="BR7" s="214"/>
      <c r="BS7" s="214">
        <v>1</v>
      </c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3</v>
      </c>
      <c r="CM7" s="230">
        <v>742000</v>
      </c>
      <c r="CN7" s="230">
        <v>372000</v>
      </c>
      <c r="CO7" s="230"/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2.8100358422939</v>
      </c>
      <c r="B8" s="347" t="s">
        <v>205</v>
      </c>
      <c r="C8" s="347" t="s">
        <v>198</v>
      </c>
      <c r="D8" s="347" t="s">
        <v>89</v>
      </c>
      <c r="E8" s="175" t="s">
        <v>206</v>
      </c>
      <c r="F8" s="175" t="s">
        <v>201</v>
      </c>
      <c r="G8" s="340">
        <v>279000</v>
      </c>
      <c r="H8" s="340">
        <v>1500</v>
      </c>
      <c r="I8" s="176">
        <v>0</v>
      </c>
      <c r="J8" s="176">
        <v>0</v>
      </c>
      <c r="K8" s="176">
        <v>1146</v>
      </c>
      <c r="L8" s="177">
        <v>186</v>
      </c>
      <c r="M8" s="178">
        <v>169</v>
      </c>
      <c r="N8" s="179">
        <f>IFERROR(L8/K8,"-")</f>
        <v>0.16230366492147</v>
      </c>
      <c r="O8" s="176">
        <v>3</v>
      </c>
      <c r="P8" s="176">
        <v>86</v>
      </c>
      <c r="Q8" s="179">
        <f>IFERROR(O8/L8,"-")</f>
        <v>0.016129032258065</v>
      </c>
      <c r="R8" s="180">
        <f>IFERROR(G8/SUM(L8:L8),"-")</f>
        <v>1500</v>
      </c>
      <c r="S8" s="181">
        <v>22</v>
      </c>
      <c r="T8" s="179">
        <f>IF(L8=0,"-",S8/L8)</f>
        <v>0.11827956989247</v>
      </c>
      <c r="U8" s="345">
        <v>784000</v>
      </c>
      <c r="V8" s="346">
        <f>IFERROR(U8/L8,"-")</f>
        <v>4215.0537634409</v>
      </c>
      <c r="W8" s="346">
        <f>IFERROR(U8/S8,"-")</f>
        <v>35636.363636364</v>
      </c>
      <c r="X8" s="340">
        <f>SUM(U8:U8)-SUM(G8:G8)</f>
        <v>505000</v>
      </c>
      <c r="Y8" s="183">
        <f>SUM(U8:U8)/SUM(G8:G8)</f>
        <v>2.8100358422939</v>
      </c>
      <c r="AA8" s="184">
        <v>17</v>
      </c>
      <c r="AB8" s="185">
        <f>IF(L8=0,"",IF(AA8=0,"",(AA8/L8)))</f>
        <v>0.091397849462366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37</v>
      </c>
      <c r="AK8" s="191">
        <f>IF(L8=0,"",IF(AJ8=0,"",(AJ8/L8)))</f>
        <v>0.1989247311828</v>
      </c>
      <c r="AL8" s="190"/>
      <c r="AM8" s="192">
        <f>IFERROR(AL8/AJ8,"-")</f>
        <v>0</v>
      </c>
      <c r="AN8" s="193"/>
      <c r="AO8" s="194">
        <f>IFERROR(AN8/AJ8,"-")</f>
        <v>0</v>
      </c>
      <c r="AP8" s="195"/>
      <c r="AQ8" s="195"/>
      <c r="AR8" s="195"/>
      <c r="AS8" s="196">
        <v>23</v>
      </c>
      <c r="AT8" s="197">
        <f>IF(L8=0,"",IF(AS8=0,"",(AS8/L8)))</f>
        <v>0.12365591397849</v>
      </c>
      <c r="AU8" s="196">
        <v>2</v>
      </c>
      <c r="AV8" s="198">
        <f>IFERROR(AU8/AS8,"-")</f>
        <v>0.08695652173913</v>
      </c>
      <c r="AW8" s="199">
        <v>13000</v>
      </c>
      <c r="AX8" s="200">
        <f>IFERROR(AW8/AS8,"-")</f>
        <v>565.21739130435</v>
      </c>
      <c r="AY8" s="201">
        <v>1</v>
      </c>
      <c r="AZ8" s="201">
        <v>1</v>
      </c>
      <c r="BA8" s="201"/>
      <c r="BB8" s="202">
        <v>62</v>
      </c>
      <c r="BC8" s="203">
        <f>IF(L8=0,"",IF(BB8=0,"",(BB8/L8)))</f>
        <v>0.33333333333333</v>
      </c>
      <c r="BD8" s="202">
        <v>8</v>
      </c>
      <c r="BE8" s="204">
        <f>IFERROR(BD8/BB8,"-")</f>
        <v>0.12903225806452</v>
      </c>
      <c r="BF8" s="205">
        <v>467000</v>
      </c>
      <c r="BG8" s="206">
        <f>IFERROR(BF8/BB8,"-")</f>
        <v>7532.2580645161</v>
      </c>
      <c r="BH8" s="207">
        <v>2</v>
      </c>
      <c r="BI8" s="207">
        <v>2</v>
      </c>
      <c r="BJ8" s="207">
        <v>4</v>
      </c>
      <c r="BK8" s="208">
        <v>36</v>
      </c>
      <c r="BL8" s="209">
        <f>IF(L8=0,"",IF(BK8=0,"",(BK8/L8)))</f>
        <v>0.19354838709677</v>
      </c>
      <c r="BM8" s="210">
        <v>9</v>
      </c>
      <c r="BN8" s="211">
        <f>IFERROR(BM8/BK8,"-")</f>
        <v>0.25</v>
      </c>
      <c r="BO8" s="212">
        <v>245000</v>
      </c>
      <c r="BP8" s="213">
        <f>IFERROR(BO8/BK8,"-")</f>
        <v>6805.5555555556</v>
      </c>
      <c r="BQ8" s="214">
        <v>3</v>
      </c>
      <c r="BR8" s="214">
        <v>3</v>
      </c>
      <c r="BS8" s="214">
        <v>3</v>
      </c>
      <c r="BT8" s="215">
        <v>11</v>
      </c>
      <c r="BU8" s="216">
        <f>IF(L8=0,"",IF(BT8=0,"",(BT8/L8)))</f>
        <v>0.059139784946237</v>
      </c>
      <c r="BV8" s="217">
        <v>3</v>
      </c>
      <c r="BW8" s="218">
        <f>IFERROR(BV8/BT8,"-")</f>
        <v>0.27272727272727</v>
      </c>
      <c r="BX8" s="219">
        <v>59000</v>
      </c>
      <c r="BY8" s="220">
        <f>IFERROR(BX8/BT8,"-")</f>
        <v>5363.6363636364</v>
      </c>
      <c r="BZ8" s="221">
        <v>1</v>
      </c>
      <c r="CA8" s="221">
        <v>1</v>
      </c>
      <c r="CB8" s="221">
        <v>1</v>
      </c>
      <c r="CC8" s="222"/>
      <c r="CD8" s="223">
        <f>IF(L8=0,"",IF(CC8=0,"",(CC8/L8)))</f>
        <v>0</v>
      </c>
      <c r="CE8" s="224"/>
      <c r="CF8" s="225" t="str">
        <f>IFERROR(CE8/CC8,"-")</f>
        <v>-</v>
      </c>
      <c r="CG8" s="226"/>
      <c r="CH8" s="227" t="str">
        <f>IFERROR(CG8/CC8,"-")</f>
        <v>-</v>
      </c>
      <c r="CI8" s="228"/>
      <c r="CJ8" s="228"/>
      <c r="CK8" s="228"/>
      <c r="CL8" s="229">
        <v>22</v>
      </c>
      <c r="CM8" s="230">
        <v>784000</v>
      </c>
      <c r="CN8" s="230">
        <v>402000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207</v>
      </c>
      <c r="C9" s="347"/>
      <c r="D9" s="347" t="s">
        <v>208</v>
      </c>
      <c r="E9" s="175" t="s">
        <v>209</v>
      </c>
      <c r="F9" s="175" t="s">
        <v>201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19</v>
      </c>
      <c r="M9" s="178">
        <v>19</v>
      </c>
      <c r="N9" s="179" t="str">
        <f>IFERROR(L9/K9,"-")</f>
        <v>-</v>
      </c>
      <c r="O9" s="176">
        <v>0</v>
      </c>
      <c r="P9" s="176">
        <v>8</v>
      </c>
      <c r="Q9" s="179">
        <f>IFERROR(O9/L9,"-")</f>
        <v>0</v>
      </c>
      <c r="R9" s="180">
        <f>IFERROR(G9/SUM(L9:L9),"-")</f>
        <v>0</v>
      </c>
      <c r="S9" s="181">
        <v>2</v>
      </c>
      <c r="T9" s="179">
        <f>IF(L9=0,"-",S9/L9)</f>
        <v>0.10526315789474</v>
      </c>
      <c r="U9" s="345">
        <v>6000</v>
      </c>
      <c r="V9" s="346">
        <f>IFERROR(U9/L9,"-")</f>
        <v>315.78947368421</v>
      </c>
      <c r="W9" s="346">
        <f>IFERROR(U9/S9,"-")</f>
        <v>3000</v>
      </c>
      <c r="X9" s="340">
        <f>SUM(U9:U9)-SUM(G9:G9)</f>
        <v>6000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>
        <v>1</v>
      </c>
      <c r="AK9" s="191">
        <f>IF(L9=0,"",IF(AJ9=0,"",(AJ9/L9)))</f>
        <v>0.052631578947368</v>
      </c>
      <c r="AL9" s="190"/>
      <c r="AM9" s="192">
        <f>IFERROR(AL9/AJ9,"-")</f>
        <v>0</v>
      </c>
      <c r="AN9" s="193"/>
      <c r="AO9" s="194">
        <f>IFERROR(AN9/AJ9,"-")</f>
        <v>0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7</v>
      </c>
      <c r="BC9" s="203">
        <f>IF(L9=0,"",IF(BB9=0,"",(BB9/L9)))</f>
        <v>0.36842105263158</v>
      </c>
      <c r="BD9" s="202">
        <v>1</v>
      </c>
      <c r="BE9" s="204">
        <f>IFERROR(BD9/BB9,"-")</f>
        <v>0.14285714285714</v>
      </c>
      <c r="BF9" s="205">
        <v>3000</v>
      </c>
      <c r="BG9" s="206">
        <f>IFERROR(BF9/BB9,"-")</f>
        <v>428.57142857143</v>
      </c>
      <c r="BH9" s="207">
        <v>1</v>
      </c>
      <c r="BI9" s="207"/>
      <c r="BJ9" s="207"/>
      <c r="BK9" s="208">
        <v>5</v>
      </c>
      <c r="BL9" s="209">
        <f>IF(L9=0,"",IF(BK9=0,"",(BK9/L9)))</f>
        <v>0.26315789473684</v>
      </c>
      <c r="BM9" s="210">
        <v>1</v>
      </c>
      <c r="BN9" s="211">
        <f>IFERROR(BM9/BK9,"-")</f>
        <v>0.2</v>
      </c>
      <c r="BO9" s="212">
        <v>3000</v>
      </c>
      <c r="BP9" s="213">
        <f>IFERROR(BO9/BK9,"-")</f>
        <v>600</v>
      </c>
      <c r="BQ9" s="214">
        <v>1</v>
      </c>
      <c r="BR9" s="214"/>
      <c r="BS9" s="214"/>
      <c r="BT9" s="215">
        <v>6</v>
      </c>
      <c r="BU9" s="216">
        <f>IF(L9=0,"",IF(BT9=0,"",(BT9/L9)))</f>
        <v>0.31578947368421</v>
      </c>
      <c r="BV9" s="217"/>
      <c r="BW9" s="218">
        <f>IFERROR(BV9/BT9,"-")</f>
        <v>0</v>
      </c>
      <c r="BX9" s="219"/>
      <c r="BY9" s="220">
        <f>IFERROR(BX9/BT9,"-")</f>
        <v>0</v>
      </c>
      <c r="BZ9" s="221"/>
      <c r="CA9" s="221"/>
      <c r="CB9" s="221"/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2</v>
      </c>
      <c r="CM9" s="230">
        <v>6000</v>
      </c>
      <c r="CN9" s="230">
        <v>3000</v>
      </c>
      <c r="CO9" s="230"/>
      <c r="CP9" s="231" t="str">
        <f>IF(AND(CN9=0,CO9=0),"",IF(AND(CN9&lt;=100000,CO9&lt;=100000),"",IF(CN9/CM9&gt;0.7,"男高",IF(CO9/CM9&gt;0.7,"女高",""))))</f>
        <v/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5.1306095110516</v>
      </c>
      <c r="B12" s="250"/>
      <c r="C12" s="250"/>
      <c r="D12" s="250"/>
      <c r="E12" s="251" t="s">
        <v>210</v>
      </c>
      <c r="F12" s="251"/>
      <c r="G12" s="343">
        <f>SUM(G6:G11)</f>
        <v>298600</v>
      </c>
      <c r="H12" s="343"/>
      <c r="I12" s="250">
        <f>SUM(I6:I11)</f>
        <v>0</v>
      </c>
      <c r="J12" s="250">
        <f>SUM(J6:J11)</f>
        <v>0</v>
      </c>
      <c r="K12" s="250">
        <f>SUM(K6:K11)</f>
        <v>1733</v>
      </c>
      <c r="L12" s="250">
        <f>SUM(L6:L11)</f>
        <v>212</v>
      </c>
      <c r="M12" s="250">
        <f>SUM(M6:M11)</f>
        <v>195</v>
      </c>
      <c r="N12" s="252">
        <f>IFERROR(L12/K12,"-")</f>
        <v>0.12233121754183</v>
      </c>
      <c r="O12" s="253">
        <f>SUM(O6:O11)</f>
        <v>5</v>
      </c>
      <c r="P12" s="253">
        <f>SUM(P6:P11)</f>
        <v>96</v>
      </c>
      <c r="Q12" s="252">
        <f>IFERROR(O12/L12,"-")</f>
        <v>0.023584905660377</v>
      </c>
      <c r="R12" s="254">
        <f>IFERROR(G12/L12,"-")</f>
        <v>1408.4905660377</v>
      </c>
      <c r="S12" s="255">
        <f>SUM(S6:S11)</f>
        <v>27</v>
      </c>
      <c r="T12" s="252">
        <f>IFERROR(S12/L12,"-")</f>
        <v>0.12735849056604</v>
      </c>
      <c r="U12" s="343">
        <f>SUM(U6:U11)</f>
        <v>1532000</v>
      </c>
      <c r="V12" s="343">
        <f>IFERROR(U12/L12,"-")</f>
        <v>7226.4150943396</v>
      </c>
      <c r="W12" s="343">
        <f>IFERROR(U12/S12,"-")</f>
        <v>56740.740740741</v>
      </c>
      <c r="X12" s="343">
        <f>U12-G12</f>
        <v>1233400</v>
      </c>
      <c r="Y12" s="256">
        <f>U12/G12</f>
        <v>5.1306095110516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211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194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>
        <f>W6</f>
        <v>1.3144611676881</v>
      </c>
      <c r="B6" s="347" t="s">
        <v>212</v>
      </c>
      <c r="C6" s="347" t="s">
        <v>213</v>
      </c>
      <c r="D6" s="347" t="s">
        <v>214</v>
      </c>
      <c r="E6" s="175" t="s">
        <v>215</v>
      </c>
      <c r="F6" s="175" t="s">
        <v>201</v>
      </c>
      <c r="G6" s="340">
        <v>18808087</v>
      </c>
      <c r="H6" s="176">
        <v>0</v>
      </c>
      <c r="I6" s="176">
        <v>0</v>
      </c>
      <c r="J6" s="176">
        <v>923077</v>
      </c>
      <c r="K6" s="177">
        <v>6199</v>
      </c>
      <c r="L6" s="179">
        <f>IFERROR(K6/J6,"-")</f>
        <v>0.0067155827737014</v>
      </c>
      <c r="M6" s="176">
        <v>139</v>
      </c>
      <c r="N6" s="176">
        <v>2476</v>
      </c>
      <c r="O6" s="179">
        <f>IFERROR(M6/(K6),"-")</f>
        <v>0.022422971447008</v>
      </c>
      <c r="P6" s="180">
        <f>IFERROR(G6/SUM(K6:K6),"-")</f>
        <v>3034.0517825456</v>
      </c>
      <c r="Q6" s="181">
        <v>605</v>
      </c>
      <c r="R6" s="179">
        <f>IF(K6=0,"-",Q6/K6)</f>
        <v>0.097596386513954</v>
      </c>
      <c r="S6" s="345">
        <v>24722500</v>
      </c>
      <c r="T6" s="346">
        <f>IFERROR(S6/K6,"-")</f>
        <v>3988.1432489111</v>
      </c>
      <c r="U6" s="346">
        <f>IFERROR(S6/Q6,"-")</f>
        <v>40863.636363636</v>
      </c>
      <c r="V6" s="340">
        <f>SUM(S6:S6)-SUM(G6:G6)</f>
        <v>5914413</v>
      </c>
      <c r="W6" s="183">
        <f>SUM(S6:S6)/SUM(G6:G6)</f>
        <v>1.3144611676881</v>
      </c>
      <c r="Y6" s="184">
        <v>629</v>
      </c>
      <c r="Z6" s="185">
        <f>IF(K6=0,"",IF(Y6=0,"",(Y6/K6)))</f>
        <v>0.10146797870624</v>
      </c>
      <c r="AA6" s="184">
        <v>13</v>
      </c>
      <c r="AB6" s="186">
        <f>IFERROR(AA6/Y6,"-")</f>
        <v>0.020667726550079</v>
      </c>
      <c r="AC6" s="187">
        <v>787000</v>
      </c>
      <c r="AD6" s="188">
        <f>IFERROR(AC6/Y6,"-")</f>
        <v>1251.1923688394</v>
      </c>
      <c r="AE6" s="189">
        <v>5</v>
      </c>
      <c r="AF6" s="189">
        <v>2</v>
      </c>
      <c r="AG6" s="189">
        <v>6</v>
      </c>
      <c r="AH6" s="190">
        <v>1457</v>
      </c>
      <c r="AI6" s="191">
        <f>IF(K6=0,"",IF(AH6=0,"",(AH6/K6)))</f>
        <v>0.23503790934022</v>
      </c>
      <c r="AJ6" s="190">
        <v>80</v>
      </c>
      <c r="AK6" s="192">
        <f>IFERROR(AJ6/AH6,"-")</f>
        <v>0.054907343857241</v>
      </c>
      <c r="AL6" s="193">
        <v>1034000</v>
      </c>
      <c r="AM6" s="194">
        <f>IFERROR(AL6/AH6,"-")</f>
        <v>709.67741935484</v>
      </c>
      <c r="AN6" s="195">
        <v>33</v>
      </c>
      <c r="AO6" s="195">
        <v>22</v>
      </c>
      <c r="AP6" s="195">
        <v>25</v>
      </c>
      <c r="AQ6" s="196">
        <v>991</v>
      </c>
      <c r="AR6" s="197">
        <f>IF(K6=0,"",IF(AQ6=0,"",(AQ6/K6)))</f>
        <v>0.15986449427327</v>
      </c>
      <c r="AS6" s="196">
        <v>67</v>
      </c>
      <c r="AT6" s="198">
        <f>IFERROR(AS6/AQ6,"-")</f>
        <v>0.067608476286579</v>
      </c>
      <c r="AU6" s="199">
        <v>766000</v>
      </c>
      <c r="AV6" s="200">
        <f>IFERROR(AU6/AQ6,"-")</f>
        <v>772.95660948537</v>
      </c>
      <c r="AW6" s="201">
        <v>42</v>
      </c>
      <c r="AX6" s="201">
        <v>13</v>
      </c>
      <c r="AY6" s="201">
        <v>12</v>
      </c>
      <c r="AZ6" s="202">
        <v>1560</v>
      </c>
      <c r="BA6" s="203">
        <f>IF(K6=0,"",IF(AZ6=0,"",(AZ6/K6)))</f>
        <v>0.25165349249879</v>
      </c>
      <c r="BB6" s="202">
        <v>162</v>
      </c>
      <c r="BC6" s="204">
        <f>IFERROR(BB6/AZ6,"-")</f>
        <v>0.10384615384615</v>
      </c>
      <c r="BD6" s="205">
        <v>4211000</v>
      </c>
      <c r="BE6" s="206">
        <f>IFERROR(BD6/AZ6,"-")</f>
        <v>2699.358974359</v>
      </c>
      <c r="BF6" s="207">
        <v>73</v>
      </c>
      <c r="BG6" s="207">
        <v>28</v>
      </c>
      <c r="BH6" s="207">
        <v>61</v>
      </c>
      <c r="BI6" s="208">
        <v>1070</v>
      </c>
      <c r="BJ6" s="209">
        <f>IF(K6=0,"",IF(BI6=0,"",(BI6/K6)))</f>
        <v>0.17260848523955</v>
      </c>
      <c r="BK6" s="210">
        <v>169</v>
      </c>
      <c r="BL6" s="211">
        <f>IFERROR(BK6/BI6,"-")</f>
        <v>0.15794392523364</v>
      </c>
      <c r="BM6" s="212">
        <v>8269500</v>
      </c>
      <c r="BN6" s="213">
        <f>IFERROR(BM6/BI6,"-")</f>
        <v>7728.5046728972</v>
      </c>
      <c r="BO6" s="214">
        <v>60</v>
      </c>
      <c r="BP6" s="214">
        <v>26</v>
      </c>
      <c r="BQ6" s="214">
        <v>83</v>
      </c>
      <c r="BR6" s="215">
        <v>413</v>
      </c>
      <c r="BS6" s="216">
        <f>IF(K6=0,"",IF(BR6=0,"",(BR6/K6)))</f>
        <v>0.066623648975641</v>
      </c>
      <c r="BT6" s="217">
        <v>98</v>
      </c>
      <c r="BU6" s="218">
        <f>IFERROR(BT6/BR6,"-")</f>
        <v>0.23728813559322</v>
      </c>
      <c r="BV6" s="219">
        <v>7729000</v>
      </c>
      <c r="BW6" s="220">
        <f>IFERROR(BV6/BR6,"-")</f>
        <v>18714.285714286</v>
      </c>
      <c r="BX6" s="221">
        <v>28</v>
      </c>
      <c r="BY6" s="221">
        <v>16</v>
      </c>
      <c r="BZ6" s="221">
        <v>54</v>
      </c>
      <c r="CA6" s="222">
        <v>79</v>
      </c>
      <c r="CB6" s="223">
        <f>IF(K6=0,"",IF(CA6=0,"",(CA6/K6)))</f>
        <v>0.012743990966285</v>
      </c>
      <c r="CC6" s="224">
        <v>16</v>
      </c>
      <c r="CD6" s="225">
        <f>IFERROR(CC6/CA6,"-")</f>
        <v>0.20253164556962</v>
      </c>
      <c r="CE6" s="226">
        <v>1926000</v>
      </c>
      <c r="CF6" s="227">
        <f>IFERROR(CE6/CA6,"-")</f>
        <v>24379.746835443</v>
      </c>
      <c r="CG6" s="228">
        <v>4</v>
      </c>
      <c r="CH6" s="228">
        <v>1</v>
      </c>
      <c r="CI6" s="228">
        <v>11</v>
      </c>
      <c r="CJ6" s="229">
        <v>605</v>
      </c>
      <c r="CK6" s="230">
        <v>24722500</v>
      </c>
      <c r="CL6" s="230">
        <v>2007000</v>
      </c>
      <c r="CM6" s="230">
        <v>54000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216</v>
      </c>
      <c r="C7" s="347" t="s">
        <v>213</v>
      </c>
      <c r="D7" s="347" t="s">
        <v>217</v>
      </c>
      <c r="E7" s="175" t="s">
        <v>218</v>
      </c>
      <c r="F7" s="175" t="s">
        <v>201</v>
      </c>
      <c r="G7" s="340">
        <v>0</v>
      </c>
      <c r="H7" s="176">
        <v>0</v>
      </c>
      <c r="I7" s="176">
        <v>0</v>
      </c>
      <c r="J7" s="176">
        <v>25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219</v>
      </c>
      <c r="F10" s="251"/>
      <c r="G10" s="343">
        <f>SUM(G6:G9)</f>
        <v>18808087</v>
      </c>
      <c r="H10" s="250">
        <f>SUM(H6:H9)</f>
        <v>0</v>
      </c>
      <c r="I10" s="250">
        <f>SUM(I6:I9)</f>
        <v>0</v>
      </c>
      <c r="J10" s="250">
        <f>SUM(J6:J9)</f>
        <v>923102</v>
      </c>
      <c r="K10" s="250">
        <f>SUM(K6:K9)</f>
        <v>6199</v>
      </c>
      <c r="L10" s="252">
        <f>IFERROR(K10/J10,"-")</f>
        <v>0.0067154008982756</v>
      </c>
      <c r="M10" s="253">
        <f>SUM(M6:M9)</f>
        <v>139</v>
      </c>
      <c r="N10" s="253">
        <f>SUM(N6:N9)</f>
        <v>2476</v>
      </c>
      <c r="O10" s="252">
        <f>IFERROR(M10/K10,"-")</f>
        <v>0.022422971447008</v>
      </c>
      <c r="P10" s="254">
        <f>IFERROR(G10/K10,"-")</f>
        <v>3034.0517825456</v>
      </c>
      <c r="Q10" s="255">
        <f>SUM(Q6:Q9)</f>
        <v>605</v>
      </c>
      <c r="R10" s="252">
        <f>IFERROR(Q10/K10,"-")</f>
        <v>0.097596386513954</v>
      </c>
      <c r="S10" s="343">
        <f>SUM(S6:S9)</f>
        <v>24722500</v>
      </c>
      <c r="T10" s="343">
        <f>IFERROR(S10/K10,"-")</f>
        <v>3988.1432489111</v>
      </c>
      <c r="U10" s="343">
        <f>IFERROR(S10/Q10,"-")</f>
        <v>40863.636363636</v>
      </c>
      <c r="V10" s="343">
        <f>S10-G10</f>
        <v>5914413</v>
      </c>
      <c r="W10" s="256">
        <f>S10/G10</f>
        <v>1.3144611676881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220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194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221</v>
      </c>
      <c r="C6" s="347" t="s">
        <v>222</v>
      </c>
      <c r="D6" s="347" t="s">
        <v>223</v>
      </c>
      <c r="E6" s="175" t="s">
        <v>224</v>
      </c>
      <c r="F6" s="175" t="s">
        <v>201</v>
      </c>
      <c r="G6" s="340">
        <v>0</v>
      </c>
      <c r="H6" s="176">
        <v>0</v>
      </c>
      <c r="I6" s="176">
        <v>0</v>
      </c>
      <c r="J6" s="176">
        <v>0</v>
      </c>
      <c r="K6" s="177">
        <v>3</v>
      </c>
      <c r="L6" s="179" t="str">
        <f>IFERROR(K6/J6,"-")</f>
        <v>-</v>
      </c>
      <c r="M6" s="176">
        <v>0</v>
      </c>
      <c r="N6" s="176">
        <v>0</v>
      </c>
      <c r="O6" s="179">
        <f>IFERROR(M6/(K6),"-")</f>
        <v>0</v>
      </c>
      <c r="P6" s="180">
        <f>IFERROR(G6/SUM(K6:K6),"-")</f>
        <v>0</v>
      </c>
      <c r="Q6" s="181">
        <v>0</v>
      </c>
      <c r="R6" s="179">
        <f>IF(K6=0,"-",Q6/K6)</f>
        <v>0</v>
      </c>
      <c r="S6" s="345"/>
      <c r="T6" s="346">
        <f>IFERROR(S6/K6,"-")</f>
        <v>0</v>
      </c>
      <c r="U6" s="346" t="str">
        <f>IFERROR(S6/Q6,"-")</f>
        <v>-</v>
      </c>
      <c r="V6" s="340">
        <f>SUM(S6:S6)-SUM(G6:G6)</f>
        <v>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2</v>
      </c>
      <c r="AI6" s="191">
        <f>IF(K6=0,"",IF(AH6=0,"",(AH6/K6)))</f>
        <v>0.66666666666667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1</v>
      </c>
      <c r="AR6" s="197">
        <f>IF(K6=0,"",IF(AQ6=0,"",(AQ6/K6)))</f>
        <v>0.33333333333333</v>
      </c>
      <c r="AS6" s="196"/>
      <c r="AT6" s="198">
        <f>IFERROR(AS6/AQ6,"-")</f>
        <v>0</v>
      </c>
      <c r="AU6" s="199"/>
      <c r="AV6" s="200">
        <f>IFERROR(AU6/AQ6,"-")</f>
        <v>0</v>
      </c>
      <c r="AW6" s="201"/>
      <c r="AX6" s="201"/>
      <c r="AY6" s="201"/>
      <c r="AZ6" s="202"/>
      <c r="BA6" s="203">
        <f>IF(K6=0,"",IF(AZ6=0,"",(AZ6/K6)))</f>
        <v>0</v>
      </c>
      <c r="BB6" s="202"/>
      <c r="BC6" s="204" t="str">
        <f>IFERROR(BB6/AZ6,"-")</f>
        <v>-</v>
      </c>
      <c r="BD6" s="205"/>
      <c r="BE6" s="206" t="str">
        <f>IFERROR(BD6/AZ6,"-")</f>
        <v>-</v>
      </c>
      <c r="BF6" s="207"/>
      <c r="BG6" s="207"/>
      <c r="BH6" s="207"/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0</v>
      </c>
      <c r="CK6" s="230"/>
      <c r="CL6" s="230"/>
      <c r="CM6" s="230"/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225</v>
      </c>
      <c r="C7" s="347" t="s">
        <v>222</v>
      </c>
      <c r="D7" s="347" t="s">
        <v>223</v>
      </c>
      <c r="E7" s="175" t="s">
        <v>226</v>
      </c>
      <c r="F7" s="175" t="s">
        <v>201</v>
      </c>
      <c r="G7" s="340">
        <v>0</v>
      </c>
      <c r="H7" s="176">
        <v>0</v>
      </c>
      <c r="I7" s="176">
        <v>0</v>
      </c>
      <c r="J7" s="176">
        <v>0</v>
      </c>
      <c r="K7" s="177">
        <v>132</v>
      </c>
      <c r="L7" s="179" t="str">
        <f>IFERROR(K7/J7,"-")</f>
        <v>-</v>
      </c>
      <c r="M7" s="176">
        <v>3</v>
      </c>
      <c r="N7" s="176">
        <v>37</v>
      </c>
      <c r="O7" s="179">
        <f>IFERROR(M7/(K7),"-")</f>
        <v>0.022727272727273</v>
      </c>
      <c r="P7" s="180">
        <f>IFERROR(G7/SUM(K7:K7),"-")</f>
        <v>0</v>
      </c>
      <c r="Q7" s="181">
        <v>5</v>
      </c>
      <c r="R7" s="179">
        <f>IF(K7=0,"-",Q7/K7)</f>
        <v>0.037878787878788</v>
      </c>
      <c r="S7" s="345">
        <v>28000</v>
      </c>
      <c r="T7" s="346">
        <f>IFERROR(S7/K7,"-")</f>
        <v>212.12121212121</v>
      </c>
      <c r="U7" s="346">
        <f>IFERROR(S7/Q7,"-")</f>
        <v>5600</v>
      </c>
      <c r="V7" s="340">
        <f>SUM(S7:S7)-SUM(G7:G7)</f>
        <v>28000</v>
      </c>
      <c r="W7" s="183" t="str">
        <f>SUM(S7:S7)/SUM(G7:G7)</f>
        <v>0</v>
      </c>
      <c r="Y7" s="184">
        <v>19</v>
      </c>
      <c r="Z7" s="185">
        <f>IF(K7=0,"",IF(Y7=0,"",(Y7/K7)))</f>
        <v>0.14393939393939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62</v>
      </c>
      <c r="AI7" s="191">
        <f>IF(K7=0,"",IF(AH7=0,"",(AH7/K7)))</f>
        <v>0.46969696969697</v>
      </c>
      <c r="AJ7" s="190">
        <v>1</v>
      </c>
      <c r="AK7" s="192">
        <f>IFERROR(AJ7/AH7,"-")</f>
        <v>0.016129032258065</v>
      </c>
      <c r="AL7" s="193">
        <v>12000</v>
      </c>
      <c r="AM7" s="194">
        <f>IFERROR(AL7/AH7,"-")</f>
        <v>193.54838709677</v>
      </c>
      <c r="AN7" s="195"/>
      <c r="AO7" s="195"/>
      <c r="AP7" s="195">
        <v>1</v>
      </c>
      <c r="AQ7" s="196">
        <v>24</v>
      </c>
      <c r="AR7" s="197">
        <f>IF(K7=0,"",IF(AQ7=0,"",(AQ7/K7)))</f>
        <v>0.18181818181818</v>
      </c>
      <c r="AS7" s="196">
        <v>3</v>
      </c>
      <c r="AT7" s="198">
        <f>IFERROR(AS7/AQ7,"-")</f>
        <v>0.125</v>
      </c>
      <c r="AU7" s="199">
        <v>13000</v>
      </c>
      <c r="AV7" s="200">
        <f>IFERROR(AU7/AQ7,"-")</f>
        <v>541.66666666667</v>
      </c>
      <c r="AW7" s="201">
        <v>3</v>
      </c>
      <c r="AX7" s="201"/>
      <c r="AY7" s="201"/>
      <c r="AZ7" s="202">
        <v>16</v>
      </c>
      <c r="BA7" s="203">
        <f>IF(K7=0,"",IF(AZ7=0,"",(AZ7/K7)))</f>
        <v>0.12121212121212</v>
      </c>
      <c r="BB7" s="202"/>
      <c r="BC7" s="204">
        <f>IFERROR(BB7/AZ7,"-")</f>
        <v>0</v>
      </c>
      <c r="BD7" s="205"/>
      <c r="BE7" s="206">
        <f>IFERROR(BD7/AZ7,"-")</f>
        <v>0</v>
      </c>
      <c r="BF7" s="207"/>
      <c r="BG7" s="207"/>
      <c r="BH7" s="207"/>
      <c r="BI7" s="208">
        <v>8</v>
      </c>
      <c r="BJ7" s="209">
        <f>IF(K7=0,"",IF(BI7=0,"",(BI7/K7)))</f>
        <v>0.060606060606061</v>
      </c>
      <c r="BK7" s="210">
        <v>1</v>
      </c>
      <c r="BL7" s="211">
        <f>IFERROR(BK7/BI7,"-")</f>
        <v>0.125</v>
      </c>
      <c r="BM7" s="212">
        <v>3000</v>
      </c>
      <c r="BN7" s="213">
        <f>IFERROR(BM7/BI7,"-")</f>
        <v>375</v>
      </c>
      <c r="BO7" s="214">
        <v>1</v>
      </c>
      <c r="BP7" s="214"/>
      <c r="BQ7" s="214"/>
      <c r="BR7" s="215">
        <v>3</v>
      </c>
      <c r="BS7" s="216">
        <f>IF(K7=0,"",IF(BR7=0,"",(BR7/K7)))</f>
        <v>0.022727272727273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5</v>
      </c>
      <c r="CK7" s="230">
        <v>28000</v>
      </c>
      <c r="CL7" s="230">
        <v>12000</v>
      </c>
      <c r="CM7" s="230">
        <v>3000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227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135</v>
      </c>
      <c r="L10" s="252" t="str">
        <f>IFERROR(K10/J10,"-")</f>
        <v>-</v>
      </c>
      <c r="M10" s="253">
        <f>SUM(M6:M9)</f>
        <v>3</v>
      </c>
      <c r="N10" s="253">
        <f>SUM(N6:N9)</f>
        <v>37</v>
      </c>
      <c r="O10" s="252">
        <f>IFERROR(M10/K10,"-")</f>
        <v>0.022222222222222</v>
      </c>
      <c r="P10" s="254">
        <f>IFERROR(G10/K10,"-")</f>
        <v>0</v>
      </c>
      <c r="Q10" s="255">
        <f>SUM(Q6:Q9)</f>
        <v>5</v>
      </c>
      <c r="R10" s="252">
        <f>IFERROR(Q10/K10,"-")</f>
        <v>0.037037037037037</v>
      </c>
      <c r="S10" s="343">
        <f>SUM(S6:S9)</f>
        <v>28000</v>
      </c>
      <c r="T10" s="343">
        <f>IFERROR(S10/K10,"-")</f>
        <v>207.40740740741</v>
      </c>
      <c r="U10" s="343">
        <f>IFERROR(S10/Q10,"-")</f>
        <v>5600</v>
      </c>
      <c r="V10" s="343">
        <f>S10-G10</f>
        <v>28000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