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<sst xmlns="http://schemas.openxmlformats.org/spreadsheetml/2006/main" uniqueCount="223">
  <si>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</si>
  <si>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</si>
  <si>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</si>
  <si>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</si>
  <si>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</si>
  <si>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</si>
  <si>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</si>
  <si>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</si>
  <si>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</si>
  <si>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</si>
  <si>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</si>
  <si>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</si>
  <si>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</si>
  <si>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</si>
  <si>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</si>
  <si>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</si>
  <si>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</si>
  <si>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</si>
  <si>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</si>
  <si>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</si>
  <si>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</si>
  <si>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</si>
  <si>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</si>
  <si>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</si>
  <si>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</si>
  <si>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</si>
  <si>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</si>
  <si>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アプリストア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</si>
  <si>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</si>
  <si>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</si>
  <si>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</si>
  <si>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</si>
  <si>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</si>
  <si>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</si>
  <si>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</si>
  <si>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</si>
  <si>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</si>
  <si>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</si>
  <si>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</si>
  <si>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</si>
  <si>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</si>
  <si>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</si>
  <si>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</si>
  <si>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</si>
  <si>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</si>
  <si>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</si>
  <si>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</si>
  <si>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</si>
  <si>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</si>
  <si>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</si>
  <si>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</si>
  <si>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</si>
  <si>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</si>
  <si>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</si>
  <si>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</si>
  <si>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</si>
  <si>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</si>
  <si>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</si>
  <si>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</si>
  <si>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</si>
  <si>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</si>
  <si>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</si>
  <si>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</si>
  <si>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</si>
  <si>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sms_w353</t>
  </si>
  <si>
    <t>記事風版</t>
  </si>
  <si>
    <t>求む！５０歳以上の女性と</t>
  </si>
  <si>
    <t>i34</t>
  </si>
  <si>
    <t>スポニチ関東</t>
  </si>
  <si>
    <t>4C終面全5段</t>
  </si>
  <si>
    <t>1月04日(土)</t>
  </si>
  <si>
    <t>sms_w354</t>
  </si>
  <si>
    <t>スポニチ関西</t>
  </si>
  <si>
    <t>sms_w355</t>
  </si>
  <si>
    <t>スポニチ西部</t>
  </si>
  <si>
    <t>1月05日(日)</t>
  </si>
  <si>
    <t>sms_w356</t>
  </si>
  <si>
    <t>スポニチ北海道</t>
  </si>
  <si>
    <t>smss2042</t>
  </si>
  <si>
    <t>(空電共通)</t>
  </si>
  <si>
    <t>空電</t>
  </si>
  <si>
    <t>空電(共通)</t>
  </si>
  <si>
    <t>sms_w357</t>
  </si>
  <si>
    <t>黒：記事版</t>
  </si>
  <si>
    <t>スポーツ報知関東</t>
  </si>
  <si>
    <t>全5段つかみ4回</t>
  </si>
  <si>
    <t>smss2043</t>
  </si>
  <si>
    <t>sms_w358</t>
  </si>
  <si>
    <t>C版</t>
  </si>
  <si>
    <t>男の夢をかなえます 超美熟女から逆指名</t>
  </si>
  <si>
    <t>GOGO(i31)</t>
  </si>
  <si>
    <t>1月17日(金)</t>
  </si>
  <si>
    <t>smss2044</t>
  </si>
  <si>
    <t>sms_w359</t>
  </si>
  <si>
    <t>黒：右女３</t>
  </si>
  <si>
    <t>今までで一番すごかった</t>
  </si>
  <si>
    <t>1月21日(火)</t>
  </si>
  <si>
    <t>smss2045</t>
  </si>
  <si>
    <t>sms_w360</t>
  </si>
  <si>
    <t>みすず学苑版</t>
  </si>
  <si>
    <t>50歳からの恋休み</t>
  </si>
  <si>
    <t>smss2046</t>
  </si>
  <si>
    <t>sms_w361</t>
  </si>
  <si>
    <t>①右女３</t>
  </si>
  <si>
    <t>①求む！５０歳以上の女性と…</t>
  </si>
  <si>
    <t>サンスポ関東</t>
  </si>
  <si>
    <t>半2段・半3段つかみそれぞれ10段保証</t>
  </si>
  <si>
    <t>1～10日</t>
  </si>
  <si>
    <t>sms_w362</t>
  </si>
  <si>
    <t>②旧デイリー風</t>
  </si>
  <si>
    <t>②学生いません！ギャルもいません！熟女！熟女！熟女！熟女！</t>
  </si>
  <si>
    <t>11～20日</t>
  </si>
  <si>
    <t>sms_w363</t>
  </si>
  <si>
    <t>③新版</t>
  </si>
  <si>
    <t>③今までで一番すごかった</t>
  </si>
  <si>
    <t>21～31日</t>
  </si>
  <si>
    <t>smss2047</t>
  </si>
  <si>
    <t>sms_w364</t>
  </si>
  <si>
    <t>サンスポ関西</t>
  </si>
  <si>
    <t>sms_w365</t>
  </si>
  <si>
    <t>sms_w366</t>
  </si>
  <si>
    <t>smss2048</t>
  </si>
  <si>
    <t>sms_w367</t>
  </si>
  <si>
    <t>ニッカン西部</t>
  </si>
  <si>
    <t>半2段つかみ20段保証</t>
  </si>
  <si>
    <t>sms_w368</t>
  </si>
  <si>
    <t>sms_w369</t>
  </si>
  <si>
    <t>smss2049</t>
  </si>
  <si>
    <t>sms_w370</t>
  </si>
  <si>
    <t>スポニチ関東 特価</t>
  </si>
  <si>
    <t>全5段</t>
  </si>
  <si>
    <t>12月28日(土)</t>
  </si>
  <si>
    <t>smss2050</t>
  </si>
  <si>
    <t>sms_w371</t>
  </si>
  <si>
    <t>スポニチ関西 特価</t>
  </si>
  <si>
    <t>1月26日(日)</t>
  </si>
  <si>
    <t>smss2051</t>
  </si>
  <si>
    <t>sms_w372</t>
  </si>
  <si>
    <t>右女３</t>
  </si>
  <si>
    <t>恋愛経験は不要！女性がリードしてくれます！</t>
  </si>
  <si>
    <t>ニッカン関西</t>
  </si>
  <si>
    <t>4C煙突</t>
  </si>
  <si>
    <t>1月25日(土)</t>
  </si>
  <si>
    <t>smss2052</t>
  </si>
  <si>
    <t>新聞 TOTAL</t>
  </si>
  <si>
    <t>●雑誌 広告</t>
  </si>
  <si>
    <t>sms_a972</t>
  </si>
  <si>
    <t>徳間書店</t>
  </si>
  <si>
    <t>DVD漫画まさお_袋裏用セリフアレンジ</t>
  </si>
  <si>
    <t>i38</t>
  </si>
  <si>
    <t>アサヒ芸能.1W火</t>
  </si>
  <si>
    <t>DVD袋裏4C</t>
  </si>
  <si>
    <t>smss2035</t>
  </si>
  <si>
    <t>sms_a973</t>
  </si>
  <si>
    <t>コアマガジン</t>
  </si>
  <si>
    <t>5P元祖（妃さん）</t>
  </si>
  <si>
    <t>実話BUNKA超タブー</t>
  </si>
  <si>
    <t>1C5P</t>
  </si>
  <si>
    <t>smss2036</t>
  </si>
  <si>
    <t>sms_a974</t>
  </si>
  <si>
    <t>大洋図書</t>
  </si>
  <si>
    <t>1P記事_求む！中高年男性版_アイ</t>
  </si>
  <si>
    <t>実話ナックルズGOLD</t>
  </si>
  <si>
    <t>表4　4C1P</t>
  </si>
  <si>
    <t>1月08日(水)</t>
  </si>
  <si>
    <t>smss2037</t>
  </si>
  <si>
    <t>sms_a975</t>
  </si>
  <si>
    <t>1Pスポーツ新聞版アイ</t>
  </si>
  <si>
    <t>実話ナックルズウルトラ ストロング</t>
  </si>
  <si>
    <t>1月15日(水)</t>
  </si>
  <si>
    <t>smss2038</t>
  </si>
  <si>
    <t>sms_a976</t>
  </si>
  <si>
    <t>1P記事_求む！中高年男性版（OL風）_アイ</t>
  </si>
  <si>
    <t>実話BUNKAタブー</t>
  </si>
  <si>
    <t>1月16日(木)</t>
  </si>
  <si>
    <t>smss2039</t>
  </si>
  <si>
    <t>sms_a977</t>
  </si>
  <si>
    <t>2P_対談風原稿_アイ</t>
  </si>
  <si>
    <t>臨増ナックルズDX</t>
  </si>
  <si>
    <t>4C2P</t>
  </si>
  <si>
    <t>smss2040</t>
  </si>
  <si>
    <t>sms_a978</t>
  </si>
  <si>
    <t>楽楽出版</t>
  </si>
  <si>
    <t>2P逆ナンインタビュー版_アイ</t>
  </si>
  <si>
    <t>EXCITING MAX!DELUXE 2020早春特大号</t>
  </si>
  <si>
    <t>1月31日(金)</t>
  </si>
  <si>
    <t>smss2041</t>
  </si>
  <si>
    <t>雑誌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</si>
  <si>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</si>
  <si>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</si>
  <si>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</si>
  <si>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</si>
  <si>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</si>
  <si>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</si>
  <si>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</si>
  <si>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</si>
  <si>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1/1～1/31</t>
  </si>
  <si>
    <t>dsn291</t>
  </si>
  <si>
    <t>MB</t>
  </si>
  <si>
    <t>ドコモ公式SEO</t>
  </si>
  <si>
    <t>sms_frk008</t>
  </si>
  <si>
    <t>おまたせアプリランキング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</si>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</sst>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31</v>
      </c>
      <c r="D6" s="330">
        <v>2904000</v>
      </c>
      <c r="E6" s="79">
        <v>0</v>
      </c>
      <c r="F6" s="79">
        <v>0</v>
      </c>
      <c r="G6" s="79">
        <v>1364</v>
      </c>
      <c r="H6" s="89">
        <v>292</v>
      </c>
      <c r="I6" s="90">
        <v>0</v>
      </c>
      <c r="J6" s="143">
        <f>H6+I6</f>
        <v>292</v>
      </c>
      <c r="K6" s="80">
        <f>IFERROR(J6/G6,"-")</f>
        <v>0.21407624633431</v>
      </c>
      <c r="L6" s="79">
        <v>22</v>
      </c>
      <c r="M6" s="79">
        <v>54</v>
      </c>
      <c r="N6" s="80">
        <f>IFERROR(L6/J6,"-")</f>
        <v>0.075342465753425</v>
      </c>
      <c r="O6" s="81">
        <f>IFERROR(D6/J6,"-")</f>
        <v>9945.2054794521</v>
      </c>
      <c r="P6" s="82">
        <v>48</v>
      </c>
      <c r="Q6" s="80">
        <f>IFERROR(P6/J6,"-")</f>
        <v>0.16438356164384</v>
      </c>
      <c r="R6" s="335">
        <v>3436450</v>
      </c>
      <c r="S6" s="336">
        <f>IFERROR(R6/J6,"-")</f>
        <v>11768.664383562</v>
      </c>
      <c r="T6" s="336">
        <f>IFERROR(R6/P6,"-")</f>
        <v>71592.708333333</v>
      </c>
      <c r="U6" s="330">
        <f>IFERROR(R6-D6,"-")</f>
        <v>532450</v>
      </c>
      <c r="V6" s="83">
        <f>R6/D6</f>
        <v>1.1833505509642</v>
      </c>
      <c r="W6" s="77"/>
      <c r="X6" s="142"/>
    </row>
    <row r="7" spans="1:24">
      <c r="A7" s="78"/>
      <c r="B7" s="84" t="s">
        <v>24</v>
      </c>
      <c r="C7" s="84">
        <v>14</v>
      </c>
      <c r="D7" s="330">
        <v>684000</v>
      </c>
      <c r="E7" s="79">
        <v>0</v>
      </c>
      <c r="F7" s="79">
        <v>0</v>
      </c>
      <c r="G7" s="79">
        <v>650</v>
      </c>
      <c r="H7" s="89">
        <v>149</v>
      </c>
      <c r="I7" s="90">
        <v>1</v>
      </c>
      <c r="J7" s="143">
        <f>H7+I7</f>
        <v>150</v>
      </c>
      <c r="K7" s="80">
        <f>IFERROR(J7/G7,"-")</f>
        <v>0.23076923076923</v>
      </c>
      <c r="L7" s="79">
        <v>12</v>
      </c>
      <c r="M7" s="79">
        <v>28</v>
      </c>
      <c r="N7" s="80">
        <f>IFERROR(L7/J7,"-")</f>
        <v>0.08</v>
      </c>
      <c r="O7" s="81">
        <f>IFERROR(D7/J7,"-")</f>
        <v>4560</v>
      </c>
      <c r="P7" s="82">
        <v>23</v>
      </c>
      <c r="Q7" s="80">
        <f>IFERROR(P7/J7,"-")</f>
        <v>0.15333333333333</v>
      </c>
      <c r="R7" s="335">
        <v>1849560</v>
      </c>
      <c r="S7" s="336">
        <f>IFERROR(R7/J7,"-")</f>
        <v>12330.4</v>
      </c>
      <c r="T7" s="336">
        <f>IFERROR(R7/P7,"-")</f>
        <v>80415.652173913</v>
      </c>
      <c r="U7" s="330">
        <f>IFERROR(R7-D7,"-")</f>
        <v>1165560</v>
      </c>
      <c r="V7" s="83">
        <f>R7/D7</f>
        <v>2.7040350877193</v>
      </c>
      <c r="W7" s="77"/>
      <c r="X7" s="142"/>
    </row>
    <row r="8" spans="1:24">
      <c r="A8" s="78"/>
      <c r="B8" s="84" t="s">
        <v>25</v>
      </c>
      <c r="C8" s="84">
        <v>4</v>
      </c>
      <c r="D8" s="330">
        <v>825200</v>
      </c>
      <c r="E8" s="79">
        <v>0</v>
      </c>
      <c r="F8" s="79">
        <v>0</v>
      </c>
      <c r="G8" s="79">
        <v>2198</v>
      </c>
      <c r="H8" s="89">
        <v>288</v>
      </c>
      <c r="I8" s="90">
        <v>5</v>
      </c>
      <c r="J8" s="143">
        <f>H8+I8</f>
        <v>293</v>
      </c>
      <c r="K8" s="80">
        <f>IFERROR(J8/G8,"-")</f>
        <v>0.13330300272975</v>
      </c>
      <c r="L8" s="79">
        <v>6</v>
      </c>
      <c r="M8" s="79">
        <v>116</v>
      </c>
      <c r="N8" s="80">
        <f>IFERROR(L8/J8,"-")</f>
        <v>0.020477815699659</v>
      </c>
      <c r="O8" s="81">
        <f>IFERROR(D8/J8,"-")</f>
        <v>2816.3822525597</v>
      </c>
      <c r="P8" s="82">
        <v>42</v>
      </c>
      <c r="Q8" s="80">
        <f>IFERROR(P8/J8,"-")</f>
        <v>0.14334470989761</v>
      </c>
      <c r="R8" s="335">
        <v>1530000</v>
      </c>
      <c r="S8" s="336">
        <f>IFERROR(R8/J8,"-")</f>
        <v>5221.843003413</v>
      </c>
      <c r="T8" s="336">
        <f>IFERROR(R8/P8,"-")</f>
        <v>36428.571428571</v>
      </c>
      <c r="U8" s="330">
        <f>IFERROR(R8-D8,"-")</f>
        <v>704800</v>
      </c>
      <c r="V8" s="83">
        <f>R8/D8</f>
        <v>1.8540959767329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837971</v>
      </c>
      <c r="H9" s="89">
        <v>5582</v>
      </c>
      <c r="I9" s="90">
        <v>147</v>
      </c>
      <c r="J9" s="143">
        <f>H9+I9</f>
        <v>5729</v>
      </c>
      <c r="K9" s="80">
        <f>IFERROR(J9/G9,"-")</f>
        <v>0.0068367521071732</v>
      </c>
      <c r="L9" s="79">
        <v>158</v>
      </c>
      <c r="M9" s="79">
        <v>2329</v>
      </c>
      <c r="N9" s="80">
        <f>IFERROR(L9/J9,"-")</f>
        <v>0.027578984115902</v>
      </c>
      <c r="O9" s="81">
        <f>IFERROR(D9/J9,"-")</f>
        <v>0</v>
      </c>
      <c r="P9" s="82">
        <v>672</v>
      </c>
      <c r="Q9" s="80">
        <f>IFERROR(P9/J9,"-")</f>
        <v>0.11729795775877</v>
      </c>
      <c r="R9" s="335">
        <v>27078410</v>
      </c>
      <c r="S9" s="336">
        <f>IFERROR(R9/J9,"-")</f>
        <v>4726.5508814802</v>
      </c>
      <c r="T9" s="336">
        <f>IFERROR(R9/P9,"-")</f>
        <v>40295.25297619</v>
      </c>
      <c r="U9" s="330">
        <f>IFERROR(R9-D9,"-")</f>
        <v>27078410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0</v>
      </c>
      <c r="E10" s="79">
        <v>0</v>
      </c>
      <c r="F10" s="79">
        <v>0</v>
      </c>
      <c r="G10" s="79">
        <v>0</v>
      </c>
      <c r="H10" s="89">
        <v>113</v>
      </c>
      <c r="I10" s="90">
        <v>13</v>
      </c>
      <c r="J10" s="143">
        <f>H10+I10</f>
        <v>126</v>
      </c>
      <c r="K10" s="80" t="str">
        <f>IFERROR(J10/G10,"-")</f>
        <v>-</v>
      </c>
      <c r="L10" s="79">
        <v>0</v>
      </c>
      <c r="M10" s="79">
        <v>32</v>
      </c>
      <c r="N10" s="80">
        <f>IFERROR(L10/J10,"-")</f>
        <v>0</v>
      </c>
      <c r="O10" s="81">
        <f>IFERROR(D10/J10,"-")</f>
        <v>0</v>
      </c>
      <c r="P10" s="82">
        <v>8</v>
      </c>
      <c r="Q10" s="80">
        <f>IFERROR(P10/J10,"-")</f>
        <v>0.063492063492063</v>
      </c>
      <c r="R10" s="335">
        <v>77000</v>
      </c>
      <c r="S10" s="336">
        <f>IFERROR(R10/J10,"-")</f>
        <v>611.11111111111</v>
      </c>
      <c r="T10" s="336">
        <f>IFERROR(R10/P10,"-")</f>
        <v>9625</v>
      </c>
      <c r="U10" s="330">
        <f>IFERROR(R10-D10,"-")</f>
        <v>77000</v>
      </c>
      <c r="V10" s="83" t="str">
        <f>R10/D10</f>
        <v>0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4413200</v>
      </c>
      <c r="E13" s="41">
        <f>SUM(E6:E11)</f>
        <v>0</v>
      </c>
      <c r="F13" s="41">
        <f>SUM(F6:F11)</f>
        <v>0</v>
      </c>
      <c r="G13" s="41">
        <f>SUM(G6:G11)</f>
        <v>842183</v>
      </c>
      <c r="H13" s="41">
        <f>SUM(H6:H11)</f>
        <v>6424</v>
      </c>
      <c r="I13" s="41">
        <f>SUM(I6:I11)</f>
        <v>166</v>
      </c>
      <c r="J13" s="41">
        <f>SUM(J6:J11)</f>
        <v>6590</v>
      </c>
      <c r="K13" s="42">
        <f>IFERROR(J13/G13,"-")</f>
        <v>0.0078249026636729</v>
      </c>
      <c r="L13" s="76">
        <f>SUM(L6:L11)</f>
        <v>198</v>
      </c>
      <c r="M13" s="76">
        <f>SUM(M6:M11)</f>
        <v>2559</v>
      </c>
      <c r="N13" s="42">
        <f>IFERROR(L13/J13,"-")</f>
        <v>0.030045523520486</v>
      </c>
      <c r="O13" s="43">
        <f>IFERROR(D13/J13,"-")</f>
        <v>669.6813353566</v>
      </c>
      <c r="P13" s="44">
        <f>SUM(P6:P11)</f>
        <v>793</v>
      </c>
      <c r="Q13" s="42">
        <f>IFERROR(P13/J13,"-")</f>
        <v>0.12033383915023</v>
      </c>
      <c r="R13" s="333">
        <f>SUM(R6:R11)</f>
        <v>33971420</v>
      </c>
      <c r="S13" s="333">
        <f>IFERROR(R13/J13,"-")</f>
        <v>5154.995447648</v>
      </c>
      <c r="T13" s="333">
        <f>IFERROR(P13/P13,"-")</f>
        <v>1</v>
      </c>
      <c r="U13" s="333">
        <f>SUM(U6:U11)</f>
        <v>29558220</v>
      </c>
      <c r="V13" s="45">
        <f>IFERROR(R13/D13,"-")</f>
        <v>7.6976842200671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0.46125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348" t="s">
        <v>70</v>
      </c>
      <c r="J6" s="330">
        <v>840000</v>
      </c>
      <c r="K6" s="79">
        <v>0</v>
      </c>
      <c r="L6" s="79">
        <v>0</v>
      </c>
      <c r="M6" s="79">
        <v>81</v>
      </c>
      <c r="N6" s="89">
        <v>16</v>
      </c>
      <c r="O6" s="90">
        <v>0</v>
      </c>
      <c r="P6" s="91">
        <f>N6+O6</f>
        <v>16</v>
      </c>
      <c r="Q6" s="80">
        <f>IFERROR(P6/M6,"-")</f>
        <v>0.19753086419753</v>
      </c>
      <c r="R6" s="79">
        <v>0</v>
      </c>
      <c r="S6" s="79">
        <v>4</v>
      </c>
      <c r="T6" s="80">
        <f>IFERROR(R6/(P6),"-")</f>
        <v>0</v>
      </c>
      <c r="U6" s="336">
        <f>IFERROR(J6/SUM(N6:O10),"-")</f>
        <v>14237.288135593</v>
      </c>
      <c r="V6" s="82">
        <v>4</v>
      </c>
      <c r="W6" s="80">
        <f>IF(P6=0,"-",V6/P6)</f>
        <v>0.25</v>
      </c>
      <c r="X6" s="335">
        <v>85450</v>
      </c>
      <c r="Y6" s="336">
        <f>IFERROR(X6/P6,"-")</f>
        <v>5340.625</v>
      </c>
      <c r="Z6" s="336">
        <f>IFERROR(X6/V6,"-")</f>
        <v>21362.5</v>
      </c>
      <c r="AA6" s="330">
        <f>SUM(X6:X10)-SUM(J6:J10)</f>
        <v>-452550</v>
      </c>
      <c r="AB6" s="83">
        <f>SUM(X6:X10)/SUM(J6:J10)</f>
        <v>0.46125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0.0625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0.1875</v>
      </c>
      <c r="BG6" s="110">
        <v>1</v>
      </c>
      <c r="BH6" s="112">
        <f>IFERROR(BG6/BE6,"-")</f>
        <v>0.33333333333333</v>
      </c>
      <c r="BI6" s="113">
        <v>3000</v>
      </c>
      <c r="BJ6" s="114">
        <f>IFERROR(BI6/BE6,"-")</f>
        <v>1000</v>
      </c>
      <c r="BK6" s="115">
        <v>1</v>
      </c>
      <c r="BL6" s="115"/>
      <c r="BM6" s="115"/>
      <c r="BN6" s="117">
        <v>4</v>
      </c>
      <c r="BO6" s="118">
        <f>IF(P6=0,"",IF(BN6=0,"",(BN6/P6)))</f>
        <v>0.25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7</v>
      </c>
      <c r="BX6" s="125">
        <f>IF(P6=0,"",IF(BW6=0,"",(BW6/P6)))</f>
        <v>0.4375</v>
      </c>
      <c r="BY6" s="126">
        <v>4</v>
      </c>
      <c r="BZ6" s="127">
        <f>IFERROR(BY6/BW6,"-")</f>
        <v>0.57142857142857</v>
      </c>
      <c r="CA6" s="128">
        <v>101450</v>
      </c>
      <c r="CB6" s="129">
        <f>IFERROR(CA6/BW6,"-")</f>
        <v>14492.857142857</v>
      </c>
      <c r="CC6" s="130">
        <v>1</v>
      </c>
      <c r="CD6" s="130">
        <v>1</v>
      </c>
      <c r="CE6" s="130">
        <v>2</v>
      </c>
      <c r="CF6" s="131">
        <v>1</v>
      </c>
      <c r="CG6" s="132">
        <f>IF(P6=0,"",IF(CF6=0,"",(CF6/P6)))</f>
        <v>0.0625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4</v>
      </c>
      <c r="CP6" s="139">
        <v>85450</v>
      </c>
      <c r="CQ6" s="139">
        <v>40000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67</v>
      </c>
      <c r="G7" s="88" t="s">
        <v>72</v>
      </c>
      <c r="H7" s="88" t="s">
        <v>69</v>
      </c>
      <c r="I7" s="348" t="s">
        <v>70</v>
      </c>
      <c r="J7" s="330"/>
      <c r="K7" s="79">
        <v>0</v>
      </c>
      <c r="L7" s="79">
        <v>0</v>
      </c>
      <c r="M7" s="79">
        <v>74</v>
      </c>
      <c r="N7" s="89">
        <v>6</v>
      </c>
      <c r="O7" s="90">
        <v>0</v>
      </c>
      <c r="P7" s="91">
        <f>N7+O7</f>
        <v>6</v>
      </c>
      <c r="Q7" s="80">
        <f>IFERROR(P7/M7,"-")</f>
        <v>0.081081081081081</v>
      </c>
      <c r="R7" s="79">
        <v>1</v>
      </c>
      <c r="S7" s="79">
        <v>0</v>
      </c>
      <c r="T7" s="80">
        <f>IFERROR(R7/(P7),"-")</f>
        <v>0.16666666666667</v>
      </c>
      <c r="U7" s="336"/>
      <c r="V7" s="82">
        <v>2</v>
      </c>
      <c r="W7" s="80">
        <f>IF(P7=0,"-",V7/P7)</f>
        <v>0.33333333333333</v>
      </c>
      <c r="X7" s="335">
        <v>81000</v>
      </c>
      <c r="Y7" s="336">
        <f>IFERROR(X7/P7,"-")</f>
        <v>13500</v>
      </c>
      <c r="Z7" s="336">
        <f>IFERROR(X7/V7,"-")</f>
        <v>40500</v>
      </c>
      <c r="AA7" s="330"/>
      <c r="AB7" s="83"/>
      <c r="AC7" s="77"/>
      <c r="AD7" s="92">
        <v>1</v>
      </c>
      <c r="AE7" s="93">
        <f>IF(P7=0,"",IF(AD7=0,"",(AD7/P7)))</f>
        <v>0.16666666666667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0.16666666666667</v>
      </c>
      <c r="BG7" s="110">
        <v>1</v>
      </c>
      <c r="BH7" s="112">
        <f>IFERROR(BG7/BE7,"-")</f>
        <v>1</v>
      </c>
      <c r="BI7" s="113">
        <v>3000</v>
      </c>
      <c r="BJ7" s="114">
        <f>IFERROR(BI7/BE7,"-")</f>
        <v>3000</v>
      </c>
      <c r="BK7" s="115">
        <v>1</v>
      </c>
      <c r="BL7" s="115"/>
      <c r="BM7" s="115"/>
      <c r="BN7" s="117">
        <v>2</v>
      </c>
      <c r="BO7" s="118">
        <f>IF(P7=0,"",IF(BN7=0,"",(BN7/P7)))</f>
        <v>0.33333333333333</v>
      </c>
      <c r="BP7" s="119">
        <v>1</v>
      </c>
      <c r="BQ7" s="120">
        <f>IFERROR(BP7/BN7,"-")</f>
        <v>0.5</v>
      </c>
      <c r="BR7" s="121">
        <v>78000</v>
      </c>
      <c r="BS7" s="122">
        <f>IFERROR(BR7/BN7,"-")</f>
        <v>39000</v>
      </c>
      <c r="BT7" s="123"/>
      <c r="BU7" s="123"/>
      <c r="BV7" s="123">
        <v>1</v>
      </c>
      <c r="BW7" s="124">
        <v>2</v>
      </c>
      <c r="BX7" s="125">
        <f>IF(P7=0,"",IF(BW7=0,"",(BW7/P7)))</f>
        <v>0.33333333333333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81000</v>
      </c>
      <c r="CQ7" s="139">
        <v>78000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74</v>
      </c>
      <c r="H8" s="88" t="s">
        <v>69</v>
      </c>
      <c r="I8" s="349" t="s">
        <v>75</v>
      </c>
      <c r="J8" s="330"/>
      <c r="K8" s="79">
        <v>0</v>
      </c>
      <c r="L8" s="79">
        <v>0</v>
      </c>
      <c r="M8" s="79">
        <v>35</v>
      </c>
      <c r="N8" s="89">
        <v>1</v>
      </c>
      <c r="O8" s="90">
        <v>0</v>
      </c>
      <c r="P8" s="91">
        <f>N8+O8</f>
        <v>1</v>
      </c>
      <c r="Q8" s="80">
        <f>IFERROR(P8/M8,"-")</f>
        <v>0.028571428571429</v>
      </c>
      <c r="R8" s="79">
        <v>1</v>
      </c>
      <c r="S8" s="79">
        <v>0</v>
      </c>
      <c r="T8" s="80">
        <f>IFERROR(R8/(P8),"-")</f>
        <v>1</v>
      </c>
      <c r="U8" s="336"/>
      <c r="V8" s="82">
        <v>1</v>
      </c>
      <c r="W8" s="80">
        <f>IF(P8=0,"-",V8/P8)</f>
        <v>1</v>
      </c>
      <c r="X8" s="335">
        <v>59000</v>
      </c>
      <c r="Y8" s="336">
        <f>IFERROR(X8/P8,"-")</f>
        <v>59000</v>
      </c>
      <c r="Z8" s="336">
        <f>IFERROR(X8/V8,"-")</f>
        <v>59000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>
        <v>1</v>
      </c>
      <c r="BQ8" s="120">
        <f>IFERROR(BP8/BN8,"-")</f>
        <v>1</v>
      </c>
      <c r="BR8" s="121">
        <v>59000</v>
      </c>
      <c r="BS8" s="122">
        <f>IFERROR(BR8/BN8,"-")</f>
        <v>59000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59000</v>
      </c>
      <c r="CQ8" s="139">
        <v>59000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76</v>
      </c>
      <c r="C9" s="347"/>
      <c r="D9" s="347" t="s">
        <v>65</v>
      </c>
      <c r="E9" s="347" t="s">
        <v>66</v>
      </c>
      <c r="F9" s="347" t="s">
        <v>67</v>
      </c>
      <c r="G9" s="88" t="s">
        <v>77</v>
      </c>
      <c r="H9" s="88" t="s">
        <v>69</v>
      </c>
      <c r="I9" s="348" t="s">
        <v>70</v>
      </c>
      <c r="J9" s="330"/>
      <c r="K9" s="79">
        <v>0</v>
      </c>
      <c r="L9" s="79">
        <v>0</v>
      </c>
      <c r="M9" s="79">
        <v>25</v>
      </c>
      <c r="N9" s="89">
        <v>2</v>
      </c>
      <c r="O9" s="90">
        <v>0</v>
      </c>
      <c r="P9" s="91">
        <f>N9+O9</f>
        <v>2</v>
      </c>
      <c r="Q9" s="80">
        <f>IFERROR(P9/M9,"-")</f>
        <v>0.08</v>
      </c>
      <c r="R9" s="79">
        <v>1</v>
      </c>
      <c r="S9" s="79">
        <v>0</v>
      </c>
      <c r="T9" s="80">
        <f>IFERROR(R9/(P9),"-")</f>
        <v>0.5</v>
      </c>
      <c r="U9" s="336"/>
      <c r="V9" s="82">
        <v>1</v>
      </c>
      <c r="W9" s="80">
        <f>IF(P9=0,"-",V9/P9)</f>
        <v>0.5</v>
      </c>
      <c r="X9" s="335">
        <v>123000</v>
      </c>
      <c r="Y9" s="336">
        <f>IFERROR(X9/P9,"-")</f>
        <v>61500</v>
      </c>
      <c r="Z9" s="336">
        <f>IFERROR(X9/V9,"-")</f>
        <v>123000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0.5</v>
      </c>
      <c r="BP9" s="119">
        <v>1</v>
      </c>
      <c r="BQ9" s="120">
        <f>IFERROR(BP9/BN9,"-")</f>
        <v>1</v>
      </c>
      <c r="BR9" s="121">
        <v>123000</v>
      </c>
      <c r="BS9" s="122">
        <f>IFERROR(BR9/BN9,"-")</f>
        <v>123000</v>
      </c>
      <c r="BT9" s="123"/>
      <c r="BU9" s="123"/>
      <c r="BV9" s="123">
        <v>1</v>
      </c>
      <c r="BW9" s="124">
        <v>1</v>
      </c>
      <c r="BX9" s="125">
        <f>IF(P9=0,"",IF(BW9=0,"",(BW9/P9)))</f>
        <v>0.5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123000</v>
      </c>
      <c r="CQ9" s="139">
        <v>123000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347" t="s">
        <v>78</v>
      </c>
      <c r="C10" s="347"/>
      <c r="D10" s="347" t="s">
        <v>79</v>
      </c>
      <c r="E10" s="347" t="s">
        <v>79</v>
      </c>
      <c r="F10" s="347" t="s">
        <v>80</v>
      </c>
      <c r="G10" s="88" t="s">
        <v>81</v>
      </c>
      <c r="H10" s="88"/>
      <c r="I10" s="88"/>
      <c r="J10" s="330"/>
      <c r="K10" s="79">
        <v>0</v>
      </c>
      <c r="L10" s="79">
        <v>0</v>
      </c>
      <c r="M10" s="79">
        <v>44</v>
      </c>
      <c r="N10" s="89">
        <v>34</v>
      </c>
      <c r="O10" s="90">
        <v>0</v>
      </c>
      <c r="P10" s="91">
        <f>N10+O10</f>
        <v>34</v>
      </c>
      <c r="Q10" s="80">
        <f>IFERROR(P10/M10,"-")</f>
        <v>0.77272727272727</v>
      </c>
      <c r="R10" s="79">
        <v>1</v>
      </c>
      <c r="S10" s="79">
        <v>1</v>
      </c>
      <c r="T10" s="80">
        <f>IFERROR(R10/(P10),"-")</f>
        <v>0.029411764705882</v>
      </c>
      <c r="U10" s="336"/>
      <c r="V10" s="82">
        <v>3</v>
      </c>
      <c r="W10" s="80">
        <f>IF(P10=0,"-",V10/P10)</f>
        <v>0.088235294117647</v>
      </c>
      <c r="X10" s="335">
        <v>39000</v>
      </c>
      <c r="Y10" s="336">
        <f>IFERROR(X10/P10,"-")</f>
        <v>1147.0588235294</v>
      </c>
      <c r="Z10" s="336">
        <f>IFERROR(X10/V10,"-")</f>
        <v>13000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2</v>
      </c>
      <c r="AW10" s="105">
        <f>IF(P10=0,"",IF(AV10=0,"",(AV10/P10)))</f>
        <v>0.058823529411765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0.088235294117647</v>
      </c>
      <c r="BG10" s="110">
        <v>1</v>
      </c>
      <c r="BH10" s="112">
        <f>IFERROR(BG10/BE10,"-")</f>
        <v>0.33333333333333</v>
      </c>
      <c r="BI10" s="113">
        <v>3000</v>
      </c>
      <c r="BJ10" s="114">
        <f>IFERROR(BI10/BE10,"-")</f>
        <v>1000</v>
      </c>
      <c r="BK10" s="115">
        <v>1</v>
      </c>
      <c r="BL10" s="115"/>
      <c r="BM10" s="115"/>
      <c r="BN10" s="117">
        <v>12</v>
      </c>
      <c r="BO10" s="118">
        <f>IF(P10=0,"",IF(BN10=0,"",(BN10/P10)))</f>
        <v>0.35294117647059</v>
      </c>
      <c r="BP10" s="119">
        <v>4</v>
      </c>
      <c r="BQ10" s="120">
        <f>IFERROR(BP10/BN10,"-")</f>
        <v>0.33333333333333</v>
      </c>
      <c r="BR10" s="121">
        <v>975000</v>
      </c>
      <c r="BS10" s="122">
        <f>IFERROR(BR10/BN10,"-")</f>
        <v>81250</v>
      </c>
      <c r="BT10" s="123">
        <v>1</v>
      </c>
      <c r="BU10" s="123">
        <v>1</v>
      </c>
      <c r="BV10" s="123">
        <v>2</v>
      </c>
      <c r="BW10" s="124">
        <v>15</v>
      </c>
      <c r="BX10" s="125">
        <f>IF(P10=0,"",IF(BW10=0,"",(BW10/P10)))</f>
        <v>0.44117647058824</v>
      </c>
      <c r="BY10" s="126">
        <v>3</v>
      </c>
      <c r="BZ10" s="127">
        <f>IFERROR(BY10/BW10,"-")</f>
        <v>0.2</v>
      </c>
      <c r="CA10" s="128">
        <v>391000</v>
      </c>
      <c r="CB10" s="129">
        <f>IFERROR(CA10/BW10,"-")</f>
        <v>26066.666666667</v>
      </c>
      <c r="CC10" s="130">
        <v>1</v>
      </c>
      <c r="CD10" s="130">
        <v>1</v>
      </c>
      <c r="CE10" s="130">
        <v>1</v>
      </c>
      <c r="CF10" s="131">
        <v>2</v>
      </c>
      <c r="CG10" s="132">
        <f>IF(P10=0,"",IF(CF10=0,"",(CF10/P10)))</f>
        <v>0.058823529411765</v>
      </c>
      <c r="CH10" s="133">
        <v>1</v>
      </c>
      <c r="CI10" s="134">
        <f>IFERROR(CH10/CF10,"-")</f>
        <v>0.5</v>
      </c>
      <c r="CJ10" s="135">
        <v>623000</v>
      </c>
      <c r="CK10" s="136">
        <f>IFERROR(CJ10/CF10,"-")</f>
        <v>311500</v>
      </c>
      <c r="CL10" s="137"/>
      <c r="CM10" s="137"/>
      <c r="CN10" s="137">
        <v>1</v>
      </c>
      <c r="CO10" s="138">
        <v>3</v>
      </c>
      <c r="CP10" s="139">
        <v>39000</v>
      </c>
      <c r="CQ10" s="139">
        <v>941000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1.0032051282051</v>
      </c>
      <c r="B11" s="347" t="s">
        <v>82</v>
      </c>
      <c r="C11" s="347"/>
      <c r="D11" s="347" t="s">
        <v>83</v>
      </c>
      <c r="E11" s="347" t="s">
        <v>66</v>
      </c>
      <c r="F11" s="347" t="s">
        <v>67</v>
      </c>
      <c r="G11" s="88" t="s">
        <v>84</v>
      </c>
      <c r="H11" s="88" t="s">
        <v>85</v>
      </c>
      <c r="I11" s="349" t="s">
        <v>75</v>
      </c>
      <c r="J11" s="330">
        <v>624000</v>
      </c>
      <c r="K11" s="79">
        <v>0</v>
      </c>
      <c r="L11" s="79">
        <v>0</v>
      </c>
      <c r="M11" s="79">
        <v>68</v>
      </c>
      <c r="N11" s="89">
        <v>5</v>
      </c>
      <c r="O11" s="90">
        <v>0</v>
      </c>
      <c r="P11" s="91">
        <f>N11+O11</f>
        <v>5</v>
      </c>
      <c r="Q11" s="80">
        <f>IFERROR(P11/M11,"-")</f>
        <v>0.073529411764706</v>
      </c>
      <c r="R11" s="79">
        <v>1</v>
      </c>
      <c r="S11" s="79">
        <v>1</v>
      </c>
      <c r="T11" s="80">
        <f>IFERROR(R11/(P11),"-")</f>
        <v>0.2</v>
      </c>
      <c r="U11" s="336">
        <f>IFERROR(J11/SUM(N11:O18),"-")</f>
        <v>9313.4328358209</v>
      </c>
      <c r="V11" s="82">
        <v>2</v>
      </c>
      <c r="W11" s="80">
        <f>IF(P11=0,"-",V11/P11)</f>
        <v>0.4</v>
      </c>
      <c r="X11" s="335">
        <v>103000</v>
      </c>
      <c r="Y11" s="336">
        <f>IFERROR(X11/P11,"-")</f>
        <v>20600</v>
      </c>
      <c r="Z11" s="336">
        <f>IFERROR(X11/V11,"-")</f>
        <v>51500</v>
      </c>
      <c r="AA11" s="330">
        <f>SUM(X11:X18)-SUM(J11:J18)</f>
        <v>2000</v>
      </c>
      <c r="AB11" s="83">
        <f>SUM(X11:X18)/SUM(J11:J18)</f>
        <v>1.0032051282051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0.4</v>
      </c>
      <c r="BP11" s="119">
        <v>1</v>
      </c>
      <c r="BQ11" s="120">
        <f>IFERROR(BP11/BN11,"-")</f>
        <v>0.5</v>
      </c>
      <c r="BR11" s="121">
        <v>53000</v>
      </c>
      <c r="BS11" s="122">
        <f>IFERROR(BR11/BN11,"-")</f>
        <v>26500</v>
      </c>
      <c r="BT11" s="123"/>
      <c r="BU11" s="123"/>
      <c r="BV11" s="123">
        <v>1</v>
      </c>
      <c r="BW11" s="124">
        <v>2</v>
      </c>
      <c r="BX11" s="125">
        <f>IF(P11=0,"",IF(BW11=0,"",(BW11/P11)))</f>
        <v>0.4</v>
      </c>
      <c r="BY11" s="126">
        <v>1</v>
      </c>
      <c r="BZ11" s="127">
        <f>IFERROR(BY11/BW11,"-")</f>
        <v>0.5</v>
      </c>
      <c r="CA11" s="128">
        <v>337000</v>
      </c>
      <c r="CB11" s="129">
        <f>IFERROR(CA11/BW11,"-")</f>
        <v>168500</v>
      </c>
      <c r="CC11" s="130"/>
      <c r="CD11" s="130"/>
      <c r="CE11" s="130">
        <v>1</v>
      </c>
      <c r="CF11" s="131">
        <v>1</v>
      </c>
      <c r="CG11" s="132">
        <f>IF(P11=0,"",IF(CF11=0,"",(CF11/P11)))</f>
        <v>0.2</v>
      </c>
      <c r="CH11" s="133">
        <v>1</v>
      </c>
      <c r="CI11" s="134">
        <f>IFERROR(CH11/CF11,"-")</f>
        <v>1</v>
      </c>
      <c r="CJ11" s="135">
        <v>50000</v>
      </c>
      <c r="CK11" s="136">
        <f>IFERROR(CJ11/CF11,"-")</f>
        <v>50000</v>
      </c>
      <c r="CL11" s="137"/>
      <c r="CM11" s="137"/>
      <c r="CN11" s="137">
        <v>1</v>
      </c>
      <c r="CO11" s="138">
        <v>2</v>
      </c>
      <c r="CP11" s="139">
        <v>103000</v>
      </c>
      <c r="CQ11" s="139">
        <v>337000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347" t="s">
        <v>86</v>
      </c>
      <c r="C12" s="347"/>
      <c r="D12" s="347" t="s">
        <v>83</v>
      </c>
      <c r="E12" s="347" t="s">
        <v>66</v>
      </c>
      <c r="F12" s="347" t="s">
        <v>80</v>
      </c>
      <c r="G12" s="88"/>
      <c r="H12" s="88"/>
      <c r="I12" s="88"/>
      <c r="J12" s="330"/>
      <c r="K12" s="79">
        <v>0</v>
      </c>
      <c r="L12" s="79">
        <v>0</v>
      </c>
      <c r="M12" s="79">
        <v>21</v>
      </c>
      <c r="N12" s="89">
        <v>15</v>
      </c>
      <c r="O12" s="90">
        <v>0</v>
      </c>
      <c r="P12" s="91">
        <f>N12+O12</f>
        <v>15</v>
      </c>
      <c r="Q12" s="80">
        <f>IFERROR(P12/M12,"-")</f>
        <v>0.71428571428571</v>
      </c>
      <c r="R12" s="79">
        <v>2</v>
      </c>
      <c r="S12" s="79">
        <v>1</v>
      </c>
      <c r="T12" s="80">
        <f>IFERROR(R12/(P12),"-")</f>
        <v>0.13333333333333</v>
      </c>
      <c r="U12" s="336"/>
      <c r="V12" s="82">
        <v>1</v>
      </c>
      <c r="W12" s="80">
        <f>IF(P12=0,"-",V12/P12)</f>
        <v>0.066666666666667</v>
      </c>
      <c r="X12" s="335">
        <v>233000</v>
      </c>
      <c r="Y12" s="336">
        <f>IFERROR(X12/P12,"-")</f>
        <v>15533.333333333</v>
      </c>
      <c r="Z12" s="336">
        <f>IFERROR(X12/V12,"-")</f>
        <v>233000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0.066666666666667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5</v>
      </c>
      <c r="BO12" s="118">
        <f>IF(P12=0,"",IF(BN12=0,"",(BN12/P12)))</f>
        <v>0.33333333333333</v>
      </c>
      <c r="BP12" s="119">
        <v>2</v>
      </c>
      <c r="BQ12" s="120">
        <f>IFERROR(BP12/BN12,"-")</f>
        <v>0.4</v>
      </c>
      <c r="BR12" s="121">
        <v>213000</v>
      </c>
      <c r="BS12" s="122">
        <f>IFERROR(BR12/BN12,"-")</f>
        <v>42600</v>
      </c>
      <c r="BT12" s="123">
        <v>1</v>
      </c>
      <c r="BU12" s="123"/>
      <c r="BV12" s="123">
        <v>1</v>
      </c>
      <c r="BW12" s="124">
        <v>5</v>
      </c>
      <c r="BX12" s="125">
        <f>IF(P12=0,"",IF(BW12=0,"",(BW12/P12)))</f>
        <v>0.33333333333333</v>
      </c>
      <c r="BY12" s="126">
        <v>1</v>
      </c>
      <c r="BZ12" s="127">
        <f>IFERROR(BY12/BW12,"-")</f>
        <v>0.2</v>
      </c>
      <c r="CA12" s="128">
        <v>81000</v>
      </c>
      <c r="CB12" s="129">
        <f>IFERROR(CA12/BW12,"-")</f>
        <v>16200</v>
      </c>
      <c r="CC12" s="130"/>
      <c r="CD12" s="130"/>
      <c r="CE12" s="130">
        <v>1</v>
      </c>
      <c r="CF12" s="131">
        <v>4</v>
      </c>
      <c r="CG12" s="132">
        <f>IF(P12=0,"",IF(CF12=0,"",(CF12/P12)))</f>
        <v>0.26666666666667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1</v>
      </c>
      <c r="CP12" s="139">
        <v>233000</v>
      </c>
      <c r="CQ12" s="139">
        <v>210000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87</v>
      </c>
      <c r="C13" s="347"/>
      <c r="D13" s="347" t="s">
        <v>88</v>
      </c>
      <c r="E13" s="347" t="s">
        <v>89</v>
      </c>
      <c r="F13" s="347" t="s">
        <v>90</v>
      </c>
      <c r="G13" s="88" t="s">
        <v>84</v>
      </c>
      <c r="H13" s="88" t="s">
        <v>85</v>
      </c>
      <c r="I13" s="88" t="s">
        <v>91</v>
      </c>
      <c r="J13" s="330"/>
      <c r="K13" s="79">
        <v>0</v>
      </c>
      <c r="L13" s="79">
        <v>0</v>
      </c>
      <c r="M13" s="79">
        <v>58</v>
      </c>
      <c r="N13" s="89">
        <v>4</v>
      </c>
      <c r="O13" s="90">
        <v>0</v>
      </c>
      <c r="P13" s="91">
        <f>N13+O13</f>
        <v>4</v>
      </c>
      <c r="Q13" s="80">
        <f>IFERROR(P13/M13,"-")</f>
        <v>0.068965517241379</v>
      </c>
      <c r="R13" s="79">
        <v>0</v>
      </c>
      <c r="S13" s="79">
        <v>2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33000</v>
      </c>
      <c r="Y13" s="336">
        <f>IFERROR(X13/P13,"-")</f>
        <v>8250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0.25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3</v>
      </c>
      <c r="BX13" s="125">
        <f>IF(P13=0,"",IF(BW13=0,"",(BW13/P13)))</f>
        <v>0.75</v>
      </c>
      <c r="BY13" s="126">
        <v>2</v>
      </c>
      <c r="BZ13" s="127">
        <f>IFERROR(BY13/BW13,"-")</f>
        <v>0.66666666666667</v>
      </c>
      <c r="CA13" s="128">
        <v>141000</v>
      </c>
      <c r="CB13" s="129">
        <f>IFERROR(CA13/BW13,"-")</f>
        <v>47000</v>
      </c>
      <c r="CC13" s="130">
        <v>1</v>
      </c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33000</v>
      </c>
      <c r="CQ13" s="139">
        <v>138000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347" t="s">
        <v>92</v>
      </c>
      <c r="C14" s="347"/>
      <c r="D14" s="347" t="s">
        <v>88</v>
      </c>
      <c r="E14" s="347" t="s">
        <v>89</v>
      </c>
      <c r="F14" s="347" t="s">
        <v>80</v>
      </c>
      <c r="G14" s="88"/>
      <c r="H14" s="88"/>
      <c r="I14" s="88"/>
      <c r="J14" s="330"/>
      <c r="K14" s="79">
        <v>0</v>
      </c>
      <c r="L14" s="79">
        <v>0</v>
      </c>
      <c r="M14" s="79">
        <v>17</v>
      </c>
      <c r="N14" s="89">
        <v>7</v>
      </c>
      <c r="O14" s="90">
        <v>0</v>
      </c>
      <c r="P14" s="91">
        <f>N14+O14</f>
        <v>7</v>
      </c>
      <c r="Q14" s="80">
        <f>IFERROR(P14/M14,"-")</f>
        <v>0.41176470588235</v>
      </c>
      <c r="R14" s="79">
        <v>0</v>
      </c>
      <c r="S14" s="79">
        <v>1</v>
      </c>
      <c r="T14" s="80">
        <f>IFERROR(R14/(P14),"-")</f>
        <v>0</v>
      </c>
      <c r="U14" s="336"/>
      <c r="V14" s="82">
        <v>2</v>
      </c>
      <c r="W14" s="80">
        <f>IF(P14=0,"-",V14/P14)</f>
        <v>0.28571428571429</v>
      </c>
      <c r="X14" s="335">
        <v>19000</v>
      </c>
      <c r="Y14" s="336">
        <f>IFERROR(X14/P14,"-")</f>
        <v>2714.2857142857</v>
      </c>
      <c r="Z14" s="336">
        <f>IFERROR(X14/V14,"-")</f>
        <v>9500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0.28571428571429</v>
      </c>
      <c r="BP14" s="119">
        <v>1</v>
      </c>
      <c r="BQ14" s="120">
        <f>IFERROR(BP14/BN14,"-")</f>
        <v>0.5</v>
      </c>
      <c r="BR14" s="121">
        <v>11000</v>
      </c>
      <c r="BS14" s="122">
        <f>IFERROR(BR14/BN14,"-")</f>
        <v>5500</v>
      </c>
      <c r="BT14" s="123"/>
      <c r="BU14" s="123"/>
      <c r="BV14" s="123">
        <v>1</v>
      </c>
      <c r="BW14" s="124">
        <v>5</v>
      </c>
      <c r="BX14" s="125">
        <f>IF(P14=0,"",IF(BW14=0,"",(BW14/P14)))</f>
        <v>0.71428571428571</v>
      </c>
      <c r="BY14" s="126">
        <v>3</v>
      </c>
      <c r="BZ14" s="127">
        <f>IFERROR(BY14/BW14,"-")</f>
        <v>0.6</v>
      </c>
      <c r="CA14" s="128">
        <v>266000</v>
      </c>
      <c r="CB14" s="129">
        <f>IFERROR(CA14/BW14,"-")</f>
        <v>53200</v>
      </c>
      <c r="CC14" s="130"/>
      <c r="CD14" s="130">
        <v>2</v>
      </c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19000</v>
      </c>
      <c r="CQ14" s="139">
        <v>250000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93</v>
      </c>
      <c r="C15" s="347"/>
      <c r="D15" s="347" t="s">
        <v>94</v>
      </c>
      <c r="E15" s="347" t="s">
        <v>95</v>
      </c>
      <c r="F15" s="347" t="s">
        <v>67</v>
      </c>
      <c r="G15" s="88" t="s">
        <v>84</v>
      </c>
      <c r="H15" s="88" t="s">
        <v>85</v>
      </c>
      <c r="I15" s="88" t="s">
        <v>96</v>
      </c>
      <c r="J15" s="330"/>
      <c r="K15" s="79">
        <v>0</v>
      </c>
      <c r="L15" s="79">
        <v>0</v>
      </c>
      <c r="M15" s="79">
        <v>20</v>
      </c>
      <c r="N15" s="89">
        <v>4</v>
      </c>
      <c r="O15" s="90">
        <v>0</v>
      </c>
      <c r="P15" s="91">
        <f>N15+O15</f>
        <v>4</v>
      </c>
      <c r="Q15" s="80">
        <f>IFERROR(P15/M15,"-")</f>
        <v>0.2</v>
      </c>
      <c r="R15" s="79">
        <v>0</v>
      </c>
      <c r="S15" s="79">
        <v>0</v>
      </c>
      <c r="T15" s="80">
        <f>IFERROR(R15/(P15),"-")</f>
        <v>0</v>
      </c>
      <c r="U15" s="336"/>
      <c r="V15" s="82">
        <v>1</v>
      </c>
      <c r="W15" s="80">
        <f>IF(P15=0,"-",V15/P15)</f>
        <v>0.25</v>
      </c>
      <c r="X15" s="335">
        <v>3000</v>
      </c>
      <c r="Y15" s="336">
        <f>IFERROR(X15/P15,"-")</f>
        <v>750</v>
      </c>
      <c r="Z15" s="336">
        <f>IFERROR(X15/V15,"-")</f>
        <v>3000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0.25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0.5</v>
      </c>
      <c r="BP15" s="119">
        <v>1</v>
      </c>
      <c r="BQ15" s="120">
        <f>IFERROR(BP15/BN15,"-")</f>
        <v>0.5</v>
      </c>
      <c r="BR15" s="121">
        <v>3000</v>
      </c>
      <c r="BS15" s="122">
        <f>IFERROR(BR15/BN15,"-")</f>
        <v>1500</v>
      </c>
      <c r="BT15" s="123">
        <v>1</v>
      </c>
      <c r="BU15" s="123"/>
      <c r="BV15" s="123"/>
      <c r="BW15" s="124">
        <v>1</v>
      </c>
      <c r="BX15" s="125">
        <f>IF(P15=0,"",IF(BW15=0,"",(BW15/P15)))</f>
        <v>0.25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3000</v>
      </c>
      <c r="CQ15" s="139">
        <v>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97</v>
      </c>
      <c r="C16" s="347"/>
      <c r="D16" s="347" t="s">
        <v>94</v>
      </c>
      <c r="E16" s="347" t="s">
        <v>95</v>
      </c>
      <c r="F16" s="347" t="s">
        <v>80</v>
      </c>
      <c r="G16" s="88"/>
      <c r="H16" s="88"/>
      <c r="I16" s="88"/>
      <c r="J16" s="330"/>
      <c r="K16" s="79">
        <v>0</v>
      </c>
      <c r="L16" s="79">
        <v>0</v>
      </c>
      <c r="M16" s="79">
        <v>22</v>
      </c>
      <c r="N16" s="89">
        <v>14</v>
      </c>
      <c r="O16" s="90">
        <v>0</v>
      </c>
      <c r="P16" s="91">
        <f>N16+O16</f>
        <v>14</v>
      </c>
      <c r="Q16" s="80">
        <f>IFERROR(P16/M16,"-")</f>
        <v>0.63636363636364</v>
      </c>
      <c r="R16" s="79">
        <v>2</v>
      </c>
      <c r="S16" s="79">
        <v>1</v>
      </c>
      <c r="T16" s="80">
        <f>IFERROR(R16/(P16),"-")</f>
        <v>0.14285714285714</v>
      </c>
      <c r="U16" s="336"/>
      <c r="V16" s="82">
        <v>4</v>
      </c>
      <c r="W16" s="80">
        <f>IF(P16=0,"-",V16/P16)</f>
        <v>0.28571428571429</v>
      </c>
      <c r="X16" s="335">
        <v>232000</v>
      </c>
      <c r="Y16" s="336">
        <f>IFERROR(X16/P16,"-")</f>
        <v>16571.428571429</v>
      </c>
      <c r="Z16" s="336">
        <f>IFERROR(X16/V16,"-")</f>
        <v>58000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0.14285714285714</v>
      </c>
      <c r="BG16" s="110">
        <v>1</v>
      </c>
      <c r="BH16" s="112">
        <f>IFERROR(BG16/BE16,"-")</f>
        <v>0.5</v>
      </c>
      <c r="BI16" s="113">
        <v>6000</v>
      </c>
      <c r="BJ16" s="114">
        <f>IFERROR(BI16/BE16,"-")</f>
        <v>3000</v>
      </c>
      <c r="BK16" s="115"/>
      <c r="BL16" s="115">
        <v>1</v>
      </c>
      <c r="BM16" s="115"/>
      <c r="BN16" s="117">
        <v>6</v>
      </c>
      <c r="BO16" s="118">
        <f>IF(P16=0,"",IF(BN16=0,"",(BN16/P16)))</f>
        <v>0.42857142857143</v>
      </c>
      <c r="BP16" s="119">
        <v>2</v>
      </c>
      <c r="BQ16" s="120">
        <f>IFERROR(BP16/BN16,"-")</f>
        <v>0.33333333333333</v>
      </c>
      <c r="BR16" s="121">
        <v>488000</v>
      </c>
      <c r="BS16" s="122">
        <f>IFERROR(BR16/BN16,"-")</f>
        <v>81333.333333333</v>
      </c>
      <c r="BT16" s="123"/>
      <c r="BU16" s="123"/>
      <c r="BV16" s="123">
        <v>2</v>
      </c>
      <c r="BW16" s="124">
        <v>5</v>
      </c>
      <c r="BX16" s="125">
        <f>IF(P16=0,"",IF(BW16=0,"",(BW16/P16)))</f>
        <v>0.35714285714286</v>
      </c>
      <c r="BY16" s="126">
        <v>2</v>
      </c>
      <c r="BZ16" s="127">
        <f>IFERROR(BY16/BW16,"-")</f>
        <v>0.4</v>
      </c>
      <c r="CA16" s="128">
        <v>150000</v>
      </c>
      <c r="CB16" s="129">
        <f>IFERROR(CA16/BW16,"-")</f>
        <v>30000</v>
      </c>
      <c r="CC16" s="130">
        <v>1</v>
      </c>
      <c r="CD16" s="130"/>
      <c r="CE16" s="130">
        <v>1</v>
      </c>
      <c r="CF16" s="131">
        <v>1</v>
      </c>
      <c r="CG16" s="132">
        <f>IF(P16=0,"",IF(CF16=0,"",(CF16/P16)))</f>
        <v>0.071428571428571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4</v>
      </c>
      <c r="CP16" s="139">
        <v>232000</v>
      </c>
      <c r="CQ16" s="139">
        <v>476000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347" t="s">
        <v>98</v>
      </c>
      <c r="C17" s="347"/>
      <c r="D17" s="347" t="s">
        <v>99</v>
      </c>
      <c r="E17" s="347" t="s">
        <v>100</v>
      </c>
      <c r="F17" s="347" t="s">
        <v>90</v>
      </c>
      <c r="G17" s="88" t="s">
        <v>84</v>
      </c>
      <c r="H17" s="88" t="s">
        <v>85</v>
      </c>
      <c r="I17" s="88"/>
      <c r="J17" s="330"/>
      <c r="K17" s="79">
        <v>0</v>
      </c>
      <c r="L17" s="79">
        <v>0</v>
      </c>
      <c r="M17" s="79">
        <v>49</v>
      </c>
      <c r="N17" s="89">
        <v>6</v>
      </c>
      <c r="O17" s="90">
        <v>0</v>
      </c>
      <c r="P17" s="91">
        <f>N17+O17</f>
        <v>6</v>
      </c>
      <c r="Q17" s="80">
        <f>IFERROR(P17/M17,"-")</f>
        <v>0.12244897959184</v>
      </c>
      <c r="R17" s="79">
        <v>0</v>
      </c>
      <c r="S17" s="79">
        <v>2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0.16666666666667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0.16666666666667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4</v>
      </c>
      <c r="BO17" s="118">
        <f>IF(P17=0,"",IF(BN17=0,"",(BN17/P17)))</f>
        <v>0.66666666666667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101</v>
      </c>
      <c r="C18" s="347"/>
      <c r="D18" s="347" t="s">
        <v>99</v>
      </c>
      <c r="E18" s="347" t="s">
        <v>100</v>
      </c>
      <c r="F18" s="347" t="s">
        <v>80</v>
      </c>
      <c r="G18" s="88"/>
      <c r="H18" s="88"/>
      <c r="I18" s="88"/>
      <c r="J18" s="330"/>
      <c r="K18" s="79">
        <v>0</v>
      </c>
      <c r="L18" s="79">
        <v>0</v>
      </c>
      <c r="M18" s="79">
        <v>14</v>
      </c>
      <c r="N18" s="89">
        <v>12</v>
      </c>
      <c r="O18" s="90">
        <v>0</v>
      </c>
      <c r="P18" s="91">
        <f>N18+O18</f>
        <v>12</v>
      </c>
      <c r="Q18" s="80">
        <f>IFERROR(P18/M18,"-")</f>
        <v>0.85714285714286</v>
      </c>
      <c r="R18" s="79">
        <v>0</v>
      </c>
      <c r="S18" s="79">
        <v>1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3000</v>
      </c>
      <c r="Y18" s="336">
        <f>IFERROR(X18/P18,"-")</f>
        <v>250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0.083333333333333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2</v>
      </c>
      <c r="AW18" s="105">
        <f>IF(P18=0,"",IF(AV18=0,"",(AV18/P18)))</f>
        <v>0.16666666666667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</v>
      </c>
      <c r="BF18" s="111">
        <f>IF(P18=0,"",IF(BE18=0,"",(BE18/P18)))</f>
        <v>0.083333333333333</v>
      </c>
      <c r="BG18" s="110">
        <v>1</v>
      </c>
      <c r="BH18" s="112">
        <f>IFERROR(BG18/BE18,"-")</f>
        <v>1</v>
      </c>
      <c r="BI18" s="113">
        <v>48000</v>
      </c>
      <c r="BJ18" s="114">
        <f>IFERROR(BI18/BE18,"-")</f>
        <v>48000</v>
      </c>
      <c r="BK18" s="115"/>
      <c r="BL18" s="115"/>
      <c r="BM18" s="115">
        <v>1</v>
      </c>
      <c r="BN18" s="117">
        <v>1</v>
      </c>
      <c r="BO18" s="118">
        <f>IF(P18=0,"",IF(BN18=0,"",(BN18/P18)))</f>
        <v>0.083333333333333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7</v>
      </c>
      <c r="BX18" s="125">
        <f>IF(P18=0,"",IF(BW18=0,"",(BW18/P18)))</f>
        <v>0.58333333333333</v>
      </c>
      <c r="BY18" s="126">
        <v>4</v>
      </c>
      <c r="BZ18" s="127">
        <f>IFERROR(BY18/BW18,"-")</f>
        <v>0.57142857142857</v>
      </c>
      <c r="CA18" s="128">
        <v>123000</v>
      </c>
      <c r="CB18" s="129">
        <f>IFERROR(CA18/BW18,"-")</f>
        <v>17571.428571429</v>
      </c>
      <c r="CC18" s="130">
        <v>3</v>
      </c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3000</v>
      </c>
      <c r="CQ18" s="139">
        <v>115000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>
        <f>AB19</f>
        <v>1.6333333333333</v>
      </c>
      <c r="B19" s="347" t="s">
        <v>102</v>
      </c>
      <c r="C19" s="347"/>
      <c r="D19" s="347" t="s">
        <v>103</v>
      </c>
      <c r="E19" s="347" t="s">
        <v>104</v>
      </c>
      <c r="F19" s="347" t="s">
        <v>67</v>
      </c>
      <c r="G19" s="88" t="s">
        <v>105</v>
      </c>
      <c r="H19" s="88" t="s">
        <v>106</v>
      </c>
      <c r="I19" s="88" t="s">
        <v>107</v>
      </c>
      <c r="J19" s="330">
        <v>600000</v>
      </c>
      <c r="K19" s="79">
        <v>0</v>
      </c>
      <c r="L19" s="79">
        <v>0</v>
      </c>
      <c r="M19" s="79">
        <v>44</v>
      </c>
      <c r="N19" s="89">
        <v>3</v>
      </c>
      <c r="O19" s="90">
        <v>0</v>
      </c>
      <c r="P19" s="91">
        <f>N19+O19</f>
        <v>3</v>
      </c>
      <c r="Q19" s="80">
        <f>IFERROR(P19/M19,"-")</f>
        <v>0.068181818181818</v>
      </c>
      <c r="R19" s="79">
        <v>2</v>
      </c>
      <c r="S19" s="79">
        <v>1</v>
      </c>
      <c r="T19" s="80">
        <f>IFERROR(R19/(P19),"-")</f>
        <v>0.66666666666667</v>
      </c>
      <c r="U19" s="336">
        <f>IFERROR(J19/SUM(N19:O26),"-")</f>
        <v>7058.8235294118</v>
      </c>
      <c r="V19" s="82">
        <v>2</v>
      </c>
      <c r="W19" s="80">
        <f>IF(P19=0,"-",V19/P19)</f>
        <v>0.66666666666667</v>
      </c>
      <c r="X19" s="335">
        <v>101000</v>
      </c>
      <c r="Y19" s="336">
        <f>IFERROR(X19/P19,"-")</f>
        <v>33666.666666667</v>
      </c>
      <c r="Z19" s="336">
        <f>IFERROR(X19/V19,"-")</f>
        <v>50500</v>
      </c>
      <c r="AA19" s="330">
        <f>SUM(X19:X26)-SUM(J19:J26)</f>
        <v>380000</v>
      </c>
      <c r="AB19" s="83">
        <f>SUM(X19:X26)/SUM(J19:J26)</f>
        <v>1.6333333333333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0.33333333333333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0.33333333333333</v>
      </c>
      <c r="BY19" s="126">
        <v>1</v>
      </c>
      <c r="BZ19" s="127">
        <f>IFERROR(BY19/BW19,"-")</f>
        <v>1</v>
      </c>
      <c r="CA19" s="128">
        <v>3000</v>
      </c>
      <c r="CB19" s="129">
        <f>IFERROR(CA19/BW19,"-")</f>
        <v>3000</v>
      </c>
      <c r="CC19" s="130">
        <v>1</v>
      </c>
      <c r="CD19" s="130"/>
      <c r="CE19" s="130"/>
      <c r="CF19" s="131">
        <v>1</v>
      </c>
      <c r="CG19" s="132">
        <f>IF(P19=0,"",IF(CF19=0,"",(CF19/P19)))</f>
        <v>0.33333333333333</v>
      </c>
      <c r="CH19" s="133">
        <v>1</v>
      </c>
      <c r="CI19" s="134">
        <f>IFERROR(CH19/CF19,"-")</f>
        <v>1</v>
      </c>
      <c r="CJ19" s="135">
        <v>98000</v>
      </c>
      <c r="CK19" s="136">
        <f>IFERROR(CJ19/CF19,"-")</f>
        <v>98000</v>
      </c>
      <c r="CL19" s="137"/>
      <c r="CM19" s="137"/>
      <c r="CN19" s="137">
        <v>1</v>
      </c>
      <c r="CO19" s="138">
        <v>2</v>
      </c>
      <c r="CP19" s="139">
        <v>101000</v>
      </c>
      <c r="CQ19" s="139">
        <v>98000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108</v>
      </c>
      <c r="C20" s="347"/>
      <c r="D20" s="347" t="s">
        <v>109</v>
      </c>
      <c r="E20" s="347" t="s">
        <v>110</v>
      </c>
      <c r="F20" s="347" t="s">
        <v>67</v>
      </c>
      <c r="G20" s="88"/>
      <c r="H20" s="88" t="s">
        <v>106</v>
      </c>
      <c r="I20" s="88" t="s">
        <v>111</v>
      </c>
      <c r="J20" s="330"/>
      <c r="K20" s="79">
        <v>0</v>
      </c>
      <c r="L20" s="79">
        <v>0</v>
      </c>
      <c r="M20" s="79">
        <v>46</v>
      </c>
      <c r="N20" s="89">
        <v>7</v>
      </c>
      <c r="O20" s="90">
        <v>0</v>
      </c>
      <c r="P20" s="91">
        <f>N20+O20</f>
        <v>7</v>
      </c>
      <c r="Q20" s="80">
        <f>IFERROR(P20/M20,"-")</f>
        <v>0.15217391304348</v>
      </c>
      <c r="R20" s="79">
        <v>0</v>
      </c>
      <c r="S20" s="79">
        <v>1</v>
      </c>
      <c r="T20" s="80">
        <f>IFERROR(R20/(P20),"-")</f>
        <v>0</v>
      </c>
      <c r="U20" s="336"/>
      <c r="V20" s="82">
        <v>1</v>
      </c>
      <c r="W20" s="80">
        <f>IF(P20=0,"-",V20/P20)</f>
        <v>0.14285714285714</v>
      </c>
      <c r="X20" s="335">
        <v>17000</v>
      </c>
      <c r="Y20" s="336">
        <f>IFERROR(X20/P20,"-")</f>
        <v>2428.5714285714</v>
      </c>
      <c r="Z20" s="336">
        <f>IFERROR(X20/V20,"-")</f>
        <v>17000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2</v>
      </c>
      <c r="AW20" s="105">
        <f>IF(P20=0,"",IF(AV20=0,"",(AV20/P20)))</f>
        <v>0.28571428571429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1</v>
      </c>
      <c r="BF20" s="111">
        <f>IF(P20=0,"",IF(BE20=0,"",(BE20/P20)))</f>
        <v>0.14285714285714</v>
      </c>
      <c r="BG20" s="110">
        <v>1</v>
      </c>
      <c r="BH20" s="112">
        <f>IFERROR(BG20/BE20,"-")</f>
        <v>1</v>
      </c>
      <c r="BI20" s="113">
        <v>17000</v>
      </c>
      <c r="BJ20" s="114">
        <f>IFERROR(BI20/BE20,"-")</f>
        <v>17000</v>
      </c>
      <c r="BK20" s="115"/>
      <c r="BL20" s="115"/>
      <c r="BM20" s="115">
        <v>1</v>
      </c>
      <c r="BN20" s="117">
        <v>2</v>
      </c>
      <c r="BO20" s="118">
        <f>IF(P20=0,"",IF(BN20=0,"",(BN20/P20)))</f>
        <v>0.28571428571429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2</v>
      </c>
      <c r="BX20" s="125">
        <f>IF(P20=0,"",IF(BW20=0,"",(BW20/P20)))</f>
        <v>0.28571428571429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17000</v>
      </c>
      <c r="CQ20" s="139">
        <v>17000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112</v>
      </c>
      <c r="C21" s="347"/>
      <c r="D21" s="347" t="s">
        <v>113</v>
      </c>
      <c r="E21" s="347" t="s">
        <v>114</v>
      </c>
      <c r="F21" s="347" t="s">
        <v>67</v>
      </c>
      <c r="G21" s="88"/>
      <c r="H21" s="88" t="s">
        <v>106</v>
      </c>
      <c r="I21" s="88" t="s">
        <v>115</v>
      </c>
      <c r="J21" s="330"/>
      <c r="K21" s="79">
        <v>0</v>
      </c>
      <c r="L21" s="79">
        <v>0</v>
      </c>
      <c r="M21" s="79">
        <v>45</v>
      </c>
      <c r="N21" s="89">
        <v>7</v>
      </c>
      <c r="O21" s="90">
        <v>0</v>
      </c>
      <c r="P21" s="91">
        <f>N21+O21</f>
        <v>7</v>
      </c>
      <c r="Q21" s="80">
        <f>IFERROR(P21/M21,"-")</f>
        <v>0.15555555555556</v>
      </c>
      <c r="R21" s="79">
        <v>0</v>
      </c>
      <c r="S21" s="79">
        <v>2</v>
      </c>
      <c r="T21" s="80">
        <f>IFERROR(R21/(P21),"-")</f>
        <v>0</v>
      </c>
      <c r="U21" s="336"/>
      <c r="V21" s="82">
        <v>1</v>
      </c>
      <c r="W21" s="80">
        <f>IF(P21=0,"-",V21/P21)</f>
        <v>0.14285714285714</v>
      </c>
      <c r="X21" s="335">
        <v>113000</v>
      </c>
      <c r="Y21" s="336">
        <f>IFERROR(X21/P21,"-")</f>
        <v>16142.857142857</v>
      </c>
      <c r="Z21" s="336">
        <f>IFERROR(X21/V21,"-")</f>
        <v>113000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2</v>
      </c>
      <c r="AN21" s="99">
        <f>IF(P21=0,"",IF(AM21=0,"",(AM21/P21)))</f>
        <v>0.28571428571429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3</v>
      </c>
      <c r="BO21" s="118">
        <f>IF(P21=0,"",IF(BN21=0,"",(BN21/P21)))</f>
        <v>0.42857142857143</v>
      </c>
      <c r="BP21" s="119">
        <v>1</v>
      </c>
      <c r="BQ21" s="120">
        <f>IFERROR(BP21/BN21,"-")</f>
        <v>0.33333333333333</v>
      </c>
      <c r="BR21" s="121">
        <v>113000</v>
      </c>
      <c r="BS21" s="122">
        <f>IFERROR(BR21/BN21,"-")</f>
        <v>37666.666666667</v>
      </c>
      <c r="BT21" s="123"/>
      <c r="BU21" s="123"/>
      <c r="BV21" s="123">
        <v>1</v>
      </c>
      <c r="BW21" s="124">
        <v>2</v>
      </c>
      <c r="BX21" s="125">
        <f>IF(P21=0,"",IF(BW21=0,"",(BW21/P21)))</f>
        <v>0.28571428571429</v>
      </c>
      <c r="BY21" s="126">
        <v>1</v>
      </c>
      <c r="BZ21" s="127">
        <f>IFERROR(BY21/BW21,"-")</f>
        <v>0.5</v>
      </c>
      <c r="CA21" s="128">
        <v>14000</v>
      </c>
      <c r="CB21" s="129">
        <f>IFERROR(CA21/BW21,"-")</f>
        <v>7000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113000</v>
      </c>
      <c r="CQ21" s="139">
        <v>113000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/>
      <c r="B22" s="347" t="s">
        <v>116</v>
      </c>
      <c r="C22" s="347"/>
      <c r="D22" s="347" t="s">
        <v>79</v>
      </c>
      <c r="E22" s="347" t="s">
        <v>79</v>
      </c>
      <c r="F22" s="347" t="s">
        <v>80</v>
      </c>
      <c r="G22" s="88"/>
      <c r="H22" s="88"/>
      <c r="I22" s="88"/>
      <c r="J22" s="330"/>
      <c r="K22" s="79">
        <v>0</v>
      </c>
      <c r="L22" s="79">
        <v>0</v>
      </c>
      <c r="M22" s="79">
        <v>73</v>
      </c>
      <c r="N22" s="89">
        <v>24</v>
      </c>
      <c r="O22" s="90">
        <v>0</v>
      </c>
      <c r="P22" s="91">
        <f>N22+O22</f>
        <v>24</v>
      </c>
      <c r="Q22" s="80">
        <f>IFERROR(P22/M22,"-")</f>
        <v>0.32876712328767</v>
      </c>
      <c r="R22" s="79">
        <v>0</v>
      </c>
      <c r="S22" s="79">
        <v>5</v>
      </c>
      <c r="T22" s="80">
        <f>IFERROR(R22/(P22),"-")</f>
        <v>0</v>
      </c>
      <c r="U22" s="336"/>
      <c r="V22" s="82">
        <v>0</v>
      </c>
      <c r="W22" s="80">
        <f>IF(P22=0,"-",V22/P22)</f>
        <v>0</v>
      </c>
      <c r="X22" s="335">
        <v>15000</v>
      </c>
      <c r="Y22" s="336">
        <f>IFERROR(X22/P22,"-")</f>
        <v>625</v>
      </c>
      <c r="Z22" s="336" t="str">
        <f>IFERROR(X22/V22,"-")</f>
        <v>-</v>
      </c>
      <c r="AA22" s="330"/>
      <c r="AB22" s="83"/>
      <c r="AC22" s="77"/>
      <c r="AD22" s="92">
        <v>1</v>
      </c>
      <c r="AE22" s="93">
        <f>IF(P22=0,"",IF(AD22=0,"",(AD22/P22)))</f>
        <v>0.041666666666667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0.041666666666667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2</v>
      </c>
      <c r="BF22" s="111">
        <f>IF(P22=0,"",IF(BE22=0,"",(BE22/P22)))</f>
        <v>0.083333333333333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7</v>
      </c>
      <c r="BO22" s="118">
        <f>IF(P22=0,"",IF(BN22=0,"",(BN22/P22)))</f>
        <v>0.29166666666667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11</v>
      </c>
      <c r="BX22" s="125">
        <f>IF(P22=0,"",IF(BW22=0,"",(BW22/P22)))</f>
        <v>0.45833333333333</v>
      </c>
      <c r="BY22" s="126">
        <v>4</v>
      </c>
      <c r="BZ22" s="127">
        <f>IFERROR(BY22/BW22,"-")</f>
        <v>0.36363636363636</v>
      </c>
      <c r="CA22" s="128">
        <v>653000</v>
      </c>
      <c r="CB22" s="129">
        <f>IFERROR(CA22/BW22,"-")</f>
        <v>59363.636363636</v>
      </c>
      <c r="CC22" s="130"/>
      <c r="CD22" s="130"/>
      <c r="CE22" s="130">
        <v>4</v>
      </c>
      <c r="CF22" s="131">
        <v>2</v>
      </c>
      <c r="CG22" s="132">
        <f>IF(P22=0,"",IF(CF22=0,"",(CF22/P22)))</f>
        <v>0.083333333333333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15000</v>
      </c>
      <c r="CQ22" s="139">
        <v>546000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/>
      <c r="B23" s="347" t="s">
        <v>117</v>
      </c>
      <c r="C23" s="347"/>
      <c r="D23" s="347" t="s">
        <v>103</v>
      </c>
      <c r="E23" s="347" t="s">
        <v>104</v>
      </c>
      <c r="F23" s="347" t="s">
        <v>67</v>
      </c>
      <c r="G23" s="88" t="s">
        <v>118</v>
      </c>
      <c r="H23" s="88" t="s">
        <v>106</v>
      </c>
      <c r="I23" s="88" t="s">
        <v>107</v>
      </c>
      <c r="J23" s="330"/>
      <c r="K23" s="79">
        <v>0</v>
      </c>
      <c r="L23" s="79">
        <v>0</v>
      </c>
      <c r="M23" s="79">
        <v>37</v>
      </c>
      <c r="N23" s="89">
        <v>3</v>
      </c>
      <c r="O23" s="90">
        <v>0</v>
      </c>
      <c r="P23" s="91">
        <f>N23+O23</f>
        <v>3</v>
      </c>
      <c r="Q23" s="80">
        <f>IFERROR(P23/M23,"-")</f>
        <v>0.081081081081081</v>
      </c>
      <c r="R23" s="79">
        <v>0</v>
      </c>
      <c r="S23" s="79">
        <v>3</v>
      </c>
      <c r="T23" s="80">
        <f>IFERROR(R23/(P23),"-")</f>
        <v>0</v>
      </c>
      <c r="U23" s="336"/>
      <c r="V23" s="82">
        <v>1</v>
      </c>
      <c r="W23" s="80">
        <f>IF(P23=0,"-",V23/P23)</f>
        <v>0.33333333333333</v>
      </c>
      <c r="X23" s="335">
        <v>3000</v>
      </c>
      <c r="Y23" s="336">
        <f>IFERROR(X23/P23,"-")</f>
        <v>1000</v>
      </c>
      <c r="Z23" s="336">
        <f>IFERROR(X23/V23,"-")</f>
        <v>3000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0.33333333333333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0.33333333333333</v>
      </c>
      <c r="BP23" s="119">
        <v>1</v>
      </c>
      <c r="BQ23" s="120">
        <f>IFERROR(BP23/BN23,"-")</f>
        <v>1</v>
      </c>
      <c r="BR23" s="121">
        <v>3000</v>
      </c>
      <c r="BS23" s="122">
        <f>IFERROR(BR23/BN23,"-")</f>
        <v>3000</v>
      </c>
      <c r="BT23" s="123">
        <v>1</v>
      </c>
      <c r="BU23" s="123"/>
      <c r="BV23" s="123"/>
      <c r="BW23" s="124">
        <v>1</v>
      </c>
      <c r="BX23" s="125">
        <f>IF(P23=0,"",IF(BW23=0,"",(BW23/P23)))</f>
        <v>0.33333333333333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3000</v>
      </c>
      <c r="CQ23" s="139">
        <v>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119</v>
      </c>
      <c r="C24" s="347"/>
      <c r="D24" s="347" t="s">
        <v>109</v>
      </c>
      <c r="E24" s="347" t="s">
        <v>110</v>
      </c>
      <c r="F24" s="347" t="s">
        <v>67</v>
      </c>
      <c r="G24" s="88"/>
      <c r="H24" s="88" t="s">
        <v>106</v>
      </c>
      <c r="I24" s="88" t="s">
        <v>111</v>
      </c>
      <c r="J24" s="330"/>
      <c r="K24" s="79">
        <v>0</v>
      </c>
      <c r="L24" s="79">
        <v>0</v>
      </c>
      <c r="M24" s="79">
        <v>98</v>
      </c>
      <c r="N24" s="89">
        <v>4</v>
      </c>
      <c r="O24" s="90">
        <v>0</v>
      </c>
      <c r="P24" s="91">
        <f>N24+O24</f>
        <v>4</v>
      </c>
      <c r="Q24" s="80">
        <f>IFERROR(P24/M24,"-")</f>
        <v>0.040816326530612</v>
      </c>
      <c r="R24" s="79">
        <v>0</v>
      </c>
      <c r="S24" s="79">
        <v>2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0.25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2</v>
      </c>
      <c r="BF24" s="111">
        <f>IF(P24=0,"",IF(BE24=0,"",(BE24/P24)))</f>
        <v>0.5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1</v>
      </c>
      <c r="BX24" s="125">
        <f>IF(P24=0,"",IF(BW24=0,"",(BW24/P24)))</f>
        <v>0.25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120</v>
      </c>
      <c r="C25" s="347"/>
      <c r="D25" s="347" t="s">
        <v>113</v>
      </c>
      <c r="E25" s="347" t="s">
        <v>114</v>
      </c>
      <c r="F25" s="347" t="s">
        <v>67</v>
      </c>
      <c r="G25" s="88"/>
      <c r="H25" s="88" t="s">
        <v>106</v>
      </c>
      <c r="I25" s="88" t="s">
        <v>115</v>
      </c>
      <c r="J25" s="330"/>
      <c r="K25" s="79">
        <v>0</v>
      </c>
      <c r="L25" s="79">
        <v>0</v>
      </c>
      <c r="M25" s="79">
        <v>59</v>
      </c>
      <c r="N25" s="89">
        <v>8</v>
      </c>
      <c r="O25" s="90">
        <v>0</v>
      </c>
      <c r="P25" s="91">
        <f>N25+O25</f>
        <v>8</v>
      </c>
      <c r="Q25" s="80">
        <f>IFERROR(P25/M25,"-")</f>
        <v>0.13559322033898</v>
      </c>
      <c r="R25" s="79">
        <v>0</v>
      </c>
      <c r="S25" s="79">
        <v>4</v>
      </c>
      <c r="T25" s="80">
        <f>IFERROR(R25/(P25),"-")</f>
        <v>0</v>
      </c>
      <c r="U25" s="336"/>
      <c r="V25" s="82">
        <v>1</v>
      </c>
      <c r="W25" s="80">
        <f>IF(P25=0,"-",V25/P25)</f>
        <v>0.125</v>
      </c>
      <c r="X25" s="335">
        <v>74000</v>
      </c>
      <c r="Y25" s="336">
        <f>IFERROR(X25/P25,"-")</f>
        <v>9250</v>
      </c>
      <c r="Z25" s="336">
        <f>IFERROR(X25/V25,"-")</f>
        <v>74000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0.125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3</v>
      </c>
      <c r="BO25" s="118">
        <f>IF(P25=0,"",IF(BN25=0,"",(BN25/P25)))</f>
        <v>0.375</v>
      </c>
      <c r="BP25" s="119">
        <v>1</v>
      </c>
      <c r="BQ25" s="120">
        <f>IFERROR(BP25/BN25,"-")</f>
        <v>0.33333333333333</v>
      </c>
      <c r="BR25" s="121">
        <v>68000</v>
      </c>
      <c r="BS25" s="122">
        <f>IFERROR(BR25/BN25,"-")</f>
        <v>22666.666666667</v>
      </c>
      <c r="BT25" s="123"/>
      <c r="BU25" s="123"/>
      <c r="BV25" s="123">
        <v>1</v>
      </c>
      <c r="BW25" s="124">
        <v>4</v>
      </c>
      <c r="BX25" s="125">
        <f>IF(P25=0,"",IF(BW25=0,"",(BW25/P25)))</f>
        <v>0.5</v>
      </c>
      <c r="BY25" s="126">
        <v>2</v>
      </c>
      <c r="BZ25" s="127">
        <f>IFERROR(BY25/BW25,"-")</f>
        <v>0.5</v>
      </c>
      <c r="CA25" s="128">
        <v>32000</v>
      </c>
      <c r="CB25" s="129">
        <f>IFERROR(CA25/BW25,"-")</f>
        <v>8000</v>
      </c>
      <c r="CC25" s="130"/>
      <c r="CD25" s="130"/>
      <c r="CE25" s="130">
        <v>2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74000</v>
      </c>
      <c r="CQ25" s="139">
        <v>68000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121</v>
      </c>
      <c r="C26" s="347"/>
      <c r="D26" s="347" t="s">
        <v>79</v>
      </c>
      <c r="E26" s="347" t="s">
        <v>79</v>
      </c>
      <c r="F26" s="347" t="s">
        <v>80</v>
      </c>
      <c r="G26" s="88"/>
      <c r="H26" s="88"/>
      <c r="I26" s="88"/>
      <c r="J26" s="330"/>
      <c r="K26" s="79">
        <v>0</v>
      </c>
      <c r="L26" s="79">
        <v>0</v>
      </c>
      <c r="M26" s="79">
        <v>56</v>
      </c>
      <c r="N26" s="89">
        <v>29</v>
      </c>
      <c r="O26" s="90">
        <v>0</v>
      </c>
      <c r="P26" s="91">
        <f>N26+O26</f>
        <v>29</v>
      </c>
      <c r="Q26" s="80">
        <f>IFERROR(P26/M26,"-")</f>
        <v>0.51785714285714</v>
      </c>
      <c r="R26" s="79">
        <v>5</v>
      </c>
      <c r="S26" s="79">
        <v>7</v>
      </c>
      <c r="T26" s="80">
        <f>IFERROR(R26/(P26),"-")</f>
        <v>0.17241379310345</v>
      </c>
      <c r="U26" s="336"/>
      <c r="V26" s="82">
        <v>5</v>
      </c>
      <c r="W26" s="80">
        <f>IF(P26=0,"-",V26/P26)</f>
        <v>0.17241379310345</v>
      </c>
      <c r="X26" s="335">
        <v>657000</v>
      </c>
      <c r="Y26" s="336">
        <f>IFERROR(X26/P26,"-")</f>
        <v>22655.172413793</v>
      </c>
      <c r="Z26" s="336">
        <f>IFERROR(X26/V26,"-")</f>
        <v>131400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0.03448275862069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14</v>
      </c>
      <c r="BO26" s="118">
        <f>IF(P26=0,"",IF(BN26=0,"",(BN26/P26)))</f>
        <v>0.48275862068966</v>
      </c>
      <c r="BP26" s="119">
        <v>8</v>
      </c>
      <c r="BQ26" s="120">
        <f>IFERROR(BP26/BN26,"-")</f>
        <v>0.57142857142857</v>
      </c>
      <c r="BR26" s="121">
        <v>567000</v>
      </c>
      <c r="BS26" s="122">
        <f>IFERROR(BR26/BN26,"-")</f>
        <v>40500</v>
      </c>
      <c r="BT26" s="123">
        <v>1</v>
      </c>
      <c r="BU26" s="123">
        <v>1</v>
      </c>
      <c r="BV26" s="123">
        <v>6</v>
      </c>
      <c r="BW26" s="124">
        <v>14</v>
      </c>
      <c r="BX26" s="125">
        <f>IF(P26=0,"",IF(BW26=0,"",(BW26/P26)))</f>
        <v>0.48275862068966</v>
      </c>
      <c r="BY26" s="126">
        <v>6</v>
      </c>
      <c r="BZ26" s="127">
        <f>IFERROR(BY26/BW26,"-")</f>
        <v>0.42857142857143</v>
      </c>
      <c r="CA26" s="128">
        <v>2155000</v>
      </c>
      <c r="CB26" s="129">
        <f>IFERROR(CA26/BW26,"-")</f>
        <v>153928.57142857</v>
      </c>
      <c r="CC26" s="130">
        <v>2</v>
      </c>
      <c r="CD26" s="130"/>
      <c r="CE26" s="130">
        <v>4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5</v>
      </c>
      <c r="CP26" s="139">
        <v>657000</v>
      </c>
      <c r="CQ26" s="139">
        <v>1844000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>
        <f>AB27</f>
        <v>2.5291666666667</v>
      </c>
      <c r="B27" s="347" t="s">
        <v>122</v>
      </c>
      <c r="C27" s="347"/>
      <c r="D27" s="347" t="s">
        <v>103</v>
      </c>
      <c r="E27" s="347" t="s">
        <v>104</v>
      </c>
      <c r="F27" s="347" t="s">
        <v>67</v>
      </c>
      <c r="G27" s="88" t="s">
        <v>123</v>
      </c>
      <c r="H27" s="88" t="s">
        <v>124</v>
      </c>
      <c r="I27" s="88" t="s">
        <v>107</v>
      </c>
      <c r="J27" s="330">
        <v>240000</v>
      </c>
      <c r="K27" s="79">
        <v>0</v>
      </c>
      <c r="L27" s="79">
        <v>0</v>
      </c>
      <c r="M27" s="79">
        <v>33</v>
      </c>
      <c r="N27" s="89">
        <v>8</v>
      </c>
      <c r="O27" s="90">
        <v>0</v>
      </c>
      <c r="P27" s="91">
        <f>N27+O27</f>
        <v>8</v>
      </c>
      <c r="Q27" s="80">
        <f>IFERROR(P27/M27,"-")</f>
        <v>0.24242424242424</v>
      </c>
      <c r="R27" s="79">
        <v>0</v>
      </c>
      <c r="S27" s="79">
        <v>2</v>
      </c>
      <c r="T27" s="80">
        <f>IFERROR(R27/(P27),"-")</f>
        <v>0</v>
      </c>
      <c r="U27" s="336">
        <f>IFERROR(J27/SUM(N27:O30),"-")</f>
        <v>7058.8235294118</v>
      </c>
      <c r="V27" s="82">
        <v>2</v>
      </c>
      <c r="W27" s="80">
        <f>IF(P27=0,"-",V27/P27)</f>
        <v>0.25</v>
      </c>
      <c r="X27" s="335">
        <v>16000</v>
      </c>
      <c r="Y27" s="336">
        <f>IFERROR(X27/P27,"-")</f>
        <v>2000</v>
      </c>
      <c r="Z27" s="336">
        <f>IFERROR(X27/V27,"-")</f>
        <v>8000</v>
      </c>
      <c r="AA27" s="330">
        <f>SUM(X27:X30)-SUM(J27:J30)</f>
        <v>367000</v>
      </c>
      <c r="AB27" s="83">
        <f>SUM(X27:X30)/SUM(J27:J30)</f>
        <v>2.5291666666667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1</v>
      </c>
      <c r="AN27" s="99">
        <f>IF(P27=0,"",IF(AM27=0,"",(AM27/P27)))</f>
        <v>0.125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6</v>
      </c>
      <c r="BO27" s="118">
        <f>IF(P27=0,"",IF(BN27=0,"",(BN27/P27)))</f>
        <v>0.75</v>
      </c>
      <c r="BP27" s="119">
        <v>1</v>
      </c>
      <c r="BQ27" s="120">
        <f>IFERROR(BP27/BN27,"-")</f>
        <v>0.16666666666667</v>
      </c>
      <c r="BR27" s="121">
        <v>2000</v>
      </c>
      <c r="BS27" s="122">
        <f>IFERROR(BR27/BN27,"-")</f>
        <v>333.33333333333</v>
      </c>
      <c r="BT27" s="123">
        <v>1</v>
      </c>
      <c r="BU27" s="123"/>
      <c r="BV27" s="123"/>
      <c r="BW27" s="124">
        <v>1</v>
      </c>
      <c r="BX27" s="125">
        <f>IF(P27=0,"",IF(BW27=0,"",(BW27/P27)))</f>
        <v>0.125</v>
      </c>
      <c r="BY27" s="126">
        <v>1</v>
      </c>
      <c r="BZ27" s="127">
        <f>IFERROR(BY27/BW27,"-")</f>
        <v>1</v>
      </c>
      <c r="CA27" s="128">
        <v>14000</v>
      </c>
      <c r="CB27" s="129">
        <f>IFERROR(CA27/BW27,"-")</f>
        <v>14000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2</v>
      </c>
      <c r="CP27" s="139">
        <v>16000</v>
      </c>
      <c r="CQ27" s="139">
        <v>14000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125</v>
      </c>
      <c r="C28" s="347"/>
      <c r="D28" s="347" t="s">
        <v>109</v>
      </c>
      <c r="E28" s="347" t="s">
        <v>110</v>
      </c>
      <c r="F28" s="347" t="s">
        <v>67</v>
      </c>
      <c r="G28" s="88"/>
      <c r="H28" s="88" t="s">
        <v>124</v>
      </c>
      <c r="I28" s="88" t="s">
        <v>111</v>
      </c>
      <c r="J28" s="330"/>
      <c r="K28" s="79">
        <v>0</v>
      </c>
      <c r="L28" s="79">
        <v>0</v>
      </c>
      <c r="M28" s="79">
        <v>48</v>
      </c>
      <c r="N28" s="89">
        <v>9</v>
      </c>
      <c r="O28" s="90">
        <v>0</v>
      </c>
      <c r="P28" s="91">
        <f>N28+O28</f>
        <v>9</v>
      </c>
      <c r="Q28" s="80">
        <f>IFERROR(P28/M28,"-")</f>
        <v>0.1875</v>
      </c>
      <c r="R28" s="79">
        <v>0</v>
      </c>
      <c r="S28" s="79">
        <v>2</v>
      </c>
      <c r="T28" s="80">
        <f>IFERROR(R28/(P28),"-")</f>
        <v>0</v>
      </c>
      <c r="U28" s="336"/>
      <c r="V28" s="82">
        <v>2</v>
      </c>
      <c r="W28" s="80">
        <f>IF(P28=0,"-",V28/P28)</f>
        <v>0.22222222222222</v>
      </c>
      <c r="X28" s="335">
        <v>6000</v>
      </c>
      <c r="Y28" s="336">
        <f>IFERROR(X28/P28,"-")</f>
        <v>666.66666666667</v>
      </c>
      <c r="Z28" s="336">
        <f>IFERROR(X28/V28,"-")</f>
        <v>3000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0.11111111111111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>
        <v>1</v>
      </c>
      <c r="AW28" s="105">
        <f>IF(P28=0,"",IF(AV28=0,"",(AV28/P28)))</f>
        <v>0.11111111111111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3</v>
      </c>
      <c r="BF28" s="111">
        <f>IF(P28=0,"",IF(BE28=0,"",(BE28/P28)))</f>
        <v>0.33333333333333</v>
      </c>
      <c r="BG28" s="110">
        <v>1</v>
      </c>
      <c r="BH28" s="112">
        <f>IFERROR(BG28/BE28,"-")</f>
        <v>0.33333333333333</v>
      </c>
      <c r="BI28" s="113">
        <v>3000</v>
      </c>
      <c r="BJ28" s="114">
        <f>IFERROR(BI28/BE28,"-")</f>
        <v>1000</v>
      </c>
      <c r="BK28" s="115">
        <v>1</v>
      </c>
      <c r="BL28" s="115"/>
      <c r="BM28" s="115"/>
      <c r="BN28" s="117">
        <v>2</v>
      </c>
      <c r="BO28" s="118">
        <f>IF(P28=0,"",IF(BN28=0,"",(BN28/P28)))</f>
        <v>0.22222222222222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0.11111111111111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0.11111111111111</v>
      </c>
      <c r="CH28" s="133">
        <v>1</v>
      </c>
      <c r="CI28" s="134">
        <f>IFERROR(CH28/CF28,"-")</f>
        <v>1</v>
      </c>
      <c r="CJ28" s="135">
        <v>3000</v>
      </c>
      <c r="CK28" s="136">
        <f>IFERROR(CJ28/CF28,"-")</f>
        <v>3000</v>
      </c>
      <c r="CL28" s="137">
        <v>1</v>
      </c>
      <c r="CM28" s="137"/>
      <c r="CN28" s="137"/>
      <c r="CO28" s="138">
        <v>2</v>
      </c>
      <c r="CP28" s="139">
        <v>6000</v>
      </c>
      <c r="CQ28" s="139">
        <v>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126</v>
      </c>
      <c r="C29" s="347"/>
      <c r="D29" s="347" t="s">
        <v>113</v>
      </c>
      <c r="E29" s="347" t="s">
        <v>114</v>
      </c>
      <c r="F29" s="347" t="s">
        <v>67</v>
      </c>
      <c r="G29" s="88"/>
      <c r="H29" s="88" t="s">
        <v>124</v>
      </c>
      <c r="I29" s="88" t="s">
        <v>115</v>
      </c>
      <c r="J29" s="330"/>
      <c r="K29" s="79">
        <v>0</v>
      </c>
      <c r="L29" s="79">
        <v>0</v>
      </c>
      <c r="M29" s="79">
        <v>14</v>
      </c>
      <c r="N29" s="89">
        <v>1</v>
      </c>
      <c r="O29" s="90">
        <v>0</v>
      </c>
      <c r="P29" s="91">
        <f>N29+O29</f>
        <v>1</v>
      </c>
      <c r="Q29" s="80">
        <f>IFERROR(P29/M29,"-")</f>
        <v>0.071428571428571</v>
      </c>
      <c r="R29" s="79">
        <v>1</v>
      </c>
      <c r="S29" s="79">
        <v>0</v>
      </c>
      <c r="T29" s="80">
        <f>IFERROR(R29/(P29),"-")</f>
        <v>1</v>
      </c>
      <c r="U29" s="336"/>
      <c r="V29" s="82">
        <v>1</v>
      </c>
      <c r="W29" s="80">
        <f>IF(P29=0,"-",V29/P29)</f>
        <v>1</v>
      </c>
      <c r="X29" s="335">
        <v>58000</v>
      </c>
      <c r="Y29" s="336">
        <f>IFERROR(X29/P29,"-")</f>
        <v>58000</v>
      </c>
      <c r="Z29" s="336">
        <f>IFERROR(X29/V29,"-")</f>
        <v>58000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1</v>
      </c>
      <c r="BP29" s="119">
        <v>1</v>
      </c>
      <c r="BQ29" s="120">
        <f>IFERROR(BP29/BN29,"-")</f>
        <v>1</v>
      </c>
      <c r="BR29" s="121">
        <v>58000</v>
      </c>
      <c r="BS29" s="122">
        <f>IFERROR(BR29/BN29,"-")</f>
        <v>58000</v>
      </c>
      <c r="BT29" s="123"/>
      <c r="BU29" s="123"/>
      <c r="BV29" s="123">
        <v>1</v>
      </c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58000</v>
      </c>
      <c r="CQ29" s="139">
        <v>58000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127</v>
      </c>
      <c r="C30" s="347"/>
      <c r="D30" s="347" t="s">
        <v>79</v>
      </c>
      <c r="E30" s="347" t="s">
        <v>79</v>
      </c>
      <c r="F30" s="347" t="s">
        <v>80</v>
      </c>
      <c r="G30" s="88"/>
      <c r="H30" s="88"/>
      <c r="I30" s="88"/>
      <c r="J30" s="330"/>
      <c r="K30" s="79">
        <v>0</v>
      </c>
      <c r="L30" s="79">
        <v>0</v>
      </c>
      <c r="M30" s="79">
        <v>33</v>
      </c>
      <c r="N30" s="89">
        <v>16</v>
      </c>
      <c r="O30" s="90">
        <v>0</v>
      </c>
      <c r="P30" s="91">
        <f>N30+O30</f>
        <v>16</v>
      </c>
      <c r="Q30" s="80">
        <f>IFERROR(P30/M30,"-")</f>
        <v>0.48484848484848</v>
      </c>
      <c r="R30" s="79">
        <v>2</v>
      </c>
      <c r="S30" s="79">
        <v>1</v>
      </c>
      <c r="T30" s="80">
        <f>IFERROR(R30/(P30),"-")</f>
        <v>0.125</v>
      </c>
      <c r="U30" s="336"/>
      <c r="V30" s="82">
        <v>3</v>
      </c>
      <c r="W30" s="80">
        <f>IF(P30=0,"-",V30/P30)</f>
        <v>0.1875</v>
      </c>
      <c r="X30" s="335">
        <v>527000</v>
      </c>
      <c r="Y30" s="336">
        <f>IFERROR(X30/P30,"-")</f>
        <v>32937.5</v>
      </c>
      <c r="Z30" s="336">
        <f>IFERROR(X30/V30,"-")</f>
        <v>175666.66666667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0.125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4</v>
      </c>
      <c r="BO30" s="118">
        <f>IF(P30=0,"",IF(BN30=0,"",(BN30/P30)))</f>
        <v>0.25</v>
      </c>
      <c r="BP30" s="119">
        <v>1</v>
      </c>
      <c r="BQ30" s="120">
        <f>IFERROR(BP30/BN30,"-")</f>
        <v>0.25</v>
      </c>
      <c r="BR30" s="121">
        <v>3000</v>
      </c>
      <c r="BS30" s="122">
        <f>IFERROR(BR30/BN30,"-")</f>
        <v>750</v>
      </c>
      <c r="BT30" s="123">
        <v>1</v>
      </c>
      <c r="BU30" s="123"/>
      <c r="BV30" s="123"/>
      <c r="BW30" s="124">
        <v>9</v>
      </c>
      <c r="BX30" s="125">
        <f>IF(P30=0,"",IF(BW30=0,"",(BW30/P30)))</f>
        <v>0.5625</v>
      </c>
      <c r="BY30" s="126">
        <v>4</v>
      </c>
      <c r="BZ30" s="127">
        <f>IFERROR(BY30/BW30,"-")</f>
        <v>0.44444444444444</v>
      </c>
      <c r="CA30" s="128">
        <v>527000</v>
      </c>
      <c r="CB30" s="129">
        <f>IFERROR(CA30/BW30,"-")</f>
        <v>58555.555555556</v>
      </c>
      <c r="CC30" s="130">
        <v>1</v>
      </c>
      <c r="CD30" s="130"/>
      <c r="CE30" s="130">
        <v>3</v>
      </c>
      <c r="CF30" s="131">
        <v>1</v>
      </c>
      <c r="CG30" s="132">
        <f>IF(P30=0,"",IF(CF30=0,"",(CF30/P30)))</f>
        <v>0.0625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3</v>
      </c>
      <c r="CP30" s="139">
        <v>527000</v>
      </c>
      <c r="CQ30" s="139">
        <v>283000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1.7777777777778</v>
      </c>
      <c r="B31" s="347" t="s">
        <v>128</v>
      </c>
      <c r="C31" s="347"/>
      <c r="D31" s="347" t="s">
        <v>94</v>
      </c>
      <c r="E31" s="347" t="s">
        <v>95</v>
      </c>
      <c r="F31" s="347" t="s">
        <v>67</v>
      </c>
      <c r="G31" s="88" t="s">
        <v>129</v>
      </c>
      <c r="H31" s="88" t="s">
        <v>130</v>
      </c>
      <c r="I31" s="348" t="s">
        <v>131</v>
      </c>
      <c r="J31" s="330">
        <v>108000</v>
      </c>
      <c r="K31" s="79">
        <v>0</v>
      </c>
      <c r="L31" s="79">
        <v>0</v>
      </c>
      <c r="M31" s="79">
        <v>35</v>
      </c>
      <c r="N31" s="89">
        <v>1</v>
      </c>
      <c r="O31" s="90">
        <v>0</v>
      </c>
      <c r="P31" s="91">
        <f>N31+O31</f>
        <v>1</v>
      </c>
      <c r="Q31" s="80">
        <f>IFERROR(P31/M31,"-")</f>
        <v>0.028571428571429</v>
      </c>
      <c r="R31" s="79">
        <v>0</v>
      </c>
      <c r="S31" s="79">
        <v>1</v>
      </c>
      <c r="T31" s="80">
        <f>IFERROR(R31/(P31),"-")</f>
        <v>0</v>
      </c>
      <c r="U31" s="336">
        <f>IFERROR(J31/SUM(N31:O32),"-")</f>
        <v>10800</v>
      </c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>
        <f>SUM(X31:X32)-SUM(J31:J32)</f>
        <v>84000</v>
      </c>
      <c r="AB31" s="83">
        <f>SUM(X31:X32)/SUM(J31:J32)</f>
        <v>1.7777777777778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1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132</v>
      </c>
      <c r="C32" s="347"/>
      <c r="D32" s="347" t="s">
        <v>94</v>
      </c>
      <c r="E32" s="347" t="s">
        <v>95</v>
      </c>
      <c r="F32" s="347" t="s">
        <v>80</v>
      </c>
      <c r="G32" s="88"/>
      <c r="H32" s="88"/>
      <c r="I32" s="88"/>
      <c r="J32" s="330"/>
      <c r="K32" s="79">
        <v>0</v>
      </c>
      <c r="L32" s="79">
        <v>0</v>
      </c>
      <c r="M32" s="79">
        <v>32</v>
      </c>
      <c r="N32" s="89">
        <v>9</v>
      </c>
      <c r="O32" s="90">
        <v>0</v>
      </c>
      <c r="P32" s="91">
        <f>N32+O32</f>
        <v>9</v>
      </c>
      <c r="Q32" s="80">
        <f>IFERROR(P32/M32,"-")</f>
        <v>0.28125</v>
      </c>
      <c r="R32" s="79">
        <v>1</v>
      </c>
      <c r="S32" s="79">
        <v>0</v>
      </c>
      <c r="T32" s="80">
        <f>IFERROR(R32/(P32),"-")</f>
        <v>0.11111111111111</v>
      </c>
      <c r="U32" s="336"/>
      <c r="V32" s="82">
        <v>3</v>
      </c>
      <c r="W32" s="80">
        <f>IF(P32=0,"-",V32/P32)</f>
        <v>0.33333333333333</v>
      </c>
      <c r="X32" s="335">
        <v>192000</v>
      </c>
      <c r="Y32" s="336">
        <f>IFERROR(X32/P32,"-")</f>
        <v>21333.333333333</v>
      </c>
      <c r="Z32" s="336">
        <f>IFERROR(X32/V32,"-")</f>
        <v>64000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0.11111111111111</v>
      </c>
      <c r="BG32" s="110">
        <v>1</v>
      </c>
      <c r="BH32" s="112">
        <f>IFERROR(BG32/BE32,"-")</f>
        <v>1</v>
      </c>
      <c r="BI32" s="113">
        <v>13000</v>
      </c>
      <c r="BJ32" s="114">
        <f>IFERROR(BI32/BE32,"-")</f>
        <v>13000</v>
      </c>
      <c r="BK32" s="115"/>
      <c r="BL32" s="115"/>
      <c r="BM32" s="115">
        <v>1</v>
      </c>
      <c r="BN32" s="117">
        <v>3</v>
      </c>
      <c r="BO32" s="118">
        <f>IF(P32=0,"",IF(BN32=0,"",(BN32/P32)))</f>
        <v>0.33333333333333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5</v>
      </c>
      <c r="BX32" s="125">
        <f>IF(P32=0,"",IF(BW32=0,"",(BW32/P32)))</f>
        <v>0.55555555555556</v>
      </c>
      <c r="BY32" s="126">
        <v>2</v>
      </c>
      <c r="BZ32" s="127">
        <f>IFERROR(BY32/BW32,"-")</f>
        <v>0.4</v>
      </c>
      <c r="CA32" s="128">
        <v>179000</v>
      </c>
      <c r="CB32" s="129">
        <f>IFERROR(CA32/BW32,"-")</f>
        <v>35800</v>
      </c>
      <c r="CC32" s="130"/>
      <c r="CD32" s="130"/>
      <c r="CE32" s="130">
        <v>2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3</v>
      </c>
      <c r="CP32" s="139">
        <v>192000</v>
      </c>
      <c r="CQ32" s="139">
        <v>163000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>
        <f>AB33</f>
        <v>0.5462962962963</v>
      </c>
      <c r="B33" s="347" t="s">
        <v>133</v>
      </c>
      <c r="C33" s="347"/>
      <c r="D33" s="347" t="s">
        <v>94</v>
      </c>
      <c r="E33" s="347" t="s">
        <v>95</v>
      </c>
      <c r="F33" s="347" t="s">
        <v>90</v>
      </c>
      <c r="G33" s="88" t="s">
        <v>134</v>
      </c>
      <c r="H33" s="88" t="s">
        <v>130</v>
      </c>
      <c r="I33" s="349" t="s">
        <v>135</v>
      </c>
      <c r="J33" s="330">
        <v>108000</v>
      </c>
      <c r="K33" s="79">
        <v>0</v>
      </c>
      <c r="L33" s="79">
        <v>0</v>
      </c>
      <c r="M33" s="79">
        <v>72</v>
      </c>
      <c r="N33" s="89">
        <v>8</v>
      </c>
      <c r="O33" s="90">
        <v>0</v>
      </c>
      <c r="P33" s="91">
        <f>N33+O33</f>
        <v>8</v>
      </c>
      <c r="Q33" s="80">
        <f>IFERROR(P33/M33,"-")</f>
        <v>0.11111111111111</v>
      </c>
      <c r="R33" s="79">
        <v>0</v>
      </c>
      <c r="S33" s="79">
        <v>2</v>
      </c>
      <c r="T33" s="80">
        <f>IFERROR(R33/(P33),"-")</f>
        <v>0</v>
      </c>
      <c r="U33" s="336">
        <f>IFERROR(J33/SUM(N33:O34),"-")</f>
        <v>7714.2857142857</v>
      </c>
      <c r="V33" s="82">
        <v>0</v>
      </c>
      <c r="W33" s="80">
        <f>IF(P33=0,"-",V33/P33)</f>
        <v>0</v>
      </c>
      <c r="X33" s="335">
        <v>3000</v>
      </c>
      <c r="Y33" s="336">
        <f>IFERROR(X33/P33,"-")</f>
        <v>375</v>
      </c>
      <c r="Z33" s="336" t="str">
        <f>IFERROR(X33/V33,"-")</f>
        <v>-</v>
      </c>
      <c r="AA33" s="330">
        <f>SUM(X33:X34)-SUM(J33:J34)</f>
        <v>-49000</v>
      </c>
      <c r="AB33" s="83">
        <f>SUM(X33:X34)/SUM(J33:J34)</f>
        <v>0.5462962962963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4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4</v>
      </c>
      <c r="BX33" s="125">
        <f>IF(P33=0,"",IF(BW33=0,"",(BW33/P33)))</f>
        <v>0.5</v>
      </c>
      <c r="BY33" s="126">
        <v>1</v>
      </c>
      <c r="BZ33" s="127">
        <f>IFERROR(BY33/BW33,"-")</f>
        <v>0.25</v>
      </c>
      <c r="CA33" s="128">
        <v>136000</v>
      </c>
      <c r="CB33" s="129">
        <f>IFERROR(CA33/BW33,"-")</f>
        <v>34000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3000</v>
      </c>
      <c r="CQ33" s="139">
        <v>136000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/>
      <c r="B34" s="347" t="s">
        <v>136</v>
      </c>
      <c r="C34" s="347"/>
      <c r="D34" s="347" t="s">
        <v>94</v>
      </c>
      <c r="E34" s="347" t="s">
        <v>95</v>
      </c>
      <c r="F34" s="347" t="s">
        <v>80</v>
      </c>
      <c r="G34" s="88"/>
      <c r="H34" s="88"/>
      <c r="I34" s="88"/>
      <c r="J34" s="330"/>
      <c r="K34" s="79">
        <v>0</v>
      </c>
      <c r="L34" s="79">
        <v>0</v>
      </c>
      <c r="M34" s="79">
        <v>13</v>
      </c>
      <c r="N34" s="89">
        <v>6</v>
      </c>
      <c r="O34" s="90">
        <v>0</v>
      </c>
      <c r="P34" s="91">
        <f>N34+O34</f>
        <v>6</v>
      </c>
      <c r="Q34" s="80">
        <f>IFERROR(P34/M34,"-")</f>
        <v>0.46153846153846</v>
      </c>
      <c r="R34" s="79">
        <v>0</v>
      </c>
      <c r="S34" s="79">
        <v>2</v>
      </c>
      <c r="T34" s="80">
        <f>IFERROR(R34/(P34),"-")</f>
        <v>0</v>
      </c>
      <c r="U34" s="336"/>
      <c r="V34" s="82">
        <v>1</v>
      </c>
      <c r="W34" s="80">
        <f>IF(P34=0,"-",V34/P34)</f>
        <v>0.16666666666667</v>
      </c>
      <c r="X34" s="335">
        <v>56000</v>
      </c>
      <c r="Y34" s="336">
        <f>IFERROR(X34/P34,"-")</f>
        <v>9333.3333333333</v>
      </c>
      <c r="Z34" s="336">
        <f>IFERROR(X34/V34,"-")</f>
        <v>56000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0.16666666666667</v>
      </c>
      <c r="BP34" s="119">
        <v>1</v>
      </c>
      <c r="BQ34" s="120">
        <f>IFERROR(BP34/BN34,"-")</f>
        <v>1</v>
      </c>
      <c r="BR34" s="121">
        <v>20000</v>
      </c>
      <c r="BS34" s="122">
        <f>IFERROR(BR34/BN34,"-")</f>
        <v>20000</v>
      </c>
      <c r="BT34" s="123"/>
      <c r="BU34" s="123"/>
      <c r="BV34" s="123">
        <v>1</v>
      </c>
      <c r="BW34" s="124">
        <v>5</v>
      </c>
      <c r="BX34" s="125">
        <f>IF(P34=0,"",IF(BW34=0,"",(BW34/P34)))</f>
        <v>0.83333333333333</v>
      </c>
      <c r="BY34" s="126">
        <v>1</v>
      </c>
      <c r="BZ34" s="127">
        <f>IFERROR(BY34/BW34,"-")</f>
        <v>0.2</v>
      </c>
      <c r="CA34" s="128">
        <v>56000</v>
      </c>
      <c r="CB34" s="129">
        <f>IFERROR(CA34/BW34,"-")</f>
        <v>11200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56000</v>
      </c>
      <c r="CQ34" s="139">
        <v>56000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1.5234375</v>
      </c>
      <c r="B35" s="347" t="s">
        <v>137</v>
      </c>
      <c r="C35" s="347"/>
      <c r="D35" s="347" t="s">
        <v>138</v>
      </c>
      <c r="E35" s="347" t="s">
        <v>139</v>
      </c>
      <c r="F35" s="347" t="s">
        <v>67</v>
      </c>
      <c r="G35" s="88" t="s">
        <v>140</v>
      </c>
      <c r="H35" s="88" t="s">
        <v>141</v>
      </c>
      <c r="I35" s="348" t="s">
        <v>142</v>
      </c>
      <c r="J35" s="330">
        <v>384000</v>
      </c>
      <c r="K35" s="79">
        <v>0</v>
      </c>
      <c r="L35" s="79">
        <v>0</v>
      </c>
      <c r="M35" s="79">
        <v>58</v>
      </c>
      <c r="N35" s="89">
        <v>12</v>
      </c>
      <c r="O35" s="90">
        <v>0</v>
      </c>
      <c r="P35" s="91">
        <f>N35+O35</f>
        <v>12</v>
      </c>
      <c r="Q35" s="80">
        <f>IFERROR(P35/M35,"-")</f>
        <v>0.20689655172414</v>
      </c>
      <c r="R35" s="79">
        <v>1</v>
      </c>
      <c r="S35" s="79">
        <v>3</v>
      </c>
      <c r="T35" s="80">
        <f>IFERROR(R35/(P35),"-")</f>
        <v>0.083333333333333</v>
      </c>
      <c r="U35" s="336">
        <f>IFERROR(J35/SUM(N35:O36),"-")</f>
        <v>16695.652173913</v>
      </c>
      <c r="V35" s="82">
        <v>2</v>
      </c>
      <c r="W35" s="80">
        <f>IF(P35=0,"-",V35/P35)</f>
        <v>0.16666666666667</v>
      </c>
      <c r="X35" s="335">
        <v>17000</v>
      </c>
      <c r="Y35" s="336">
        <f>IFERROR(X35/P35,"-")</f>
        <v>1416.6666666667</v>
      </c>
      <c r="Z35" s="336">
        <f>IFERROR(X35/V35,"-")</f>
        <v>8500</v>
      </c>
      <c r="AA35" s="330">
        <f>SUM(X35:X36)-SUM(J35:J36)</f>
        <v>201000</v>
      </c>
      <c r="AB35" s="83">
        <f>SUM(X35:X36)/SUM(J35:J36)</f>
        <v>1.5234375</v>
      </c>
      <c r="AC35" s="77"/>
      <c r="AD35" s="92">
        <v>1</v>
      </c>
      <c r="AE35" s="93">
        <f>IF(P35=0,"",IF(AD35=0,"",(AD35/P35)))</f>
        <v>0.083333333333333</v>
      </c>
      <c r="AF35" s="92"/>
      <c r="AG35" s="94">
        <f>IFERROR(AF35/AD35,"-")</f>
        <v>0</v>
      </c>
      <c r="AH35" s="95"/>
      <c r="AI35" s="96">
        <f>IFERROR(AH35/AD35,"-")</f>
        <v>0</v>
      </c>
      <c r="AJ35" s="97"/>
      <c r="AK35" s="97"/>
      <c r="AL35" s="97"/>
      <c r="AM35" s="98">
        <v>2</v>
      </c>
      <c r="AN35" s="99">
        <f>IF(P35=0,"",IF(AM35=0,"",(AM35/P35)))</f>
        <v>0.16666666666667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2</v>
      </c>
      <c r="BF35" s="111">
        <f>IF(P35=0,"",IF(BE35=0,"",(BE35/P35)))</f>
        <v>0.16666666666667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4</v>
      </c>
      <c r="BO35" s="118">
        <f>IF(P35=0,"",IF(BN35=0,"",(BN35/P35)))</f>
        <v>0.33333333333333</v>
      </c>
      <c r="BP35" s="119">
        <v>1</v>
      </c>
      <c r="BQ35" s="120">
        <f>IFERROR(BP35/BN35,"-")</f>
        <v>0.25</v>
      </c>
      <c r="BR35" s="121">
        <v>2000</v>
      </c>
      <c r="BS35" s="122">
        <f>IFERROR(BR35/BN35,"-")</f>
        <v>500</v>
      </c>
      <c r="BT35" s="123">
        <v>1</v>
      </c>
      <c r="BU35" s="123"/>
      <c r="BV35" s="123"/>
      <c r="BW35" s="124">
        <v>3</v>
      </c>
      <c r="BX35" s="125">
        <f>IF(P35=0,"",IF(BW35=0,"",(BW35/P35)))</f>
        <v>0.25</v>
      </c>
      <c r="BY35" s="126">
        <v>1</v>
      </c>
      <c r="BZ35" s="127">
        <f>IFERROR(BY35/BW35,"-")</f>
        <v>0.33333333333333</v>
      </c>
      <c r="CA35" s="128">
        <v>15000</v>
      </c>
      <c r="CB35" s="129">
        <f>IFERROR(CA35/BW35,"-")</f>
        <v>5000</v>
      </c>
      <c r="CC35" s="130"/>
      <c r="CD35" s="130"/>
      <c r="CE35" s="130">
        <v>1</v>
      </c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2</v>
      </c>
      <c r="CP35" s="139">
        <v>17000</v>
      </c>
      <c r="CQ35" s="139">
        <v>15000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143</v>
      </c>
      <c r="C36" s="347"/>
      <c r="D36" s="347" t="s">
        <v>138</v>
      </c>
      <c r="E36" s="347" t="s">
        <v>139</v>
      </c>
      <c r="F36" s="347" t="s">
        <v>80</v>
      </c>
      <c r="G36" s="88"/>
      <c r="H36" s="88"/>
      <c r="I36" s="88"/>
      <c r="J36" s="330"/>
      <c r="K36" s="79">
        <v>0</v>
      </c>
      <c r="L36" s="79">
        <v>0</v>
      </c>
      <c r="M36" s="79">
        <v>40</v>
      </c>
      <c r="N36" s="89">
        <v>11</v>
      </c>
      <c r="O36" s="90">
        <v>0</v>
      </c>
      <c r="P36" s="91">
        <f>N36+O36</f>
        <v>11</v>
      </c>
      <c r="Q36" s="80">
        <f>IFERROR(P36/M36,"-")</f>
        <v>0.275</v>
      </c>
      <c r="R36" s="79">
        <v>1</v>
      </c>
      <c r="S36" s="79">
        <v>2</v>
      </c>
      <c r="T36" s="80">
        <f>IFERROR(R36/(P36),"-")</f>
        <v>0.090909090909091</v>
      </c>
      <c r="U36" s="336"/>
      <c r="V36" s="82">
        <v>2</v>
      </c>
      <c r="W36" s="80">
        <f>IF(P36=0,"-",V36/P36)</f>
        <v>0.18181818181818</v>
      </c>
      <c r="X36" s="335">
        <v>568000</v>
      </c>
      <c r="Y36" s="336">
        <f>IFERROR(X36/P36,"-")</f>
        <v>51636.363636364</v>
      </c>
      <c r="Z36" s="336">
        <f>IFERROR(X36/V36,"-")</f>
        <v>284000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0.090909090909091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2</v>
      </c>
      <c r="BO36" s="118">
        <f>IF(P36=0,"",IF(BN36=0,"",(BN36/P36)))</f>
        <v>0.18181818181818</v>
      </c>
      <c r="BP36" s="119">
        <v>2</v>
      </c>
      <c r="BQ36" s="120">
        <f>IFERROR(BP36/BN36,"-")</f>
        <v>1</v>
      </c>
      <c r="BR36" s="121">
        <v>77000</v>
      </c>
      <c r="BS36" s="122">
        <f>IFERROR(BR36/BN36,"-")</f>
        <v>38500</v>
      </c>
      <c r="BT36" s="123"/>
      <c r="BU36" s="123"/>
      <c r="BV36" s="123">
        <v>2</v>
      </c>
      <c r="BW36" s="124">
        <v>8</v>
      </c>
      <c r="BX36" s="125">
        <f>IF(P36=0,"",IF(BW36=0,"",(BW36/P36)))</f>
        <v>0.72727272727273</v>
      </c>
      <c r="BY36" s="126">
        <v>1</v>
      </c>
      <c r="BZ36" s="127">
        <f>IFERROR(BY36/BW36,"-")</f>
        <v>0.125</v>
      </c>
      <c r="CA36" s="128">
        <v>500000</v>
      </c>
      <c r="CB36" s="129">
        <f>IFERROR(CA36/BW36,"-")</f>
        <v>62500</v>
      </c>
      <c r="CC36" s="130"/>
      <c r="CD36" s="130"/>
      <c r="CE36" s="130">
        <v>1</v>
      </c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2</v>
      </c>
      <c r="CP36" s="139">
        <v>568000</v>
      </c>
      <c r="CQ36" s="139">
        <v>500000</v>
      </c>
      <c r="CR36" s="139"/>
      <c r="CS36" s="140" t="str">
        <f>IF(AND(CQ36=0,CR36=0),"",IF(AND(CQ36&lt;=100000,CR36&lt;=100000),"",IF(CQ36/CP36&gt;0.7,"男高",IF(CR36/CP36&gt;0.7,"女高",""))))</f>
        <v>男高</v>
      </c>
    </row>
    <row r="37" spans="1:98">
      <c r="A37" s="30"/>
      <c r="B37" s="85"/>
      <c r="C37" s="86"/>
      <c r="D37" s="86"/>
      <c r="E37" s="86"/>
      <c r="F37" s="87"/>
      <c r="G37" s="88"/>
      <c r="H37" s="88"/>
      <c r="I37" s="88"/>
      <c r="J37" s="331"/>
      <c r="K37" s="34"/>
      <c r="L37" s="34"/>
      <c r="M37" s="31"/>
      <c r="N37" s="23"/>
      <c r="O37" s="23"/>
      <c r="P37" s="23"/>
      <c r="Q37" s="32"/>
      <c r="R37" s="32"/>
      <c r="S37" s="23"/>
      <c r="T37" s="32"/>
      <c r="U37" s="337"/>
      <c r="V37" s="25"/>
      <c r="W37" s="25"/>
      <c r="X37" s="337"/>
      <c r="Y37" s="337"/>
      <c r="Z37" s="337"/>
      <c r="AA37" s="337"/>
      <c r="AB37" s="33"/>
      <c r="AC37" s="57"/>
      <c r="AD37" s="61"/>
      <c r="AE37" s="62"/>
      <c r="AF37" s="61"/>
      <c r="AG37" s="65"/>
      <c r="AH37" s="66"/>
      <c r="AI37" s="67"/>
      <c r="AJ37" s="68"/>
      <c r="AK37" s="68"/>
      <c r="AL37" s="68"/>
      <c r="AM37" s="61"/>
      <c r="AN37" s="62"/>
      <c r="AO37" s="61"/>
      <c r="AP37" s="65"/>
      <c r="AQ37" s="66"/>
      <c r="AR37" s="67"/>
      <c r="AS37" s="68"/>
      <c r="AT37" s="68"/>
      <c r="AU37" s="68"/>
      <c r="AV37" s="61"/>
      <c r="AW37" s="62"/>
      <c r="AX37" s="61"/>
      <c r="AY37" s="65"/>
      <c r="AZ37" s="66"/>
      <c r="BA37" s="67"/>
      <c r="BB37" s="68"/>
      <c r="BC37" s="68"/>
      <c r="BD37" s="68"/>
      <c r="BE37" s="61"/>
      <c r="BF37" s="62"/>
      <c r="BG37" s="61"/>
      <c r="BH37" s="65"/>
      <c r="BI37" s="66"/>
      <c r="BJ37" s="67"/>
      <c r="BK37" s="68"/>
      <c r="BL37" s="68"/>
      <c r="BM37" s="68"/>
      <c r="BN37" s="63"/>
      <c r="BO37" s="64"/>
      <c r="BP37" s="61"/>
      <c r="BQ37" s="65"/>
      <c r="BR37" s="66"/>
      <c r="BS37" s="67"/>
      <c r="BT37" s="68"/>
      <c r="BU37" s="68"/>
      <c r="BV37" s="68"/>
      <c r="BW37" s="63"/>
      <c r="BX37" s="64"/>
      <c r="BY37" s="61"/>
      <c r="BZ37" s="65"/>
      <c r="CA37" s="66"/>
      <c r="CB37" s="67"/>
      <c r="CC37" s="68"/>
      <c r="CD37" s="68"/>
      <c r="CE37" s="68"/>
      <c r="CF37" s="63"/>
      <c r="CG37" s="64"/>
      <c r="CH37" s="61"/>
      <c r="CI37" s="65"/>
      <c r="CJ37" s="66"/>
      <c r="CK37" s="67"/>
      <c r="CL37" s="68"/>
      <c r="CM37" s="68"/>
      <c r="CN37" s="68"/>
      <c r="CO37" s="69"/>
      <c r="CP37" s="66"/>
      <c r="CQ37" s="66"/>
      <c r="CR37" s="66"/>
      <c r="CS37" s="70"/>
    </row>
    <row r="38" spans="1:98">
      <c r="A38" s="30"/>
      <c r="B38" s="37"/>
      <c r="C38" s="21"/>
      <c r="D38" s="21"/>
      <c r="E38" s="21"/>
      <c r="F38" s="22"/>
      <c r="G38" s="36"/>
      <c r="H38" s="36"/>
      <c r="I38" s="73"/>
      <c r="J38" s="332"/>
      <c r="K38" s="34"/>
      <c r="L38" s="34"/>
      <c r="M38" s="31"/>
      <c r="N38" s="23"/>
      <c r="O38" s="23"/>
      <c r="P38" s="23"/>
      <c r="Q38" s="32"/>
      <c r="R38" s="32"/>
      <c r="S38" s="23"/>
      <c r="T38" s="32"/>
      <c r="U38" s="337"/>
      <c r="V38" s="25"/>
      <c r="W38" s="25"/>
      <c r="X38" s="337"/>
      <c r="Y38" s="337"/>
      <c r="Z38" s="337"/>
      <c r="AA38" s="337"/>
      <c r="AB38" s="33"/>
      <c r="AC38" s="59"/>
      <c r="AD38" s="61"/>
      <c r="AE38" s="62"/>
      <c r="AF38" s="61"/>
      <c r="AG38" s="65"/>
      <c r="AH38" s="66"/>
      <c r="AI38" s="67"/>
      <c r="AJ38" s="68"/>
      <c r="AK38" s="68"/>
      <c r="AL38" s="68"/>
      <c r="AM38" s="61"/>
      <c r="AN38" s="62"/>
      <c r="AO38" s="61"/>
      <c r="AP38" s="65"/>
      <c r="AQ38" s="66"/>
      <c r="AR38" s="67"/>
      <c r="AS38" s="68"/>
      <c r="AT38" s="68"/>
      <c r="AU38" s="68"/>
      <c r="AV38" s="61"/>
      <c r="AW38" s="62"/>
      <c r="AX38" s="61"/>
      <c r="AY38" s="65"/>
      <c r="AZ38" s="66"/>
      <c r="BA38" s="67"/>
      <c r="BB38" s="68"/>
      <c r="BC38" s="68"/>
      <c r="BD38" s="68"/>
      <c r="BE38" s="61"/>
      <c r="BF38" s="62"/>
      <c r="BG38" s="61"/>
      <c r="BH38" s="65"/>
      <c r="BI38" s="66"/>
      <c r="BJ38" s="67"/>
      <c r="BK38" s="68"/>
      <c r="BL38" s="68"/>
      <c r="BM38" s="68"/>
      <c r="BN38" s="63"/>
      <c r="BO38" s="64"/>
      <c r="BP38" s="61"/>
      <c r="BQ38" s="65"/>
      <c r="BR38" s="66"/>
      <c r="BS38" s="67"/>
      <c r="BT38" s="68"/>
      <c r="BU38" s="68"/>
      <c r="BV38" s="68"/>
      <c r="BW38" s="63"/>
      <c r="BX38" s="64"/>
      <c r="BY38" s="61"/>
      <c r="BZ38" s="65"/>
      <c r="CA38" s="66"/>
      <c r="CB38" s="67"/>
      <c r="CC38" s="68"/>
      <c r="CD38" s="68"/>
      <c r="CE38" s="68"/>
      <c r="CF38" s="63"/>
      <c r="CG38" s="64"/>
      <c r="CH38" s="61"/>
      <c r="CI38" s="65"/>
      <c r="CJ38" s="66"/>
      <c r="CK38" s="67"/>
      <c r="CL38" s="68"/>
      <c r="CM38" s="68"/>
      <c r="CN38" s="68"/>
      <c r="CO38" s="69"/>
      <c r="CP38" s="66"/>
      <c r="CQ38" s="66"/>
      <c r="CR38" s="66"/>
      <c r="CS38" s="70"/>
    </row>
    <row r="39" spans="1:98">
      <c r="A39" s="19">
        <f>AB39</f>
        <v>1.1833505509642</v>
      </c>
      <c r="B39" s="39"/>
      <c r="C39" s="39"/>
      <c r="D39" s="39"/>
      <c r="E39" s="39"/>
      <c r="F39" s="39"/>
      <c r="G39" s="40" t="s">
        <v>144</v>
      </c>
      <c r="H39" s="40"/>
      <c r="I39" s="40"/>
      <c r="J39" s="333">
        <f>SUM(J6:J38)</f>
        <v>2904000</v>
      </c>
      <c r="K39" s="41">
        <f>SUM(K6:K38)</f>
        <v>0</v>
      </c>
      <c r="L39" s="41">
        <f>SUM(L6:L38)</f>
        <v>0</v>
      </c>
      <c r="M39" s="41">
        <f>SUM(M6:M38)</f>
        <v>1364</v>
      </c>
      <c r="N39" s="41">
        <f>SUM(N6:N38)</f>
        <v>292</v>
      </c>
      <c r="O39" s="41">
        <f>SUM(O6:O38)</f>
        <v>0</v>
      </c>
      <c r="P39" s="41">
        <f>SUM(P6:P38)</f>
        <v>292</v>
      </c>
      <c r="Q39" s="42">
        <f>IFERROR(P39/M39,"-")</f>
        <v>0.21407624633431</v>
      </c>
      <c r="R39" s="76">
        <f>SUM(R6:R38)</f>
        <v>22</v>
      </c>
      <c r="S39" s="76">
        <f>SUM(S6:S38)</f>
        <v>54</v>
      </c>
      <c r="T39" s="42">
        <f>IFERROR(R39/P39,"-")</f>
        <v>0.075342465753425</v>
      </c>
      <c r="U39" s="338">
        <f>IFERROR(J39/P39,"-")</f>
        <v>9945.2054794521</v>
      </c>
      <c r="V39" s="44">
        <f>SUM(V6:V38)</f>
        <v>48</v>
      </c>
      <c r="W39" s="42">
        <f>IFERROR(V39/P39,"-")</f>
        <v>0.16438356164384</v>
      </c>
      <c r="X39" s="333">
        <f>SUM(X6:X38)</f>
        <v>3436450</v>
      </c>
      <c r="Y39" s="333">
        <f>IFERROR(X39/P39,"-")</f>
        <v>11768.664383562</v>
      </c>
      <c r="Z39" s="333">
        <f>IFERROR(X39/V39,"-")</f>
        <v>71592.708333333</v>
      </c>
      <c r="AA39" s="333">
        <f>X39-J39</f>
        <v>532450</v>
      </c>
      <c r="AB39" s="45">
        <f>X39/J39</f>
        <v>1.1833505509642</v>
      </c>
      <c r="AC39" s="58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8"/>
    <mergeCell ref="J11:J18"/>
    <mergeCell ref="U11:U18"/>
    <mergeCell ref="AA11:AA18"/>
    <mergeCell ref="AB11:AB18"/>
    <mergeCell ref="A19:A26"/>
    <mergeCell ref="J19:J26"/>
    <mergeCell ref="U19:U26"/>
    <mergeCell ref="AA19:AA26"/>
    <mergeCell ref="AB19:AB26"/>
    <mergeCell ref="A27:A30"/>
    <mergeCell ref="J27:J30"/>
    <mergeCell ref="U27:U30"/>
    <mergeCell ref="AA27:AA30"/>
    <mergeCell ref="AB27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145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10.217333333333</v>
      </c>
      <c r="B6" s="347" t="s">
        <v>146</v>
      </c>
      <c r="C6" s="347" t="s">
        <v>147</v>
      </c>
      <c r="D6" s="347" t="s">
        <v>148</v>
      </c>
      <c r="E6" s="347"/>
      <c r="F6" s="347" t="s">
        <v>149</v>
      </c>
      <c r="G6" s="88" t="s">
        <v>150</v>
      </c>
      <c r="H6" s="88" t="s">
        <v>151</v>
      </c>
      <c r="I6" s="348" t="s">
        <v>70</v>
      </c>
      <c r="J6" s="330">
        <v>90000</v>
      </c>
      <c r="K6" s="79">
        <v>0</v>
      </c>
      <c r="L6" s="79">
        <v>0</v>
      </c>
      <c r="M6" s="79">
        <v>177</v>
      </c>
      <c r="N6" s="89">
        <v>17</v>
      </c>
      <c r="O6" s="90">
        <v>1</v>
      </c>
      <c r="P6" s="91">
        <f>N6+O6</f>
        <v>18</v>
      </c>
      <c r="Q6" s="80">
        <f>IFERROR(P6/M6,"-")</f>
        <v>0.10169491525424</v>
      </c>
      <c r="R6" s="79">
        <v>1</v>
      </c>
      <c r="S6" s="79">
        <v>5</v>
      </c>
      <c r="T6" s="80">
        <f>IFERROR(R6/(P6),"-")</f>
        <v>0.055555555555556</v>
      </c>
      <c r="U6" s="336">
        <f>IFERROR(J6/SUM(N6:O7),"-")</f>
        <v>1875</v>
      </c>
      <c r="V6" s="82">
        <v>4</v>
      </c>
      <c r="W6" s="80">
        <f>IF(P6=0,"-",V6/P6)</f>
        <v>0.22222222222222</v>
      </c>
      <c r="X6" s="335">
        <v>182000</v>
      </c>
      <c r="Y6" s="336">
        <f>IFERROR(X6/P6,"-")</f>
        <v>10111.111111111</v>
      </c>
      <c r="Z6" s="336">
        <f>IFERROR(X6/V6,"-")</f>
        <v>45500</v>
      </c>
      <c r="AA6" s="330">
        <f>SUM(X6:X7)-SUM(J6:J7)</f>
        <v>829560</v>
      </c>
      <c r="AB6" s="83">
        <f>SUM(X6:X7)/SUM(J6:J7)</f>
        <v>10.217333333333</v>
      </c>
      <c r="AC6" s="77"/>
      <c r="AD6" s="92">
        <v>1</v>
      </c>
      <c r="AE6" s="93">
        <f>IF(P6=0,"",IF(AD6=0,"",(AD6/P6)))</f>
        <v>0.055555555555556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4</v>
      </c>
      <c r="AN6" s="99">
        <f>IF(P6=0,"",IF(AM6=0,"",(AM6/P6)))</f>
        <v>0.22222222222222</v>
      </c>
      <c r="AO6" s="98">
        <v>1</v>
      </c>
      <c r="AP6" s="100">
        <f>IFERROR(AO6/AM6,"-")</f>
        <v>0.25</v>
      </c>
      <c r="AQ6" s="101">
        <v>13000</v>
      </c>
      <c r="AR6" s="102">
        <f>IFERROR(AQ6/AM6,"-")</f>
        <v>3250</v>
      </c>
      <c r="AS6" s="103"/>
      <c r="AT6" s="103"/>
      <c r="AU6" s="103">
        <v>1</v>
      </c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3</v>
      </c>
      <c r="BO6" s="118">
        <f>IF(P6=0,"",IF(BN6=0,"",(BN6/P6)))</f>
        <v>0.16666666666667</v>
      </c>
      <c r="BP6" s="119">
        <v>1</v>
      </c>
      <c r="BQ6" s="120">
        <f>IFERROR(BP6/BN6,"-")</f>
        <v>0.33333333333333</v>
      </c>
      <c r="BR6" s="121">
        <v>1000</v>
      </c>
      <c r="BS6" s="122">
        <f>IFERROR(BR6/BN6,"-")</f>
        <v>333.33333333333</v>
      </c>
      <c r="BT6" s="123">
        <v>1</v>
      </c>
      <c r="BU6" s="123"/>
      <c r="BV6" s="123"/>
      <c r="BW6" s="124">
        <v>10</v>
      </c>
      <c r="BX6" s="125">
        <f>IF(P6=0,"",IF(BW6=0,"",(BW6/P6)))</f>
        <v>0.55555555555556</v>
      </c>
      <c r="BY6" s="126">
        <v>3</v>
      </c>
      <c r="BZ6" s="127">
        <f>IFERROR(BY6/BW6,"-")</f>
        <v>0.3</v>
      </c>
      <c r="CA6" s="128">
        <v>164000</v>
      </c>
      <c r="CB6" s="129">
        <f>IFERROR(CA6/BW6,"-")</f>
        <v>16400</v>
      </c>
      <c r="CC6" s="130"/>
      <c r="CD6" s="130">
        <v>1</v>
      </c>
      <c r="CE6" s="130">
        <v>2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182000</v>
      </c>
      <c r="CQ6" s="139">
        <v>134000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152</v>
      </c>
      <c r="C7" s="347"/>
      <c r="D7" s="347"/>
      <c r="E7" s="347"/>
      <c r="F7" s="347" t="s">
        <v>80</v>
      </c>
      <c r="G7" s="88"/>
      <c r="H7" s="88"/>
      <c r="I7" s="88"/>
      <c r="J7" s="330"/>
      <c r="K7" s="79">
        <v>0</v>
      </c>
      <c r="L7" s="79">
        <v>0</v>
      </c>
      <c r="M7" s="79">
        <v>77</v>
      </c>
      <c r="N7" s="89">
        <v>30</v>
      </c>
      <c r="O7" s="90">
        <v>0</v>
      </c>
      <c r="P7" s="91">
        <f>N7+O7</f>
        <v>30</v>
      </c>
      <c r="Q7" s="80">
        <f>IFERROR(P7/M7,"-")</f>
        <v>0.38961038961039</v>
      </c>
      <c r="R7" s="79">
        <v>2</v>
      </c>
      <c r="S7" s="79">
        <v>4</v>
      </c>
      <c r="T7" s="80">
        <f>IFERROR(R7/(P7),"-")</f>
        <v>0.066666666666667</v>
      </c>
      <c r="U7" s="336"/>
      <c r="V7" s="82">
        <v>5</v>
      </c>
      <c r="W7" s="80">
        <f>IF(P7=0,"-",V7/P7)</f>
        <v>0.16666666666667</v>
      </c>
      <c r="X7" s="335">
        <v>737560</v>
      </c>
      <c r="Y7" s="336">
        <f>IFERROR(X7/P7,"-")</f>
        <v>24585.333333333</v>
      </c>
      <c r="Z7" s="336">
        <f>IFERROR(X7/V7,"-")</f>
        <v>147512</v>
      </c>
      <c r="AA7" s="330"/>
      <c r="AB7" s="83"/>
      <c r="AC7" s="77"/>
      <c r="AD7" s="92">
        <v>1</v>
      </c>
      <c r="AE7" s="93">
        <f>IF(P7=0,"",IF(AD7=0,"",(AD7/P7)))</f>
        <v>0.033333333333333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4</v>
      </c>
      <c r="AN7" s="99">
        <f>IF(P7=0,"",IF(AM7=0,"",(AM7/P7)))</f>
        <v>0.13333333333333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0.033333333333333</v>
      </c>
      <c r="AX7" s="104">
        <v>1</v>
      </c>
      <c r="AY7" s="106">
        <f>IFERROR(AX7/AV7,"-")</f>
        <v>1</v>
      </c>
      <c r="AZ7" s="107">
        <v>257560</v>
      </c>
      <c r="BA7" s="108">
        <f>IFERROR(AZ7/AV7,"-")</f>
        <v>257560</v>
      </c>
      <c r="BB7" s="109"/>
      <c r="BC7" s="109"/>
      <c r="BD7" s="109">
        <v>1</v>
      </c>
      <c r="BE7" s="110">
        <v>5</v>
      </c>
      <c r="BF7" s="111">
        <f>IF(P7=0,"",IF(BE7=0,"",(BE7/P7)))</f>
        <v>0.16666666666667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0.066666666666667</v>
      </c>
      <c r="BP7" s="119">
        <v>1</v>
      </c>
      <c r="BQ7" s="120">
        <f>IFERROR(BP7/BN7,"-")</f>
        <v>0.5</v>
      </c>
      <c r="BR7" s="121">
        <v>57000</v>
      </c>
      <c r="BS7" s="122">
        <f>IFERROR(BR7/BN7,"-")</f>
        <v>28500</v>
      </c>
      <c r="BT7" s="123"/>
      <c r="BU7" s="123"/>
      <c r="BV7" s="123">
        <v>1</v>
      </c>
      <c r="BW7" s="124">
        <v>14</v>
      </c>
      <c r="BX7" s="125">
        <f>IF(P7=0,"",IF(BW7=0,"",(BW7/P7)))</f>
        <v>0.46666666666667</v>
      </c>
      <c r="BY7" s="126">
        <v>3</v>
      </c>
      <c r="BZ7" s="127">
        <f>IFERROR(BY7/BW7,"-")</f>
        <v>0.21428571428571</v>
      </c>
      <c r="CA7" s="128">
        <v>390000</v>
      </c>
      <c r="CB7" s="129">
        <f>IFERROR(CA7/BW7,"-")</f>
        <v>27857.142857143</v>
      </c>
      <c r="CC7" s="130">
        <v>1</v>
      </c>
      <c r="CD7" s="130">
        <v>1</v>
      </c>
      <c r="CE7" s="130">
        <v>1</v>
      </c>
      <c r="CF7" s="131">
        <v>3</v>
      </c>
      <c r="CG7" s="132">
        <f>IF(P7=0,"",IF(CF7=0,"",(CF7/P7)))</f>
        <v>0.1</v>
      </c>
      <c r="CH7" s="133">
        <v>1</v>
      </c>
      <c r="CI7" s="134">
        <f>IFERROR(CH7/CF7,"-")</f>
        <v>0.33333333333333</v>
      </c>
      <c r="CJ7" s="135">
        <v>33000</v>
      </c>
      <c r="CK7" s="136">
        <f>IFERROR(CJ7/CF7,"-")</f>
        <v>11000</v>
      </c>
      <c r="CL7" s="137"/>
      <c r="CM7" s="137"/>
      <c r="CN7" s="137">
        <v>1</v>
      </c>
      <c r="CO7" s="138">
        <v>5</v>
      </c>
      <c r="CP7" s="139">
        <v>737560</v>
      </c>
      <c r="CQ7" s="139">
        <v>375000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7.3589743589744</v>
      </c>
      <c r="B8" s="347" t="s">
        <v>153</v>
      </c>
      <c r="C8" s="347" t="s">
        <v>154</v>
      </c>
      <c r="D8" s="347" t="s">
        <v>155</v>
      </c>
      <c r="E8" s="347"/>
      <c r="F8" s="347" t="s">
        <v>149</v>
      </c>
      <c r="G8" s="88" t="s">
        <v>156</v>
      </c>
      <c r="H8" s="88" t="s">
        <v>157</v>
      </c>
      <c r="I8" s="348" t="s">
        <v>70</v>
      </c>
      <c r="J8" s="330">
        <v>78000</v>
      </c>
      <c r="K8" s="79">
        <v>0</v>
      </c>
      <c r="L8" s="79">
        <v>0</v>
      </c>
      <c r="M8" s="79">
        <v>38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>
        <f>IFERROR(J8/SUM(N8:O9),"-")</f>
        <v>6500</v>
      </c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>
        <f>SUM(X8:X9)-SUM(J8:J9)</f>
        <v>496000</v>
      </c>
      <c r="AB8" s="83">
        <f>SUM(X8:X9)/SUM(J8:J9)</f>
        <v>7.3589743589744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158</v>
      </c>
      <c r="C9" s="347"/>
      <c r="D9" s="347"/>
      <c r="E9" s="347"/>
      <c r="F9" s="347" t="s">
        <v>80</v>
      </c>
      <c r="G9" s="88"/>
      <c r="H9" s="88"/>
      <c r="I9" s="88"/>
      <c r="J9" s="330"/>
      <c r="K9" s="79">
        <v>0</v>
      </c>
      <c r="L9" s="79">
        <v>0</v>
      </c>
      <c r="M9" s="79">
        <v>34</v>
      </c>
      <c r="N9" s="89">
        <v>12</v>
      </c>
      <c r="O9" s="90">
        <v>0</v>
      </c>
      <c r="P9" s="91">
        <f>N9+O9</f>
        <v>12</v>
      </c>
      <c r="Q9" s="80">
        <f>IFERROR(P9/M9,"-")</f>
        <v>0.35294117647059</v>
      </c>
      <c r="R9" s="79">
        <v>2</v>
      </c>
      <c r="S9" s="79">
        <v>0</v>
      </c>
      <c r="T9" s="80">
        <f>IFERROR(R9/(P9),"-")</f>
        <v>0.16666666666667</v>
      </c>
      <c r="U9" s="336"/>
      <c r="V9" s="82">
        <v>2</v>
      </c>
      <c r="W9" s="80">
        <f>IF(P9=0,"-",V9/P9)</f>
        <v>0.16666666666667</v>
      </c>
      <c r="X9" s="335">
        <v>574000</v>
      </c>
      <c r="Y9" s="336">
        <f>IFERROR(X9/P9,"-")</f>
        <v>47833.333333333</v>
      </c>
      <c r="Z9" s="336">
        <f>IFERROR(X9/V9,"-")</f>
        <v>287000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0.16666666666667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7</v>
      </c>
      <c r="BO9" s="118">
        <f>IF(P9=0,"",IF(BN9=0,"",(BN9/P9)))</f>
        <v>0.58333333333333</v>
      </c>
      <c r="BP9" s="119">
        <v>2</v>
      </c>
      <c r="BQ9" s="120">
        <f>IFERROR(BP9/BN9,"-")</f>
        <v>0.28571428571429</v>
      </c>
      <c r="BR9" s="121">
        <v>81000</v>
      </c>
      <c r="BS9" s="122">
        <f>IFERROR(BR9/BN9,"-")</f>
        <v>11571.428571429</v>
      </c>
      <c r="BT9" s="123"/>
      <c r="BU9" s="123">
        <v>1</v>
      </c>
      <c r="BV9" s="123">
        <v>1</v>
      </c>
      <c r="BW9" s="124">
        <v>3</v>
      </c>
      <c r="BX9" s="125">
        <f>IF(P9=0,"",IF(BW9=0,"",(BW9/P9)))</f>
        <v>0.25</v>
      </c>
      <c r="BY9" s="126">
        <v>1</v>
      </c>
      <c r="BZ9" s="127">
        <f>IFERROR(BY9/BW9,"-")</f>
        <v>0.33333333333333</v>
      </c>
      <c r="CA9" s="128">
        <v>4127000</v>
      </c>
      <c r="CB9" s="129">
        <f>IFERROR(CA9/BW9,"-")</f>
        <v>1375666.6666667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574000</v>
      </c>
      <c r="CQ9" s="139">
        <v>4127000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0.22916666666667</v>
      </c>
      <c r="B10" s="347" t="s">
        <v>159</v>
      </c>
      <c r="C10" s="347" t="s">
        <v>160</v>
      </c>
      <c r="D10" s="347" t="s">
        <v>161</v>
      </c>
      <c r="E10" s="347"/>
      <c r="F10" s="347" t="s">
        <v>149</v>
      </c>
      <c r="G10" s="88" t="s">
        <v>162</v>
      </c>
      <c r="H10" s="88" t="s">
        <v>163</v>
      </c>
      <c r="I10" s="88" t="s">
        <v>164</v>
      </c>
      <c r="J10" s="330">
        <v>144000</v>
      </c>
      <c r="K10" s="79">
        <v>0</v>
      </c>
      <c r="L10" s="79">
        <v>0</v>
      </c>
      <c r="M10" s="79">
        <v>71</v>
      </c>
      <c r="N10" s="89">
        <v>13</v>
      </c>
      <c r="O10" s="90">
        <v>0</v>
      </c>
      <c r="P10" s="91">
        <f>N10+O10</f>
        <v>13</v>
      </c>
      <c r="Q10" s="80">
        <f>IFERROR(P10/M10,"-")</f>
        <v>0.1830985915493</v>
      </c>
      <c r="R10" s="79">
        <v>1</v>
      </c>
      <c r="S10" s="79">
        <v>2</v>
      </c>
      <c r="T10" s="80">
        <f>IFERROR(R10/(P10),"-")</f>
        <v>0.076923076923077</v>
      </c>
      <c r="U10" s="336">
        <f>IFERROR(J10/SUM(N10:O11),"-")</f>
        <v>8000</v>
      </c>
      <c r="V10" s="82">
        <v>2</v>
      </c>
      <c r="W10" s="80">
        <f>IF(P10=0,"-",V10/P10)</f>
        <v>0.15384615384615</v>
      </c>
      <c r="X10" s="335">
        <v>18000</v>
      </c>
      <c r="Y10" s="336">
        <f>IFERROR(X10/P10,"-")</f>
        <v>1384.6153846154</v>
      </c>
      <c r="Z10" s="336">
        <f>IFERROR(X10/V10,"-")</f>
        <v>9000</v>
      </c>
      <c r="AA10" s="330">
        <f>SUM(X10:X11)-SUM(J10:J11)</f>
        <v>-111000</v>
      </c>
      <c r="AB10" s="83">
        <f>SUM(X10:X11)/SUM(J10:J11)</f>
        <v>0.22916666666667</v>
      </c>
      <c r="AC10" s="77"/>
      <c r="AD10" s="92">
        <v>2</v>
      </c>
      <c r="AE10" s="93">
        <f>IF(P10=0,"",IF(AD10=0,"",(AD10/P10)))</f>
        <v>0.15384615384615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5</v>
      </c>
      <c r="AN10" s="99">
        <f>IF(P10=0,"",IF(AM10=0,"",(AM10/P10)))</f>
        <v>0.38461538461538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0.076923076923077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0.15384615384615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0.23076923076923</v>
      </c>
      <c r="BP10" s="119">
        <v>2</v>
      </c>
      <c r="BQ10" s="120">
        <f>IFERROR(BP10/BN10,"-")</f>
        <v>0.66666666666667</v>
      </c>
      <c r="BR10" s="121">
        <v>18000</v>
      </c>
      <c r="BS10" s="122">
        <f>IFERROR(BR10/BN10,"-")</f>
        <v>6000</v>
      </c>
      <c r="BT10" s="123"/>
      <c r="BU10" s="123">
        <v>2</v>
      </c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18000</v>
      </c>
      <c r="CQ10" s="139">
        <v>10000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165</v>
      </c>
      <c r="C11" s="347"/>
      <c r="D11" s="347"/>
      <c r="E11" s="347"/>
      <c r="F11" s="347" t="s">
        <v>80</v>
      </c>
      <c r="G11" s="88"/>
      <c r="H11" s="88"/>
      <c r="I11" s="88"/>
      <c r="J11" s="330"/>
      <c r="K11" s="79">
        <v>0</v>
      </c>
      <c r="L11" s="79">
        <v>0</v>
      </c>
      <c r="M11" s="79">
        <v>3</v>
      </c>
      <c r="N11" s="89">
        <v>5</v>
      </c>
      <c r="O11" s="90">
        <v>0</v>
      </c>
      <c r="P11" s="91">
        <f>N11+O11</f>
        <v>5</v>
      </c>
      <c r="Q11" s="80">
        <f>IFERROR(P11/M11,"-")</f>
        <v>1.6666666666667</v>
      </c>
      <c r="R11" s="79">
        <v>0</v>
      </c>
      <c r="S11" s="79">
        <v>2</v>
      </c>
      <c r="T11" s="80">
        <f>IFERROR(R11/(P11),"-")</f>
        <v>0</v>
      </c>
      <c r="U11" s="336"/>
      <c r="V11" s="82">
        <v>1</v>
      </c>
      <c r="W11" s="80">
        <f>IF(P11=0,"-",V11/P11)</f>
        <v>0.2</v>
      </c>
      <c r="X11" s="335">
        <v>15000</v>
      </c>
      <c r="Y11" s="336">
        <f>IFERROR(X11/P11,"-")</f>
        <v>3000</v>
      </c>
      <c r="Z11" s="336">
        <f>IFERROR(X11/V11,"-")</f>
        <v>15000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0.2</v>
      </c>
      <c r="BP11" s="119">
        <v>1</v>
      </c>
      <c r="BQ11" s="120">
        <f>IFERROR(BP11/BN11,"-")</f>
        <v>1</v>
      </c>
      <c r="BR11" s="121">
        <v>5000</v>
      </c>
      <c r="BS11" s="122">
        <f>IFERROR(BR11/BN11,"-")</f>
        <v>5000</v>
      </c>
      <c r="BT11" s="123">
        <v>1</v>
      </c>
      <c r="BU11" s="123"/>
      <c r="BV11" s="123"/>
      <c r="BW11" s="124">
        <v>3</v>
      </c>
      <c r="BX11" s="125">
        <f>IF(P11=0,"",IF(BW11=0,"",(BW11/P11)))</f>
        <v>0.6</v>
      </c>
      <c r="BY11" s="126">
        <v>1</v>
      </c>
      <c r="BZ11" s="127">
        <f>IFERROR(BY11/BW11,"-")</f>
        <v>0.33333333333333</v>
      </c>
      <c r="CA11" s="128">
        <v>120000</v>
      </c>
      <c r="CB11" s="129">
        <f>IFERROR(CA11/BW11,"-")</f>
        <v>40000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15000</v>
      </c>
      <c r="CQ11" s="139">
        <v>120000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1.1833333333333</v>
      </c>
      <c r="B12" s="347" t="s">
        <v>166</v>
      </c>
      <c r="C12" s="347" t="s">
        <v>160</v>
      </c>
      <c r="D12" s="347" t="s">
        <v>167</v>
      </c>
      <c r="E12" s="347"/>
      <c r="F12" s="347" t="s">
        <v>149</v>
      </c>
      <c r="G12" s="88" t="s">
        <v>168</v>
      </c>
      <c r="H12" s="88" t="s">
        <v>163</v>
      </c>
      <c r="I12" s="88" t="s">
        <v>169</v>
      </c>
      <c r="J12" s="330">
        <v>120000</v>
      </c>
      <c r="K12" s="79">
        <v>0</v>
      </c>
      <c r="L12" s="79">
        <v>0</v>
      </c>
      <c r="M12" s="79">
        <v>70</v>
      </c>
      <c r="N12" s="89">
        <v>14</v>
      </c>
      <c r="O12" s="90">
        <v>0</v>
      </c>
      <c r="P12" s="91">
        <f>N12+O12</f>
        <v>14</v>
      </c>
      <c r="Q12" s="80">
        <f>IFERROR(P12/M12,"-")</f>
        <v>0.2</v>
      </c>
      <c r="R12" s="79">
        <v>2</v>
      </c>
      <c r="S12" s="79">
        <v>3</v>
      </c>
      <c r="T12" s="80">
        <f>IFERROR(R12/(P12),"-")</f>
        <v>0.14285714285714</v>
      </c>
      <c r="U12" s="336">
        <f>IFERROR(J12/SUM(N12:O13),"-")</f>
        <v>5217.3913043478</v>
      </c>
      <c r="V12" s="82">
        <v>2</v>
      </c>
      <c r="W12" s="80">
        <f>IF(P12=0,"-",V12/P12)</f>
        <v>0.14285714285714</v>
      </c>
      <c r="X12" s="335">
        <v>64000</v>
      </c>
      <c r="Y12" s="336">
        <f>IFERROR(X12/P12,"-")</f>
        <v>4571.4285714286</v>
      </c>
      <c r="Z12" s="336">
        <f>IFERROR(X12/V12,"-")</f>
        <v>32000</v>
      </c>
      <c r="AA12" s="330">
        <f>SUM(X12:X13)-SUM(J12:J13)</f>
        <v>22000</v>
      </c>
      <c r="AB12" s="83">
        <f>SUM(X12:X13)/SUM(J12:J13)</f>
        <v>1.1833333333333</v>
      </c>
      <c r="AC12" s="77"/>
      <c r="AD12" s="92">
        <v>1</v>
      </c>
      <c r="AE12" s="93">
        <f>IF(P12=0,"",IF(AD12=0,"",(AD12/P12)))</f>
        <v>0.071428571428571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3</v>
      </c>
      <c r="AN12" s="99">
        <f>IF(P12=0,"",IF(AM12=0,"",(AM12/P12)))</f>
        <v>0.21428571428571</v>
      </c>
      <c r="AO12" s="98">
        <v>1</v>
      </c>
      <c r="AP12" s="100">
        <f>IFERROR(AO12/AM12,"-")</f>
        <v>0.33333333333333</v>
      </c>
      <c r="AQ12" s="101">
        <v>5000</v>
      </c>
      <c r="AR12" s="102">
        <f>IFERROR(AQ12/AM12,"-")</f>
        <v>1666.6666666667</v>
      </c>
      <c r="AS12" s="103">
        <v>1</v>
      </c>
      <c r="AT12" s="103"/>
      <c r="AU12" s="103"/>
      <c r="AV12" s="104">
        <v>1</v>
      </c>
      <c r="AW12" s="105">
        <f>IF(P12=0,"",IF(AV12=0,"",(AV12/P12)))</f>
        <v>0.071428571428571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4</v>
      </c>
      <c r="BF12" s="111">
        <f>IF(P12=0,"",IF(BE12=0,"",(BE12/P12)))</f>
        <v>0.28571428571429</v>
      </c>
      <c r="BG12" s="110">
        <v>2</v>
      </c>
      <c r="BH12" s="112">
        <f>IFERROR(BG12/BE12,"-")</f>
        <v>0.5</v>
      </c>
      <c r="BI12" s="113">
        <v>42000</v>
      </c>
      <c r="BJ12" s="114">
        <f>IFERROR(BI12/BE12,"-")</f>
        <v>10500</v>
      </c>
      <c r="BK12" s="115">
        <v>1</v>
      </c>
      <c r="BL12" s="115"/>
      <c r="BM12" s="115">
        <v>1</v>
      </c>
      <c r="BN12" s="117">
        <v>4</v>
      </c>
      <c r="BO12" s="118">
        <f>IF(P12=0,"",IF(BN12=0,"",(BN12/P12)))</f>
        <v>0.28571428571429</v>
      </c>
      <c r="BP12" s="119">
        <v>1</v>
      </c>
      <c r="BQ12" s="120">
        <f>IFERROR(BP12/BN12,"-")</f>
        <v>0.25</v>
      </c>
      <c r="BR12" s="121">
        <v>20000</v>
      </c>
      <c r="BS12" s="122">
        <f>IFERROR(BR12/BN12,"-")</f>
        <v>5000</v>
      </c>
      <c r="BT12" s="123"/>
      <c r="BU12" s="123"/>
      <c r="BV12" s="123">
        <v>1</v>
      </c>
      <c r="BW12" s="124">
        <v>1</v>
      </c>
      <c r="BX12" s="125">
        <f>IF(P12=0,"",IF(BW12=0,"",(BW12/P12)))</f>
        <v>0.071428571428571</v>
      </c>
      <c r="BY12" s="126">
        <v>1</v>
      </c>
      <c r="BZ12" s="127">
        <f>IFERROR(BY12/BW12,"-")</f>
        <v>1</v>
      </c>
      <c r="CA12" s="128">
        <v>3000</v>
      </c>
      <c r="CB12" s="129">
        <f>IFERROR(CA12/BW12,"-")</f>
        <v>3000</v>
      </c>
      <c r="CC12" s="130">
        <v>1</v>
      </c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64000</v>
      </c>
      <c r="CQ12" s="139">
        <v>39000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170</v>
      </c>
      <c r="C13" s="347"/>
      <c r="D13" s="347"/>
      <c r="E13" s="347"/>
      <c r="F13" s="347" t="s">
        <v>80</v>
      </c>
      <c r="G13" s="88"/>
      <c r="H13" s="88"/>
      <c r="I13" s="88"/>
      <c r="J13" s="330"/>
      <c r="K13" s="79">
        <v>0</v>
      </c>
      <c r="L13" s="79">
        <v>0</v>
      </c>
      <c r="M13" s="79">
        <v>15</v>
      </c>
      <c r="N13" s="89">
        <v>9</v>
      </c>
      <c r="O13" s="90">
        <v>0</v>
      </c>
      <c r="P13" s="91">
        <f>N13+O13</f>
        <v>9</v>
      </c>
      <c r="Q13" s="80">
        <f>IFERROR(P13/M13,"-")</f>
        <v>0.6</v>
      </c>
      <c r="R13" s="79">
        <v>1</v>
      </c>
      <c r="S13" s="79">
        <v>1</v>
      </c>
      <c r="T13" s="80">
        <f>IFERROR(R13/(P13),"-")</f>
        <v>0.11111111111111</v>
      </c>
      <c r="U13" s="336"/>
      <c r="V13" s="82">
        <v>2</v>
      </c>
      <c r="W13" s="80">
        <f>IF(P13=0,"-",V13/P13)</f>
        <v>0.22222222222222</v>
      </c>
      <c r="X13" s="335">
        <v>78000</v>
      </c>
      <c r="Y13" s="336">
        <f>IFERROR(X13/P13,"-")</f>
        <v>8666.6666666667</v>
      </c>
      <c r="Z13" s="336">
        <f>IFERROR(X13/V13,"-")</f>
        <v>39000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2</v>
      </c>
      <c r="AW13" s="105">
        <f>IF(P13=0,"",IF(AV13=0,"",(AV13/P13)))</f>
        <v>0.22222222222222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3</v>
      </c>
      <c r="BF13" s="111">
        <f>IF(P13=0,"",IF(BE13=0,"",(BE13/P13)))</f>
        <v>0.33333333333333</v>
      </c>
      <c r="BG13" s="110">
        <v>1</v>
      </c>
      <c r="BH13" s="112">
        <f>IFERROR(BG13/BE13,"-")</f>
        <v>0.33333333333333</v>
      </c>
      <c r="BI13" s="113">
        <v>68000</v>
      </c>
      <c r="BJ13" s="114">
        <f>IFERROR(BI13/BE13,"-")</f>
        <v>22666.666666667</v>
      </c>
      <c r="BK13" s="115"/>
      <c r="BL13" s="115"/>
      <c r="BM13" s="115">
        <v>1</v>
      </c>
      <c r="BN13" s="117">
        <v>1</v>
      </c>
      <c r="BO13" s="118">
        <f>IF(P13=0,"",IF(BN13=0,"",(BN13/P13)))</f>
        <v>0.11111111111111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0.22222222222222</v>
      </c>
      <c r="BY13" s="126">
        <v>1</v>
      </c>
      <c r="BZ13" s="127">
        <f>IFERROR(BY13/BW13,"-")</f>
        <v>0.5</v>
      </c>
      <c r="CA13" s="128">
        <v>10000</v>
      </c>
      <c r="CB13" s="129">
        <f>IFERROR(CA13/BW13,"-")</f>
        <v>5000</v>
      </c>
      <c r="CC13" s="130"/>
      <c r="CD13" s="130">
        <v>1</v>
      </c>
      <c r="CE13" s="130"/>
      <c r="CF13" s="131">
        <v>1</v>
      </c>
      <c r="CG13" s="132">
        <f>IF(P13=0,"",IF(CF13=0,"",(CF13/P13)))</f>
        <v>0.11111111111111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2</v>
      </c>
      <c r="CP13" s="139">
        <v>78000</v>
      </c>
      <c r="CQ13" s="139">
        <v>68000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0.022222222222222</v>
      </c>
      <c r="B14" s="347" t="s">
        <v>171</v>
      </c>
      <c r="C14" s="347" t="s">
        <v>154</v>
      </c>
      <c r="D14" s="347" t="s">
        <v>172</v>
      </c>
      <c r="E14" s="347"/>
      <c r="F14" s="347" t="s">
        <v>149</v>
      </c>
      <c r="G14" s="88" t="s">
        <v>173</v>
      </c>
      <c r="H14" s="88" t="s">
        <v>163</v>
      </c>
      <c r="I14" s="88" t="s">
        <v>174</v>
      </c>
      <c r="J14" s="330">
        <v>90000</v>
      </c>
      <c r="K14" s="79">
        <v>0</v>
      </c>
      <c r="L14" s="79">
        <v>0</v>
      </c>
      <c r="M14" s="79">
        <v>38</v>
      </c>
      <c r="N14" s="89">
        <v>4</v>
      </c>
      <c r="O14" s="90">
        <v>0</v>
      </c>
      <c r="P14" s="91">
        <f>N14+O14</f>
        <v>4</v>
      </c>
      <c r="Q14" s="80">
        <f>IFERROR(P14/M14,"-")</f>
        <v>0.10526315789474</v>
      </c>
      <c r="R14" s="79">
        <v>0</v>
      </c>
      <c r="S14" s="79">
        <v>2</v>
      </c>
      <c r="T14" s="80">
        <f>IFERROR(R14/(P14),"-")</f>
        <v>0</v>
      </c>
      <c r="U14" s="336">
        <f>IFERROR(J14/SUM(N14:O15),"-")</f>
        <v>12857.142857143</v>
      </c>
      <c r="V14" s="82">
        <v>1</v>
      </c>
      <c r="W14" s="80">
        <f>IF(P14=0,"-",V14/P14)</f>
        <v>0.25</v>
      </c>
      <c r="X14" s="335">
        <v>2000</v>
      </c>
      <c r="Y14" s="336">
        <f>IFERROR(X14/P14,"-")</f>
        <v>500</v>
      </c>
      <c r="Z14" s="336">
        <f>IFERROR(X14/V14,"-")</f>
        <v>2000</v>
      </c>
      <c r="AA14" s="330">
        <f>SUM(X14:X15)-SUM(J14:J15)</f>
        <v>-88000</v>
      </c>
      <c r="AB14" s="83">
        <f>SUM(X14:X15)/SUM(J14:J15)</f>
        <v>0.022222222222222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3</v>
      </c>
      <c r="BF14" s="111">
        <f>IF(P14=0,"",IF(BE14=0,"",(BE14/P14)))</f>
        <v>0.75</v>
      </c>
      <c r="BG14" s="110">
        <v>1</v>
      </c>
      <c r="BH14" s="112">
        <f>IFERROR(BG14/BE14,"-")</f>
        <v>0.33333333333333</v>
      </c>
      <c r="BI14" s="113">
        <v>2000</v>
      </c>
      <c r="BJ14" s="114">
        <f>IFERROR(BI14/BE14,"-")</f>
        <v>666.66666666667</v>
      </c>
      <c r="BK14" s="115">
        <v>1</v>
      </c>
      <c r="BL14" s="115"/>
      <c r="BM14" s="115"/>
      <c r="BN14" s="117">
        <v>1</v>
      </c>
      <c r="BO14" s="118">
        <f>IF(P14=0,"",IF(BN14=0,"",(BN14/P14)))</f>
        <v>0.25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2000</v>
      </c>
      <c r="CQ14" s="139">
        <v>2000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175</v>
      </c>
      <c r="C15" s="347"/>
      <c r="D15" s="347"/>
      <c r="E15" s="347"/>
      <c r="F15" s="347" t="s">
        <v>80</v>
      </c>
      <c r="G15" s="88"/>
      <c r="H15" s="88"/>
      <c r="I15" s="88"/>
      <c r="J15" s="330"/>
      <c r="K15" s="79">
        <v>0</v>
      </c>
      <c r="L15" s="79">
        <v>0</v>
      </c>
      <c r="M15" s="79">
        <v>8</v>
      </c>
      <c r="N15" s="89">
        <v>3</v>
      </c>
      <c r="O15" s="90">
        <v>0</v>
      </c>
      <c r="P15" s="91">
        <f>N15+O15</f>
        <v>3</v>
      </c>
      <c r="Q15" s="80">
        <f>IFERROR(P15/M15,"-")</f>
        <v>0.375</v>
      </c>
      <c r="R15" s="79">
        <v>1</v>
      </c>
      <c r="S15" s="79">
        <v>0</v>
      </c>
      <c r="T15" s="80">
        <f>IFERROR(R15/(P15),"-")</f>
        <v>0.33333333333333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0.66666666666667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0.33333333333333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0.15625</v>
      </c>
      <c r="B16" s="347" t="s">
        <v>176</v>
      </c>
      <c r="C16" s="347" t="s">
        <v>160</v>
      </c>
      <c r="D16" s="347" t="s">
        <v>177</v>
      </c>
      <c r="E16" s="347"/>
      <c r="F16" s="347" t="s">
        <v>149</v>
      </c>
      <c r="G16" s="88" t="s">
        <v>178</v>
      </c>
      <c r="H16" s="88" t="s">
        <v>179</v>
      </c>
      <c r="I16" s="88" t="s">
        <v>96</v>
      </c>
      <c r="J16" s="330">
        <v>96000</v>
      </c>
      <c r="K16" s="79">
        <v>0</v>
      </c>
      <c r="L16" s="79">
        <v>0</v>
      </c>
      <c r="M16" s="79">
        <v>19</v>
      </c>
      <c r="N16" s="89">
        <v>7</v>
      </c>
      <c r="O16" s="90">
        <v>0</v>
      </c>
      <c r="P16" s="91">
        <f>N16+O16</f>
        <v>7</v>
      </c>
      <c r="Q16" s="80">
        <f>IFERROR(P16/M16,"-")</f>
        <v>0.36842105263158</v>
      </c>
      <c r="R16" s="79">
        <v>0</v>
      </c>
      <c r="S16" s="79">
        <v>2</v>
      </c>
      <c r="T16" s="80">
        <f>IFERROR(R16/(P16),"-")</f>
        <v>0</v>
      </c>
      <c r="U16" s="336">
        <f>IFERROR(J16/SUM(N16:O17),"-")</f>
        <v>8727.2727272727</v>
      </c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>
        <f>SUM(X16:X17)-SUM(J16:J17)</f>
        <v>-81000</v>
      </c>
      <c r="AB16" s="83">
        <f>SUM(X16:X17)/SUM(J16:J17)</f>
        <v>0.15625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3</v>
      </c>
      <c r="AN16" s="99">
        <f>IF(P16=0,"",IF(AM16=0,"",(AM16/P16)))</f>
        <v>0.42857142857143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1</v>
      </c>
      <c r="AW16" s="105">
        <f>IF(P16=0,"",IF(AV16=0,"",(AV16/P16)))</f>
        <v>0.14285714285714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</v>
      </c>
      <c r="BF16" s="111">
        <f>IF(P16=0,"",IF(BE16=0,"",(BE16/P16)))</f>
        <v>0.28571428571429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0.14285714285714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180</v>
      </c>
      <c r="C17" s="347"/>
      <c r="D17" s="347"/>
      <c r="E17" s="347"/>
      <c r="F17" s="347" t="s">
        <v>80</v>
      </c>
      <c r="G17" s="88"/>
      <c r="H17" s="88"/>
      <c r="I17" s="88"/>
      <c r="J17" s="330"/>
      <c r="K17" s="79">
        <v>0</v>
      </c>
      <c r="L17" s="79">
        <v>0</v>
      </c>
      <c r="M17" s="79">
        <v>2</v>
      </c>
      <c r="N17" s="89">
        <v>4</v>
      </c>
      <c r="O17" s="90">
        <v>0</v>
      </c>
      <c r="P17" s="91">
        <f>N17+O17</f>
        <v>4</v>
      </c>
      <c r="Q17" s="80">
        <f>IFERROR(P17/M17,"-")</f>
        <v>2</v>
      </c>
      <c r="R17" s="79">
        <v>0</v>
      </c>
      <c r="S17" s="79">
        <v>1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15000</v>
      </c>
      <c r="Y17" s="336">
        <f>IFERROR(X17/P17,"-")</f>
        <v>3750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0.25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</v>
      </c>
      <c r="BO17" s="118">
        <f>IF(P17=0,"",IF(BN17=0,"",(BN17/P17)))</f>
        <v>0.5</v>
      </c>
      <c r="BP17" s="119">
        <v>1</v>
      </c>
      <c r="BQ17" s="120">
        <f>IFERROR(BP17/BN17,"-")</f>
        <v>0.5</v>
      </c>
      <c r="BR17" s="121">
        <v>113000</v>
      </c>
      <c r="BS17" s="122">
        <f>IFERROR(BR17/BN17,"-")</f>
        <v>56500</v>
      </c>
      <c r="BT17" s="123"/>
      <c r="BU17" s="123"/>
      <c r="BV17" s="123">
        <v>1</v>
      </c>
      <c r="BW17" s="124">
        <v>1</v>
      </c>
      <c r="BX17" s="125">
        <f>IF(P17=0,"",IF(BW17=0,"",(BW17/P17)))</f>
        <v>0.25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15000</v>
      </c>
      <c r="CQ17" s="139">
        <v>113000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2.4848484848485</v>
      </c>
      <c r="B18" s="347" t="s">
        <v>181</v>
      </c>
      <c r="C18" s="347" t="s">
        <v>182</v>
      </c>
      <c r="D18" s="347" t="s">
        <v>183</v>
      </c>
      <c r="E18" s="347"/>
      <c r="F18" s="347" t="s">
        <v>149</v>
      </c>
      <c r="G18" s="88" t="s">
        <v>184</v>
      </c>
      <c r="H18" s="88" t="s">
        <v>179</v>
      </c>
      <c r="I18" s="88" t="s">
        <v>185</v>
      </c>
      <c r="J18" s="330">
        <v>66000</v>
      </c>
      <c r="K18" s="79">
        <v>0</v>
      </c>
      <c r="L18" s="79">
        <v>0</v>
      </c>
      <c r="M18" s="79">
        <v>71</v>
      </c>
      <c r="N18" s="89">
        <v>11</v>
      </c>
      <c r="O18" s="90">
        <v>0</v>
      </c>
      <c r="P18" s="91">
        <f>N18+O18</f>
        <v>11</v>
      </c>
      <c r="Q18" s="80">
        <f>IFERROR(P18/M18,"-")</f>
        <v>0.15492957746479</v>
      </c>
      <c r="R18" s="79">
        <v>1</v>
      </c>
      <c r="S18" s="79">
        <v>2</v>
      </c>
      <c r="T18" s="80">
        <f>IFERROR(R18/(P18),"-")</f>
        <v>0.090909090909091</v>
      </c>
      <c r="U18" s="336">
        <f>IFERROR(J18/SUM(N18:O19),"-")</f>
        <v>2129.0322580645</v>
      </c>
      <c r="V18" s="82">
        <v>1</v>
      </c>
      <c r="W18" s="80">
        <f>IF(P18=0,"-",V18/P18)</f>
        <v>0.090909090909091</v>
      </c>
      <c r="X18" s="335">
        <v>6000</v>
      </c>
      <c r="Y18" s="336">
        <f>IFERROR(X18/P18,"-")</f>
        <v>545.45454545455</v>
      </c>
      <c r="Z18" s="336">
        <f>IFERROR(X18/V18,"-")</f>
        <v>6000</v>
      </c>
      <c r="AA18" s="330">
        <f>SUM(X18:X19)-SUM(J18:J19)</f>
        <v>98000</v>
      </c>
      <c r="AB18" s="83">
        <f>SUM(X18:X19)/SUM(J18:J19)</f>
        <v>2.4848484848485</v>
      </c>
      <c r="AC18" s="77"/>
      <c r="AD18" s="92">
        <v>2</v>
      </c>
      <c r="AE18" s="93">
        <f>IF(P18=0,"",IF(AD18=0,"",(AD18/P18)))</f>
        <v>0.18181818181818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1</v>
      </c>
      <c r="AN18" s="99">
        <f>IF(P18=0,"",IF(AM18=0,"",(AM18/P18)))</f>
        <v>0.090909090909091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0.090909090909091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4</v>
      </c>
      <c r="BF18" s="111">
        <f>IF(P18=0,"",IF(BE18=0,"",(BE18/P18)))</f>
        <v>0.36363636363636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0.090909090909091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0.18181818181818</v>
      </c>
      <c r="BY18" s="126">
        <v>1</v>
      </c>
      <c r="BZ18" s="127">
        <f>IFERROR(BY18/BW18,"-")</f>
        <v>0.5</v>
      </c>
      <c r="CA18" s="128">
        <v>6000</v>
      </c>
      <c r="CB18" s="129">
        <f>IFERROR(CA18/BW18,"-")</f>
        <v>3000</v>
      </c>
      <c r="CC18" s="130"/>
      <c r="CD18" s="130">
        <v>1</v>
      </c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6000</v>
      </c>
      <c r="CQ18" s="139">
        <v>6000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186</v>
      </c>
      <c r="C19" s="347"/>
      <c r="D19" s="347"/>
      <c r="E19" s="347"/>
      <c r="F19" s="347" t="s">
        <v>80</v>
      </c>
      <c r="G19" s="88"/>
      <c r="H19" s="88"/>
      <c r="I19" s="88"/>
      <c r="J19" s="330"/>
      <c r="K19" s="79">
        <v>0</v>
      </c>
      <c r="L19" s="79">
        <v>0</v>
      </c>
      <c r="M19" s="79">
        <v>27</v>
      </c>
      <c r="N19" s="89">
        <v>20</v>
      </c>
      <c r="O19" s="90">
        <v>0</v>
      </c>
      <c r="P19" s="91">
        <f>N19+O19</f>
        <v>20</v>
      </c>
      <c r="Q19" s="80">
        <f>IFERROR(P19/M19,"-")</f>
        <v>0.74074074074074</v>
      </c>
      <c r="R19" s="79">
        <v>1</v>
      </c>
      <c r="S19" s="79">
        <v>4</v>
      </c>
      <c r="T19" s="80">
        <f>IFERROR(R19/(P19),"-")</f>
        <v>0.05</v>
      </c>
      <c r="U19" s="336"/>
      <c r="V19" s="82">
        <v>3</v>
      </c>
      <c r="W19" s="80">
        <f>IF(P19=0,"-",V19/P19)</f>
        <v>0.15</v>
      </c>
      <c r="X19" s="335">
        <v>158000</v>
      </c>
      <c r="Y19" s="336">
        <f>IFERROR(X19/P19,"-")</f>
        <v>7900</v>
      </c>
      <c r="Z19" s="336">
        <f>IFERROR(X19/V19,"-")</f>
        <v>52666.666666667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3</v>
      </c>
      <c r="AW19" s="105">
        <f>IF(P19=0,"",IF(AV19=0,"",(AV19/P19)))</f>
        <v>0.15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7</v>
      </c>
      <c r="BF19" s="111">
        <f>IF(P19=0,"",IF(BE19=0,"",(BE19/P19)))</f>
        <v>0.35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9</v>
      </c>
      <c r="BO19" s="118">
        <f>IF(P19=0,"",IF(BN19=0,"",(BN19/P19)))</f>
        <v>0.45</v>
      </c>
      <c r="BP19" s="119">
        <v>2</v>
      </c>
      <c r="BQ19" s="120">
        <f>IFERROR(BP19/BN19,"-")</f>
        <v>0.22222222222222</v>
      </c>
      <c r="BR19" s="121">
        <v>148000</v>
      </c>
      <c r="BS19" s="122">
        <f>IFERROR(BR19/BN19,"-")</f>
        <v>16444.444444444</v>
      </c>
      <c r="BT19" s="123">
        <v>1</v>
      </c>
      <c r="BU19" s="123"/>
      <c r="BV19" s="123">
        <v>1</v>
      </c>
      <c r="BW19" s="124">
        <v>1</v>
      </c>
      <c r="BX19" s="125">
        <f>IF(P19=0,"",IF(BW19=0,"",(BW19/P19)))</f>
        <v>0.05</v>
      </c>
      <c r="BY19" s="126">
        <v>1</v>
      </c>
      <c r="BZ19" s="127">
        <f>IFERROR(BY19/BW19,"-")</f>
        <v>1</v>
      </c>
      <c r="CA19" s="128">
        <v>10000</v>
      </c>
      <c r="CB19" s="129">
        <f>IFERROR(CA19/BW19,"-")</f>
        <v>10000</v>
      </c>
      <c r="CC19" s="130"/>
      <c r="CD19" s="130">
        <v>1</v>
      </c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3</v>
      </c>
      <c r="CP19" s="139">
        <v>158000</v>
      </c>
      <c r="CQ19" s="139">
        <v>143000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331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337"/>
      <c r="V20" s="25"/>
      <c r="W20" s="25"/>
      <c r="X20" s="337"/>
      <c r="Y20" s="337"/>
      <c r="Z20" s="337"/>
      <c r="AA20" s="337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332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337"/>
      <c r="V21" s="25"/>
      <c r="W21" s="25"/>
      <c r="X21" s="337"/>
      <c r="Y21" s="337"/>
      <c r="Z21" s="337"/>
      <c r="AA21" s="337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2.7040350877193</v>
      </c>
      <c r="B22" s="39"/>
      <c r="C22" s="39"/>
      <c r="D22" s="39"/>
      <c r="E22" s="39"/>
      <c r="F22" s="39"/>
      <c r="G22" s="40" t="s">
        <v>187</v>
      </c>
      <c r="H22" s="40"/>
      <c r="I22" s="40"/>
      <c r="J22" s="333">
        <f>SUM(J6:J21)</f>
        <v>684000</v>
      </c>
      <c r="K22" s="41">
        <f>SUM(K6:K21)</f>
        <v>0</v>
      </c>
      <c r="L22" s="41">
        <f>SUM(L6:L21)</f>
        <v>0</v>
      </c>
      <c r="M22" s="41">
        <f>SUM(M6:M21)</f>
        <v>650</v>
      </c>
      <c r="N22" s="41">
        <f>SUM(N6:N21)</f>
        <v>149</v>
      </c>
      <c r="O22" s="41">
        <f>SUM(O6:O21)</f>
        <v>1</v>
      </c>
      <c r="P22" s="41">
        <f>SUM(P6:P21)</f>
        <v>150</v>
      </c>
      <c r="Q22" s="42">
        <f>IFERROR(P22/M22,"-")</f>
        <v>0.23076923076923</v>
      </c>
      <c r="R22" s="76">
        <f>SUM(R6:R21)</f>
        <v>12</v>
      </c>
      <c r="S22" s="76">
        <f>SUM(S6:S21)</f>
        <v>28</v>
      </c>
      <c r="T22" s="42">
        <f>IFERROR(R22/P22,"-")</f>
        <v>0.08</v>
      </c>
      <c r="U22" s="338">
        <f>IFERROR(J22/P22,"-")</f>
        <v>4560</v>
      </c>
      <c r="V22" s="44">
        <f>SUM(V6:V21)</f>
        <v>23</v>
      </c>
      <c r="W22" s="42">
        <f>IFERROR(V22/P22,"-")</f>
        <v>0.15333333333333</v>
      </c>
      <c r="X22" s="333">
        <f>SUM(X6:X21)</f>
        <v>1849560</v>
      </c>
      <c r="Y22" s="333">
        <f>IFERROR(X22/P22,"-")</f>
        <v>12330.4</v>
      </c>
      <c r="Z22" s="333">
        <f>IFERROR(X22/V22,"-")</f>
        <v>80415.652173913</v>
      </c>
      <c r="AA22" s="333">
        <f>X22-J22</f>
        <v>1165560</v>
      </c>
      <c r="AB22" s="45">
        <f>X22/J22</f>
        <v>2.7040350877193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188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189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190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191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192</v>
      </c>
      <c r="C6" s="347" t="s">
        <v>193</v>
      </c>
      <c r="D6" s="347" t="s">
        <v>194</v>
      </c>
      <c r="E6" s="175" t="s">
        <v>195</v>
      </c>
      <c r="F6" s="175" t="s">
        <v>196</v>
      </c>
      <c r="G6" s="340">
        <v>0</v>
      </c>
      <c r="H6" s="340">
        <v>3000</v>
      </c>
      <c r="I6" s="176">
        <v>0</v>
      </c>
      <c r="J6" s="176">
        <v>0</v>
      </c>
      <c r="K6" s="176">
        <v>5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0.28061224489796</v>
      </c>
      <c r="B7" s="347" t="s">
        <v>197</v>
      </c>
      <c r="C7" s="347" t="s">
        <v>198</v>
      </c>
      <c r="D7" s="347">
        <v>25</v>
      </c>
      <c r="E7" s="175" t="s">
        <v>199</v>
      </c>
      <c r="F7" s="175" t="s">
        <v>196</v>
      </c>
      <c r="G7" s="340">
        <v>39200</v>
      </c>
      <c r="H7" s="340">
        <v>2800</v>
      </c>
      <c r="I7" s="176">
        <v>0</v>
      </c>
      <c r="J7" s="176">
        <v>0</v>
      </c>
      <c r="K7" s="176">
        <v>746</v>
      </c>
      <c r="L7" s="177">
        <v>14</v>
      </c>
      <c r="M7" s="178">
        <v>14</v>
      </c>
      <c r="N7" s="179">
        <f>IFERROR(L7/K7,"-")</f>
        <v>0.018766756032172</v>
      </c>
      <c r="O7" s="176">
        <v>0</v>
      </c>
      <c r="P7" s="176">
        <v>3</v>
      </c>
      <c r="Q7" s="179">
        <f>IFERROR(O7/L7,"-")</f>
        <v>0</v>
      </c>
      <c r="R7" s="180">
        <f>IFERROR(G7/SUM(L7:L7),"-")</f>
        <v>2800</v>
      </c>
      <c r="S7" s="181">
        <v>1</v>
      </c>
      <c r="T7" s="179">
        <f>IF(L7=0,"-",S7/L7)</f>
        <v>0.071428571428571</v>
      </c>
      <c r="U7" s="345">
        <v>11000</v>
      </c>
      <c r="V7" s="346">
        <f>IFERROR(U7/L7,"-")</f>
        <v>785.71428571429</v>
      </c>
      <c r="W7" s="346">
        <f>IFERROR(U7/S7,"-")</f>
        <v>11000</v>
      </c>
      <c r="X7" s="340">
        <f>SUM(U7:U7)-SUM(G7:G7)</f>
        <v>-28200</v>
      </c>
      <c r="Y7" s="183">
        <f>SUM(U7:U7)/SUM(G7:G7)</f>
        <v>0.28061224489796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>
        <v>1</v>
      </c>
      <c r="AK7" s="191">
        <f>IF(L7=0,"",IF(AJ7=0,"",(AJ7/L7)))</f>
        <v>0.071428571428571</v>
      </c>
      <c r="AL7" s="190"/>
      <c r="AM7" s="192">
        <f>IFERROR(AL7/AJ7,"-")</f>
        <v>0</v>
      </c>
      <c r="AN7" s="193"/>
      <c r="AO7" s="194">
        <f>IFERROR(AN7/AJ7,"-")</f>
        <v>0</v>
      </c>
      <c r="AP7" s="195"/>
      <c r="AQ7" s="195"/>
      <c r="AR7" s="195"/>
      <c r="AS7" s="196">
        <v>4</v>
      </c>
      <c r="AT7" s="197">
        <f>IF(L7=0,"",IF(AS7=0,"",(AS7/L7)))</f>
        <v>0.28571428571429</v>
      </c>
      <c r="AU7" s="196"/>
      <c r="AV7" s="198">
        <f>IFERROR(AU7/AS7,"-")</f>
        <v>0</v>
      </c>
      <c r="AW7" s="199"/>
      <c r="AX7" s="200">
        <f>IFERROR(AW7/AS7,"-")</f>
        <v>0</v>
      </c>
      <c r="AY7" s="201"/>
      <c r="AZ7" s="201"/>
      <c r="BA7" s="201"/>
      <c r="BB7" s="202">
        <v>5</v>
      </c>
      <c r="BC7" s="203">
        <f>IF(L7=0,"",IF(BB7=0,"",(BB7/L7)))</f>
        <v>0.35714285714286</v>
      </c>
      <c r="BD7" s="202">
        <v>1</v>
      </c>
      <c r="BE7" s="204">
        <f>IFERROR(BD7/BB7,"-")</f>
        <v>0.2</v>
      </c>
      <c r="BF7" s="205">
        <v>11000</v>
      </c>
      <c r="BG7" s="206">
        <f>IFERROR(BF7/BB7,"-")</f>
        <v>2200</v>
      </c>
      <c r="BH7" s="207"/>
      <c r="BI7" s="207">
        <v>1</v>
      </c>
      <c r="BJ7" s="207"/>
      <c r="BK7" s="208">
        <v>4</v>
      </c>
      <c r="BL7" s="209">
        <f>IF(L7=0,"",IF(BK7=0,"",(BK7/L7)))</f>
        <v>0.28571428571429</v>
      </c>
      <c r="BM7" s="210"/>
      <c r="BN7" s="211">
        <f>IFERROR(BM7/BK7,"-")</f>
        <v>0</v>
      </c>
      <c r="BO7" s="212"/>
      <c r="BP7" s="213">
        <f>IFERROR(BO7/BK7,"-")</f>
        <v>0</v>
      </c>
      <c r="BQ7" s="214"/>
      <c r="BR7" s="214"/>
      <c r="BS7" s="214"/>
      <c r="BT7" s="215"/>
      <c r="BU7" s="216">
        <f>IF(L7=0,"",IF(BT7=0,"",(BT7/L7)))</f>
        <v>0</v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1</v>
      </c>
      <c r="CM7" s="230">
        <v>11000</v>
      </c>
      <c r="CN7" s="230"/>
      <c r="CO7" s="230">
        <v>11000</v>
      </c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1.1692111959288</v>
      </c>
      <c r="B8" s="347" t="s">
        <v>200</v>
      </c>
      <c r="C8" s="347" t="s">
        <v>193</v>
      </c>
      <c r="D8" s="347" t="s">
        <v>90</v>
      </c>
      <c r="E8" s="175" t="s">
        <v>201</v>
      </c>
      <c r="F8" s="175" t="s">
        <v>196</v>
      </c>
      <c r="G8" s="340">
        <v>786000</v>
      </c>
      <c r="H8" s="340">
        <v>3000</v>
      </c>
      <c r="I8" s="176">
        <v>0</v>
      </c>
      <c r="J8" s="176">
        <v>0</v>
      </c>
      <c r="K8" s="176">
        <v>1447</v>
      </c>
      <c r="L8" s="177">
        <v>262</v>
      </c>
      <c r="M8" s="178">
        <v>243</v>
      </c>
      <c r="N8" s="179">
        <f>IFERROR(L8/K8,"-")</f>
        <v>0.18106427090532</v>
      </c>
      <c r="O8" s="176">
        <v>4</v>
      </c>
      <c r="P8" s="176">
        <v>104</v>
      </c>
      <c r="Q8" s="179">
        <f>IFERROR(O8/L8,"-")</f>
        <v>0.015267175572519</v>
      </c>
      <c r="R8" s="180">
        <f>IFERROR(G8/SUM(L8:L8),"-")</f>
        <v>3000</v>
      </c>
      <c r="S8" s="181">
        <v>35</v>
      </c>
      <c r="T8" s="179">
        <f>IF(L8=0,"-",S8/L8)</f>
        <v>0.13358778625954</v>
      </c>
      <c r="U8" s="345">
        <v>919000</v>
      </c>
      <c r="V8" s="346">
        <f>IFERROR(U8/L8,"-")</f>
        <v>3507.6335877863</v>
      </c>
      <c r="W8" s="346">
        <f>IFERROR(U8/S8,"-")</f>
        <v>26257.142857143</v>
      </c>
      <c r="X8" s="340">
        <f>SUM(U8:U8)-SUM(G8:G8)</f>
        <v>133000</v>
      </c>
      <c r="Y8" s="183">
        <f>SUM(U8:U8)/SUM(G8:G8)</f>
        <v>1.1692111959288</v>
      </c>
      <c r="AA8" s="184">
        <v>19</v>
      </c>
      <c r="AB8" s="185">
        <f>IF(L8=0,"",IF(AA8=0,"",(AA8/L8)))</f>
        <v>0.072519083969466</v>
      </c>
      <c r="AC8" s="184"/>
      <c r="AD8" s="186">
        <f>IFERROR(AC8/AA8,"-")</f>
        <v>0</v>
      </c>
      <c r="AE8" s="187"/>
      <c r="AF8" s="188">
        <f>IFERROR(AE8/AA8,"-")</f>
        <v>0</v>
      </c>
      <c r="AG8" s="189"/>
      <c r="AH8" s="189"/>
      <c r="AI8" s="189"/>
      <c r="AJ8" s="190">
        <v>31</v>
      </c>
      <c r="AK8" s="191">
        <f>IF(L8=0,"",IF(AJ8=0,"",(AJ8/L8)))</f>
        <v>0.11832061068702</v>
      </c>
      <c r="AL8" s="190">
        <v>2</v>
      </c>
      <c r="AM8" s="192">
        <f>IFERROR(AL8/AJ8,"-")</f>
        <v>0.064516129032258</v>
      </c>
      <c r="AN8" s="193">
        <v>33000</v>
      </c>
      <c r="AO8" s="194">
        <f>IFERROR(AN8/AJ8,"-")</f>
        <v>1064.5161290323</v>
      </c>
      <c r="AP8" s="195">
        <v>1</v>
      </c>
      <c r="AQ8" s="195"/>
      <c r="AR8" s="195">
        <v>1</v>
      </c>
      <c r="AS8" s="196">
        <v>31</v>
      </c>
      <c r="AT8" s="197">
        <f>IF(L8=0,"",IF(AS8=0,"",(AS8/L8)))</f>
        <v>0.11832061068702</v>
      </c>
      <c r="AU8" s="196">
        <v>2</v>
      </c>
      <c r="AV8" s="198">
        <f>IFERROR(AU8/AS8,"-")</f>
        <v>0.064516129032258</v>
      </c>
      <c r="AW8" s="199">
        <v>35000</v>
      </c>
      <c r="AX8" s="200">
        <f>IFERROR(AW8/AS8,"-")</f>
        <v>1129.0322580645</v>
      </c>
      <c r="AY8" s="201"/>
      <c r="AZ8" s="201"/>
      <c r="BA8" s="201">
        <v>2</v>
      </c>
      <c r="BB8" s="202">
        <v>97</v>
      </c>
      <c r="BC8" s="203">
        <f>IF(L8=0,"",IF(BB8=0,"",(BB8/L8)))</f>
        <v>0.37022900763359</v>
      </c>
      <c r="BD8" s="202">
        <v>14</v>
      </c>
      <c r="BE8" s="204">
        <f>IFERROR(BD8/BB8,"-")</f>
        <v>0.14432989690722</v>
      </c>
      <c r="BF8" s="205">
        <v>149000</v>
      </c>
      <c r="BG8" s="206">
        <f>IFERROR(BF8/BB8,"-")</f>
        <v>1536.0824742268</v>
      </c>
      <c r="BH8" s="207">
        <v>3</v>
      </c>
      <c r="BI8" s="207">
        <v>4</v>
      </c>
      <c r="BJ8" s="207">
        <v>7</v>
      </c>
      <c r="BK8" s="208">
        <v>58</v>
      </c>
      <c r="BL8" s="209">
        <f>IF(L8=0,"",IF(BK8=0,"",(BK8/L8)))</f>
        <v>0.22137404580153</v>
      </c>
      <c r="BM8" s="210">
        <v>11</v>
      </c>
      <c r="BN8" s="211">
        <f>IFERROR(BM8/BK8,"-")</f>
        <v>0.18965517241379</v>
      </c>
      <c r="BO8" s="212">
        <v>545000</v>
      </c>
      <c r="BP8" s="213">
        <f>IFERROR(BO8/BK8,"-")</f>
        <v>9396.5517241379</v>
      </c>
      <c r="BQ8" s="214">
        <v>6</v>
      </c>
      <c r="BR8" s="214">
        <v>3</v>
      </c>
      <c r="BS8" s="214">
        <v>2</v>
      </c>
      <c r="BT8" s="215">
        <v>23</v>
      </c>
      <c r="BU8" s="216">
        <f>IF(L8=0,"",IF(BT8=0,"",(BT8/L8)))</f>
        <v>0.087786259541985</v>
      </c>
      <c r="BV8" s="217">
        <v>5</v>
      </c>
      <c r="BW8" s="218">
        <f>IFERROR(BV8/BT8,"-")</f>
        <v>0.21739130434783</v>
      </c>
      <c r="BX8" s="219">
        <v>150000</v>
      </c>
      <c r="BY8" s="220">
        <f>IFERROR(BX8/BT8,"-")</f>
        <v>6521.7391304348</v>
      </c>
      <c r="BZ8" s="221">
        <v>1</v>
      </c>
      <c r="CA8" s="221">
        <v>2</v>
      </c>
      <c r="CB8" s="221">
        <v>2</v>
      </c>
      <c r="CC8" s="222">
        <v>3</v>
      </c>
      <c r="CD8" s="223">
        <f>IF(L8=0,"",IF(CC8=0,"",(CC8/L8)))</f>
        <v>0.011450381679389</v>
      </c>
      <c r="CE8" s="224">
        <v>1</v>
      </c>
      <c r="CF8" s="225">
        <f>IFERROR(CE8/CC8,"-")</f>
        <v>0.33333333333333</v>
      </c>
      <c r="CG8" s="226">
        <v>7000</v>
      </c>
      <c r="CH8" s="227">
        <f>IFERROR(CG8/CC8,"-")</f>
        <v>2333.3333333333</v>
      </c>
      <c r="CI8" s="228"/>
      <c r="CJ8" s="228"/>
      <c r="CK8" s="228">
        <v>1</v>
      </c>
      <c r="CL8" s="229">
        <v>35</v>
      </c>
      <c r="CM8" s="230">
        <v>919000</v>
      </c>
      <c r="CN8" s="230">
        <v>492000</v>
      </c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202</v>
      </c>
      <c r="C9" s="347"/>
      <c r="D9" s="347" t="s">
        <v>203</v>
      </c>
      <c r="E9" s="175" t="s">
        <v>204</v>
      </c>
      <c r="F9" s="175" t="s">
        <v>196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17</v>
      </c>
      <c r="M9" s="178">
        <v>17</v>
      </c>
      <c r="N9" s="179" t="str">
        <f>IFERROR(L9/K9,"-")</f>
        <v>-</v>
      </c>
      <c r="O9" s="176">
        <v>2</v>
      </c>
      <c r="P9" s="176">
        <v>9</v>
      </c>
      <c r="Q9" s="179">
        <f>IFERROR(O9/L9,"-")</f>
        <v>0.11764705882353</v>
      </c>
      <c r="R9" s="180">
        <f>IFERROR(G9/SUM(L9:L9),"-")</f>
        <v>0</v>
      </c>
      <c r="S9" s="181">
        <v>6</v>
      </c>
      <c r="T9" s="179">
        <f>IF(L9=0,"-",S9/L9)</f>
        <v>0.35294117647059</v>
      </c>
      <c r="U9" s="345">
        <v>600000</v>
      </c>
      <c r="V9" s="346">
        <f>IFERROR(U9/L9,"-")</f>
        <v>35294.117647059</v>
      </c>
      <c r="W9" s="346">
        <f>IFERROR(U9/S9,"-")</f>
        <v>100000</v>
      </c>
      <c r="X9" s="340">
        <f>SUM(U9:U9)-SUM(G9:G9)</f>
        <v>600000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>
        <f>IF(L9=0,"",IF(AS9=0,"",(AS9/L9)))</f>
        <v>0</v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>
        <v>9</v>
      </c>
      <c r="BC9" s="203">
        <f>IF(L9=0,"",IF(BB9=0,"",(BB9/L9)))</f>
        <v>0.52941176470588</v>
      </c>
      <c r="BD9" s="202">
        <v>2</v>
      </c>
      <c r="BE9" s="204">
        <f>IFERROR(BD9/BB9,"-")</f>
        <v>0.22222222222222</v>
      </c>
      <c r="BF9" s="205">
        <v>112000</v>
      </c>
      <c r="BG9" s="206">
        <f>IFERROR(BF9/BB9,"-")</f>
        <v>12444.444444444</v>
      </c>
      <c r="BH9" s="207">
        <v>1</v>
      </c>
      <c r="BI9" s="207"/>
      <c r="BJ9" s="207">
        <v>1</v>
      </c>
      <c r="BK9" s="208">
        <v>5</v>
      </c>
      <c r="BL9" s="209">
        <f>IF(L9=0,"",IF(BK9=0,"",(BK9/L9)))</f>
        <v>0.29411764705882</v>
      </c>
      <c r="BM9" s="210">
        <v>2</v>
      </c>
      <c r="BN9" s="211">
        <f>IFERROR(BM9/BK9,"-")</f>
        <v>0.4</v>
      </c>
      <c r="BO9" s="212">
        <v>22000</v>
      </c>
      <c r="BP9" s="213">
        <f>IFERROR(BO9/BK9,"-")</f>
        <v>4400</v>
      </c>
      <c r="BQ9" s="214"/>
      <c r="BR9" s="214"/>
      <c r="BS9" s="214">
        <v>2</v>
      </c>
      <c r="BT9" s="215">
        <v>3</v>
      </c>
      <c r="BU9" s="216">
        <f>IF(L9=0,"",IF(BT9=0,"",(BT9/L9)))</f>
        <v>0.17647058823529</v>
      </c>
      <c r="BV9" s="217">
        <v>2</v>
      </c>
      <c r="BW9" s="218">
        <f>IFERROR(BV9/BT9,"-")</f>
        <v>0.66666666666667</v>
      </c>
      <c r="BX9" s="219">
        <v>466000</v>
      </c>
      <c r="BY9" s="220">
        <f>IFERROR(BX9/BT9,"-")</f>
        <v>155333.33333333</v>
      </c>
      <c r="BZ9" s="221"/>
      <c r="CA9" s="221"/>
      <c r="CB9" s="221">
        <v>2</v>
      </c>
      <c r="CC9" s="222"/>
      <c r="CD9" s="223">
        <f>IF(L9=0,"",IF(CC9=0,"",(CC9/L9)))</f>
        <v>0</v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6</v>
      </c>
      <c r="CM9" s="230">
        <v>600000</v>
      </c>
      <c r="CN9" s="230">
        <v>455000</v>
      </c>
      <c r="CO9" s="230">
        <v>110000</v>
      </c>
      <c r="CP9" s="231" t="str">
        <f>IF(AND(CN9=0,CO9=0),"",IF(AND(CN9&lt;=100000,CO9&lt;=100000),"",IF(CN9/CM9&gt;0.7,"男高",IF(CO9/CM9&gt;0.7,"女高",""))))</f>
        <v>男高</v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1.8540959767329</v>
      </c>
      <c r="B12" s="250"/>
      <c r="C12" s="250"/>
      <c r="D12" s="250"/>
      <c r="E12" s="251" t="s">
        <v>205</v>
      </c>
      <c r="F12" s="251"/>
      <c r="G12" s="343">
        <f>SUM(G6:G11)</f>
        <v>825200</v>
      </c>
      <c r="H12" s="343"/>
      <c r="I12" s="250">
        <f>SUM(I6:I11)</f>
        <v>0</v>
      </c>
      <c r="J12" s="250">
        <f>SUM(J6:J11)</f>
        <v>0</v>
      </c>
      <c r="K12" s="250">
        <f>SUM(K6:K11)</f>
        <v>2198</v>
      </c>
      <c r="L12" s="250">
        <f>SUM(L6:L11)</f>
        <v>293</v>
      </c>
      <c r="M12" s="250">
        <f>SUM(M6:M11)</f>
        <v>274</v>
      </c>
      <c r="N12" s="252">
        <f>IFERROR(L12/K12,"-")</f>
        <v>0.13330300272975</v>
      </c>
      <c r="O12" s="253">
        <f>SUM(O6:O11)</f>
        <v>6</v>
      </c>
      <c r="P12" s="253">
        <f>SUM(P6:P11)</f>
        <v>116</v>
      </c>
      <c r="Q12" s="252">
        <f>IFERROR(O12/L12,"-")</f>
        <v>0.020477815699659</v>
      </c>
      <c r="R12" s="254">
        <f>IFERROR(G12/L12,"-")</f>
        <v>2816.3822525597</v>
      </c>
      <c r="S12" s="255">
        <f>SUM(S6:S11)</f>
        <v>42</v>
      </c>
      <c r="T12" s="252">
        <f>IFERROR(S12/L12,"-")</f>
        <v>0.14334470989761</v>
      </c>
      <c r="U12" s="343">
        <f>SUM(U6:U11)</f>
        <v>1530000</v>
      </c>
      <c r="V12" s="343">
        <f>IFERROR(U12/L12,"-")</f>
        <v>5221.843003413</v>
      </c>
      <c r="W12" s="343">
        <f>IFERROR(U12/S12,"-")</f>
        <v>36428.571428571</v>
      </c>
      <c r="X12" s="343">
        <f>U12-G12</f>
        <v>704800</v>
      </c>
      <c r="Y12" s="256">
        <f>U12/G12</f>
        <v>1.8540959767329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206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189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207</v>
      </c>
      <c r="C6" s="347" t="s">
        <v>208</v>
      </c>
      <c r="D6" s="347" t="s">
        <v>209</v>
      </c>
      <c r="E6" s="175" t="s">
        <v>210</v>
      </c>
      <c r="F6" s="175" t="s">
        <v>196</v>
      </c>
      <c r="G6" s="340">
        <v>0</v>
      </c>
      <c r="H6" s="176">
        <v>0</v>
      </c>
      <c r="I6" s="176">
        <v>0</v>
      </c>
      <c r="J6" s="176">
        <v>837941</v>
      </c>
      <c r="K6" s="177">
        <v>5729</v>
      </c>
      <c r="L6" s="179">
        <f>IFERROR(K6/J6,"-")</f>
        <v>0.0068369968768684</v>
      </c>
      <c r="M6" s="176">
        <v>158</v>
      </c>
      <c r="N6" s="176">
        <v>2329</v>
      </c>
      <c r="O6" s="179">
        <f>IFERROR(M6/(K6),"-")</f>
        <v>0.027578984115902</v>
      </c>
      <c r="P6" s="180">
        <f>IFERROR(G6/SUM(K6:K6),"-")</f>
        <v>0</v>
      </c>
      <c r="Q6" s="181">
        <v>672</v>
      </c>
      <c r="R6" s="179">
        <f>IF(K6=0,"-",Q6/K6)</f>
        <v>0.11729795775877</v>
      </c>
      <c r="S6" s="345">
        <v>27078410</v>
      </c>
      <c r="T6" s="346">
        <f>IFERROR(S6/K6,"-")</f>
        <v>4726.5508814802</v>
      </c>
      <c r="U6" s="346">
        <f>IFERROR(S6/Q6,"-")</f>
        <v>40295.25297619</v>
      </c>
      <c r="V6" s="340">
        <f>SUM(S6:S6)-SUM(G6:G6)</f>
        <v>27078410</v>
      </c>
      <c r="W6" s="183" t="str">
        <f>SUM(S6:S6)/SUM(G6:G6)</f>
        <v>0</v>
      </c>
      <c r="Y6" s="184">
        <v>433</v>
      </c>
      <c r="Z6" s="185">
        <f>IF(K6=0,"",IF(Y6=0,"",(Y6/K6)))</f>
        <v>0.075580380520161</v>
      </c>
      <c r="AA6" s="184">
        <v>11</v>
      </c>
      <c r="AB6" s="186">
        <f>IFERROR(AA6/Y6,"-")</f>
        <v>0.02540415704388</v>
      </c>
      <c r="AC6" s="187">
        <v>199000</v>
      </c>
      <c r="AD6" s="188">
        <f>IFERROR(AC6/Y6,"-")</f>
        <v>459.58429561201</v>
      </c>
      <c r="AE6" s="189">
        <v>7</v>
      </c>
      <c r="AF6" s="189">
        <v>2</v>
      </c>
      <c r="AG6" s="189">
        <v>2</v>
      </c>
      <c r="AH6" s="190">
        <v>948</v>
      </c>
      <c r="AI6" s="191">
        <f>IF(K6=0,"",IF(AH6=0,"",(AH6/K6)))</f>
        <v>0.16547390469541</v>
      </c>
      <c r="AJ6" s="190">
        <v>45</v>
      </c>
      <c r="AK6" s="192">
        <f>IFERROR(AJ6/AH6,"-")</f>
        <v>0.04746835443038</v>
      </c>
      <c r="AL6" s="193">
        <v>552500</v>
      </c>
      <c r="AM6" s="194">
        <f>IFERROR(AL6/AH6,"-")</f>
        <v>582.805907173</v>
      </c>
      <c r="AN6" s="195">
        <v>22</v>
      </c>
      <c r="AO6" s="195">
        <v>9</v>
      </c>
      <c r="AP6" s="195">
        <v>14</v>
      </c>
      <c r="AQ6" s="196">
        <v>949</v>
      </c>
      <c r="AR6" s="197">
        <f>IF(K6=0,"",IF(AQ6=0,"",(AQ6/K6)))</f>
        <v>0.16564845522779</v>
      </c>
      <c r="AS6" s="196">
        <v>69</v>
      </c>
      <c r="AT6" s="198">
        <f>IFERROR(AS6/AQ6,"-")</f>
        <v>0.072708113804004</v>
      </c>
      <c r="AU6" s="199">
        <v>1242000</v>
      </c>
      <c r="AV6" s="200">
        <f>IFERROR(AU6/AQ6,"-")</f>
        <v>1308.7460484721</v>
      </c>
      <c r="AW6" s="201">
        <v>31</v>
      </c>
      <c r="AX6" s="201">
        <v>20</v>
      </c>
      <c r="AY6" s="201">
        <v>18</v>
      </c>
      <c r="AZ6" s="202">
        <v>1756</v>
      </c>
      <c r="BA6" s="203">
        <f>IF(K6=0,"",IF(AZ6=0,"",(AZ6/K6)))</f>
        <v>0.30651073485774</v>
      </c>
      <c r="BB6" s="202">
        <v>220</v>
      </c>
      <c r="BC6" s="204">
        <f>IFERROR(BB6/AZ6,"-")</f>
        <v>0.125284738041</v>
      </c>
      <c r="BD6" s="205">
        <v>7232000</v>
      </c>
      <c r="BE6" s="206">
        <f>IFERROR(BD6/AZ6,"-")</f>
        <v>4118.4510250569</v>
      </c>
      <c r="BF6" s="207">
        <v>100</v>
      </c>
      <c r="BG6" s="207">
        <v>30</v>
      </c>
      <c r="BH6" s="207">
        <v>90</v>
      </c>
      <c r="BI6" s="208">
        <v>1160</v>
      </c>
      <c r="BJ6" s="209">
        <f>IF(K6=0,"",IF(BI6=0,"",(BI6/K6)))</f>
        <v>0.20247861755978</v>
      </c>
      <c r="BK6" s="210">
        <v>228</v>
      </c>
      <c r="BL6" s="211">
        <f>IFERROR(BK6/BI6,"-")</f>
        <v>0.19655172413793</v>
      </c>
      <c r="BM6" s="212">
        <v>10828000</v>
      </c>
      <c r="BN6" s="213">
        <f>IFERROR(BM6/BI6,"-")</f>
        <v>9334.4827586207</v>
      </c>
      <c r="BO6" s="214">
        <v>75</v>
      </c>
      <c r="BP6" s="214">
        <v>46</v>
      </c>
      <c r="BQ6" s="214">
        <v>107</v>
      </c>
      <c r="BR6" s="215">
        <v>393</v>
      </c>
      <c r="BS6" s="216">
        <f>IF(K6=0,"",IF(BR6=0,"",(BR6/K6)))</f>
        <v>0.068598359224996</v>
      </c>
      <c r="BT6" s="217">
        <v>85</v>
      </c>
      <c r="BU6" s="218">
        <f>IFERROR(BT6/BR6,"-")</f>
        <v>0.21628498727735</v>
      </c>
      <c r="BV6" s="219">
        <v>5774110</v>
      </c>
      <c r="BW6" s="220">
        <f>IFERROR(BV6/BR6,"-")</f>
        <v>14692.391857506</v>
      </c>
      <c r="BX6" s="221">
        <v>17</v>
      </c>
      <c r="BY6" s="221">
        <v>17</v>
      </c>
      <c r="BZ6" s="221">
        <v>51</v>
      </c>
      <c r="CA6" s="222">
        <v>90</v>
      </c>
      <c r="CB6" s="223">
        <f>IF(K6=0,"",IF(CA6=0,"",(CA6/K6)))</f>
        <v>0.015709547914121</v>
      </c>
      <c r="CC6" s="224">
        <v>14</v>
      </c>
      <c r="CD6" s="225">
        <f>IFERROR(CC6/CA6,"-")</f>
        <v>0.15555555555556</v>
      </c>
      <c r="CE6" s="226">
        <v>1250800</v>
      </c>
      <c r="CF6" s="227">
        <f>IFERROR(CE6/CA6,"-")</f>
        <v>13897.777777778</v>
      </c>
      <c r="CG6" s="228">
        <v>3</v>
      </c>
      <c r="CH6" s="228">
        <v>1</v>
      </c>
      <c r="CI6" s="228">
        <v>10</v>
      </c>
      <c r="CJ6" s="229">
        <v>672</v>
      </c>
      <c r="CK6" s="230">
        <v>27078410</v>
      </c>
      <c r="CL6" s="230">
        <v>1253000</v>
      </c>
      <c r="CM6" s="230">
        <v>1195000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211</v>
      </c>
      <c r="C7" s="347" t="s">
        <v>208</v>
      </c>
      <c r="D7" s="347" t="s">
        <v>212</v>
      </c>
      <c r="E7" s="175" t="s">
        <v>213</v>
      </c>
      <c r="F7" s="175" t="s">
        <v>196</v>
      </c>
      <c r="G7" s="340">
        <v>0</v>
      </c>
      <c r="H7" s="176">
        <v>0</v>
      </c>
      <c r="I7" s="176">
        <v>0</v>
      </c>
      <c r="J7" s="176">
        <v>30</v>
      </c>
      <c r="K7" s="177">
        <v>0</v>
      </c>
      <c r="L7" s="179">
        <f>IFERROR(K7/J7,"-")</f>
        <v>0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214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837971</v>
      </c>
      <c r="K10" s="250">
        <f>SUM(K6:K9)</f>
        <v>5729</v>
      </c>
      <c r="L10" s="252">
        <f>IFERROR(K10/J10,"-")</f>
        <v>0.0068367521071732</v>
      </c>
      <c r="M10" s="253">
        <f>SUM(M6:M9)</f>
        <v>158</v>
      </c>
      <c r="N10" s="253">
        <f>SUM(N6:N9)</f>
        <v>2329</v>
      </c>
      <c r="O10" s="252">
        <f>IFERROR(M10/K10,"-")</f>
        <v>0.027578984115902</v>
      </c>
      <c r="P10" s="254">
        <f>IFERROR(G10/K10,"-")</f>
        <v>0</v>
      </c>
      <c r="Q10" s="255">
        <f>SUM(Q6:Q9)</f>
        <v>672</v>
      </c>
      <c r="R10" s="252">
        <f>IFERROR(Q10/K10,"-")</f>
        <v>0.11729795775877</v>
      </c>
      <c r="S10" s="343">
        <f>SUM(S6:S9)</f>
        <v>27078410</v>
      </c>
      <c r="T10" s="343">
        <f>IFERROR(S10/K10,"-")</f>
        <v>4726.5508814802</v>
      </c>
      <c r="U10" s="343">
        <f>IFERROR(S10/Q10,"-")</f>
        <v>40295.25297619</v>
      </c>
      <c r="V10" s="343">
        <f>S10-G10</f>
        <v>27078410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215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189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216</v>
      </c>
      <c r="C6" s="347" t="s">
        <v>217</v>
      </c>
      <c r="D6" s="347" t="s">
        <v>218</v>
      </c>
      <c r="E6" s="175" t="s">
        <v>219</v>
      </c>
      <c r="F6" s="175" t="s">
        <v>196</v>
      </c>
      <c r="G6" s="340">
        <v>0</v>
      </c>
      <c r="H6" s="176">
        <v>0</v>
      </c>
      <c r="I6" s="176">
        <v>0</v>
      </c>
      <c r="J6" s="176">
        <v>0</v>
      </c>
      <c r="K6" s="177">
        <v>15</v>
      </c>
      <c r="L6" s="179" t="str">
        <f>IFERROR(K6/J6,"-")</f>
        <v>-</v>
      </c>
      <c r="M6" s="176">
        <v>0</v>
      </c>
      <c r="N6" s="176">
        <v>7</v>
      </c>
      <c r="O6" s="179">
        <f>IFERROR(M6/(K6),"-")</f>
        <v>0</v>
      </c>
      <c r="P6" s="180">
        <f>IFERROR(G6/SUM(K6:K6),"-")</f>
        <v>0</v>
      </c>
      <c r="Q6" s="181">
        <v>5</v>
      </c>
      <c r="R6" s="179">
        <f>IF(K6=0,"-",Q6/K6)</f>
        <v>0.33333333333333</v>
      </c>
      <c r="S6" s="345">
        <v>68000</v>
      </c>
      <c r="T6" s="346">
        <f>IFERROR(S6/K6,"-")</f>
        <v>4533.3333333333</v>
      </c>
      <c r="U6" s="346">
        <f>IFERROR(S6/Q6,"-")</f>
        <v>13600</v>
      </c>
      <c r="V6" s="340">
        <f>SUM(S6:S6)-SUM(G6:G6)</f>
        <v>68000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9</v>
      </c>
      <c r="AI6" s="191">
        <f>IF(K6=0,"",IF(AH6=0,"",(AH6/K6)))</f>
        <v>0.6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3</v>
      </c>
      <c r="AR6" s="197">
        <f>IF(K6=0,"",IF(AQ6=0,"",(AQ6/K6)))</f>
        <v>0.2</v>
      </c>
      <c r="AS6" s="196">
        <v>2</v>
      </c>
      <c r="AT6" s="198">
        <f>IFERROR(AS6/AQ6,"-")</f>
        <v>0.66666666666667</v>
      </c>
      <c r="AU6" s="199">
        <v>55000</v>
      </c>
      <c r="AV6" s="200">
        <f>IFERROR(AU6/AQ6,"-")</f>
        <v>18333.333333333</v>
      </c>
      <c r="AW6" s="201"/>
      <c r="AX6" s="201"/>
      <c r="AY6" s="201">
        <v>2</v>
      </c>
      <c r="AZ6" s="202">
        <v>3</v>
      </c>
      <c r="BA6" s="203">
        <f>IF(K6=0,"",IF(AZ6=0,"",(AZ6/K6)))</f>
        <v>0.2</v>
      </c>
      <c r="BB6" s="202">
        <v>3</v>
      </c>
      <c r="BC6" s="204">
        <f>IFERROR(BB6/AZ6,"-")</f>
        <v>1</v>
      </c>
      <c r="BD6" s="205">
        <v>13000</v>
      </c>
      <c r="BE6" s="206">
        <f>IFERROR(BD6/AZ6,"-")</f>
        <v>4333.3333333333</v>
      </c>
      <c r="BF6" s="207">
        <v>2</v>
      </c>
      <c r="BG6" s="207"/>
      <c r="BH6" s="207">
        <v>1</v>
      </c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5</v>
      </c>
      <c r="CK6" s="230">
        <v>68000</v>
      </c>
      <c r="CL6" s="230">
        <v>9000</v>
      </c>
      <c r="CM6" s="230">
        <v>49000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220</v>
      </c>
      <c r="C7" s="347" t="s">
        <v>217</v>
      </c>
      <c r="D7" s="347" t="s">
        <v>218</v>
      </c>
      <c r="E7" s="175" t="s">
        <v>221</v>
      </c>
      <c r="F7" s="175" t="s">
        <v>196</v>
      </c>
      <c r="G7" s="340">
        <v>0</v>
      </c>
      <c r="H7" s="176">
        <v>0</v>
      </c>
      <c r="I7" s="176">
        <v>0</v>
      </c>
      <c r="J7" s="176">
        <v>0</v>
      </c>
      <c r="K7" s="177">
        <v>111</v>
      </c>
      <c r="L7" s="179" t="str">
        <f>IFERROR(K7/J7,"-")</f>
        <v>-</v>
      </c>
      <c r="M7" s="176">
        <v>0</v>
      </c>
      <c r="N7" s="176">
        <v>25</v>
      </c>
      <c r="O7" s="179">
        <f>IFERROR(M7/(K7),"-")</f>
        <v>0</v>
      </c>
      <c r="P7" s="180">
        <f>IFERROR(G7/SUM(K7:K7),"-")</f>
        <v>0</v>
      </c>
      <c r="Q7" s="181">
        <v>3</v>
      </c>
      <c r="R7" s="179">
        <f>IF(K7=0,"-",Q7/K7)</f>
        <v>0.027027027027027</v>
      </c>
      <c r="S7" s="345">
        <v>9000</v>
      </c>
      <c r="T7" s="346">
        <f>IFERROR(S7/K7,"-")</f>
        <v>81.081081081081</v>
      </c>
      <c r="U7" s="346">
        <f>IFERROR(S7/Q7,"-")</f>
        <v>3000</v>
      </c>
      <c r="V7" s="340">
        <f>SUM(S7:S7)-SUM(G7:G7)</f>
        <v>9000</v>
      </c>
      <c r="W7" s="183" t="str">
        <f>SUM(S7:S7)/SUM(G7:G7)</f>
        <v>0</v>
      </c>
      <c r="Y7" s="184">
        <v>19</v>
      </c>
      <c r="Z7" s="185">
        <f>IF(K7=0,"",IF(Y7=0,"",(Y7/K7)))</f>
        <v>0.17117117117117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62</v>
      </c>
      <c r="AI7" s="191">
        <f>IF(K7=0,"",IF(AH7=0,"",(AH7/K7)))</f>
        <v>0.55855855855856</v>
      </c>
      <c r="AJ7" s="190">
        <v>1</v>
      </c>
      <c r="AK7" s="192">
        <f>IFERROR(AJ7/AH7,"-")</f>
        <v>0.016129032258065</v>
      </c>
      <c r="AL7" s="193">
        <v>3000</v>
      </c>
      <c r="AM7" s="194">
        <f>IFERROR(AL7/AH7,"-")</f>
        <v>48.387096774194</v>
      </c>
      <c r="AN7" s="195">
        <v>1</v>
      </c>
      <c r="AO7" s="195"/>
      <c r="AP7" s="195"/>
      <c r="AQ7" s="196">
        <v>10</v>
      </c>
      <c r="AR7" s="197">
        <f>IF(K7=0,"",IF(AQ7=0,"",(AQ7/K7)))</f>
        <v>0.09009009009009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15</v>
      </c>
      <c r="BA7" s="203">
        <f>IF(K7=0,"",IF(AZ7=0,"",(AZ7/K7)))</f>
        <v>0.13513513513514</v>
      </c>
      <c r="BB7" s="202">
        <v>1</v>
      </c>
      <c r="BC7" s="204">
        <f>IFERROR(BB7/AZ7,"-")</f>
        <v>0.066666666666667</v>
      </c>
      <c r="BD7" s="205">
        <v>1000</v>
      </c>
      <c r="BE7" s="206">
        <f>IFERROR(BD7/AZ7,"-")</f>
        <v>66.666666666667</v>
      </c>
      <c r="BF7" s="207">
        <v>1</v>
      </c>
      <c r="BG7" s="207"/>
      <c r="BH7" s="207"/>
      <c r="BI7" s="208">
        <v>4</v>
      </c>
      <c r="BJ7" s="209">
        <f>IF(K7=0,"",IF(BI7=0,"",(BI7/K7)))</f>
        <v>0.036036036036036</v>
      </c>
      <c r="BK7" s="210">
        <v>1</v>
      </c>
      <c r="BL7" s="211">
        <f>IFERROR(BK7/BI7,"-")</f>
        <v>0.25</v>
      </c>
      <c r="BM7" s="212">
        <v>5000</v>
      </c>
      <c r="BN7" s="213">
        <f>IFERROR(BM7/BI7,"-")</f>
        <v>1250</v>
      </c>
      <c r="BO7" s="214">
        <v>1</v>
      </c>
      <c r="BP7" s="214"/>
      <c r="BQ7" s="214"/>
      <c r="BR7" s="215">
        <v>1</v>
      </c>
      <c r="BS7" s="216">
        <f>IF(K7=0,"",IF(BR7=0,"",(BR7/K7)))</f>
        <v>0.009009009009009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3</v>
      </c>
      <c r="CK7" s="230">
        <v>9000</v>
      </c>
      <c r="CL7" s="230">
        <v>5000</v>
      </c>
      <c r="CM7" s="230">
        <v>1000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222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126</v>
      </c>
      <c r="L10" s="252" t="str">
        <f>IFERROR(K10/J10,"-")</f>
        <v>-</v>
      </c>
      <c r="M10" s="253">
        <f>SUM(M6:M9)</f>
        <v>0</v>
      </c>
      <c r="N10" s="253">
        <f>SUM(N6:N9)</f>
        <v>32</v>
      </c>
      <c r="O10" s="252">
        <f>IFERROR(M10/K10,"-")</f>
        <v>0</v>
      </c>
      <c r="P10" s="254">
        <f>IFERROR(G10/K10,"-")</f>
        <v>0</v>
      </c>
      <c r="Q10" s="255">
        <f>SUM(Q6:Q9)</f>
        <v>8</v>
      </c>
      <c r="R10" s="252">
        <f>IFERROR(Q10/K10,"-")</f>
        <v>0.063492063492063</v>
      </c>
      <c r="S10" s="343">
        <f>SUM(S6:S9)</f>
        <v>77000</v>
      </c>
      <c r="T10" s="343">
        <f>IFERROR(S10/K10,"-")</f>
        <v>611.11111111111</v>
      </c>
      <c r="U10" s="343">
        <f>IFERROR(S10/Q10,"-")</f>
        <v>9625</v>
      </c>
      <c r="V10" s="343">
        <f>S10-G10</f>
        <v>77000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